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7795" windowHeight="12150" activeTab="2"/>
  </bookViews>
  <sheets>
    <sheet name="ВМП план" sheetId="1" r:id="rId1"/>
    <sheet name="факт " sheetId="2" r:id="rId2"/>
    <sheet name="свод" sheetId="3" r:id="rId3"/>
    <sheet name="на печать" sheetId="6" r:id="rId4"/>
  </sheets>
  <externalReferences>
    <externalReference r:id="rId5"/>
    <externalReference r:id="rId6"/>
  </externalReferences>
  <definedNames>
    <definedName name="_xlnm._FilterDatabase" localSheetId="0" hidden="1">'ВМП план'!$A$6:$AN$44</definedName>
    <definedName name="_xlnm._FilterDatabase" localSheetId="3" hidden="1">'на печать'!$A$18:$T$75</definedName>
    <definedName name="_xlnm._FilterDatabase" localSheetId="2" hidden="1">свод!$A$8:$GS$194</definedName>
    <definedName name="_xlnm._FilterDatabase" localSheetId="1" hidden="1">'факт '!$A$6:$AZ$6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план'!$A:$H,'ВМП план'!$5:$7</definedName>
    <definedName name="_xlnm.Print_Titles" localSheetId="3">'на печать'!$15:$18</definedName>
    <definedName name="_xlnm.Print_Titles" localSheetId="2">свод!$D:$F,свод!$5:$8</definedName>
    <definedName name="_xlnm.Print_Titles" localSheetId="1">'факт '!$A:$E,'факт '!$3:$6</definedName>
    <definedName name="_xlnm.Print_Area" localSheetId="0">'ВМП план'!$A$1:$AN$44</definedName>
    <definedName name="_xlnm.Print_Area" localSheetId="3">'на печать'!$A$1:$S$78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I192" i="3" l="1"/>
  <c r="GH192" i="3"/>
  <c r="AO99" i="2" l="1"/>
  <c r="S99" i="2"/>
  <c r="K99" i="2"/>
  <c r="K98" i="2"/>
  <c r="AQ96" i="2"/>
  <c r="AO96" i="2"/>
  <c r="AO95" i="2"/>
  <c r="AO98" i="2" s="1"/>
  <c r="W96" i="2"/>
  <c r="W99" i="2" s="1"/>
  <c r="W95" i="2"/>
  <c r="W98" i="2" s="1"/>
  <c r="S96" i="2"/>
  <c r="S95" i="2"/>
  <c r="S98" i="2" s="1"/>
  <c r="M96" i="2"/>
  <c r="M95" i="2"/>
  <c r="K96" i="2"/>
  <c r="K95" i="2"/>
  <c r="GA32" i="3"/>
  <c r="FZ32" i="3"/>
  <c r="FY32" i="3"/>
  <c r="FX32" i="3"/>
  <c r="FO32" i="3"/>
  <c r="FN32" i="3"/>
  <c r="FM32" i="3"/>
  <c r="FL32" i="3"/>
  <c r="FC32" i="3"/>
  <c r="FB32" i="3"/>
  <c r="FA32" i="3"/>
  <c r="EZ32" i="3"/>
  <c r="EQ32" i="3"/>
  <c r="EP32" i="3"/>
  <c r="EE32" i="3"/>
  <c r="ED32" i="3"/>
  <c r="DS32" i="3"/>
  <c r="DR32" i="3"/>
  <c r="DG32" i="3"/>
  <c r="DF32" i="3"/>
  <c r="CU32" i="3"/>
  <c r="CT32" i="3"/>
  <c r="CI32" i="3"/>
  <c r="CH32" i="3"/>
  <c r="BW32" i="3"/>
  <c r="BV32" i="3"/>
  <c r="BK32" i="3"/>
  <c r="BJ32" i="3"/>
  <c r="AY32" i="3"/>
  <c r="AX32" i="3"/>
  <c r="AM32" i="3"/>
  <c r="AL32" i="3"/>
  <c r="AA32" i="3"/>
  <c r="Z32" i="3"/>
  <c r="L34" i="3" l="1"/>
  <c r="M34" i="3"/>
  <c r="L35" i="3"/>
  <c r="M35" i="3"/>
  <c r="EQ184" i="3"/>
  <c r="EP184" i="3"/>
  <c r="EO184" i="3"/>
  <c r="EU184" i="3" s="1"/>
  <c r="EN184" i="3"/>
  <c r="EQ183" i="3"/>
  <c r="EP183" i="3"/>
  <c r="EO183" i="3"/>
  <c r="EN183" i="3"/>
  <c r="EQ182" i="3"/>
  <c r="EP182" i="3"/>
  <c r="EO182" i="3"/>
  <c r="EN182" i="3"/>
  <c r="EQ181" i="3"/>
  <c r="EP181" i="3"/>
  <c r="EO181" i="3"/>
  <c r="EN181" i="3"/>
  <c r="EQ180" i="3"/>
  <c r="EP180" i="3"/>
  <c r="EO180" i="3"/>
  <c r="EN180" i="3"/>
  <c r="EQ176" i="3"/>
  <c r="EP176" i="3"/>
  <c r="EO176" i="3"/>
  <c r="EN176" i="3"/>
  <c r="EQ173" i="3"/>
  <c r="EP173" i="3"/>
  <c r="EO173" i="3"/>
  <c r="EN173" i="3"/>
  <c r="EQ172" i="3"/>
  <c r="EP172" i="3"/>
  <c r="EO172" i="3"/>
  <c r="EN172" i="3"/>
  <c r="EQ171" i="3"/>
  <c r="EP171" i="3"/>
  <c r="EO171" i="3"/>
  <c r="EN171" i="3"/>
  <c r="EQ170" i="3"/>
  <c r="EP170" i="3"/>
  <c r="EO170" i="3"/>
  <c r="EN170" i="3"/>
  <c r="EQ169" i="3"/>
  <c r="EP169" i="3"/>
  <c r="EO169" i="3"/>
  <c r="EN169" i="3"/>
  <c r="EQ168" i="3"/>
  <c r="EP168" i="3"/>
  <c r="EO168" i="3"/>
  <c r="EN168" i="3"/>
  <c r="EQ163" i="3"/>
  <c r="EP163" i="3"/>
  <c r="EO163" i="3"/>
  <c r="EN163" i="3"/>
  <c r="EQ160" i="3"/>
  <c r="EP160" i="3"/>
  <c r="EO160" i="3"/>
  <c r="EN160" i="3"/>
  <c r="EQ159" i="3"/>
  <c r="EP159" i="3"/>
  <c r="EO159" i="3"/>
  <c r="EN159" i="3"/>
  <c r="EQ156" i="3"/>
  <c r="EP156" i="3"/>
  <c r="EO156" i="3"/>
  <c r="EN156" i="3"/>
  <c r="EQ153" i="3"/>
  <c r="EP153" i="3"/>
  <c r="EO153" i="3"/>
  <c r="EN153" i="3"/>
  <c r="EQ152" i="3"/>
  <c r="EP152" i="3"/>
  <c r="EO152" i="3"/>
  <c r="EN152" i="3"/>
  <c r="EQ151" i="3"/>
  <c r="EP151" i="3"/>
  <c r="EO151" i="3"/>
  <c r="EN151" i="3"/>
  <c r="EQ150" i="3"/>
  <c r="EP150" i="3"/>
  <c r="EO150" i="3"/>
  <c r="EN150" i="3"/>
  <c r="EQ149" i="3"/>
  <c r="EP149" i="3"/>
  <c r="EO149" i="3"/>
  <c r="ES149" i="3" s="1"/>
  <c r="EN149" i="3"/>
  <c r="EQ148" i="3"/>
  <c r="EP148" i="3"/>
  <c r="EO148" i="3"/>
  <c r="EN148" i="3"/>
  <c r="EQ147" i="3"/>
  <c r="EP147" i="3"/>
  <c r="EO147" i="3"/>
  <c r="ES147" i="3" s="1"/>
  <c r="EN147" i="3"/>
  <c r="EQ146" i="3"/>
  <c r="EP146" i="3"/>
  <c r="EO146" i="3"/>
  <c r="EN146" i="3"/>
  <c r="EQ142" i="3"/>
  <c r="EP142" i="3"/>
  <c r="EO142" i="3"/>
  <c r="ES142" i="3" s="1"/>
  <c r="EN142" i="3"/>
  <c r="EQ139" i="3"/>
  <c r="EP139" i="3"/>
  <c r="EO139" i="3"/>
  <c r="EN139" i="3"/>
  <c r="EQ135" i="3"/>
  <c r="EP135" i="3"/>
  <c r="EO135" i="3"/>
  <c r="ES135" i="3" s="1"/>
  <c r="EN135" i="3"/>
  <c r="EQ129" i="3"/>
  <c r="EP129" i="3"/>
  <c r="EO129" i="3"/>
  <c r="EN129" i="3"/>
  <c r="EQ126" i="3"/>
  <c r="EP126" i="3"/>
  <c r="EO126" i="3"/>
  <c r="ES126" i="3" s="1"/>
  <c r="EN126" i="3"/>
  <c r="EQ123" i="3"/>
  <c r="EP123" i="3"/>
  <c r="EO123" i="3"/>
  <c r="EN123" i="3"/>
  <c r="EQ119" i="3"/>
  <c r="EP119" i="3"/>
  <c r="EO119" i="3"/>
  <c r="ES119" i="3" s="1"/>
  <c r="EN119" i="3"/>
  <c r="EQ115" i="3"/>
  <c r="EP115" i="3"/>
  <c r="EO115" i="3"/>
  <c r="EN115" i="3"/>
  <c r="EQ112" i="3"/>
  <c r="EP112" i="3"/>
  <c r="EO112" i="3"/>
  <c r="ES112" i="3" s="1"/>
  <c r="EN112" i="3"/>
  <c r="EQ108" i="3"/>
  <c r="EP108" i="3"/>
  <c r="EO108" i="3"/>
  <c r="EN108" i="3"/>
  <c r="EQ107" i="3"/>
  <c r="EP107" i="3"/>
  <c r="EO107" i="3"/>
  <c r="ES107" i="3" s="1"/>
  <c r="EN107" i="3"/>
  <c r="EQ106" i="3"/>
  <c r="EP106" i="3"/>
  <c r="EO106" i="3"/>
  <c r="EN106" i="3"/>
  <c r="EQ105" i="3"/>
  <c r="EP105" i="3"/>
  <c r="EO105" i="3"/>
  <c r="ES105" i="3" s="1"/>
  <c r="EN105" i="3"/>
  <c r="EQ104" i="3"/>
  <c r="EP104" i="3"/>
  <c r="EO104" i="3"/>
  <c r="EN104" i="3"/>
  <c r="EQ100" i="3"/>
  <c r="EP100" i="3"/>
  <c r="EO100" i="3"/>
  <c r="ES100" i="3" s="1"/>
  <c r="EN100" i="3"/>
  <c r="EQ99" i="3"/>
  <c r="EP99" i="3"/>
  <c r="EO99" i="3"/>
  <c r="EN99" i="3"/>
  <c r="EQ98" i="3"/>
  <c r="EP98" i="3"/>
  <c r="EO98" i="3"/>
  <c r="EN98" i="3"/>
  <c r="EQ97" i="3"/>
  <c r="EP97" i="3"/>
  <c r="EO97" i="3"/>
  <c r="ES97" i="3" s="1"/>
  <c r="EN97" i="3"/>
  <c r="EQ94" i="3"/>
  <c r="EP94" i="3"/>
  <c r="EO94" i="3"/>
  <c r="EN94" i="3"/>
  <c r="EQ93" i="3"/>
  <c r="EP93" i="3"/>
  <c r="EO93" i="3"/>
  <c r="ES93" i="3" s="1"/>
  <c r="EN93" i="3"/>
  <c r="EQ89" i="3"/>
  <c r="EP89" i="3"/>
  <c r="EO89" i="3"/>
  <c r="EN89" i="3"/>
  <c r="EQ86" i="3"/>
  <c r="EP86" i="3"/>
  <c r="EO86" i="3"/>
  <c r="ES86" i="3" s="1"/>
  <c r="EN86" i="3"/>
  <c r="EQ85" i="3"/>
  <c r="EP85" i="3"/>
  <c r="EO85" i="3"/>
  <c r="EN85" i="3"/>
  <c r="EQ84" i="3"/>
  <c r="EP84" i="3"/>
  <c r="EO84" i="3"/>
  <c r="ES84" i="3" s="1"/>
  <c r="EN84" i="3"/>
  <c r="EQ83" i="3"/>
  <c r="EP83" i="3"/>
  <c r="EO83" i="3"/>
  <c r="EN83" i="3"/>
  <c r="EQ82" i="3"/>
  <c r="EP82" i="3"/>
  <c r="EO82" i="3"/>
  <c r="ES82" i="3" s="1"/>
  <c r="EN82" i="3"/>
  <c r="EQ81" i="3"/>
  <c r="EP81" i="3"/>
  <c r="EO81" i="3"/>
  <c r="EN81" i="3"/>
  <c r="EQ80" i="3"/>
  <c r="EP80" i="3"/>
  <c r="EO80" i="3"/>
  <c r="ES80" i="3" s="1"/>
  <c r="EN80" i="3"/>
  <c r="EQ79" i="3"/>
  <c r="EP79" i="3"/>
  <c r="EO79" i="3"/>
  <c r="EN79" i="3"/>
  <c r="EQ78" i="3"/>
  <c r="EP78" i="3"/>
  <c r="EO78" i="3"/>
  <c r="ES78" i="3" s="1"/>
  <c r="EN78" i="3"/>
  <c r="EQ77" i="3"/>
  <c r="EP77" i="3"/>
  <c r="EO77" i="3"/>
  <c r="EN77" i="3"/>
  <c r="EQ76" i="3"/>
  <c r="EP76" i="3"/>
  <c r="EO76" i="3"/>
  <c r="ES76" i="3" s="1"/>
  <c r="EN76" i="3"/>
  <c r="EQ75" i="3"/>
  <c r="EP75" i="3"/>
  <c r="EO75" i="3"/>
  <c r="EN75" i="3"/>
  <c r="EQ74" i="3"/>
  <c r="EP74" i="3"/>
  <c r="EO74" i="3"/>
  <c r="ES74" i="3" s="1"/>
  <c r="EN74" i="3"/>
  <c r="EQ73" i="3"/>
  <c r="EP73" i="3"/>
  <c r="EO73" i="3"/>
  <c r="EN73" i="3"/>
  <c r="EQ72" i="3"/>
  <c r="EP72" i="3"/>
  <c r="EO72" i="3"/>
  <c r="EN72" i="3"/>
  <c r="EQ65" i="3"/>
  <c r="EP65" i="3"/>
  <c r="EO65" i="3"/>
  <c r="EN65" i="3"/>
  <c r="EQ61" i="3"/>
  <c r="EP61" i="3"/>
  <c r="EO61" i="3"/>
  <c r="EN61" i="3"/>
  <c r="EQ58" i="3"/>
  <c r="EP58" i="3"/>
  <c r="EO58" i="3"/>
  <c r="EN58" i="3"/>
  <c r="EQ55" i="3"/>
  <c r="EP55" i="3"/>
  <c r="EO55" i="3"/>
  <c r="EN55" i="3"/>
  <c r="EQ54" i="3"/>
  <c r="EP54" i="3"/>
  <c r="EO54" i="3"/>
  <c r="EN54" i="3"/>
  <c r="EQ53" i="3"/>
  <c r="EP53" i="3"/>
  <c r="EO53" i="3"/>
  <c r="EN53" i="3"/>
  <c r="EQ52" i="3"/>
  <c r="EP52" i="3"/>
  <c r="EO52" i="3"/>
  <c r="EN52" i="3"/>
  <c r="EQ51" i="3"/>
  <c r="EP51" i="3"/>
  <c r="EO51" i="3"/>
  <c r="EN51" i="3"/>
  <c r="EQ50" i="3"/>
  <c r="EP50" i="3"/>
  <c r="EO50" i="3"/>
  <c r="EN50" i="3"/>
  <c r="EQ46" i="3"/>
  <c r="EP46" i="3"/>
  <c r="EO46" i="3"/>
  <c r="EN46" i="3"/>
  <c r="EQ45" i="3"/>
  <c r="EP45" i="3"/>
  <c r="EO45" i="3"/>
  <c r="EN45" i="3"/>
  <c r="EQ35" i="3"/>
  <c r="EP35" i="3"/>
  <c r="EO35" i="3"/>
  <c r="EN35" i="3"/>
  <c r="EQ34" i="3"/>
  <c r="EP34" i="3"/>
  <c r="EO34" i="3"/>
  <c r="EN34" i="3"/>
  <c r="EQ33" i="3"/>
  <c r="EP33" i="3"/>
  <c r="EO33" i="3"/>
  <c r="EN33" i="3"/>
  <c r="EN32" i="3" s="1"/>
  <c r="EQ29" i="3"/>
  <c r="EP29" i="3"/>
  <c r="EO29" i="3"/>
  <c r="EN29" i="3"/>
  <c r="EQ25" i="3"/>
  <c r="EP25" i="3"/>
  <c r="EO25" i="3"/>
  <c r="EN25" i="3"/>
  <c r="EQ22" i="3"/>
  <c r="EP22" i="3"/>
  <c r="EO22" i="3"/>
  <c r="EN22" i="3"/>
  <c r="EQ21" i="3"/>
  <c r="EP21" i="3"/>
  <c r="EO21" i="3"/>
  <c r="EN21" i="3"/>
  <c r="EQ17" i="3"/>
  <c r="EP17" i="3"/>
  <c r="EO17" i="3"/>
  <c r="EN17" i="3"/>
  <c r="EQ14" i="3"/>
  <c r="EP14" i="3"/>
  <c r="EO14" i="3"/>
  <c r="EN14" i="3"/>
  <c r="EQ13" i="3"/>
  <c r="EP13" i="3"/>
  <c r="EO13" i="3"/>
  <c r="EN13" i="3"/>
  <c r="EQ12" i="3"/>
  <c r="EP12" i="3"/>
  <c r="EO12" i="3"/>
  <c r="EN12" i="3"/>
  <c r="EE184" i="3"/>
  <c r="ED184" i="3"/>
  <c r="EC184" i="3"/>
  <c r="EI184" i="3" s="1"/>
  <c r="EB184" i="3"/>
  <c r="EE183" i="3"/>
  <c r="ED183" i="3"/>
  <c r="EC183" i="3"/>
  <c r="EI183" i="3" s="1"/>
  <c r="EB183" i="3"/>
  <c r="EE182" i="3"/>
  <c r="ED182" i="3"/>
  <c r="EC182" i="3"/>
  <c r="EI182" i="3" s="1"/>
  <c r="EB182" i="3"/>
  <c r="EE181" i="3"/>
  <c r="ED181" i="3"/>
  <c r="EC181" i="3"/>
  <c r="EI181" i="3" s="1"/>
  <c r="EB181" i="3"/>
  <c r="EE180" i="3"/>
  <c r="ED180" i="3"/>
  <c r="EC180" i="3"/>
  <c r="EI180" i="3" s="1"/>
  <c r="EB180" i="3"/>
  <c r="EE176" i="3"/>
  <c r="ED176" i="3"/>
  <c r="EC176" i="3"/>
  <c r="EI176" i="3" s="1"/>
  <c r="EB176" i="3"/>
  <c r="EE173" i="3"/>
  <c r="ED173" i="3"/>
  <c r="EC173" i="3"/>
  <c r="EI173" i="3" s="1"/>
  <c r="EB173" i="3"/>
  <c r="EE172" i="3"/>
  <c r="ED172" i="3"/>
  <c r="EC172" i="3"/>
  <c r="EI172" i="3" s="1"/>
  <c r="EB172" i="3"/>
  <c r="EE171" i="3"/>
  <c r="ED171" i="3"/>
  <c r="EC171" i="3"/>
  <c r="EI171" i="3" s="1"/>
  <c r="EB171" i="3"/>
  <c r="EE170" i="3"/>
  <c r="ED170" i="3"/>
  <c r="EC170" i="3"/>
  <c r="EI170" i="3" s="1"/>
  <c r="EB170" i="3"/>
  <c r="EE169" i="3"/>
  <c r="ED169" i="3"/>
  <c r="EC169" i="3"/>
  <c r="EI169" i="3" s="1"/>
  <c r="EB169" i="3"/>
  <c r="EE168" i="3"/>
  <c r="ED168" i="3"/>
  <c r="EC168" i="3"/>
  <c r="EI168" i="3" s="1"/>
  <c r="EB168" i="3"/>
  <c r="EE163" i="3"/>
  <c r="ED163" i="3"/>
  <c r="EC163" i="3"/>
  <c r="EI163" i="3" s="1"/>
  <c r="EB163" i="3"/>
  <c r="EE160" i="3"/>
  <c r="ED160" i="3"/>
  <c r="EC160" i="3"/>
  <c r="EI160" i="3" s="1"/>
  <c r="EB160" i="3"/>
  <c r="EE159" i="3"/>
  <c r="ED159" i="3"/>
  <c r="EC159" i="3"/>
  <c r="EI159" i="3" s="1"/>
  <c r="EB159" i="3"/>
  <c r="EE156" i="3"/>
  <c r="ED156" i="3"/>
  <c r="EC156" i="3"/>
  <c r="EI156" i="3" s="1"/>
  <c r="EB156" i="3"/>
  <c r="EE153" i="3"/>
  <c r="ED153" i="3"/>
  <c r="EC153" i="3"/>
  <c r="EI153" i="3" s="1"/>
  <c r="EB153" i="3"/>
  <c r="EE152" i="3"/>
  <c r="ED152" i="3"/>
  <c r="EC152" i="3"/>
  <c r="EI152" i="3" s="1"/>
  <c r="EB152" i="3"/>
  <c r="EE151" i="3"/>
  <c r="ED151" i="3"/>
  <c r="EC151" i="3"/>
  <c r="EI151" i="3" s="1"/>
  <c r="EB151" i="3"/>
  <c r="EE150" i="3"/>
  <c r="ED150" i="3"/>
  <c r="EC150" i="3"/>
  <c r="EI150" i="3" s="1"/>
  <c r="EB150" i="3"/>
  <c r="EE149" i="3"/>
  <c r="ED149" i="3"/>
  <c r="EC149" i="3"/>
  <c r="EI149" i="3" s="1"/>
  <c r="EB149" i="3"/>
  <c r="EE148" i="3"/>
  <c r="ED148" i="3"/>
  <c r="EC148" i="3"/>
  <c r="EI148" i="3" s="1"/>
  <c r="EB148" i="3"/>
  <c r="EE147" i="3"/>
  <c r="ED147" i="3"/>
  <c r="EC147" i="3"/>
  <c r="EI147" i="3" s="1"/>
  <c r="EB147" i="3"/>
  <c r="EE146" i="3"/>
  <c r="ED146" i="3"/>
  <c r="EC146" i="3"/>
  <c r="EI146" i="3" s="1"/>
  <c r="EB146" i="3"/>
  <c r="EE142" i="3"/>
  <c r="ED142" i="3"/>
  <c r="EC142" i="3"/>
  <c r="EI142" i="3" s="1"/>
  <c r="EB142" i="3"/>
  <c r="EE139" i="3"/>
  <c r="ED139" i="3"/>
  <c r="EC139" i="3"/>
  <c r="EI139" i="3" s="1"/>
  <c r="EB139" i="3"/>
  <c r="EE135" i="3"/>
  <c r="ED135" i="3"/>
  <c r="EC135" i="3"/>
  <c r="EI135" i="3" s="1"/>
  <c r="EB135" i="3"/>
  <c r="EE129" i="3"/>
  <c r="ED129" i="3"/>
  <c r="EC129" i="3"/>
  <c r="EI129" i="3" s="1"/>
  <c r="EB129" i="3"/>
  <c r="EE126" i="3"/>
  <c r="ED126" i="3"/>
  <c r="EC126" i="3"/>
  <c r="EI126" i="3" s="1"/>
  <c r="EB126" i="3"/>
  <c r="EE123" i="3"/>
  <c r="ED123" i="3"/>
  <c r="EC123" i="3"/>
  <c r="EI123" i="3" s="1"/>
  <c r="EB123" i="3"/>
  <c r="EE119" i="3"/>
  <c r="ED119" i="3"/>
  <c r="EC119" i="3"/>
  <c r="EI119" i="3" s="1"/>
  <c r="EB119" i="3"/>
  <c r="EE115" i="3"/>
  <c r="ED115" i="3"/>
  <c r="EC115" i="3"/>
  <c r="EI115" i="3" s="1"/>
  <c r="EB115" i="3"/>
  <c r="EE112" i="3"/>
  <c r="ED112" i="3"/>
  <c r="EC112" i="3"/>
  <c r="EI112" i="3" s="1"/>
  <c r="EB112" i="3"/>
  <c r="EE108" i="3"/>
  <c r="ED108" i="3"/>
  <c r="EC108" i="3"/>
  <c r="EI108" i="3" s="1"/>
  <c r="EB108" i="3"/>
  <c r="EE107" i="3"/>
  <c r="ED107" i="3"/>
  <c r="EC107" i="3"/>
  <c r="EI107" i="3" s="1"/>
  <c r="EB107" i="3"/>
  <c r="EE106" i="3"/>
  <c r="ED106" i="3"/>
  <c r="EC106" i="3"/>
  <c r="EI106" i="3" s="1"/>
  <c r="EB106" i="3"/>
  <c r="EE105" i="3"/>
  <c r="ED105" i="3"/>
  <c r="EC105" i="3"/>
  <c r="EI105" i="3" s="1"/>
  <c r="EB105" i="3"/>
  <c r="EE104" i="3"/>
  <c r="ED104" i="3"/>
  <c r="EC104" i="3"/>
  <c r="EI104" i="3" s="1"/>
  <c r="EB104" i="3"/>
  <c r="EE100" i="3"/>
  <c r="ED100" i="3"/>
  <c r="EC100" i="3"/>
  <c r="EI100" i="3" s="1"/>
  <c r="EB100" i="3"/>
  <c r="EE99" i="3"/>
  <c r="ED99" i="3"/>
  <c r="EC99" i="3"/>
  <c r="EI99" i="3" s="1"/>
  <c r="EB99" i="3"/>
  <c r="EE98" i="3"/>
  <c r="ED98" i="3"/>
  <c r="EC98" i="3"/>
  <c r="EI98" i="3" s="1"/>
  <c r="EB98" i="3"/>
  <c r="EE97" i="3"/>
  <c r="ED97" i="3"/>
  <c r="EC97" i="3"/>
  <c r="EI97" i="3" s="1"/>
  <c r="EB97" i="3"/>
  <c r="EE94" i="3"/>
  <c r="ED94" i="3"/>
  <c r="EC94" i="3"/>
  <c r="EI94" i="3" s="1"/>
  <c r="EB94" i="3"/>
  <c r="EE93" i="3"/>
  <c r="ED93" i="3"/>
  <c r="EC93" i="3"/>
  <c r="EI93" i="3" s="1"/>
  <c r="EB93" i="3"/>
  <c r="EE89" i="3"/>
  <c r="ED89" i="3"/>
  <c r="EC89" i="3"/>
  <c r="EI89" i="3" s="1"/>
  <c r="EB89" i="3"/>
  <c r="EE86" i="3"/>
  <c r="ED86" i="3"/>
  <c r="EC86" i="3"/>
  <c r="EI86" i="3" s="1"/>
  <c r="EB86" i="3"/>
  <c r="EE85" i="3"/>
  <c r="ED85" i="3"/>
  <c r="EC85" i="3"/>
  <c r="EI85" i="3" s="1"/>
  <c r="EB85" i="3"/>
  <c r="EE84" i="3"/>
  <c r="ED84" i="3"/>
  <c r="EC84" i="3"/>
  <c r="EI84" i="3" s="1"/>
  <c r="EB84" i="3"/>
  <c r="EE83" i="3"/>
  <c r="ED83" i="3"/>
  <c r="EC83" i="3"/>
  <c r="EI83" i="3" s="1"/>
  <c r="EB83" i="3"/>
  <c r="EE82" i="3"/>
  <c r="ED82" i="3"/>
  <c r="EC82" i="3"/>
  <c r="EI82" i="3" s="1"/>
  <c r="EB82" i="3"/>
  <c r="EE81" i="3"/>
  <c r="ED81" i="3"/>
  <c r="EC81" i="3"/>
  <c r="EI81" i="3" s="1"/>
  <c r="EB81" i="3"/>
  <c r="EE80" i="3"/>
  <c r="ED80" i="3"/>
  <c r="EC80" i="3"/>
  <c r="EI80" i="3" s="1"/>
  <c r="EB80" i="3"/>
  <c r="EE79" i="3"/>
  <c r="ED79" i="3"/>
  <c r="EC79" i="3"/>
  <c r="EI79" i="3" s="1"/>
  <c r="EB79" i="3"/>
  <c r="EE78" i="3"/>
  <c r="ED78" i="3"/>
  <c r="EC78" i="3"/>
  <c r="EI78" i="3" s="1"/>
  <c r="EB78" i="3"/>
  <c r="EE77" i="3"/>
  <c r="ED77" i="3"/>
  <c r="EC77" i="3"/>
  <c r="EI77" i="3" s="1"/>
  <c r="EB77" i="3"/>
  <c r="EE76" i="3"/>
  <c r="ED76" i="3"/>
  <c r="EC76" i="3"/>
  <c r="EI76" i="3" s="1"/>
  <c r="EB76" i="3"/>
  <c r="EE75" i="3"/>
  <c r="ED75" i="3"/>
  <c r="EC75" i="3"/>
  <c r="EI75" i="3" s="1"/>
  <c r="EB75" i="3"/>
  <c r="EE74" i="3"/>
  <c r="ED74" i="3"/>
  <c r="EC74" i="3"/>
  <c r="EI74" i="3" s="1"/>
  <c r="EB74" i="3"/>
  <c r="EE73" i="3"/>
  <c r="ED73" i="3"/>
  <c r="EC73" i="3"/>
  <c r="EI73" i="3" s="1"/>
  <c r="EB73" i="3"/>
  <c r="EE72" i="3"/>
  <c r="ED72" i="3"/>
  <c r="EC72" i="3"/>
  <c r="EI72" i="3" s="1"/>
  <c r="EB72" i="3"/>
  <c r="EE65" i="3"/>
  <c r="ED65" i="3"/>
  <c r="EC65" i="3"/>
  <c r="EI65" i="3" s="1"/>
  <c r="EB65" i="3"/>
  <c r="EE61" i="3"/>
  <c r="ED61" i="3"/>
  <c r="EC61" i="3"/>
  <c r="EI61" i="3" s="1"/>
  <c r="EB61" i="3"/>
  <c r="EE58" i="3"/>
  <c r="ED58" i="3"/>
  <c r="EC58" i="3"/>
  <c r="EI58" i="3" s="1"/>
  <c r="EB58" i="3"/>
  <c r="EE55" i="3"/>
  <c r="ED55" i="3"/>
  <c r="EC55" i="3"/>
  <c r="EI55" i="3" s="1"/>
  <c r="EB55" i="3"/>
  <c r="EE54" i="3"/>
  <c r="ED54" i="3"/>
  <c r="EC54" i="3"/>
  <c r="EI54" i="3" s="1"/>
  <c r="EB54" i="3"/>
  <c r="EE53" i="3"/>
  <c r="ED53" i="3"/>
  <c r="EC53" i="3"/>
  <c r="EI53" i="3" s="1"/>
  <c r="EB53" i="3"/>
  <c r="EE52" i="3"/>
  <c r="ED52" i="3"/>
  <c r="EC52" i="3"/>
  <c r="EI52" i="3" s="1"/>
  <c r="EB52" i="3"/>
  <c r="EE51" i="3"/>
  <c r="ED51" i="3"/>
  <c r="EC51" i="3"/>
  <c r="EI51" i="3" s="1"/>
  <c r="EB51" i="3"/>
  <c r="EE50" i="3"/>
  <c r="ED50" i="3"/>
  <c r="EC50" i="3"/>
  <c r="EI50" i="3" s="1"/>
  <c r="EB50" i="3"/>
  <c r="EE46" i="3"/>
  <c r="ED46" i="3"/>
  <c r="EC46" i="3"/>
  <c r="EI46" i="3" s="1"/>
  <c r="EB46" i="3"/>
  <c r="EE45" i="3"/>
  <c r="ED45" i="3"/>
  <c r="EC45" i="3"/>
  <c r="EI45" i="3" s="1"/>
  <c r="EB45" i="3"/>
  <c r="EE35" i="3"/>
  <c r="ED35" i="3"/>
  <c r="EC35" i="3"/>
  <c r="EI35" i="3" s="1"/>
  <c r="EB35" i="3"/>
  <c r="EE34" i="3"/>
  <c r="ED34" i="3"/>
  <c r="EC34" i="3"/>
  <c r="EI34" i="3" s="1"/>
  <c r="EB34" i="3"/>
  <c r="EE33" i="3"/>
  <c r="ED33" i="3"/>
  <c r="EC33" i="3"/>
  <c r="EB33" i="3"/>
  <c r="EB32" i="3" s="1"/>
  <c r="EE29" i="3"/>
  <c r="ED29" i="3"/>
  <c r="EC29" i="3"/>
  <c r="EI29" i="3" s="1"/>
  <c r="EB29" i="3"/>
  <c r="EE25" i="3"/>
  <c r="ED25" i="3"/>
  <c r="EC25" i="3"/>
  <c r="EI25" i="3" s="1"/>
  <c r="EB25" i="3"/>
  <c r="EE22" i="3"/>
  <c r="ED22" i="3"/>
  <c r="EC22" i="3"/>
  <c r="EI22" i="3" s="1"/>
  <c r="EB22" i="3"/>
  <c r="EE21" i="3"/>
  <c r="ED21" i="3"/>
  <c r="EC21" i="3"/>
  <c r="EI21" i="3" s="1"/>
  <c r="EB21" i="3"/>
  <c r="EE17" i="3"/>
  <c r="ED17" i="3"/>
  <c r="EC17" i="3"/>
  <c r="EI17" i="3" s="1"/>
  <c r="EB17" i="3"/>
  <c r="EE14" i="3"/>
  <c r="ED14" i="3"/>
  <c r="EC14" i="3"/>
  <c r="EI14" i="3" s="1"/>
  <c r="EB14" i="3"/>
  <c r="EE13" i="3"/>
  <c r="ED13" i="3"/>
  <c r="EC13" i="3"/>
  <c r="EI13" i="3" s="1"/>
  <c r="EB13" i="3"/>
  <c r="EE12" i="3"/>
  <c r="ED12" i="3"/>
  <c r="EC12" i="3"/>
  <c r="EI12" i="3" s="1"/>
  <c r="EB12" i="3"/>
  <c r="DQ184" i="3"/>
  <c r="DW184" i="3" s="1"/>
  <c r="DP184" i="3"/>
  <c r="DV184" i="3" s="1"/>
  <c r="DQ183" i="3"/>
  <c r="DU183" i="3" s="1"/>
  <c r="DP183" i="3"/>
  <c r="DV183" i="3" s="1"/>
  <c r="DQ182" i="3"/>
  <c r="DW182" i="3" s="1"/>
  <c r="DP182" i="3"/>
  <c r="DV182" i="3" s="1"/>
  <c r="DQ181" i="3"/>
  <c r="DU181" i="3" s="1"/>
  <c r="DP181" i="3"/>
  <c r="DV181" i="3" s="1"/>
  <c r="DQ180" i="3"/>
  <c r="DW180" i="3" s="1"/>
  <c r="DP180" i="3"/>
  <c r="DV180" i="3" s="1"/>
  <c r="DQ176" i="3"/>
  <c r="DU176" i="3" s="1"/>
  <c r="DP176" i="3"/>
  <c r="DV176" i="3" s="1"/>
  <c r="DQ173" i="3"/>
  <c r="DW173" i="3" s="1"/>
  <c r="DP173" i="3"/>
  <c r="DV173" i="3" s="1"/>
  <c r="DQ172" i="3"/>
  <c r="DP172" i="3"/>
  <c r="DV172" i="3" s="1"/>
  <c r="DQ171" i="3"/>
  <c r="DW171" i="3" s="1"/>
  <c r="DP171" i="3"/>
  <c r="DV171" i="3" s="1"/>
  <c r="DQ170" i="3"/>
  <c r="DU170" i="3" s="1"/>
  <c r="DP170" i="3"/>
  <c r="DV170" i="3" s="1"/>
  <c r="DQ169" i="3"/>
  <c r="DW169" i="3" s="1"/>
  <c r="DP169" i="3"/>
  <c r="DV169" i="3" s="1"/>
  <c r="DQ168" i="3"/>
  <c r="DU168" i="3" s="1"/>
  <c r="DP168" i="3"/>
  <c r="DV168" i="3" s="1"/>
  <c r="DQ163" i="3"/>
  <c r="DW163" i="3" s="1"/>
  <c r="DP163" i="3"/>
  <c r="DV163" i="3" s="1"/>
  <c r="DQ160" i="3"/>
  <c r="DU160" i="3" s="1"/>
  <c r="DP160" i="3"/>
  <c r="DV160" i="3" s="1"/>
  <c r="DQ159" i="3"/>
  <c r="DW159" i="3" s="1"/>
  <c r="DP159" i="3"/>
  <c r="DV159" i="3" s="1"/>
  <c r="DQ156" i="3"/>
  <c r="DU156" i="3" s="1"/>
  <c r="DP156" i="3"/>
  <c r="DV156" i="3" s="1"/>
  <c r="DQ153" i="3"/>
  <c r="DW153" i="3" s="1"/>
  <c r="DP153" i="3"/>
  <c r="DV153" i="3" s="1"/>
  <c r="DQ152" i="3"/>
  <c r="DU152" i="3" s="1"/>
  <c r="DP152" i="3"/>
  <c r="DV152" i="3" s="1"/>
  <c r="DQ151" i="3"/>
  <c r="DW151" i="3" s="1"/>
  <c r="DP151" i="3"/>
  <c r="DV151" i="3" s="1"/>
  <c r="DQ150" i="3"/>
  <c r="DU150" i="3" s="1"/>
  <c r="DP150" i="3"/>
  <c r="DV150" i="3" s="1"/>
  <c r="DQ149" i="3"/>
  <c r="DW149" i="3" s="1"/>
  <c r="DP149" i="3"/>
  <c r="DV149" i="3" s="1"/>
  <c r="DQ148" i="3"/>
  <c r="DU148" i="3" s="1"/>
  <c r="DP148" i="3"/>
  <c r="DV148" i="3" s="1"/>
  <c r="DQ147" i="3"/>
  <c r="DW147" i="3" s="1"/>
  <c r="DP147" i="3"/>
  <c r="DV147" i="3" s="1"/>
  <c r="DQ146" i="3"/>
  <c r="DU146" i="3" s="1"/>
  <c r="DP146" i="3"/>
  <c r="DV146" i="3" s="1"/>
  <c r="DQ142" i="3"/>
  <c r="DW142" i="3" s="1"/>
  <c r="DP142" i="3"/>
  <c r="DV142" i="3" s="1"/>
  <c r="DQ139" i="3"/>
  <c r="DU139" i="3" s="1"/>
  <c r="DP139" i="3"/>
  <c r="DV139" i="3" s="1"/>
  <c r="DQ135" i="3"/>
  <c r="DW135" i="3" s="1"/>
  <c r="DP135" i="3"/>
  <c r="DV135" i="3" s="1"/>
  <c r="DQ129" i="3"/>
  <c r="DU129" i="3" s="1"/>
  <c r="DP129" i="3"/>
  <c r="DV129" i="3" s="1"/>
  <c r="DQ126" i="3"/>
  <c r="DW126" i="3" s="1"/>
  <c r="DP126" i="3"/>
  <c r="DV126" i="3" s="1"/>
  <c r="DQ123" i="3"/>
  <c r="DU123" i="3" s="1"/>
  <c r="DP123" i="3"/>
  <c r="DV123" i="3" s="1"/>
  <c r="DQ119" i="3"/>
  <c r="DW119" i="3" s="1"/>
  <c r="DP119" i="3"/>
  <c r="DV119" i="3" s="1"/>
  <c r="DQ115" i="3"/>
  <c r="DU115" i="3" s="1"/>
  <c r="DP115" i="3"/>
  <c r="DV115" i="3" s="1"/>
  <c r="DQ112" i="3"/>
  <c r="DW112" i="3" s="1"/>
  <c r="DP112" i="3"/>
  <c r="DV112" i="3" s="1"/>
  <c r="DQ108" i="3"/>
  <c r="DU108" i="3" s="1"/>
  <c r="DP108" i="3"/>
  <c r="DV108" i="3" s="1"/>
  <c r="DQ107" i="3"/>
  <c r="DW107" i="3" s="1"/>
  <c r="DP107" i="3"/>
  <c r="DV107" i="3" s="1"/>
  <c r="DQ106" i="3"/>
  <c r="DU106" i="3" s="1"/>
  <c r="DP106" i="3"/>
  <c r="DV106" i="3" s="1"/>
  <c r="DQ105" i="3"/>
  <c r="DW105" i="3" s="1"/>
  <c r="DP105" i="3"/>
  <c r="DV105" i="3" s="1"/>
  <c r="DQ104" i="3"/>
  <c r="DU104" i="3" s="1"/>
  <c r="DP104" i="3"/>
  <c r="DV104" i="3" s="1"/>
  <c r="DQ100" i="3"/>
  <c r="DW100" i="3" s="1"/>
  <c r="DP100" i="3"/>
  <c r="DV100" i="3" s="1"/>
  <c r="DQ99" i="3"/>
  <c r="DU99" i="3" s="1"/>
  <c r="DP99" i="3"/>
  <c r="DV99" i="3" s="1"/>
  <c r="DQ98" i="3"/>
  <c r="DW98" i="3" s="1"/>
  <c r="DP98" i="3"/>
  <c r="DV98" i="3" s="1"/>
  <c r="DQ97" i="3"/>
  <c r="DU97" i="3" s="1"/>
  <c r="DP97" i="3"/>
  <c r="DV97" i="3" s="1"/>
  <c r="DQ94" i="3"/>
  <c r="DW94" i="3" s="1"/>
  <c r="DP94" i="3"/>
  <c r="DV94" i="3" s="1"/>
  <c r="DQ93" i="3"/>
  <c r="DU93" i="3" s="1"/>
  <c r="DP93" i="3"/>
  <c r="DV93" i="3" s="1"/>
  <c r="DQ89" i="3"/>
  <c r="DW89" i="3" s="1"/>
  <c r="DP89" i="3"/>
  <c r="DV89" i="3" s="1"/>
  <c r="DQ86" i="3"/>
  <c r="DU86" i="3" s="1"/>
  <c r="DP86" i="3"/>
  <c r="DV86" i="3" s="1"/>
  <c r="DQ85" i="3"/>
  <c r="DW85" i="3" s="1"/>
  <c r="DP85" i="3"/>
  <c r="DV85" i="3" s="1"/>
  <c r="DQ84" i="3"/>
  <c r="DU84" i="3" s="1"/>
  <c r="DP84" i="3"/>
  <c r="DV84" i="3" s="1"/>
  <c r="DQ83" i="3"/>
  <c r="DW83" i="3" s="1"/>
  <c r="DP83" i="3"/>
  <c r="DV83" i="3" s="1"/>
  <c r="DQ82" i="3"/>
  <c r="DU82" i="3" s="1"/>
  <c r="DP82" i="3"/>
  <c r="DV82" i="3" s="1"/>
  <c r="DQ81" i="3"/>
  <c r="DW81" i="3" s="1"/>
  <c r="DP81" i="3"/>
  <c r="DV81" i="3" s="1"/>
  <c r="DQ80" i="3"/>
  <c r="DU80" i="3" s="1"/>
  <c r="DP80" i="3"/>
  <c r="DV80" i="3" s="1"/>
  <c r="DQ79" i="3"/>
  <c r="DW79" i="3" s="1"/>
  <c r="DP79" i="3"/>
  <c r="DV79" i="3" s="1"/>
  <c r="DQ78" i="3"/>
  <c r="DU78" i="3" s="1"/>
  <c r="DP78" i="3"/>
  <c r="DV78" i="3" s="1"/>
  <c r="DQ77" i="3"/>
  <c r="DW77" i="3" s="1"/>
  <c r="DP77" i="3"/>
  <c r="DV77" i="3" s="1"/>
  <c r="DQ76" i="3"/>
  <c r="DU76" i="3" s="1"/>
  <c r="DP76" i="3"/>
  <c r="DV76" i="3" s="1"/>
  <c r="DQ75" i="3"/>
  <c r="DW75" i="3" s="1"/>
  <c r="DP75" i="3"/>
  <c r="DV75" i="3" s="1"/>
  <c r="DQ74" i="3"/>
  <c r="DU74" i="3" s="1"/>
  <c r="DP74" i="3"/>
  <c r="DV74" i="3" s="1"/>
  <c r="DQ73" i="3"/>
  <c r="DW73" i="3" s="1"/>
  <c r="DP73" i="3"/>
  <c r="DV73" i="3" s="1"/>
  <c r="DQ72" i="3"/>
  <c r="DU72" i="3" s="1"/>
  <c r="DP72" i="3"/>
  <c r="DV72" i="3" s="1"/>
  <c r="DQ65" i="3"/>
  <c r="DW65" i="3" s="1"/>
  <c r="DP65" i="3"/>
  <c r="DV65" i="3" s="1"/>
  <c r="DQ61" i="3"/>
  <c r="DU61" i="3" s="1"/>
  <c r="DP61" i="3"/>
  <c r="DV61" i="3" s="1"/>
  <c r="DQ58" i="3"/>
  <c r="DW58" i="3" s="1"/>
  <c r="DP58" i="3"/>
  <c r="DV58" i="3" s="1"/>
  <c r="DQ55" i="3"/>
  <c r="DU55" i="3" s="1"/>
  <c r="DP55" i="3"/>
  <c r="DV55" i="3" s="1"/>
  <c r="DQ54" i="3"/>
  <c r="DW54" i="3" s="1"/>
  <c r="DP54" i="3"/>
  <c r="DV54" i="3" s="1"/>
  <c r="DQ53" i="3"/>
  <c r="DU53" i="3" s="1"/>
  <c r="DP53" i="3"/>
  <c r="DV53" i="3" s="1"/>
  <c r="DQ52" i="3"/>
  <c r="DW52" i="3" s="1"/>
  <c r="DP52" i="3"/>
  <c r="DV52" i="3" s="1"/>
  <c r="DQ51" i="3"/>
  <c r="DU51" i="3" s="1"/>
  <c r="DP51" i="3"/>
  <c r="DV51" i="3" s="1"/>
  <c r="DQ50" i="3"/>
  <c r="DW50" i="3" s="1"/>
  <c r="DP50" i="3"/>
  <c r="DV50" i="3" s="1"/>
  <c r="DQ46" i="3"/>
  <c r="DU46" i="3" s="1"/>
  <c r="DP46" i="3"/>
  <c r="DV46" i="3" s="1"/>
  <c r="DQ45" i="3"/>
  <c r="DW45" i="3" s="1"/>
  <c r="DP45" i="3"/>
  <c r="DV45" i="3" s="1"/>
  <c r="DQ35" i="3"/>
  <c r="DU35" i="3" s="1"/>
  <c r="DP35" i="3"/>
  <c r="DV35" i="3" s="1"/>
  <c r="DQ34" i="3"/>
  <c r="DW34" i="3" s="1"/>
  <c r="DP34" i="3"/>
  <c r="DV34" i="3" s="1"/>
  <c r="DQ33" i="3"/>
  <c r="DP33" i="3"/>
  <c r="DQ29" i="3"/>
  <c r="DW29" i="3" s="1"/>
  <c r="DP29" i="3"/>
  <c r="DV29" i="3" s="1"/>
  <c r="DQ25" i="3"/>
  <c r="DU25" i="3" s="1"/>
  <c r="DP25" i="3"/>
  <c r="DV25" i="3" s="1"/>
  <c r="DQ22" i="3"/>
  <c r="DW22" i="3" s="1"/>
  <c r="DP22" i="3"/>
  <c r="DV22" i="3" s="1"/>
  <c r="DQ21" i="3"/>
  <c r="DU21" i="3" s="1"/>
  <c r="DP21" i="3"/>
  <c r="DV21" i="3" s="1"/>
  <c r="DQ17" i="3"/>
  <c r="DW17" i="3" s="1"/>
  <c r="DP17" i="3"/>
  <c r="DV17" i="3" s="1"/>
  <c r="DQ14" i="3"/>
  <c r="DU14" i="3" s="1"/>
  <c r="DP14" i="3"/>
  <c r="DV14" i="3" s="1"/>
  <c r="DQ13" i="3"/>
  <c r="DW13" i="3" s="1"/>
  <c r="DP13" i="3"/>
  <c r="DV13" i="3" s="1"/>
  <c r="DQ12" i="3"/>
  <c r="DU12" i="3" s="1"/>
  <c r="DP12" i="3"/>
  <c r="DV12" i="3" s="1"/>
  <c r="DE184" i="3"/>
  <c r="DK184" i="3" s="1"/>
  <c r="DD184" i="3"/>
  <c r="DJ184" i="3" s="1"/>
  <c r="DE183" i="3"/>
  <c r="DK183" i="3" s="1"/>
  <c r="DD183" i="3"/>
  <c r="DJ183" i="3" s="1"/>
  <c r="DE182" i="3"/>
  <c r="DK182" i="3" s="1"/>
  <c r="DD182" i="3"/>
  <c r="DJ182" i="3" s="1"/>
  <c r="DE181" i="3"/>
  <c r="DK181" i="3" s="1"/>
  <c r="DD181" i="3"/>
  <c r="DJ181" i="3" s="1"/>
  <c r="DE180" i="3"/>
  <c r="DK180" i="3" s="1"/>
  <c r="DD180" i="3"/>
  <c r="DJ180" i="3" s="1"/>
  <c r="DE176" i="3"/>
  <c r="DK176" i="3" s="1"/>
  <c r="DD176" i="3"/>
  <c r="DJ176" i="3" s="1"/>
  <c r="DE173" i="3"/>
  <c r="DK173" i="3" s="1"/>
  <c r="DD173" i="3"/>
  <c r="DJ173" i="3" s="1"/>
  <c r="DE172" i="3"/>
  <c r="DK172" i="3" s="1"/>
  <c r="DD172" i="3"/>
  <c r="DJ172" i="3" s="1"/>
  <c r="DE171" i="3"/>
  <c r="DK171" i="3" s="1"/>
  <c r="DD171" i="3"/>
  <c r="DJ171" i="3" s="1"/>
  <c r="DE170" i="3"/>
  <c r="DK170" i="3" s="1"/>
  <c r="DD170" i="3"/>
  <c r="DJ170" i="3" s="1"/>
  <c r="DE169" i="3"/>
  <c r="DK169" i="3" s="1"/>
  <c r="DD169" i="3"/>
  <c r="DJ169" i="3" s="1"/>
  <c r="DE168" i="3"/>
  <c r="DK168" i="3" s="1"/>
  <c r="DD168" i="3"/>
  <c r="DJ168" i="3" s="1"/>
  <c r="DE163" i="3"/>
  <c r="DK163" i="3" s="1"/>
  <c r="DD163" i="3"/>
  <c r="DJ163" i="3" s="1"/>
  <c r="DE160" i="3"/>
  <c r="DK160" i="3" s="1"/>
  <c r="DD160" i="3"/>
  <c r="DJ160" i="3" s="1"/>
  <c r="DE159" i="3"/>
  <c r="DK159" i="3" s="1"/>
  <c r="DD159" i="3"/>
  <c r="DJ159" i="3" s="1"/>
  <c r="DE156" i="3"/>
  <c r="DK156" i="3" s="1"/>
  <c r="DD156" i="3"/>
  <c r="DJ156" i="3" s="1"/>
  <c r="DE153" i="3"/>
  <c r="DK153" i="3" s="1"/>
  <c r="DD153" i="3"/>
  <c r="DJ153" i="3" s="1"/>
  <c r="DE152" i="3"/>
  <c r="DK152" i="3" s="1"/>
  <c r="DD152" i="3"/>
  <c r="DJ152" i="3" s="1"/>
  <c r="DE151" i="3"/>
  <c r="DK151" i="3" s="1"/>
  <c r="DD151" i="3"/>
  <c r="DJ151" i="3" s="1"/>
  <c r="DE150" i="3"/>
  <c r="DK150" i="3" s="1"/>
  <c r="DD150" i="3"/>
  <c r="DJ150" i="3" s="1"/>
  <c r="DE149" i="3"/>
  <c r="DK149" i="3" s="1"/>
  <c r="DD149" i="3"/>
  <c r="DJ149" i="3" s="1"/>
  <c r="DE148" i="3"/>
  <c r="DK148" i="3" s="1"/>
  <c r="DD148" i="3"/>
  <c r="DJ148" i="3" s="1"/>
  <c r="DE147" i="3"/>
  <c r="DK147" i="3" s="1"/>
  <c r="DD147" i="3"/>
  <c r="DJ147" i="3" s="1"/>
  <c r="DE146" i="3"/>
  <c r="DK146" i="3" s="1"/>
  <c r="DD146" i="3"/>
  <c r="DJ146" i="3" s="1"/>
  <c r="DE142" i="3"/>
  <c r="DK142" i="3" s="1"/>
  <c r="DD142" i="3"/>
  <c r="DJ142" i="3" s="1"/>
  <c r="DE139" i="3"/>
  <c r="DK139" i="3" s="1"/>
  <c r="DD139" i="3"/>
  <c r="DJ139" i="3" s="1"/>
  <c r="DE135" i="3"/>
  <c r="DK135" i="3" s="1"/>
  <c r="DD135" i="3"/>
  <c r="DJ135" i="3" s="1"/>
  <c r="DE129" i="3"/>
  <c r="DK129" i="3" s="1"/>
  <c r="DD129" i="3"/>
  <c r="DJ129" i="3" s="1"/>
  <c r="DE126" i="3"/>
  <c r="DK126" i="3" s="1"/>
  <c r="DD126" i="3"/>
  <c r="DJ126" i="3" s="1"/>
  <c r="DE123" i="3"/>
  <c r="DK123" i="3" s="1"/>
  <c r="DD123" i="3"/>
  <c r="DJ123" i="3" s="1"/>
  <c r="DE119" i="3"/>
  <c r="DK119" i="3" s="1"/>
  <c r="DD119" i="3"/>
  <c r="DJ119" i="3" s="1"/>
  <c r="DE115" i="3"/>
  <c r="DK115" i="3" s="1"/>
  <c r="DD115" i="3"/>
  <c r="DJ115" i="3" s="1"/>
  <c r="DE112" i="3"/>
  <c r="DK112" i="3" s="1"/>
  <c r="DD112" i="3"/>
  <c r="DJ112" i="3" s="1"/>
  <c r="DE108" i="3"/>
  <c r="DK108" i="3" s="1"/>
  <c r="DD108" i="3"/>
  <c r="DJ108" i="3" s="1"/>
  <c r="DE107" i="3"/>
  <c r="DK107" i="3" s="1"/>
  <c r="DD107" i="3"/>
  <c r="DJ107" i="3" s="1"/>
  <c r="DE106" i="3"/>
  <c r="DK106" i="3" s="1"/>
  <c r="DD106" i="3"/>
  <c r="DJ106" i="3" s="1"/>
  <c r="DE105" i="3"/>
  <c r="DK105" i="3" s="1"/>
  <c r="DD105" i="3"/>
  <c r="DJ105" i="3" s="1"/>
  <c r="DE104" i="3"/>
  <c r="DK104" i="3" s="1"/>
  <c r="DD104" i="3"/>
  <c r="DJ104" i="3" s="1"/>
  <c r="DE100" i="3"/>
  <c r="DK100" i="3" s="1"/>
  <c r="DD100" i="3"/>
  <c r="DJ100" i="3" s="1"/>
  <c r="DE99" i="3"/>
  <c r="DK99" i="3" s="1"/>
  <c r="DD99" i="3"/>
  <c r="DJ99" i="3" s="1"/>
  <c r="DE98" i="3"/>
  <c r="DK98" i="3" s="1"/>
  <c r="DD98" i="3"/>
  <c r="DJ98" i="3" s="1"/>
  <c r="DE97" i="3"/>
  <c r="DK97" i="3" s="1"/>
  <c r="DD97" i="3"/>
  <c r="DJ97" i="3" s="1"/>
  <c r="DE94" i="3"/>
  <c r="DK94" i="3" s="1"/>
  <c r="DD94" i="3"/>
  <c r="DJ94" i="3" s="1"/>
  <c r="DE93" i="3"/>
  <c r="DK93" i="3" s="1"/>
  <c r="DD93" i="3"/>
  <c r="DJ93" i="3" s="1"/>
  <c r="DE89" i="3"/>
  <c r="DK89" i="3" s="1"/>
  <c r="DD89" i="3"/>
  <c r="DJ89" i="3" s="1"/>
  <c r="DE86" i="3"/>
  <c r="DK86" i="3" s="1"/>
  <c r="DD86" i="3"/>
  <c r="DJ86" i="3" s="1"/>
  <c r="DE85" i="3"/>
  <c r="DK85" i="3" s="1"/>
  <c r="DD85" i="3"/>
  <c r="DJ85" i="3" s="1"/>
  <c r="DE84" i="3"/>
  <c r="DK84" i="3" s="1"/>
  <c r="DD84" i="3"/>
  <c r="DJ84" i="3" s="1"/>
  <c r="DE83" i="3"/>
  <c r="DK83" i="3" s="1"/>
  <c r="DD83" i="3"/>
  <c r="DJ83" i="3" s="1"/>
  <c r="DE82" i="3"/>
  <c r="DK82" i="3" s="1"/>
  <c r="DD82" i="3"/>
  <c r="DJ82" i="3" s="1"/>
  <c r="DE81" i="3"/>
  <c r="DK81" i="3" s="1"/>
  <c r="DD81" i="3"/>
  <c r="DJ81" i="3" s="1"/>
  <c r="DE80" i="3"/>
  <c r="DK80" i="3" s="1"/>
  <c r="DD80" i="3"/>
  <c r="DJ80" i="3" s="1"/>
  <c r="DE79" i="3"/>
  <c r="DK79" i="3" s="1"/>
  <c r="DD79" i="3"/>
  <c r="DJ79" i="3" s="1"/>
  <c r="DE78" i="3"/>
  <c r="DK78" i="3" s="1"/>
  <c r="DD78" i="3"/>
  <c r="DJ78" i="3" s="1"/>
  <c r="DE77" i="3"/>
  <c r="DK77" i="3" s="1"/>
  <c r="DD77" i="3"/>
  <c r="DJ77" i="3" s="1"/>
  <c r="DE76" i="3"/>
  <c r="DK76" i="3" s="1"/>
  <c r="DD76" i="3"/>
  <c r="DJ76" i="3" s="1"/>
  <c r="DE75" i="3"/>
  <c r="DK75" i="3" s="1"/>
  <c r="DD75" i="3"/>
  <c r="DJ75" i="3" s="1"/>
  <c r="DE74" i="3"/>
  <c r="DK74" i="3" s="1"/>
  <c r="DD74" i="3"/>
  <c r="DJ74" i="3" s="1"/>
  <c r="DE73" i="3"/>
  <c r="DK73" i="3" s="1"/>
  <c r="DD73" i="3"/>
  <c r="DJ73" i="3" s="1"/>
  <c r="DE72" i="3"/>
  <c r="DK72" i="3" s="1"/>
  <c r="DD72" i="3"/>
  <c r="DJ72" i="3" s="1"/>
  <c r="DE65" i="3"/>
  <c r="DK65" i="3" s="1"/>
  <c r="DD65" i="3"/>
  <c r="DJ65" i="3" s="1"/>
  <c r="DE61" i="3"/>
  <c r="DK61" i="3" s="1"/>
  <c r="DD61" i="3"/>
  <c r="DJ61" i="3" s="1"/>
  <c r="DE58" i="3"/>
  <c r="DK58" i="3" s="1"/>
  <c r="DD58" i="3"/>
  <c r="DJ58" i="3" s="1"/>
  <c r="DE55" i="3"/>
  <c r="DK55" i="3" s="1"/>
  <c r="DD55" i="3"/>
  <c r="DJ55" i="3" s="1"/>
  <c r="DE54" i="3"/>
  <c r="DK54" i="3" s="1"/>
  <c r="DD54" i="3"/>
  <c r="DJ54" i="3" s="1"/>
  <c r="DE53" i="3"/>
  <c r="DK53" i="3" s="1"/>
  <c r="DD53" i="3"/>
  <c r="DJ53" i="3" s="1"/>
  <c r="DE52" i="3"/>
  <c r="DK52" i="3" s="1"/>
  <c r="DD52" i="3"/>
  <c r="DJ52" i="3" s="1"/>
  <c r="DE51" i="3"/>
  <c r="DK51" i="3" s="1"/>
  <c r="DD51" i="3"/>
  <c r="DJ51" i="3" s="1"/>
  <c r="DE50" i="3"/>
  <c r="DK50" i="3" s="1"/>
  <c r="DD50" i="3"/>
  <c r="DJ50" i="3" s="1"/>
  <c r="DE46" i="3"/>
  <c r="DK46" i="3" s="1"/>
  <c r="DD46" i="3"/>
  <c r="DJ46" i="3" s="1"/>
  <c r="DE45" i="3"/>
  <c r="DK45" i="3" s="1"/>
  <c r="DD45" i="3"/>
  <c r="DJ45" i="3" s="1"/>
  <c r="DE35" i="3"/>
  <c r="DK35" i="3" s="1"/>
  <c r="DD35" i="3"/>
  <c r="DJ35" i="3" s="1"/>
  <c r="DE34" i="3"/>
  <c r="DK34" i="3" s="1"/>
  <c r="DD34" i="3"/>
  <c r="DJ34" i="3" s="1"/>
  <c r="DE33" i="3"/>
  <c r="DD33" i="3"/>
  <c r="DE29" i="3"/>
  <c r="DK29" i="3" s="1"/>
  <c r="DD29" i="3"/>
  <c r="DJ29" i="3" s="1"/>
  <c r="DE25" i="3"/>
  <c r="DK25" i="3" s="1"/>
  <c r="DD25" i="3"/>
  <c r="DJ25" i="3" s="1"/>
  <c r="DE22" i="3"/>
  <c r="DK22" i="3" s="1"/>
  <c r="DD22" i="3"/>
  <c r="DJ22" i="3" s="1"/>
  <c r="DE21" i="3"/>
  <c r="DK21" i="3" s="1"/>
  <c r="DD21" i="3"/>
  <c r="DJ21" i="3" s="1"/>
  <c r="DE17" i="3"/>
  <c r="DK17" i="3" s="1"/>
  <c r="DD17" i="3"/>
  <c r="DJ17" i="3" s="1"/>
  <c r="DE14" i="3"/>
  <c r="DK14" i="3" s="1"/>
  <c r="DD14" i="3"/>
  <c r="DJ14" i="3" s="1"/>
  <c r="DE13" i="3"/>
  <c r="DK13" i="3" s="1"/>
  <c r="DD13" i="3"/>
  <c r="DJ13" i="3" s="1"/>
  <c r="DE12" i="3"/>
  <c r="DK12" i="3" s="1"/>
  <c r="DD12" i="3"/>
  <c r="DJ12" i="3" s="1"/>
  <c r="CU184" i="3"/>
  <c r="CT184" i="3"/>
  <c r="CS184" i="3"/>
  <c r="CR184" i="3"/>
  <c r="CU183" i="3"/>
  <c r="CT183" i="3"/>
  <c r="CS183" i="3"/>
  <c r="CR183" i="3"/>
  <c r="CU182" i="3"/>
  <c r="CT182" i="3"/>
  <c r="CS182" i="3"/>
  <c r="CR182" i="3"/>
  <c r="CU181" i="3"/>
  <c r="CT181" i="3"/>
  <c r="CS181" i="3"/>
  <c r="CR181" i="3"/>
  <c r="CU180" i="3"/>
  <c r="CT180" i="3"/>
  <c r="CS180" i="3"/>
  <c r="CR180" i="3"/>
  <c r="CU176" i="3"/>
  <c r="CT176" i="3"/>
  <c r="CS176" i="3"/>
  <c r="CR176" i="3"/>
  <c r="CU173" i="3"/>
  <c r="CT173" i="3"/>
  <c r="CS173" i="3"/>
  <c r="CR173" i="3"/>
  <c r="CU172" i="3"/>
  <c r="CT172" i="3"/>
  <c r="CS172" i="3"/>
  <c r="CR172" i="3"/>
  <c r="CU171" i="3"/>
  <c r="CT171" i="3"/>
  <c r="CS171" i="3"/>
  <c r="CR171" i="3"/>
  <c r="CU170" i="3"/>
  <c r="CT170" i="3"/>
  <c r="CS170" i="3"/>
  <c r="CR170" i="3"/>
  <c r="CU169" i="3"/>
  <c r="CT169" i="3"/>
  <c r="CS169" i="3"/>
  <c r="CR169" i="3"/>
  <c r="CU168" i="3"/>
  <c r="CT168" i="3"/>
  <c r="CS168" i="3"/>
  <c r="CR168" i="3"/>
  <c r="CU163" i="3"/>
  <c r="CT163" i="3"/>
  <c r="CS163" i="3"/>
  <c r="CR163" i="3"/>
  <c r="CU160" i="3"/>
  <c r="CT160" i="3"/>
  <c r="CS160" i="3"/>
  <c r="CR160" i="3"/>
  <c r="CU159" i="3"/>
  <c r="CT159" i="3"/>
  <c r="CS159" i="3"/>
  <c r="CR159" i="3"/>
  <c r="CU156" i="3"/>
  <c r="CT156" i="3"/>
  <c r="CS156" i="3"/>
  <c r="CR156" i="3"/>
  <c r="CU153" i="3"/>
  <c r="CT153" i="3"/>
  <c r="CS153" i="3"/>
  <c r="CR153" i="3"/>
  <c r="CU152" i="3"/>
  <c r="CT152" i="3"/>
  <c r="CS152" i="3"/>
  <c r="CR152" i="3"/>
  <c r="CU151" i="3"/>
  <c r="CT151" i="3"/>
  <c r="CS151" i="3"/>
  <c r="CR151" i="3"/>
  <c r="CU150" i="3"/>
  <c r="CT150" i="3"/>
  <c r="CS150" i="3"/>
  <c r="CR150" i="3"/>
  <c r="CU149" i="3"/>
  <c r="CT149" i="3"/>
  <c r="CS149" i="3"/>
  <c r="CR149" i="3"/>
  <c r="CU148" i="3"/>
  <c r="CT148" i="3"/>
  <c r="CS148" i="3"/>
  <c r="CR148" i="3"/>
  <c r="CU147" i="3"/>
  <c r="CT147" i="3"/>
  <c r="CS147" i="3"/>
  <c r="CR147" i="3"/>
  <c r="CU146" i="3"/>
  <c r="CT146" i="3"/>
  <c r="CS146" i="3"/>
  <c r="CR146" i="3"/>
  <c r="CU142" i="3"/>
  <c r="CT142" i="3"/>
  <c r="CS142" i="3"/>
  <c r="CR142" i="3"/>
  <c r="CU139" i="3"/>
  <c r="CT139" i="3"/>
  <c r="CS139" i="3"/>
  <c r="CR139" i="3"/>
  <c r="CU135" i="3"/>
  <c r="CT135" i="3"/>
  <c r="CS135" i="3"/>
  <c r="CR135" i="3"/>
  <c r="CU129" i="3"/>
  <c r="CT129" i="3"/>
  <c r="CS129" i="3"/>
  <c r="CR129" i="3"/>
  <c r="CU126" i="3"/>
  <c r="CT126" i="3"/>
  <c r="CS126" i="3"/>
  <c r="CR126" i="3"/>
  <c r="CU123" i="3"/>
  <c r="CT123" i="3"/>
  <c r="CS123" i="3"/>
  <c r="CR123" i="3"/>
  <c r="CU119" i="3"/>
  <c r="CT119" i="3"/>
  <c r="CS119" i="3"/>
  <c r="CR119" i="3"/>
  <c r="CU115" i="3"/>
  <c r="CT115" i="3"/>
  <c r="CS115" i="3"/>
  <c r="CR115" i="3"/>
  <c r="CU112" i="3"/>
  <c r="CT112" i="3"/>
  <c r="CS112" i="3"/>
  <c r="CW112" i="3" s="1"/>
  <c r="CR112" i="3"/>
  <c r="CU108" i="3"/>
  <c r="CT108" i="3"/>
  <c r="CS108" i="3"/>
  <c r="CR108" i="3"/>
  <c r="CU107" i="3"/>
  <c r="CT107" i="3"/>
  <c r="CS107" i="3"/>
  <c r="CW107" i="3" s="1"/>
  <c r="CR107" i="3"/>
  <c r="CU106" i="3"/>
  <c r="CT106" i="3"/>
  <c r="CS106" i="3"/>
  <c r="CR106" i="3"/>
  <c r="CU105" i="3"/>
  <c r="CT105" i="3"/>
  <c r="CS105" i="3"/>
  <c r="CR105" i="3"/>
  <c r="CU104" i="3"/>
  <c r="CT104" i="3"/>
  <c r="CS104" i="3"/>
  <c r="CR104" i="3"/>
  <c r="CU100" i="3"/>
  <c r="CT100" i="3"/>
  <c r="CS100" i="3"/>
  <c r="CR100" i="3"/>
  <c r="CU99" i="3"/>
  <c r="CT99" i="3"/>
  <c r="CS99" i="3"/>
  <c r="CR99" i="3"/>
  <c r="CU98" i="3"/>
  <c r="CT98" i="3"/>
  <c r="CS98" i="3"/>
  <c r="CR98" i="3"/>
  <c r="CU97" i="3"/>
  <c r="CT97" i="3"/>
  <c r="CS97" i="3"/>
  <c r="CR97" i="3"/>
  <c r="CU94" i="3"/>
  <c r="CT94" i="3"/>
  <c r="CS94" i="3"/>
  <c r="CR94" i="3"/>
  <c r="CU93" i="3"/>
  <c r="CT93" i="3"/>
  <c r="CS93" i="3"/>
  <c r="CR93" i="3"/>
  <c r="CU89" i="3"/>
  <c r="CT89" i="3"/>
  <c r="CS89" i="3"/>
  <c r="CR89" i="3"/>
  <c r="CU86" i="3"/>
  <c r="CT86" i="3"/>
  <c r="CS86" i="3"/>
  <c r="CR86" i="3"/>
  <c r="CU85" i="3"/>
  <c r="CT85" i="3"/>
  <c r="CS85" i="3"/>
  <c r="CR85" i="3"/>
  <c r="CU84" i="3"/>
  <c r="CT84" i="3"/>
  <c r="CS84" i="3"/>
  <c r="CR84" i="3"/>
  <c r="CU83" i="3"/>
  <c r="CT83" i="3"/>
  <c r="CS83" i="3"/>
  <c r="CR83" i="3"/>
  <c r="CU82" i="3"/>
  <c r="CT82" i="3"/>
  <c r="CS82" i="3"/>
  <c r="CR82" i="3"/>
  <c r="CU81" i="3"/>
  <c r="CT81" i="3"/>
  <c r="CS81" i="3"/>
  <c r="CR81" i="3"/>
  <c r="CU80" i="3"/>
  <c r="CT80" i="3"/>
  <c r="CS80" i="3"/>
  <c r="CR80" i="3"/>
  <c r="CU79" i="3"/>
  <c r="CT79" i="3"/>
  <c r="CS79" i="3"/>
  <c r="CR79" i="3"/>
  <c r="CU78" i="3"/>
  <c r="CT78" i="3"/>
  <c r="CS78" i="3"/>
  <c r="CR78" i="3"/>
  <c r="CU77" i="3"/>
  <c r="CT77" i="3"/>
  <c r="CS77" i="3"/>
  <c r="CR77" i="3"/>
  <c r="CU76" i="3"/>
  <c r="CT76" i="3"/>
  <c r="CS76" i="3"/>
  <c r="CR76" i="3"/>
  <c r="CU75" i="3"/>
  <c r="CT75" i="3"/>
  <c r="CS75" i="3"/>
  <c r="CR75" i="3"/>
  <c r="CU74" i="3"/>
  <c r="CT74" i="3"/>
  <c r="CS74" i="3"/>
  <c r="CR74" i="3"/>
  <c r="CU73" i="3"/>
  <c r="CT73" i="3"/>
  <c r="CS73" i="3"/>
  <c r="CR73" i="3"/>
  <c r="CU72" i="3"/>
  <c r="CT72" i="3"/>
  <c r="CS72" i="3"/>
  <c r="CR72" i="3"/>
  <c r="CU65" i="3"/>
  <c r="CT65" i="3"/>
  <c r="CS65" i="3"/>
  <c r="CR65" i="3"/>
  <c r="CU61" i="3"/>
  <c r="CT61" i="3"/>
  <c r="CS61" i="3"/>
  <c r="CR61" i="3"/>
  <c r="CU58" i="3"/>
  <c r="CT58" i="3"/>
  <c r="CS58" i="3"/>
  <c r="CR58" i="3"/>
  <c r="CU55" i="3"/>
  <c r="CT55" i="3"/>
  <c r="CS55" i="3"/>
  <c r="CR55" i="3"/>
  <c r="CU54" i="3"/>
  <c r="CT54" i="3"/>
  <c r="CS54" i="3"/>
  <c r="CR54" i="3"/>
  <c r="CU53" i="3"/>
  <c r="CT53" i="3"/>
  <c r="CS53" i="3"/>
  <c r="CR53" i="3"/>
  <c r="CU52" i="3"/>
  <c r="CT52" i="3"/>
  <c r="CS52" i="3"/>
  <c r="CR52" i="3"/>
  <c r="CU51" i="3"/>
  <c r="CT51" i="3"/>
  <c r="CS51" i="3"/>
  <c r="CR51" i="3"/>
  <c r="CU50" i="3"/>
  <c r="CT50" i="3"/>
  <c r="CS50" i="3"/>
  <c r="CR50" i="3"/>
  <c r="CU46" i="3"/>
  <c r="CT46" i="3"/>
  <c r="CS46" i="3"/>
  <c r="CR46" i="3"/>
  <c r="CU45" i="3"/>
  <c r="CT45" i="3"/>
  <c r="CS45" i="3"/>
  <c r="CR45" i="3"/>
  <c r="CU35" i="3"/>
  <c r="CT35" i="3"/>
  <c r="CS35" i="3"/>
  <c r="CR35" i="3"/>
  <c r="CU34" i="3"/>
  <c r="CT34" i="3"/>
  <c r="CS34" i="3"/>
  <c r="CR34" i="3"/>
  <c r="CU33" i="3"/>
  <c r="CT33" i="3"/>
  <c r="CS33" i="3"/>
  <c r="CS32" i="3" s="1"/>
  <c r="CR33" i="3"/>
  <c r="CR32" i="3" s="1"/>
  <c r="CU29" i="3"/>
  <c r="CT29" i="3"/>
  <c r="CS29" i="3"/>
  <c r="CR29" i="3"/>
  <c r="CU25" i="3"/>
  <c r="CT25" i="3"/>
  <c r="CS25" i="3"/>
  <c r="CR25" i="3"/>
  <c r="CU22" i="3"/>
  <c r="CT22" i="3"/>
  <c r="CS22" i="3"/>
  <c r="CR22" i="3"/>
  <c r="CU21" i="3"/>
  <c r="CT21" i="3"/>
  <c r="CS21" i="3"/>
  <c r="CR21" i="3"/>
  <c r="CU17" i="3"/>
  <c r="CT17" i="3"/>
  <c r="CS17" i="3"/>
  <c r="CR17" i="3"/>
  <c r="CU14" i="3"/>
  <c r="CT14" i="3"/>
  <c r="CS14" i="3"/>
  <c r="CR14" i="3"/>
  <c r="CU13" i="3"/>
  <c r="CT13" i="3"/>
  <c r="CS13" i="3"/>
  <c r="CR13" i="3"/>
  <c r="CU12" i="3"/>
  <c r="CT12" i="3"/>
  <c r="CS12" i="3"/>
  <c r="CR12" i="3"/>
  <c r="CI184" i="3"/>
  <c r="CH184" i="3"/>
  <c r="CG184" i="3"/>
  <c r="CM184" i="3" s="1"/>
  <c r="CF184" i="3"/>
  <c r="CI183" i="3"/>
  <c r="CH183" i="3"/>
  <c r="CG183" i="3"/>
  <c r="CM183" i="3" s="1"/>
  <c r="CF183" i="3"/>
  <c r="CI182" i="3"/>
  <c r="CH182" i="3"/>
  <c r="CG182" i="3"/>
  <c r="CM182" i="3" s="1"/>
  <c r="CF182" i="3"/>
  <c r="CI181" i="3"/>
  <c r="CH181" i="3"/>
  <c r="CG181" i="3"/>
  <c r="CM181" i="3" s="1"/>
  <c r="CF181" i="3"/>
  <c r="CI180" i="3"/>
  <c r="CH180" i="3"/>
  <c r="CG180" i="3"/>
  <c r="CM180" i="3" s="1"/>
  <c r="CF180" i="3"/>
  <c r="CI176" i="3"/>
  <c r="CH176" i="3"/>
  <c r="CG176" i="3"/>
  <c r="CM176" i="3" s="1"/>
  <c r="CF176" i="3"/>
  <c r="CI173" i="3"/>
  <c r="CH173" i="3"/>
  <c r="CG173" i="3"/>
  <c r="CM173" i="3" s="1"/>
  <c r="CF173" i="3"/>
  <c r="CI172" i="3"/>
  <c r="CH172" i="3"/>
  <c r="CG172" i="3"/>
  <c r="CM172" i="3" s="1"/>
  <c r="CF172" i="3"/>
  <c r="CI171" i="3"/>
  <c r="CH171" i="3"/>
  <c r="CG171" i="3"/>
  <c r="CM171" i="3" s="1"/>
  <c r="CF171" i="3"/>
  <c r="CI170" i="3"/>
  <c r="CH170" i="3"/>
  <c r="CG170" i="3"/>
  <c r="CM170" i="3" s="1"/>
  <c r="CF170" i="3"/>
  <c r="CI169" i="3"/>
  <c r="CH169" i="3"/>
  <c r="CG169" i="3"/>
  <c r="CM169" i="3" s="1"/>
  <c r="CF169" i="3"/>
  <c r="CI168" i="3"/>
  <c r="CH168" i="3"/>
  <c r="CG168" i="3"/>
  <c r="CM168" i="3" s="1"/>
  <c r="CF168" i="3"/>
  <c r="CI163" i="3"/>
  <c r="CH163" i="3"/>
  <c r="CG163" i="3"/>
  <c r="CM163" i="3" s="1"/>
  <c r="CF163" i="3"/>
  <c r="CI160" i="3"/>
  <c r="CH160" i="3"/>
  <c r="CG160" i="3"/>
  <c r="CM160" i="3" s="1"/>
  <c r="CF160" i="3"/>
  <c r="CI159" i="3"/>
  <c r="CH159" i="3"/>
  <c r="CG159" i="3"/>
  <c r="CM159" i="3" s="1"/>
  <c r="CF159" i="3"/>
  <c r="CI156" i="3"/>
  <c r="CH156" i="3"/>
  <c r="CG156" i="3"/>
  <c r="CM156" i="3" s="1"/>
  <c r="CF156" i="3"/>
  <c r="CI153" i="3"/>
  <c r="CH153" i="3"/>
  <c r="CG153" i="3"/>
  <c r="CM153" i="3" s="1"/>
  <c r="CF153" i="3"/>
  <c r="CI152" i="3"/>
  <c r="CH152" i="3"/>
  <c r="CG152" i="3"/>
  <c r="CM152" i="3" s="1"/>
  <c r="CF152" i="3"/>
  <c r="CI151" i="3"/>
  <c r="CH151" i="3"/>
  <c r="CG151" i="3"/>
  <c r="CM151" i="3" s="1"/>
  <c r="CF151" i="3"/>
  <c r="CI150" i="3"/>
  <c r="CH150" i="3"/>
  <c r="CG150" i="3"/>
  <c r="CM150" i="3" s="1"/>
  <c r="CF150" i="3"/>
  <c r="CI149" i="3"/>
  <c r="CH149" i="3"/>
  <c r="CG149" i="3"/>
  <c r="CM149" i="3" s="1"/>
  <c r="CF149" i="3"/>
  <c r="CI148" i="3"/>
  <c r="CH148" i="3"/>
  <c r="CG148" i="3"/>
  <c r="CM148" i="3" s="1"/>
  <c r="CF148" i="3"/>
  <c r="CI147" i="3"/>
  <c r="CH147" i="3"/>
  <c r="CG147" i="3"/>
  <c r="CM147" i="3" s="1"/>
  <c r="CF147" i="3"/>
  <c r="CI146" i="3"/>
  <c r="CH146" i="3"/>
  <c r="CG146" i="3"/>
  <c r="CM146" i="3" s="1"/>
  <c r="CF146" i="3"/>
  <c r="CI142" i="3"/>
  <c r="CH142" i="3"/>
  <c r="CG142" i="3"/>
  <c r="CM142" i="3" s="1"/>
  <c r="CF142" i="3"/>
  <c r="CI139" i="3"/>
  <c r="CH139" i="3"/>
  <c r="CG139" i="3"/>
  <c r="CM139" i="3" s="1"/>
  <c r="CF139" i="3"/>
  <c r="CI135" i="3"/>
  <c r="CH135" i="3"/>
  <c r="CG135" i="3"/>
  <c r="CM135" i="3" s="1"/>
  <c r="CF135" i="3"/>
  <c r="CI129" i="3"/>
  <c r="CH129" i="3"/>
  <c r="CG129" i="3"/>
  <c r="CM129" i="3" s="1"/>
  <c r="CF129" i="3"/>
  <c r="CI126" i="3"/>
  <c r="CH126" i="3"/>
  <c r="CG126" i="3"/>
  <c r="CM126" i="3" s="1"/>
  <c r="CF126" i="3"/>
  <c r="CI123" i="3"/>
  <c r="CH123" i="3"/>
  <c r="CG123" i="3"/>
  <c r="CM123" i="3" s="1"/>
  <c r="CF123" i="3"/>
  <c r="CI119" i="3"/>
  <c r="CH119" i="3"/>
  <c r="CG119" i="3"/>
  <c r="CM119" i="3" s="1"/>
  <c r="CF119" i="3"/>
  <c r="CI115" i="3"/>
  <c r="CH115" i="3"/>
  <c r="CG115" i="3"/>
  <c r="CM115" i="3" s="1"/>
  <c r="CF115" i="3"/>
  <c r="CI112" i="3"/>
  <c r="CH112" i="3"/>
  <c r="CG112" i="3"/>
  <c r="CM112" i="3" s="1"/>
  <c r="CF112" i="3"/>
  <c r="CI108" i="3"/>
  <c r="CH108" i="3"/>
  <c r="CG108" i="3"/>
  <c r="CM108" i="3" s="1"/>
  <c r="CF108" i="3"/>
  <c r="CI107" i="3"/>
  <c r="CH107" i="3"/>
  <c r="CG107" i="3"/>
  <c r="CM107" i="3" s="1"/>
  <c r="CF107" i="3"/>
  <c r="CI106" i="3"/>
  <c r="CH106" i="3"/>
  <c r="CG106" i="3"/>
  <c r="CM106" i="3" s="1"/>
  <c r="CF106" i="3"/>
  <c r="CI105" i="3"/>
  <c r="CH105" i="3"/>
  <c r="CG105" i="3"/>
  <c r="CM105" i="3" s="1"/>
  <c r="CF105" i="3"/>
  <c r="CI104" i="3"/>
  <c r="CH104" i="3"/>
  <c r="CG104" i="3"/>
  <c r="CM104" i="3" s="1"/>
  <c r="CF104" i="3"/>
  <c r="CI100" i="3"/>
  <c r="CH100" i="3"/>
  <c r="CG100" i="3"/>
  <c r="CM100" i="3" s="1"/>
  <c r="CF100" i="3"/>
  <c r="CI99" i="3"/>
  <c r="CH99" i="3"/>
  <c r="CG99" i="3"/>
  <c r="CM99" i="3" s="1"/>
  <c r="CF99" i="3"/>
  <c r="CI98" i="3"/>
  <c r="CH98" i="3"/>
  <c r="CG98" i="3"/>
  <c r="CM98" i="3" s="1"/>
  <c r="CF98" i="3"/>
  <c r="CI97" i="3"/>
  <c r="CH97" i="3"/>
  <c r="CG97" i="3"/>
  <c r="CM97" i="3" s="1"/>
  <c r="CF97" i="3"/>
  <c r="CI94" i="3"/>
  <c r="CH94" i="3"/>
  <c r="CG94" i="3"/>
  <c r="CM94" i="3" s="1"/>
  <c r="CF94" i="3"/>
  <c r="CI93" i="3"/>
  <c r="CH93" i="3"/>
  <c r="CG93" i="3"/>
  <c r="CM93" i="3" s="1"/>
  <c r="CF93" i="3"/>
  <c r="CI89" i="3"/>
  <c r="CH89" i="3"/>
  <c r="CG89" i="3"/>
  <c r="CM89" i="3" s="1"/>
  <c r="CF89" i="3"/>
  <c r="CI86" i="3"/>
  <c r="CH86" i="3"/>
  <c r="CG86" i="3"/>
  <c r="CM86" i="3" s="1"/>
  <c r="CF86" i="3"/>
  <c r="CI85" i="3"/>
  <c r="CH85" i="3"/>
  <c r="CG85" i="3"/>
  <c r="CM85" i="3" s="1"/>
  <c r="CF85" i="3"/>
  <c r="CI84" i="3"/>
  <c r="CH84" i="3"/>
  <c r="CG84" i="3"/>
  <c r="CM84" i="3" s="1"/>
  <c r="CF84" i="3"/>
  <c r="CI83" i="3"/>
  <c r="CH83" i="3"/>
  <c r="CG83" i="3"/>
  <c r="CM83" i="3" s="1"/>
  <c r="CF83" i="3"/>
  <c r="CI82" i="3"/>
  <c r="CH82" i="3"/>
  <c r="CG82" i="3"/>
  <c r="CM82" i="3" s="1"/>
  <c r="CF82" i="3"/>
  <c r="CI81" i="3"/>
  <c r="CH81" i="3"/>
  <c r="CG81" i="3"/>
  <c r="CM81" i="3" s="1"/>
  <c r="CF81" i="3"/>
  <c r="CI80" i="3"/>
  <c r="CH80" i="3"/>
  <c r="CG80" i="3"/>
  <c r="CM80" i="3" s="1"/>
  <c r="CF80" i="3"/>
  <c r="CI79" i="3"/>
  <c r="CH79" i="3"/>
  <c r="CG79" i="3"/>
  <c r="CM79" i="3" s="1"/>
  <c r="CF79" i="3"/>
  <c r="CI78" i="3"/>
  <c r="CH78" i="3"/>
  <c r="CG78" i="3"/>
  <c r="CM78" i="3" s="1"/>
  <c r="CF78" i="3"/>
  <c r="CI77" i="3"/>
  <c r="CH77" i="3"/>
  <c r="CG77" i="3"/>
  <c r="CM77" i="3" s="1"/>
  <c r="CF77" i="3"/>
  <c r="CI76" i="3"/>
  <c r="CH76" i="3"/>
  <c r="CG76" i="3"/>
  <c r="CM76" i="3" s="1"/>
  <c r="CF76" i="3"/>
  <c r="CI75" i="3"/>
  <c r="CH75" i="3"/>
  <c r="CG75" i="3"/>
  <c r="CM75" i="3" s="1"/>
  <c r="CF75" i="3"/>
  <c r="CI74" i="3"/>
  <c r="CH74" i="3"/>
  <c r="CG74" i="3"/>
  <c r="CM74" i="3" s="1"/>
  <c r="CF74" i="3"/>
  <c r="CI73" i="3"/>
  <c r="CH73" i="3"/>
  <c r="CG73" i="3"/>
  <c r="CM73" i="3" s="1"/>
  <c r="CF73" i="3"/>
  <c r="CI72" i="3"/>
  <c r="CH72" i="3"/>
  <c r="CG72" i="3"/>
  <c r="CM72" i="3" s="1"/>
  <c r="CF72" i="3"/>
  <c r="CI65" i="3"/>
  <c r="CH65" i="3"/>
  <c r="CG65" i="3"/>
  <c r="CM65" i="3" s="1"/>
  <c r="CF65" i="3"/>
  <c r="CI61" i="3"/>
  <c r="CH61" i="3"/>
  <c r="CG61" i="3"/>
  <c r="CM61" i="3" s="1"/>
  <c r="CF61" i="3"/>
  <c r="CI58" i="3"/>
  <c r="CH58" i="3"/>
  <c r="CG58" i="3"/>
  <c r="CM58" i="3" s="1"/>
  <c r="CF58" i="3"/>
  <c r="CI55" i="3"/>
  <c r="CH55" i="3"/>
  <c r="CG55" i="3"/>
  <c r="CM55" i="3" s="1"/>
  <c r="CF55" i="3"/>
  <c r="CI54" i="3"/>
  <c r="CH54" i="3"/>
  <c r="CG54" i="3"/>
  <c r="CM54" i="3" s="1"/>
  <c r="CF54" i="3"/>
  <c r="CI53" i="3"/>
  <c r="CH53" i="3"/>
  <c r="CG53" i="3"/>
  <c r="CM53" i="3" s="1"/>
  <c r="CF53" i="3"/>
  <c r="CI52" i="3"/>
  <c r="CH52" i="3"/>
  <c r="CG52" i="3"/>
  <c r="CM52" i="3" s="1"/>
  <c r="CF52" i="3"/>
  <c r="CI51" i="3"/>
  <c r="CH51" i="3"/>
  <c r="CG51" i="3"/>
  <c r="CM51" i="3" s="1"/>
  <c r="CF51" i="3"/>
  <c r="CI50" i="3"/>
  <c r="CH50" i="3"/>
  <c r="CG50" i="3"/>
  <c r="CM50" i="3" s="1"/>
  <c r="CF50" i="3"/>
  <c r="CI46" i="3"/>
  <c r="CH46" i="3"/>
  <c r="CG46" i="3"/>
  <c r="CM46" i="3" s="1"/>
  <c r="CF46" i="3"/>
  <c r="CI45" i="3"/>
  <c r="CH45" i="3"/>
  <c r="CG45" i="3"/>
  <c r="CM45" i="3" s="1"/>
  <c r="CF45" i="3"/>
  <c r="CI35" i="3"/>
  <c r="CH35" i="3"/>
  <c r="CG35" i="3"/>
  <c r="CM35" i="3" s="1"/>
  <c r="CF35" i="3"/>
  <c r="CI34" i="3"/>
  <c r="CH34" i="3"/>
  <c r="CG34" i="3"/>
  <c r="CM34" i="3" s="1"/>
  <c r="CF34" i="3"/>
  <c r="CI33" i="3"/>
  <c r="CH33" i="3"/>
  <c r="CG33" i="3"/>
  <c r="CF33" i="3"/>
  <c r="CF32" i="3" s="1"/>
  <c r="CI29" i="3"/>
  <c r="CH29" i="3"/>
  <c r="CG29" i="3"/>
  <c r="CM29" i="3" s="1"/>
  <c r="CF29" i="3"/>
  <c r="CI25" i="3"/>
  <c r="CH25" i="3"/>
  <c r="CG25" i="3"/>
  <c r="CM25" i="3" s="1"/>
  <c r="CF25" i="3"/>
  <c r="CI22" i="3"/>
  <c r="CH22" i="3"/>
  <c r="CG22" i="3"/>
  <c r="CM22" i="3" s="1"/>
  <c r="CF22" i="3"/>
  <c r="CI21" i="3"/>
  <c r="CH21" i="3"/>
  <c r="CG21" i="3"/>
  <c r="CM21" i="3" s="1"/>
  <c r="CF21" i="3"/>
  <c r="CI17" i="3"/>
  <c r="CH17" i="3"/>
  <c r="CG17" i="3"/>
  <c r="CM17" i="3" s="1"/>
  <c r="CF17" i="3"/>
  <c r="CI14" i="3"/>
  <c r="CH14" i="3"/>
  <c r="CG14" i="3"/>
  <c r="CM14" i="3" s="1"/>
  <c r="CF14" i="3"/>
  <c r="CI13" i="3"/>
  <c r="CH13" i="3"/>
  <c r="CG13" i="3"/>
  <c r="CM13" i="3" s="1"/>
  <c r="CF13" i="3"/>
  <c r="CI12" i="3"/>
  <c r="CH12" i="3"/>
  <c r="CG12" i="3"/>
  <c r="CM12" i="3" s="1"/>
  <c r="CF12" i="3"/>
  <c r="BW184" i="3"/>
  <c r="BV184" i="3"/>
  <c r="BU184" i="3"/>
  <c r="CA184" i="3" s="1"/>
  <c r="BT184" i="3"/>
  <c r="BZ184" i="3" s="1"/>
  <c r="BW183" i="3"/>
  <c r="BV183" i="3"/>
  <c r="BU183" i="3"/>
  <c r="CA183" i="3" s="1"/>
  <c r="BT183" i="3"/>
  <c r="BZ183" i="3" s="1"/>
  <c r="BW182" i="3"/>
  <c r="BV182" i="3"/>
  <c r="BU182" i="3"/>
  <c r="CA182" i="3" s="1"/>
  <c r="BT182" i="3"/>
  <c r="BZ182" i="3" s="1"/>
  <c r="BW181" i="3"/>
  <c r="BV181" i="3"/>
  <c r="BU181" i="3"/>
  <c r="CA181" i="3" s="1"/>
  <c r="BT181" i="3"/>
  <c r="BZ181" i="3" s="1"/>
  <c r="BW180" i="3"/>
  <c r="BV180" i="3"/>
  <c r="BU180" i="3"/>
  <c r="CA180" i="3" s="1"/>
  <c r="BT180" i="3"/>
  <c r="BZ180" i="3" s="1"/>
  <c r="BW176" i="3"/>
  <c r="BV176" i="3"/>
  <c r="BU176" i="3"/>
  <c r="CA176" i="3" s="1"/>
  <c r="BT176" i="3"/>
  <c r="BZ176" i="3" s="1"/>
  <c r="BW173" i="3"/>
  <c r="BV173" i="3"/>
  <c r="BU173" i="3"/>
  <c r="CA173" i="3" s="1"/>
  <c r="BT173" i="3"/>
  <c r="BZ173" i="3" s="1"/>
  <c r="BW172" i="3"/>
  <c r="BV172" i="3"/>
  <c r="BU172" i="3"/>
  <c r="CA172" i="3" s="1"/>
  <c r="BT172" i="3"/>
  <c r="BZ172" i="3" s="1"/>
  <c r="BW171" i="3"/>
  <c r="BV171" i="3"/>
  <c r="BU171" i="3"/>
  <c r="CA171" i="3" s="1"/>
  <c r="BT171" i="3"/>
  <c r="BZ171" i="3" s="1"/>
  <c r="BW170" i="3"/>
  <c r="BV170" i="3"/>
  <c r="BU170" i="3"/>
  <c r="CA170" i="3" s="1"/>
  <c r="BT170" i="3"/>
  <c r="BZ170" i="3" s="1"/>
  <c r="BW169" i="3"/>
  <c r="BV169" i="3"/>
  <c r="BU169" i="3"/>
  <c r="CA169" i="3" s="1"/>
  <c r="BT169" i="3"/>
  <c r="BZ169" i="3" s="1"/>
  <c r="BW168" i="3"/>
  <c r="BV168" i="3"/>
  <c r="BU168" i="3"/>
  <c r="CA168" i="3" s="1"/>
  <c r="BT168" i="3"/>
  <c r="BZ168" i="3" s="1"/>
  <c r="BW163" i="3"/>
  <c r="BV163" i="3"/>
  <c r="BU163" i="3"/>
  <c r="CA163" i="3" s="1"/>
  <c r="BT163" i="3"/>
  <c r="BZ163" i="3" s="1"/>
  <c r="BW160" i="3"/>
  <c r="BV160" i="3"/>
  <c r="BU160" i="3"/>
  <c r="CA160" i="3" s="1"/>
  <c r="BT160" i="3"/>
  <c r="BZ160" i="3" s="1"/>
  <c r="BW159" i="3"/>
  <c r="BV159" i="3"/>
  <c r="BU159" i="3"/>
  <c r="CA159" i="3" s="1"/>
  <c r="BT159" i="3"/>
  <c r="BZ159" i="3" s="1"/>
  <c r="BW156" i="3"/>
  <c r="BV156" i="3"/>
  <c r="BU156" i="3"/>
  <c r="CA156" i="3" s="1"/>
  <c r="BT156" i="3"/>
  <c r="BZ156" i="3" s="1"/>
  <c r="BW153" i="3"/>
  <c r="BV153" i="3"/>
  <c r="BU153" i="3"/>
  <c r="CA153" i="3" s="1"/>
  <c r="BT153" i="3"/>
  <c r="BZ153" i="3" s="1"/>
  <c r="BW152" i="3"/>
  <c r="BV152" i="3"/>
  <c r="BU152" i="3"/>
  <c r="CA152" i="3" s="1"/>
  <c r="BT152" i="3"/>
  <c r="BZ152" i="3" s="1"/>
  <c r="BW151" i="3"/>
  <c r="BV151" i="3"/>
  <c r="BU151" i="3"/>
  <c r="CA151" i="3" s="1"/>
  <c r="BT151" i="3"/>
  <c r="BZ151" i="3" s="1"/>
  <c r="BW150" i="3"/>
  <c r="BV150" i="3"/>
  <c r="BU150" i="3"/>
  <c r="CA150" i="3" s="1"/>
  <c r="BT150" i="3"/>
  <c r="BZ150" i="3" s="1"/>
  <c r="BW149" i="3"/>
  <c r="BV149" i="3"/>
  <c r="BU149" i="3"/>
  <c r="CA149" i="3" s="1"/>
  <c r="BT149" i="3"/>
  <c r="BZ149" i="3" s="1"/>
  <c r="BW148" i="3"/>
  <c r="BV148" i="3"/>
  <c r="BU148" i="3"/>
  <c r="CA148" i="3" s="1"/>
  <c r="BT148" i="3"/>
  <c r="BZ148" i="3" s="1"/>
  <c r="BW147" i="3"/>
  <c r="BV147" i="3"/>
  <c r="BU147" i="3"/>
  <c r="CA147" i="3" s="1"/>
  <c r="BT147" i="3"/>
  <c r="BZ147" i="3" s="1"/>
  <c r="BW146" i="3"/>
  <c r="BV146" i="3"/>
  <c r="BU146" i="3"/>
  <c r="CA146" i="3" s="1"/>
  <c r="BT146" i="3"/>
  <c r="BZ146" i="3" s="1"/>
  <c r="BW142" i="3"/>
  <c r="BV142" i="3"/>
  <c r="BU142" i="3"/>
  <c r="CA142" i="3" s="1"/>
  <c r="BT142" i="3"/>
  <c r="BZ142" i="3" s="1"/>
  <c r="BW139" i="3"/>
  <c r="BV139" i="3"/>
  <c r="BU139" i="3"/>
  <c r="CA139" i="3" s="1"/>
  <c r="BT139" i="3"/>
  <c r="BZ139" i="3" s="1"/>
  <c r="BW135" i="3"/>
  <c r="BV135" i="3"/>
  <c r="BU135" i="3"/>
  <c r="CA135" i="3" s="1"/>
  <c r="BT135" i="3"/>
  <c r="BZ135" i="3" s="1"/>
  <c r="BW129" i="3"/>
  <c r="BV129" i="3"/>
  <c r="BU129" i="3"/>
  <c r="CA129" i="3" s="1"/>
  <c r="BT129" i="3"/>
  <c r="BZ129" i="3" s="1"/>
  <c r="BW126" i="3"/>
  <c r="BV126" i="3"/>
  <c r="BU126" i="3"/>
  <c r="CA126" i="3" s="1"/>
  <c r="BT126" i="3"/>
  <c r="BZ126" i="3" s="1"/>
  <c r="BW123" i="3"/>
  <c r="BV123" i="3"/>
  <c r="BU123" i="3"/>
  <c r="CA123" i="3" s="1"/>
  <c r="BT123" i="3"/>
  <c r="BZ123" i="3" s="1"/>
  <c r="BW119" i="3"/>
  <c r="BV119" i="3"/>
  <c r="BU119" i="3"/>
  <c r="CA119" i="3" s="1"/>
  <c r="BT119" i="3"/>
  <c r="BZ119" i="3" s="1"/>
  <c r="BW115" i="3"/>
  <c r="BV115" i="3"/>
  <c r="BU115" i="3"/>
  <c r="CA115" i="3" s="1"/>
  <c r="BT115" i="3"/>
  <c r="BZ115" i="3" s="1"/>
  <c r="BW112" i="3"/>
  <c r="BV112" i="3"/>
  <c r="BU112" i="3"/>
  <c r="CA112" i="3" s="1"/>
  <c r="BT112" i="3"/>
  <c r="BZ112" i="3" s="1"/>
  <c r="BW108" i="3"/>
  <c r="BV108" i="3"/>
  <c r="BU108" i="3"/>
  <c r="CA108" i="3" s="1"/>
  <c r="BT108" i="3"/>
  <c r="BZ108" i="3" s="1"/>
  <c r="BW107" i="3"/>
  <c r="BV107" i="3"/>
  <c r="BU107" i="3"/>
  <c r="CA107" i="3" s="1"/>
  <c r="BT107" i="3"/>
  <c r="BZ107" i="3" s="1"/>
  <c r="BW106" i="3"/>
  <c r="BV106" i="3"/>
  <c r="BU106" i="3"/>
  <c r="CA106" i="3" s="1"/>
  <c r="BT106" i="3"/>
  <c r="BZ106" i="3" s="1"/>
  <c r="BW105" i="3"/>
  <c r="BV105" i="3"/>
  <c r="BU105" i="3"/>
  <c r="CA105" i="3" s="1"/>
  <c r="BT105" i="3"/>
  <c r="BZ105" i="3" s="1"/>
  <c r="BW104" i="3"/>
  <c r="BV104" i="3"/>
  <c r="BU104" i="3"/>
  <c r="CA104" i="3" s="1"/>
  <c r="BT104" i="3"/>
  <c r="BZ104" i="3" s="1"/>
  <c r="BW100" i="3"/>
  <c r="BV100" i="3"/>
  <c r="BU100" i="3"/>
  <c r="CA100" i="3" s="1"/>
  <c r="BT100" i="3"/>
  <c r="BZ100" i="3" s="1"/>
  <c r="BW99" i="3"/>
  <c r="BV99" i="3"/>
  <c r="BU99" i="3"/>
  <c r="CA99" i="3" s="1"/>
  <c r="BT99" i="3"/>
  <c r="BZ99" i="3" s="1"/>
  <c r="BW98" i="3"/>
  <c r="BV98" i="3"/>
  <c r="BU98" i="3"/>
  <c r="CA98" i="3" s="1"/>
  <c r="BT98" i="3"/>
  <c r="BZ98" i="3" s="1"/>
  <c r="BW97" i="3"/>
  <c r="BV97" i="3"/>
  <c r="BU97" i="3"/>
  <c r="CA97" i="3" s="1"/>
  <c r="BT97" i="3"/>
  <c r="BZ97" i="3" s="1"/>
  <c r="BW94" i="3"/>
  <c r="BV94" i="3"/>
  <c r="BU94" i="3"/>
  <c r="CA94" i="3" s="1"/>
  <c r="BT94" i="3"/>
  <c r="BZ94" i="3" s="1"/>
  <c r="BW93" i="3"/>
  <c r="BV93" i="3"/>
  <c r="BU93" i="3"/>
  <c r="CA93" i="3" s="1"/>
  <c r="BT93" i="3"/>
  <c r="BZ93" i="3" s="1"/>
  <c r="BW89" i="3"/>
  <c r="BV89" i="3"/>
  <c r="BU89" i="3"/>
  <c r="CA89" i="3" s="1"/>
  <c r="BT89" i="3"/>
  <c r="BZ89" i="3" s="1"/>
  <c r="BW86" i="3"/>
  <c r="BV86" i="3"/>
  <c r="BU86" i="3"/>
  <c r="CA86" i="3" s="1"/>
  <c r="BT86" i="3"/>
  <c r="BZ86" i="3" s="1"/>
  <c r="BW85" i="3"/>
  <c r="BV85" i="3"/>
  <c r="BU85" i="3"/>
  <c r="CA85" i="3" s="1"/>
  <c r="BT85" i="3"/>
  <c r="BZ85" i="3" s="1"/>
  <c r="BW84" i="3"/>
  <c r="BV84" i="3"/>
  <c r="BU84" i="3"/>
  <c r="CA84" i="3" s="1"/>
  <c r="BT84" i="3"/>
  <c r="BZ84" i="3" s="1"/>
  <c r="BW83" i="3"/>
  <c r="BV83" i="3"/>
  <c r="BU83" i="3"/>
  <c r="CA83" i="3" s="1"/>
  <c r="BT83" i="3"/>
  <c r="BZ83" i="3" s="1"/>
  <c r="BW82" i="3"/>
  <c r="BV82" i="3"/>
  <c r="BU82" i="3"/>
  <c r="CA82" i="3" s="1"/>
  <c r="BT82" i="3"/>
  <c r="BZ82" i="3" s="1"/>
  <c r="BW81" i="3"/>
  <c r="BV81" i="3"/>
  <c r="BU81" i="3"/>
  <c r="CA81" i="3" s="1"/>
  <c r="BT81" i="3"/>
  <c r="BZ81" i="3" s="1"/>
  <c r="BW80" i="3"/>
  <c r="BV80" i="3"/>
  <c r="BU80" i="3"/>
  <c r="CA80" i="3" s="1"/>
  <c r="BT80" i="3"/>
  <c r="BZ80" i="3" s="1"/>
  <c r="BW79" i="3"/>
  <c r="BV79" i="3"/>
  <c r="BU79" i="3"/>
  <c r="CA79" i="3" s="1"/>
  <c r="BT79" i="3"/>
  <c r="BZ79" i="3" s="1"/>
  <c r="BW78" i="3"/>
  <c r="BV78" i="3"/>
  <c r="BU78" i="3"/>
  <c r="BT78" i="3"/>
  <c r="BZ78" i="3" s="1"/>
  <c r="BW77" i="3"/>
  <c r="BV77" i="3"/>
  <c r="BU77" i="3"/>
  <c r="CA77" i="3" s="1"/>
  <c r="BT77" i="3"/>
  <c r="BZ77" i="3" s="1"/>
  <c r="BW76" i="3"/>
  <c r="BV76" i="3"/>
  <c r="BU76" i="3"/>
  <c r="CA76" i="3" s="1"/>
  <c r="BT76" i="3"/>
  <c r="BZ76" i="3" s="1"/>
  <c r="BW75" i="3"/>
  <c r="BV75" i="3"/>
  <c r="BU75" i="3"/>
  <c r="CA75" i="3" s="1"/>
  <c r="BT75" i="3"/>
  <c r="BZ75" i="3" s="1"/>
  <c r="BW74" i="3"/>
  <c r="BV74" i="3"/>
  <c r="BU74" i="3"/>
  <c r="CA74" i="3" s="1"/>
  <c r="BT74" i="3"/>
  <c r="BZ74" i="3" s="1"/>
  <c r="BW73" i="3"/>
  <c r="BV73" i="3"/>
  <c r="BU73" i="3"/>
  <c r="CA73" i="3" s="1"/>
  <c r="BT73" i="3"/>
  <c r="BZ73" i="3" s="1"/>
  <c r="BW72" i="3"/>
  <c r="BV72" i="3"/>
  <c r="BU72" i="3"/>
  <c r="CA72" i="3" s="1"/>
  <c r="BT72" i="3"/>
  <c r="BZ72" i="3" s="1"/>
  <c r="BW65" i="3"/>
  <c r="BV65" i="3"/>
  <c r="BU65" i="3"/>
  <c r="CA65" i="3" s="1"/>
  <c r="BT65" i="3"/>
  <c r="BZ65" i="3" s="1"/>
  <c r="BW61" i="3"/>
  <c r="BV61" i="3"/>
  <c r="BU61" i="3"/>
  <c r="CA61" i="3" s="1"/>
  <c r="BT61" i="3"/>
  <c r="BZ61" i="3" s="1"/>
  <c r="BW58" i="3"/>
  <c r="BV58" i="3"/>
  <c r="BU58" i="3"/>
  <c r="CA58" i="3" s="1"/>
  <c r="BT58" i="3"/>
  <c r="BZ58" i="3" s="1"/>
  <c r="BW55" i="3"/>
  <c r="BV55" i="3"/>
  <c r="BU55" i="3"/>
  <c r="CA55" i="3" s="1"/>
  <c r="BT55" i="3"/>
  <c r="BZ55" i="3" s="1"/>
  <c r="BW54" i="3"/>
  <c r="BV54" i="3"/>
  <c r="BU54" i="3"/>
  <c r="CA54" i="3" s="1"/>
  <c r="BT54" i="3"/>
  <c r="BZ54" i="3" s="1"/>
  <c r="BW53" i="3"/>
  <c r="BV53" i="3"/>
  <c r="BU53" i="3"/>
  <c r="CA53" i="3" s="1"/>
  <c r="BT53" i="3"/>
  <c r="BZ53" i="3" s="1"/>
  <c r="BW52" i="3"/>
  <c r="BV52" i="3"/>
  <c r="BU52" i="3"/>
  <c r="CA52" i="3" s="1"/>
  <c r="BT52" i="3"/>
  <c r="BZ52" i="3" s="1"/>
  <c r="BW51" i="3"/>
  <c r="BV51" i="3"/>
  <c r="BU51" i="3"/>
  <c r="CA51" i="3" s="1"/>
  <c r="BT51" i="3"/>
  <c r="BZ51" i="3" s="1"/>
  <c r="BW50" i="3"/>
  <c r="BV50" i="3"/>
  <c r="BU50" i="3"/>
  <c r="CA50" i="3" s="1"/>
  <c r="BT50" i="3"/>
  <c r="BZ50" i="3" s="1"/>
  <c r="BW46" i="3"/>
  <c r="BV46" i="3"/>
  <c r="BU46" i="3"/>
  <c r="CA46" i="3" s="1"/>
  <c r="BT46" i="3"/>
  <c r="BZ46" i="3" s="1"/>
  <c r="BW45" i="3"/>
  <c r="BV45" i="3"/>
  <c r="BU45" i="3"/>
  <c r="CA45" i="3" s="1"/>
  <c r="BT45" i="3"/>
  <c r="BZ45" i="3" s="1"/>
  <c r="BW35" i="3"/>
  <c r="BV35" i="3"/>
  <c r="BU35" i="3"/>
  <c r="CA35" i="3" s="1"/>
  <c r="BT35" i="3"/>
  <c r="BZ35" i="3" s="1"/>
  <c r="BW34" i="3"/>
  <c r="BV34" i="3"/>
  <c r="BU34" i="3"/>
  <c r="CA34" i="3" s="1"/>
  <c r="BT34" i="3"/>
  <c r="BZ34" i="3" s="1"/>
  <c r="BW33" i="3"/>
  <c r="BV33" i="3"/>
  <c r="BU33" i="3"/>
  <c r="BT33" i="3"/>
  <c r="BW29" i="3"/>
  <c r="BV29" i="3"/>
  <c r="BU29" i="3"/>
  <c r="CA29" i="3" s="1"/>
  <c r="BT29" i="3"/>
  <c r="BZ29" i="3" s="1"/>
  <c r="BW25" i="3"/>
  <c r="BV25" i="3"/>
  <c r="BU25" i="3"/>
  <c r="CA25" i="3" s="1"/>
  <c r="BT25" i="3"/>
  <c r="BZ25" i="3" s="1"/>
  <c r="BW22" i="3"/>
  <c r="BV22" i="3"/>
  <c r="BU22" i="3"/>
  <c r="CA22" i="3" s="1"/>
  <c r="BT22" i="3"/>
  <c r="BZ22" i="3" s="1"/>
  <c r="BW21" i="3"/>
  <c r="BV21" i="3"/>
  <c r="BU21" i="3"/>
  <c r="CA21" i="3" s="1"/>
  <c r="BT21" i="3"/>
  <c r="BZ21" i="3" s="1"/>
  <c r="BW17" i="3"/>
  <c r="BV17" i="3"/>
  <c r="BU17" i="3"/>
  <c r="CA17" i="3" s="1"/>
  <c r="BT17" i="3"/>
  <c r="BZ17" i="3" s="1"/>
  <c r="BW14" i="3"/>
  <c r="BV14" i="3"/>
  <c r="BU14" i="3"/>
  <c r="CA14" i="3" s="1"/>
  <c r="BT14" i="3"/>
  <c r="BZ14" i="3" s="1"/>
  <c r="BW13" i="3"/>
  <c r="BV13" i="3"/>
  <c r="BU13" i="3"/>
  <c r="CA13" i="3" s="1"/>
  <c r="BT13" i="3"/>
  <c r="BZ13" i="3" s="1"/>
  <c r="BW12" i="3"/>
  <c r="BV12" i="3"/>
  <c r="BU12" i="3"/>
  <c r="CA12" i="3" s="1"/>
  <c r="BT12" i="3"/>
  <c r="BZ12" i="3" s="1"/>
  <c r="BK184" i="3"/>
  <c r="BJ184" i="3"/>
  <c r="BI184" i="3"/>
  <c r="BO184" i="3" s="1"/>
  <c r="BH184" i="3"/>
  <c r="BK183" i="3"/>
  <c r="BJ183" i="3"/>
  <c r="BI183" i="3"/>
  <c r="BO183" i="3" s="1"/>
  <c r="BH183" i="3"/>
  <c r="BK182" i="3"/>
  <c r="BJ182" i="3"/>
  <c r="BI182" i="3"/>
  <c r="BO182" i="3" s="1"/>
  <c r="BH182" i="3"/>
  <c r="BK181" i="3"/>
  <c r="BJ181" i="3"/>
  <c r="BI181" i="3"/>
  <c r="BO181" i="3" s="1"/>
  <c r="BH181" i="3"/>
  <c r="BK180" i="3"/>
  <c r="BJ180" i="3"/>
  <c r="BI180" i="3"/>
  <c r="BO180" i="3" s="1"/>
  <c r="BH180" i="3"/>
  <c r="BK176" i="3"/>
  <c r="BJ176" i="3"/>
  <c r="BI176" i="3"/>
  <c r="BO176" i="3" s="1"/>
  <c r="BH176" i="3"/>
  <c r="BK173" i="3"/>
  <c r="BJ173" i="3"/>
  <c r="BI173" i="3"/>
  <c r="BO173" i="3" s="1"/>
  <c r="BH173" i="3"/>
  <c r="BK172" i="3"/>
  <c r="BJ172" i="3"/>
  <c r="BI172" i="3"/>
  <c r="BO172" i="3" s="1"/>
  <c r="BH172" i="3"/>
  <c r="BK171" i="3"/>
  <c r="BJ171" i="3"/>
  <c r="BI171" i="3"/>
  <c r="BO171" i="3" s="1"/>
  <c r="BH171" i="3"/>
  <c r="BK170" i="3"/>
  <c r="BJ170" i="3"/>
  <c r="BI170" i="3"/>
  <c r="BO170" i="3" s="1"/>
  <c r="BH170" i="3"/>
  <c r="BK169" i="3"/>
  <c r="BJ169" i="3"/>
  <c r="BI169" i="3"/>
  <c r="BO169" i="3" s="1"/>
  <c r="BH169" i="3"/>
  <c r="BK168" i="3"/>
  <c r="BJ168" i="3"/>
  <c r="BI168" i="3"/>
  <c r="BO168" i="3" s="1"/>
  <c r="BH168" i="3"/>
  <c r="BK163" i="3"/>
  <c r="BJ163" i="3"/>
  <c r="BI163" i="3"/>
  <c r="BO163" i="3" s="1"/>
  <c r="BH163" i="3"/>
  <c r="BK160" i="3"/>
  <c r="BJ160" i="3"/>
  <c r="BI160" i="3"/>
  <c r="BO160" i="3" s="1"/>
  <c r="BH160" i="3"/>
  <c r="BK159" i="3"/>
  <c r="BJ159" i="3"/>
  <c r="BI159" i="3"/>
  <c r="BO159" i="3" s="1"/>
  <c r="BH159" i="3"/>
  <c r="BK156" i="3"/>
  <c r="BJ156" i="3"/>
  <c r="BI156" i="3"/>
  <c r="BO156" i="3" s="1"/>
  <c r="BH156" i="3"/>
  <c r="BK153" i="3"/>
  <c r="BJ153" i="3"/>
  <c r="BI153" i="3"/>
  <c r="BO153" i="3" s="1"/>
  <c r="BH153" i="3"/>
  <c r="BK152" i="3"/>
  <c r="BJ152" i="3"/>
  <c r="BI152" i="3"/>
  <c r="BO152" i="3" s="1"/>
  <c r="BH152" i="3"/>
  <c r="BK151" i="3"/>
  <c r="BJ151" i="3"/>
  <c r="BI151" i="3"/>
  <c r="BO151" i="3" s="1"/>
  <c r="BH151" i="3"/>
  <c r="BK150" i="3"/>
  <c r="BJ150" i="3"/>
  <c r="BI150" i="3"/>
  <c r="BO150" i="3" s="1"/>
  <c r="BH150" i="3"/>
  <c r="BK149" i="3"/>
  <c r="BJ149" i="3"/>
  <c r="BI149" i="3"/>
  <c r="BO149" i="3" s="1"/>
  <c r="BH149" i="3"/>
  <c r="BK148" i="3"/>
  <c r="BJ148" i="3"/>
  <c r="BI148" i="3"/>
  <c r="BO148" i="3" s="1"/>
  <c r="BH148" i="3"/>
  <c r="BK147" i="3"/>
  <c r="BJ147" i="3"/>
  <c r="BI147" i="3"/>
  <c r="BO147" i="3" s="1"/>
  <c r="BH147" i="3"/>
  <c r="BK146" i="3"/>
  <c r="BJ146" i="3"/>
  <c r="BI146" i="3"/>
  <c r="BO146" i="3" s="1"/>
  <c r="BH146" i="3"/>
  <c r="BK142" i="3"/>
  <c r="BJ142" i="3"/>
  <c r="BI142" i="3"/>
  <c r="BO142" i="3" s="1"/>
  <c r="BH142" i="3"/>
  <c r="BK139" i="3"/>
  <c r="BJ139" i="3"/>
  <c r="BI139" i="3"/>
  <c r="BO139" i="3" s="1"/>
  <c r="BH139" i="3"/>
  <c r="BK135" i="3"/>
  <c r="BJ135" i="3"/>
  <c r="BI135" i="3"/>
  <c r="BO135" i="3" s="1"/>
  <c r="BH135" i="3"/>
  <c r="BK129" i="3"/>
  <c r="BJ129" i="3"/>
  <c r="BI129" i="3"/>
  <c r="BO129" i="3" s="1"/>
  <c r="BH129" i="3"/>
  <c r="BK126" i="3"/>
  <c r="BJ126" i="3"/>
  <c r="BI126" i="3"/>
  <c r="BO126" i="3" s="1"/>
  <c r="BH126" i="3"/>
  <c r="BK123" i="3"/>
  <c r="BJ123" i="3"/>
  <c r="BI123" i="3"/>
  <c r="BO123" i="3" s="1"/>
  <c r="BH123" i="3"/>
  <c r="BK119" i="3"/>
  <c r="BJ119" i="3"/>
  <c r="BI119" i="3"/>
  <c r="BO119" i="3" s="1"/>
  <c r="BH119" i="3"/>
  <c r="BK115" i="3"/>
  <c r="BJ115" i="3"/>
  <c r="BI115" i="3"/>
  <c r="BO115" i="3" s="1"/>
  <c r="BH115" i="3"/>
  <c r="BK112" i="3"/>
  <c r="BJ112" i="3"/>
  <c r="BI112" i="3"/>
  <c r="BO112" i="3" s="1"/>
  <c r="BH112" i="3"/>
  <c r="BK108" i="3"/>
  <c r="BJ108" i="3"/>
  <c r="BI108" i="3"/>
  <c r="BO108" i="3" s="1"/>
  <c r="BH108" i="3"/>
  <c r="BK107" i="3"/>
  <c r="BJ107" i="3"/>
  <c r="BI107" i="3"/>
  <c r="BO107" i="3" s="1"/>
  <c r="BH107" i="3"/>
  <c r="BK106" i="3"/>
  <c r="BJ106" i="3"/>
  <c r="BI106" i="3"/>
  <c r="BO106" i="3" s="1"/>
  <c r="BH106" i="3"/>
  <c r="BK105" i="3"/>
  <c r="BJ105" i="3"/>
  <c r="BI105" i="3"/>
  <c r="BO105" i="3" s="1"/>
  <c r="BH105" i="3"/>
  <c r="BK104" i="3"/>
  <c r="BJ104" i="3"/>
  <c r="BI104" i="3"/>
  <c r="BO104" i="3" s="1"/>
  <c r="BH104" i="3"/>
  <c r="BK100" i="3"/>
  <c r="BJ100" i="3"/>
  <c r="BI100" i="3"/>
  <c r="BO100" i="3" s="1"/>
  <c r="BH100" i="3"/>
  <c r="BK99" i="3"/>
  <c r="BJ99" i="3"/>
  <c r="BI99" i="3"/>
  <c r="BO99" i="3" s="1"/>
  <c r="BH99" i="3"/>
  <c r="BK98" i="3"/>
  <c r="BJ98" i="3"/>
  <c r="BI98" i="3"/>
  <c r="BO98" i="3" s="1"/>
  <c r="BH98" i="3"/>
  <c r="BK97" i="3"/>
  <c r="BJ97" i="3"/>
  <c r="BI97" i="3"/>
  <c r="BO97" i="3" s="1"/>
  <c r="BH97" i="3"/>
  <c r="BK94" i="3"/>
  <c r="BJ94" i="3"/>
  <c r="BI94" i="3"/>
  <c r="BO94" i="3" s="1"/>
  <c r="BH94" i="3"/>
  <c r="BK93" i="3"/>
  <c r="BJ93" i="3"/>
  <c r="BI93" i="3"/>
  <c r="BO93" i="3" s="1"/>
  <c r="BH93" i="3"/>
  <c r="BK89" i="3"/>
  <c r="BJ89" i="3"/>
  <c r="BI89" i="3"/>
  <c r="BO89" i="3" s="1"/>
  <c r="BH89" i="3"/>
  <c r="BK86" i="3"/>
  <c r="BJ86" i="3"/>
  <c r="BI86" i="3"/>
  <c r="BO86" i="3" s="1"/>
  <c r="BH86" i="3"/>
  <c r="BK85" i="3"/>
  <c r="BJ85" i="3"/>
  <c r="BI85" i="3"/>
  <c r="BO85" i="3" s="1"/>
  <c r="BH85" i="3"/>
  <c r="BK84" i="3"/>
  <c r="BJ84" i="3"/>
  <c r="BI84" i="3"/>
  <c r="BO84" i="3" s="1"/>
  <c r="BH84" i="3"/>
  <c r="BK83" i="3"/>
  <c r="BJ83" i="3"/>
  <c r="BI83" i="3"/>
  <c r="BO83" i="3" s="1"/>
  <c r="BH83" i="3"/>
  <c r="BK82" i="3"/>
  <c r="BJ82" i="3"/>
  <c r="BI82" i="3"/>
  <c r="BO82" i="3" s="1"/>
  <c r="BH82" i="3"/>
  <c r="BK81" i="3"/>
  <c r="BJ81" i="3"/>
  <c r="BI81" i="3"/>
  <c r="BO81" i="3" s="1"/>
  <c r="BH81" i="3"/>
  <c r="BK80" i="3"/>
  <c r="BJ80" i="3"/>
  <c r="BI80" i="3"/>
  <c r="BO80" i="3" s="1"/>
  <c r="BH80" i="3"/>
  <c r="BK79" i="3"/>
  <c r="BJ79" i="3"/>
  <c r="BI79" i="3"/>
  <c r="BO79" i="3" s="1"/>
  <c r="BH79" i="3"/>
  <c r="BK78" i="3"/>
  <c r="BJ78" i="3"/>
  <c r="BI78" i="3"/>
  <c r="BO78" i="3" s="1"/>
  <c r="BH78" i="3"/>
  <c r="BK77" i="3"/>
  <c r="BJ77" i="3"/>
  <c r="BI77" i="3"/>
  <c r="BO77" i="3" s="1"/>
  <c r="BH77" i="3"/>
  <c r="BK76" i="3"/>
  <c r="BJ76" i="3"/>
  <c r="BI76" i="3"/>
  <c r="BO76" i="3" s="1"/>
  <c r="BH76" i="3"/>
  <c r="BK75" i="3"/>
  <c r="BJ75" i="3"/>
  <c r="BI75" i="3"/>
  <c r="BO75" i="3" s="1"/>
  <c r="BH75" i="3"/>
  <c r="BK74" i="3"/>
  <c r="BJ74" i="3"/>
  <c r="BI74" i="3"/>
  <c r="BO74" i="3" s="1"/>
  <c r="BH74" i="3"/>
  <c r="BK73" i="3"/>
  <c r="BJ73" i="3"/>
  <c r="BI73" i="3"/>
  <c r="BO73" i="3" s="1"/>
  <c r="BH73" i="3"/>
  <c r="BK72" i="3"/>
  <c r="BJ72" i="3"/>
  <c r="BI72" i="3"/>
  <c r="BO72" i="3" s="1"/>
  <c r="BH72" i="3"/>
  <c r="BK65" i="3"/>
  <c r="BJ65" i="3"/>
  <c r="BI65" i="3"/>
  <c r="BO65" i="3" s="1"/>
  <c r="BH65" i="3"/>
  <c r="BK61" i="3"/>
  <c r="BJ61" i="3"/>
  <c r="BI61" i="3"/>
  <c r="BO61" i="3" s="1"/>
  <c r="BH61" i="3"/>
  <c r="BK58" i="3"/>
  <c r="BJ58" i="3"/>
  <c r="BI58" i="3"/>
  <c r="BO58" i="3" s="1"/>
  <c r="BH58" i="3"/>
  <c r="BK55" i="3"/>
  <c r="BJ55" i="3"/>
  <c r="BI55" i="3"/>
  <c r="BO55" i="3" s="1"/>
  <c r="BH55" i="3"/>
  <c r="BK54" i="3"/>
  <c r="BJ54" i="3"/>
  <c r="BI54" i="3"/>
  <c r="BO54" i="3" s="1"/>
  <c r="BH54" i="3"/>
  <c r="BK53" i="3"/>
  <c r="BJ53" i="3"/>
  <c r="BI53" i="3"/>
  <c r="BO53" i="3" s="1"/>
  <c r="BH53" i="3"/>
  <c r="BK52" i="3"/>
  <c r="BJ52" i="3"/>
  <c r="BI52" i="3"/>
  <c r="BO52" i="3" s="1"/>
  <c r="BH52" i="3"/>
  <c r="BK51" i="3"/>
  <c r="BJ51" i="3"/>
  <c r="BI51" i="3"/>
  <c r="BO51" i="3" s="1"/>
  <c r="BH51" i="3"/>
  <c r="BK50" i="3"/>
  <c r="BJ50" i="3"/>
  <c r="BI50" i="3"/>
  <c r="BO50" i="3" s="1"/>
  <c r="BH50" i="3"/>
  <c r="BK46" i="3"/>
  <c r="BJ46" i="3"/>
  <c r="BI46" i="3"/>
  <c r="BO46" i="3" s="1"/>
  <c r="BH46" i="3"/>
  <c r="BK45" i="3"/>
  <c r="BJ45" i="3"/>
  <c r="BI45" i="3"/>
  <c r="BO45" i="3" s="1"/>
  <c r="BH45" i="3"/>
  <c r="BK35" i="3"/>
  <c r="BJ35" i="3"/>
  <c r="BI35" i="3"/>
  <c r="BO35" i="3" s="1"/>
  <c r="BH35" i="3"/>
  <c r="BK34" i="3"/>
  <c r="BJ34" i="3"/>
  <c r="BI34" i="3"/>
  <c r="BO34" i="3" s="1"/>
  <c r="BH34" i="3"/>
  <c r="BK33" i="3"/>
  <c r="BJ33" i="3"/>
  <c r="BI33" i="3"/>
  <c r="BI32" i="3" s="1"/>
  <c r="BH33" i="3"/>
  <c r="BH32" i="3" s="1"/>
  <c r="BK29" i="3"/>
  <c r="BJ29" i="3"/>
  <c r="BI29" i="3"/>
  <c r="BO29" i="3" s="1"/>
  <c r="BH29" i="3"/>
  <c r="BK25" i="3"/>
  <c r="BJ25" i="3"/>
  <c r="BI25" i="3"/>
  <c r="BO25" i="3" s="1"/>
  <c r="BH25" i="3"/>
  <c r="BK22" i="3"/>
  <c r="BJ22" i="3"/>
  <c r="BI22" i="3"/>
  <c r="BO22" i="3" s="1"/>
  <c r="BH22" i="3"/>
  <c r="BK21" i="3"/>
  <c r="BJ21" i="3"/>
  <c r="BI21" i="3"/>
  <c r="BO21" i="3" s="1"/>
  <c r="BH21" i="3"/>
  <c r="BK17" i="3"/>
  <c r="BJ17" i="3"/>
  <c r="BI17" i="3"/>
  <c r="BO17" i="3" s="1"/>
  <c r="BH17" i="3"/>
  <c r="BK14" i="3"/>
  <c r="BJ14" i="3"/>
  <c r="BI14" i="3"/>
  <c r="BO14" i="3" s="1"/>
  <c r="BH14" i="3"/>
  <c r="BK13" i="3"/>
  <c r="BJ13" i="3"/>
  <c r="BI13" i="3"/>
  <c r="BO13" i="3" s="1"/>
  <c r="BH13" i="3"/>
  <c r="BK12" i="3"/>
  <c r="BJ12" i="3"/>
  <c r="BI12" i="3"/>
  <c r="BO12" i="3" s="1"/>
  <c r="BH12" i="3"/>
  <c r="AW184" i="3"/>
  <c r="AV184" i="3"/>
  <c r="AW183" i="3"/>
  <c r="AV183" i="3"/>
  <c r="AW182" i="3"/>
  <c r="AV182" i="3"/>
  <c r="AW181" i="3"/>
  <c r="AV181" i="3"/>
  <c r="AW180" i="3"/>
  <c r="AV180" i="3"/>
  <c r="AW176" i="3"/>
  <c r="AV176" i="3"/>
  <c r="AW173" i="3"/>
  <c r="AV173" i="3"/>
  <c r="AW172" i="3"/>
  <c r="AV172" i="3"/>
  <c r="AW171" i="3"/>
  <c r="AV171" i="3"/>
  <c r="AW170" i="3"/>
  <c r="AV170" i="3"/>
  <c r="AW169" i="3"/>
  <c r="AV169" i="3"/>
  <c r="AW168" i="3"/>
  <c r="AV168" i="3"/>
  <c r="AW163" i="3"/>
  <c r="AV163" i="3"/>
  <c r="AW160" i="3"/>
  <c r="AV160" i="3"/>
  <c r="AW159" i="3"/>
  <c r="AV159" i="3"/>
  <c r="AW156" i="3"/>
  <c r="AV156" i="3"/>
  <c r="AW153" i="3"/>
  <c r="AV153" i="3"/>
  <c r="AW152" i="3"/>
  <c r="AV152" i="3"/>
  <c r="AW151" i="3"/>
  <c r="AV151" i="3"/>
  <c r="AW150" i="3"/>
  <c r="AV150" i="3"/>
  <c r="AW149" i="3"/>
  <c r="AV149" i="3"/>
  <c r="AW148" i="3"/>
  <c r="AV148" i="3"/>
  <c r="AW147" i="3"/>
  <c r="AV147" i="3"/>
  <c r="AW146" i="3"/>
  <c r="AV146" i="3"/>
  <c r="AW142" i="3"/>
  <c r="AV142" i="3"/>
  <c r="AW139" i="3"/>
  <c r="AV139" i="3"/>
  <c r="AW135" i="3"/>
  <c r="AV135" i="3"/>
  <c r="AW129" i="3"/>
  <c r="AV129" i="3"/>
  <c r="AW126" i="3"/>
  <c r="AV126" i="3"/>
  <c r="AW123" i="3"/>
  <c r="AV123" i="3"/>
  <c r="AW119" i="3"/>
  <c r="AV119" i="3"/>
  <c r="AW115" i="3"/>
  <c r="AV115" i="3"/>
  <c r="AW112" i="3"/>
  <c r="AV112" i="3"/>
  <c r="AW108" i="3"/>
  <c r="AV108" i="3"/>
  <c r="AW107" i="3"/>
  <c r="AV107" i="3"/>
  <c r="AW106" i="3"/>
  <c r="AV106" i="3"/>
  <c r="AW105" i="3"/>
  <c r="AV105" i="3"/>
  <c r="AW104" i="3"/>
  <c r="AV104" i="3"/>
  <c r="AW100" i="3"/>
  <c r="AV100" i="3"/>
  <c r="AW99" i="3"/>
  <c r="AV99" i="3"/>
  <c r="AW98" i="3"/>
  <c r="AV98" i="3"/>
  <c r="AW97" i="3"/>
  <c r="AV97" i="3"/>
  <c r="AW94" i="3"/>
  <c r="AV94" i="3"/>
  <c r="AW93" i="3"/>
  <c r="AV93" i="3"/>
  <c r="AW89" i="3"/>
  <c r="AV89" i="3"/>
  <c r="AW86" i="3"/>
  <c r="AV86" i="3"/>
  <c r="AW85" i="3"/>
  <c r="AV85" i="3"/>
  <c r="AW84" i="3"/>
  <c r="AV84" i="3"/>
  <c r="AW83" i="3"/>
  <c r="AV83" i="3"/>
  <c r="AW82" i="3"/>
  <c r="AV82" i="3"/>
  <c r="AW81" i="3"/>
  <c r="AV81" i="3"/>
  <c r="AW80" i="3"/>
  <c r="AV80" i="3"/>
  <c r="AW79" i="3"/>
  <c r="AV79" i="3"/>
  <c r="AW78" i="3"/>
  <c r="AV78" i="3"/>
  <c r="AW77" i="3"/>
  <c r="AV77" i="3"/>
  <c r="AW76" i="3"/>
  <c r="AV76" i="3"/>
  <c r="AW75" i="3"/>
  <c r="AV75" i="3"/>
  <c r="AW74" i="3"/>
  <c r="AV74" i="3"/>
  <c r="AW73" i="3"/>
  <c r="AV73" i="3"/>
  <c r="AW72" i="3"/>
  <c r="AV72" i="3"/>
  <c r="AW65" i="3"/>
  <c r="AV65" i="3"/>
  <c r="AW61" i="3"/>
  <c r="AV61" i="3"/>
  <c r="AW58" i="3"/>
  <c r="AV58" i="3"/>
  <c r="AW55" i="3"/>
  <c r="AV55" i="3"/>
  <c r="AW54" i="3"/>
  <c r="AV54" i="3"/>
  <c r="AW53" i="3"/>
  <c r="AV53" i="3"/>
  <c r="AW52" i="3"/>
  <c r="AV52" i="3"/>
  <c r="AW51" i="3"/>
  <c r="AV51" i="3"/>
  <c r="AW50" i="3"/>
  <c r="AV50" i="3"/>
  <c r="AW46" i="3"/>
  <c r="AV46" i="3"/>
  <c r="AW45" i="3"/>
  <c r="AV45" i="3"/>
  <c r="AW35" i="3"/>
  <c r="AV35" i="3"/>
  <c r="AW34" i="3"/>
  <c r="AV34" i="3"/>
  <c r="AW33" i="3"/>
  <c r="AV33" i="3"/>
  <c r="AW29" i="3"/>
  <c r="AV29" i="3"/>
  <c r="AW25" i="3"/>
  <c r="AV25" i="3"/>
  <c r="AW22" i="3"/>
  <c r="AV22" i="3"/>
  <c r="AW21" i="3"/>
  <c r="AV21" i="3"/>
  <c r="AW17" i="3"/>
  <c r="AV17" i="3"/>
  <c r="AW14" i="3"/>
  <c r="AV14" i="3"/>
  <c r="AW13" i="3"/>
  <c r="AV13" i="3"/>
  <c r="AW12" i="3"/>
  <c r="AV12" i="3"/>
  <c r="AK184" i="3"/>
  <c r="AJ184" i="3"/>
  <c r="AK183" i="3"/>
  <c r="AJ183" i="3"/>
  <c r="AK182" i="3"/>
  <c r="AJ182" i="3"/>
  <c r="AK181" i="3"/>
  <c r="AJ181" i="3"/>
  <c r="AK180" i="3"/>
  <c r="AJ180" i="3"/>
  <c r="AK176" i="3"/>
  <c r="AJ176" i="3"/>
  <c r="AK173" i="3"/>
  <c r="AJ173" i="3"/>
  <c r="AK172" i="3"/>
  <c r="AJ172" i="3"/>
  <c r="AK171" i="3"/>
  <c r="AJ171" i="3"/>
  <c r="AK170" i="3"/>
  <c r="AJ170" i="3"/>
  <c r="AK169" i="3"/>
  <c r="AJ169" i="3"/>
  <c r="AK168" i="3"/>
  <c r="AJ168" i="3"/>
  <c r="AK163" i="3"/>
  <c r="AJ163" i="3"/>
  <c r="AK160" i="3"/>
  <c r="AJ160" i="3"/>
  <c r="AK159" i="3"/>
  <c r="AJ159" i="3"/>
  <c r="AK156" i="3"/>
  <c r="AJ156" i="3"/>
  <c r="AK153" i="3"/>
  <c r="AJ153" i="3"/>
  <c r="AK152" i="3"/>
  <c r="AJ152" i="3"/>
  <c r="AK151" i="3"/>
  <c r="AJ151" i="3"/>
  <c r="AK150" i="3"/>
  <c r="AJ150" i="3"/>
  <c r="AK149" i="3"/>
  <c r="AJ149" i="3"/>
  <c r="AK148" i="3"/>
  <c r="AJ148" i="3"/>
  <c r="AK147" i="3"/>
  <c r="AJ147" i="3"/>
  <c r="AK146" i="3"/>
  <c r="AJ146" i="3"/>
  <c r="AK142" i="3"/>
  <c r="AJ142" i="3"/>
  <c r="AK139" i="3"/>
  <c r="AJ139" i="3"/>
  <c r="AK135" i="3"/>
  <c r="AJ135" i="3"/>
  <c r="AK129" i="3"/>
  <c r="AJ129" i="3"/>
  <c r="AK126" i="3"/>
  <c r="AJ126" i="3"/>
  <c r="AK123" i="3"/>
  <c r="AJ123" i="3"/>
  <c r="AK119" i="3"/>
  <c r="AJ119" i="3"/>
  <c r="AK115" i="3"/>
  <c r="AJ115" i="3"/>
  <c r="AK112" i="3"/>
  <c r="AJ112" i="3"/>
  <c r="AK108" i="3"/>
  <c r="AJ108" i="3"/>
  <c r="AK107" i="3"/>
  <c r="AJ107" i="3"/>
  <c r="AK106" i="3"/>
  <c r="AJ106" i="3"/>
  <c r="AK105" i="3"/>
  <c r="AJ105" i="3"/>
  <c r="AK104" i="3"/>
  <c r="AJ104" i="3"/>
  <c r="AK100" i="3"/>
  <c r="AJ100" i="3"/>
  <c r="AK99" i="3"/>
  <c r="AJ99" i="3"/>
  <c r="AK98" i="3"/>
  <c r="AJ98" i="3"/>
  <c r="AK97" i="3"/>
  <c r="AJ97" i="3"/>
  <c r="AK94" i="3"/>
  <c r="AJ94" i="3"/>
  <c r="AK93" i="3"/>
  <c r="AJ93" i="3"/>
  <c r="AK89" i="3"/>
  <c r="AJ89" i="3"/>
  <c r="AK86" i="3"/>
  <c r="AJ86" i="3"/>
  <c r="AK85" i="3"/>
  <c r="AJ85" i="3"/>
  <c r="AK84" i="3"/>
  <c r="AJ84" i="3"/>
  <c r="AK83" i="3"/>
  <c r="AJ83" i="3"/>
  <c r="AK82" i="3"/>
  <c r="AJ82" i="3"/>
  <c r="AK81" i="3"/>
  <c r="AJ81" i="3"/>
  <c r="AK80" i="3"/>
  <c r="AJ80" i="3"/>
  <c r="AK79" i="3"/>
  <c r="AJ79" i="3"/>
  <c r="AK78" i="3"/>
  <c r="AJ78" i="3"/>
  <c r="AK77" i="3"/>
  <c r="AJ77" i="3"/>
  <c r="AK76" i="3"/>
  <c r="AJ76" i="3"/>
  <c r="AK75" i="3"/>
  <c r="AJ75" i="3"/>
  <c r="AK74" i="3"/>
  <c r="AJ74" i="3"/>
  <c r="AK73" i="3"/>
  <c r="AJ73" i="3"/>
  <c r="AK72" i="3"/>
  <c r="AJ72" i="3"/>
  <c r="AK65" i="3"/>
  <c r="AJ65" i="3"/>
  <c r="AK61" i="3"/>
  <c r="AJ61" i="3"/>
  <c r="AK58" i="3"/>
  <c r="AJ58" i="3"/>
  <c r="AK55" i="3"/>
  <c r="AJ55" i="3"/>
  <c r="AK54" i="3"/>
  <c r="AJ54" i="3"/>
  <c r="AK53" i="3"/>
  <c r="AJ53" i="3"/>
  <c r="AK52" i="3"/>
  <c r="AJ52" i="3"/>
  <c r="AK51" i="3"/>
  <c r="AJ51" i="3"/>
  <c r="AK50" i="3"/>
  <c r="AJ50" i="3"/>
  <c r="AK46" i="3"/>
  <c r="AJ46" i="3"/>
  <c r="AK45" i="3"/>
  <c r="AJ45" i="3"/>
  <c r="AK35" i="3"/>
  <c r="AJ35" i="3"/>
  <c r="AK34" i="3"/>
  <c r="AJ34" i="3"/>
  <c r="AK33" i="3"/>
  <c r="AJ33" i="3"/>
  <c r="AK29" i="3"/>
  <c r="AJ29" i="3"/>
  <c r="AK25" i="3"/>
  <c r="AJ25" i="3"/>
  <c r="AK22" i="3"/>
  <c r="AJ22" i="3"/>
  <c r="AK21" i="3"/>
  <c r="AJ21" i="3"/>
  <c r="AK17" i="3"/>
  <c r="AJ17" i="3"/>
  <c r="AK14" i="3"/>
  <c r="AJ14" i="3"/>
  <c r="AK13" i="3"/>
  <c r="AJ13" i="3"/>
  <c r="AK12" i="3"/>
  <c r="AJ12" i="3"/>
  <c r="AA184" i="3"/>
  <c r="GM184" i="3" s="1"/>
  <c r="Z184" i="3"/>
  <c r="GL184" i="3" s="1"/>
  <c r="Y184" i="3"/>
  <c r="X184" i="3"/>
  <c r="AA183" i="3"/>
  <c r="GM183" i="3" s="1"/>
  <c r="Z183" i="3"/>
  <c r="GL183" i="3" s="1"/>
  <c r="Y183" i="3"/>
  <c r="X183" i="3"/>
  <c r="AA182" i="3"/>
  <c r="GM182" i="3" s="1"/>
  <c r="Z182" i="3"/>
  <c r="GL182" i="3" s="1"/>
  <c r="Y182" i="3"/>
  <c r="X182" i="3"/>
  <c r="AA181" i="3"/>
  <c r="GM181" i="3" s="1"/>
  <c r="Z181" i="3"/>
  <c r="GL181" i="3" s="1"/>
  <c r="Y181" i="3"/>
  <c r="X181" i="3"/>
  <c r="AA180" i="3"/>
  <c r="GM180" i="3" s="1"/>
  <c r="Z180" i="3"/>
  <c r="GL180" i="3" s="1"/>
  <c r="Y180" i="3"/>
  <c r="X180" i="3"/>
  <c r="AA176" i="3"/>
  <c r="GM176" i="3" s="1"/>
  <c r="Z176" i="3"/>
  <c r="GL176" i="3" s="1"/>
  <c r="Y176" i="3"/>
  <c r="X176" i="3"/>
  <c r="AA173" i="3"/>
  <c r="GM173" i="3" s="1"/>
  <c r="Z173" i="3"/>
  <c r="GL173" i="3" s="1"/>
  <c r="Y173" i="3"/>
  <c r="X173" i="3"/>
  <c r="AA172" i="3"/>
  <c r="GM172" i="3" s="1"/>
  <c r="Z172" i="3"/>
  <c r="GL172" i="3" s="1"/>
  <c r="Y172" i="3"/>
  <c r="X172" i="3"/>
  <c r="AA171" i="3"/>
  <c r="GM171" i="3" s="1"/>
  <c r="Z171" i="3"/>
  <c r="GL171" i="3" s="1"/>
  <c r="Y171" i="3"/>
  <c r="X171" i="3"/>
  <c r="AA170" i="3"/>
  <c r="GM170" i="3" s="1"/>
  <c r="Z170" i="3"/>
  <c r="GL170" i="3" s="1"/>
  <c r="Y170" i="3"/>
  <c r="X170" i="3"/>
  <c r="AA169" i="3"/>
  <c r="GM169" i="3" s="1"/>
  <c r="Z169" i="3"/>
  <c r="GL169" i="3" s="1"/>
  <c r="Y169" i="3"/>
  <c r="X169" i="3"/>
  <c r="AA168" i="3"/>
  <c r="GM168" i="3" s="1"/>
  <c r="Z168" i="3"/>
  <c r="GL168" i="3" s="1"/>
  <c r="Y168" i="3"/>
  <c r="X168" i="3"/>
  <c r="AA163" i="3"/>
  <c r="GM163" i="3" s="1"/>
  <c r="Z163" i="3"/>
  <c r="GL163" i="3" s="1"/>
  <c r="Y163" i="3"/>
  <c r="X163" i="3"/>
  <c r="AA160" i="3"/>
  <c r="GM160" i="3" s="1"/>
  <c r="Z160" i="3"/>
  <c r="GL160" i="3" s="1"/>
  <c r="Y160" i="3"/>
  <c r="X160" i="3"/>
  <c r="AA159" i="3"/>
  <c r="GM159" i="3" s="1"/>
  <c r="Z159" i="3"/>
  <c r="GL159" i="3" s="1"/>
  <c r="Y159" i="3"/>
  <c r="X159" i="3"/>
  <c r="AA156" i="3"/>
  <c r="GM156" i="3" s="1"/>
  <c r="Z156" i="3"/>
  <c r="GL156" i="3" s="1"/>
  <c r="Y156" i="3"/>
  <c r="X156" i="3"/>
  <c r="AA153" i="3"/>
  <c r="GM153" i="3" s="1"/>
  <c r="Z153" i="3"/>
  <c r="GL153" i="3" s="1"/>
  <c r="Y153" i="3"/>
  <c r="X153" i="3"/>
  <c r="AA152" i="3"/>
  <c r="GM152" i="3" s="1"/>
  <c r="Z152" i="3"/>
  <c r="GL152" i="3" s="1"/>
  <c r="Y152" i="3"/>
  <c r="X152" i="3"/>
  <c r="AA151" i="3"/>
  <c r="GM151" i="3" s="1"/>
  <c r="Z151" i="3"/>
  <c r="GL151" i="3" s="1"/>
  <c r="Y151" i="3"/>
  <c r="X151" i="3"/>
  <c r="AA150" i="3"/>
  <c r="GM150" i="3" s="1"/>
  <c r="Z150" i="3"/>
  <c r="GL150" i="3" s="1"/>
  <c r="Y150" i="3"/>
  <c r="X150" i="3"/>
  <c r="AA149" i="3"/>
  <c r="GM149" i="3" s="1"/>
  <c r="Z149" i="3"/>
  <c r="GL149" i="3" s="1"/>
  <c r="Y149" i="3"/>
  <c r="X149" i="3"/>
  <c r="AA148" i="3"/>
  <c r="GM148" i="3" s="1"/>
  <c r="Z148" i="3"/>
  <c r="GL148" i="3" s="1"/>
  <c r="Y148" i="3"/>
  <c r="X148" i="3"/>
  <c r="AA147" i="3"/>
  <c r="GM147" i="3" s="1"/>
  <c r="Z147" i="3"/>
  <c r="GL147" i="3" s="1"/>
  <c r="Y147" i="3"/>
  <c r="X147" i="3"/>
  <c r="AA146" i="3"/>
  <c r="GM146" i="3" s="1"/>
  <c r="Z146" i="3"/>
  <c r="GL146" i="3" s="1"/>
  <c r="Y146" i="3"/>
  <c r="X146" i="3"/>
  <c r="AA142" i="3"/>
  <c r="GM142" i="3" s="1"/>
  <c r="Z142" i="3"/>
  <c r="GL142" i="3" s="1"/>
  <c r="Y142" i="3"/>
  <c r="X142" i="3"/>
  <c r="AA139" i="3"/>
  <c r="GM139" i="3" s="1"/>
  <c r="Z139" i="3"/>
  <c r="GL139" i="3" s="1"/>
  <c r="Y139" i="3"/>
  <c r="X139" i="3"/>
  <c r="AA135" i="3"/>
  <c r="GM135" i="3" s="1"/>
  <c r="Z135" i="3"/>
  <c r="GL135" i="3" s="1"/>
  <c r="Y135" i="3"/>
  <c r="X135" i="3"/>
  <c r="AA129" i="3"/>
  <c r="GM129" i="3" s="1"/>
  <c r="Z129" i="3"/>
  <c r="GL129" i="3" s="1"/>
  <c r="Y129" i="3"/>
  <c r="X129" i="3"/>
  <c r="AA126" i="3"/>
  <c r="GM126" i="3" s="1"/>
  <c r="Z126" i="3"/>
  <c r="GL126" i="3" s="1"/>
  <c r="Y126" i="3"/>
  <c r="X126" i="3"/>
  <c r="AA123" i="3"/>
  <c r="GM123" i="3" s="1"/>
  <c r="Z123" i="3"/>
  <c r="GL123" i="3" s="1"/>
  <c r="Y123" i="3"/>
  <c r="X123" i="3"/>
  <c r="AA119" i="3"/>
  <c r="GM119" i="3" s="1"/>
  <c r="Z119" i="3"/>
  <c r="GL119" i="3" s="1"/>
  <c r="Y119" i="3"/>
  <c r="X119" i="3"/>
  <c r="AA115" i="3"/>
  <c r="GM115" i="3" s="1"/>
  <c r="Z115" i="3"/>
  <c r="GL115" i="3" s="1"/>
  <c r="Y115" i="3"/>
  <c r="X115" i="3"/>
  <c r="AA112" i="3"/>
  <c r="GM112" i="3" s="1"/>
  <c r="Z112" i="3"/>
  <c r="GL112" i="3" s="1"/>
  <c r="Y112" i="3"/>
  <c r="X112" i="3"/>
  <c r="AA108" i="3"/>
  <c r="GM108" i="3" s="1"/>
  <c r="Z108" i="3"/>
  <c r="GL108" i="3" s="1"/>
  <c r="Y108" i="3"/>
  <c r="X108" i="3"/>
  <c r="AA107" i="3"/>
  <c r="GM107" i="3" s="1"/>
  <c r="Z107" i="3"/>
  <c r="GL107" i="3" s="1"/>
  <c r="Y107" i="3"/>
  <c r="X107" i="3"/>
  <c r="AA106" i="3"/>
  <c r="GM106" i="3" s="1"/>
  <c r="Z106" i="3"/>
  <c r="GL106" i="3" s="1"/>
  <c r="Y106" i="3"/>
  <c r="X106" i="3"/>
  <c r="AA105" i="3"/>
  <c r="GM105" i="3" s="1"/>
  <c r="Z105" i="3"/>
  <c r="GL105" i="3" s="1"/>
  <c r="Y105" i="3"/>
  <c r="X105" i="3"/>
  <c r="AA104" i="3"/>
  <c r="GM104" i="3" s="1"/>
  <c r="Z104" i="3"/>
  <c r="GL104" i="3" s="1"/>
  <c r="Y104" i="3"/>
  <c r="X104" i="3"/>
  <c r="AA100" i="3"/>
  <c r="GM100" i="3" s="1"/>
  <c r="Z100" i="3"/>
  <c r="GL100" i="3" s="1"/>
  <c r="Y100" i="3"/>
  <c r="X100" i="3"/>
  <c r="AA99" i="3"/>
  <c r="GM99" i="3" s="1"/>
  <c r="Z99" i="3"/>
  <c r="GL99" i="3" s="1"/>
  <c r="Y99" i="3"/>
  <c r="X99" i="3"/>
  <c r="AA98" i="3"/>
  <c r="GM98" i="3" s="1"/>
  <c r="Z98" i="3"/>
  <c r="GL98" i="3" s="1"/>
  <c r="Y98" i="3"/>
  <c r="X98" i="3"/>
  <c r="AA97" i="3"/>
  <c r="GM97" i="3" s="1"/>
  <c r="Z97" i="3"/>
  <c r="GL97" i="3" s="1"/>
  <c r="Y97" i="3"/>
  <c r="X97" i="3"/>
  <c r="AA94" i="3"/>
  <c r="GM94" i="3" s="1"/>
  <c r="Z94" i="3"/>
  <c r="GL94" i="3" s="1"/>
  <c r="Y94" i="3"/>
  <c r="X94" i="3"/>
  <c r="AA93" i="3"/>
  <c r="GM93" i="3" s="1"/>
  <c r="Z93" i="3"/>
  <c r="GL93" i="3" s="1"/>
  <c r="Y93" i="3"/>
  <c r="X93" i="3"/>
  <c r="AA89" i="3"/>
  <c r="GM89" i="3" s="1"/>
  <c r="Z89" i="3"/>
  <c r="GL89" i="3" s="1"/>
  <c r="Y89" i="3"/>
  <c r="X89" i="3"/>
  <c r="AA86" i="3"/>
  <c r="GM86" i="3" s="1"/>
  <c r="Z86" i="3"/>
  <c r="GL86" i="3" s="1"/>
  <c r="Y86" i="3"/>
  <c r="X86" i="3"/>
  <c r="AA85" i="3"/>
  <c r="GM85" i="3" s="1"/>
  <c r="Z85" i="3"/>
  <c r="GL85" i="3" s="1"/>
  <c r="Y85" i="3"/>
  <c r="X85" i="3"/>
  <c r="AA84" i="3"/>
  <c r="GM84" i="3" s="1"/>
  <c r="Z84" i="3"/>
  <c r="GL84" i="3" s="1"/>
  <c r="Y84" i="3"/>
  <c r="X84" i="3"/>
  <c r="AA83" i="3"/>
  <c r="GM83" i="3" s="1"/>
  <c r="Z83" i="3"/>
  <c r="GL83" i="3" s="1"/>
  <c r="Y83" i="3"/>
  <c r="X83" i="3"/>
  <c r="AA82" i="3"/>
  <c r="GM82" i="3" s="1"/>
  <c r="Z82" i="3"/>
  <c r="GL82" i="3" s="1"/>
  <c r="Y82" i="3"/>
  <c r="X82" i="3"/>
  <c r="AA81" i="3"/>
  <c r="GM81" i="3" s="1"/>
  <c r="Z81" i="3"/>
  <c r="GL81" i="3" s="1"/>
  <c r="Y81" i="3"/>
  <c r="X81" i="3"/>
  <c r="AA80" i="3"/>
  <c r="GM80" i="3" s="1"/>
  <c r="Z80" i="3"/>
  <c r="GL80" i="3" s="1"/>
  <c r="Y80" i="3"/>
  <c r="X80" i="3"/>
  <c r="AA79" i="3"/>
  <c r="GM79" i="3" s="1"/>
  <c r="Z79" i="3"/>
  <c r="GL79" i="3" s="1"/>
  <c r="Y79" i="3"/>
  <c r="X79" i="3"/>
  <c r="AA78" i="3"/>
  <c r="GM78" i="3" s="1"/>
  <c r="Z78" i="3"/>
  <c r="GL78" i="3" s="1"/>
  <c r="Y78" i="3"/>
  <c r="X78" i="3"/>
  <c r="AA77" i="3"/>
  <c r="GM77" i="3" s="1"/>
  <c r="Z77" i="3"/>
  <c r="GL77" i="3" s="1"/>
  <c r="Y77" i="3"/>
  <c r="X77" i="3"/>
  <c r="AA76" i="3"/>
  <c r="GM76" i="3" s="1"/>
  <c r="Z76" i="3"/>
  <c r="GL76" i="3" s="1"/>
  <c r="Y76" i="3"/>
  <c r="X76" i="3"/>
  <c r="AA75" i="3"/>
  <c r="GM75" i="3" s="1"/>
  <c r="Z75" i="3"/>
  <c r="GL75" i="3" s="1"/>
  <c r="Y75" i="3"/>
  <c r="X75" i="3"/>
  <c r="AA74" i="3"/>
  <c r="GM74" i="3" s="1"/>
  <c r="Z74" i="3"/>
  <c r="GL74" i="3" s="1"/>
  <c r="Y74" i="3"/>
  <c r="X74" i="3"/>
  <c r="AA73" i="3"/>
  <c r="GM73" i="3" s="1"/>
  <c r="Z73" i="3"/>
  <c r="GL73" i="3" s="1"/>
  <c r="Y73" i="3"/>
  <c r="X73" i="3"/>
  <c r="AA72" i="3"/>
  <c r="GM72" i="3" s="1"/>
  <c r="Z72" i="3"/>
  <c r="GL72" i="3" s="1"/>
  <c r="Y72" i="3"/>
  <c r="X72" i="3"/>
  <c r="AA65" i="3"/>
  <c r="GM65" i="3" s="1"/>
  <c r="Z65" i="3"/>
  <c r="GL65" i="3" s="1"/>
  <c r="Y65" i="3"/>
  <c r="X65" i="3"/>
  <c r="AA61" i="3"/>
  <c r="GM61" i="3" s="1"/>
  <c r="Z61" i="3"/>
  <c r="GL61" i="3" s="1"/>
  <c r="Y61" i="3"/>
  <c r="X61" i="3"/>
  <c r="AA58" i="3"/>
  <c r="GM58" i="3" s="1"/>
  <c r="Z58" i="3"/>
  <c r="GL58" i="3" s="1"/>
  <c r="Y58" i="3"/>
  <c r="X58" i="3"/>
  <c r="AA55" i="3"/>
  <c r="GM55" i="3" s="1"/>
  <c r="Z55" i="3"/>
  <c r="GL55" i="3" s="1"/>
  <c r="Y55" i="3"/>
  <c r="X55" i="3"/>
  <c r="AA54" i="3"/>
  <c r="GM54" i="3" s="1"/>
  <c r="Z54" i="3"/>
  <c r="GL54" i="3" s="1"/>
  <c r="Y54" i="3"/>
  <c r="X54" i="3"/>
  <c r="AA53" i="3"/>
  <c r="GM53" i="3" s="1"/>
  <c r="Z53" i="3"/>
  <c r="GL53" i="3" s="1"/>
  <c r="Y53" i="3"/>
  <c r="X53" i="3"/>
  <c r="AA52" i="3"/>
  <c r="GM52" i="3" s="1"/>
  <c r="Z52" i="3"/>
  <c r="GL52" i="3" s="1"/>
  <c r="Y52" i="3"/>
  <c r="X52" i="3"/>
  <c r="AA51" i="3"/>
  <c r="GM51" i="3" s="1"/>
  <c r="Z51" i="3"/>
  <c r="GL51" i="3" s="1"/>
  <c r="Y51" i="3"/>
  <c r="X51" i="3"/>
  <c r="AA50" i="3"/>
  <c r="GM50" i="3" s="1"/>
  <c r="Z50" i="3"/>
  <c r="GL50" i="3" s="1"/>
  <c r="Y50" i="3"/>
  <c r="X50" i="3"/>
  <c r="AA46" i="3"/>
  <c r="GM46" i="3" s="1"/>
  <c r="Z46" i="3"/>
  <c r="GL46" i="3" s="1"/>
  <c r="Y46" i="3"/>
  <c r="X46" i="3"/>
  <c r="AA45" i="3"/>
  <c r="GM45" i="3" s="1"/>
  <c r="Z45" i="3"/>
  <c r="GL45" i="3" s="1"/>
  <c r="Y45" i="3"/>
  <c r="X45" i="3"/>
  <c r="AA35" i="3"/>
  <c r="GM35" i="3" s="1"/>
  <c r="Z35" i="3"/>
  <c r="GL35" i="3" s="1"/>
  <c r="Y35" i="3"/>
  <c r="X35" i="3"/>
  <c r="GJ35" i="3" s="1"/>
  <c r="AA34" i="3"/>
  <c r="GM34" i="3" s="1"/>
  <c r="Z34" i="3"/>
  <c r="GL34" i="3" s="1"/>
  <c r="Y34" i="3"/>
  <c r="X34" i="3"/>
  <c r="AA33" i="3"/>
  <c r="GM33" i="3" s="1"/>
  <c r="Z33" i="3"/>
  <c r="GL33" i="3" s="1"/>
  <c r="Y33" i="3"/>
  <c r="Y32" i="3" s="1"/>
  <c r="X33" i="3"/>
  <c r="X32" i="3" s="1"/>
  <c r="AA29" i="3"/>
  <c r="GM29" i="3" s="1"/>
  <c r="Z29" i="3"/>
  <c r="GL29" i="3" s="1"/>
  <c r="Y29" i="3"/>
  <c r="X29" i="3"/>
  <c r="AA25" i="3"/>
  <c r="GM25" i="3" s="1"/>
  <c r="Z25" i="3"/>
  <c r="GL25" i="3" s="1"/>
  <c r="Y25" i="3"/>
  <c r="X25" i="3"/>
  <c r="AA22" i="3"/>
  <c r="GM22" i="3" s="1"/>
  <c r="Z22" i="3"/>
  <c r="GL22" i="3" s="1"/>
  <c r="Y22" i="3"/>
  <c r="X22" i="3"/>
  <c r="AA21" i="3"/>
  <c r="GM21" i="3" s="1"/>
  <c r="Z21" i="3"/>
  <c r="GL21" i="3" s="1"/>
  <c r="Y21" i="3"/>
  <c r="X21" i="3"/>
  <c r="AA17" i="3"/>
  <c r="GM17" i="3" s="1"/>
  <c r="Z17" i="3"/>
  <c r="GL17" i="3" s="1"/>
  <c r="Y17" i="3"/>
  <c r="X17" i="3"/>
  <c r="AA14" i="3"/>
  <c r="GM14" i="3" s="1"/>
  <c r="Z14" i="3"/>
  <c r="GL14" i="3" s="1"/>
  <c r="Y14" i="3"/>
  <c r="X14" i="3"/>
  <c r="AA13" i="3"/>
  <c r="GM13" i="3" s="1"/>
  <c r="Z13" i="3"/>
  <c r="GL13" i="3" s="1"/>
  <c r="Y13" i="3"/>
  <c r="X13" i="3"/>
  <c r="AA12" i="3"/>
  <c r="GM12" i="3" s="1"/>
  <c r="Z12" i="3"/>
  <c r="GL12" i="3" s="1"/>
  <c r="Y12" i="3"/>
  <c r="X12" i="3"/>
  <c r="M184" i="3"/>
  <c r="L184" i="3"/>
  <c r="M183" i="3"/>
  <c r="L183" i="3"/>
  <c r="M182" i="3"/>
  <c r="L182" i="3"/>
  <c r="M181" i="3"/>
  <c r="L181" i="3"/>
  <c r="M180" i="3"/>
  <c r="L180" i="3"/>
  <c r="M176" i="3"/>
  <c r="L176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GJ168" i="3" s="1"/>
  <c r="M163" i="3"/>
  <c r="L163" i="3"/>
  <c r="M160" i="3"/>
  <c r="L160" i="3"/>
  <c r="GJ160" i="3" s="1"/>
  <c r="M159" i="3"/>
  <c r="L159" i="3"/>
  <c r="M156" i="3"/>
  <c r="L156" i="3"/>
  <c r="GJ156" i="3" s="1"/>
  <c r="M153" i="3"/>
  <c r="S153" i="3" s="1"/>
  <c r="L153" i="3"/>
  <c r="M152" i="3"/>
  <c r="L152" i="3"/>
  <c r="GJ152" i="3" s="1"/>
  <c r="M151" i="3"/>
  <c r="S151" i="3" s="1"/>
  <c r="L151" i="3"/>
  <c r="M150" i="3"/>
  <c r="L150" i="3"/>
  <c r="M149" i="3"/>
  <c r="L149" i="3"/>
  <c r="M148" i="3"/>
  <c r="L148" i="3"/>
  <c r="GJ148" i="3" s="1"/>
  <c r="M147" i="3"/>
  <c r="L147" i="3"/>
  <c r="M146" i="3"/>
  <c r="L146" i="3"/>
  <c r="GJ146" i="3" s="1"/>
  <c r="M142" i="3"/>
  <c r="S142" i="3" s="1"/>
  <c r="L142" i="3"/>
  <c r="M139" i="3"/>
  <c r="L139" i="3"/>
  <c r="GJ139" i="3" s="1"/>
  <c r="M135" i="3"/>
  <c r="L135" i="3"/>
  <c r="M129" i="3"/>
  <c r="L129" i="3"/>
  <c r="GJ129" i="3" s="1"/>
  <c r="M126" i="3"/>
  <c r="S126" i="3" s="1"/>
  <c r="L126" i="3"/>
  <c r="M123" i="3"/>
  <c r="L123" i="3"/>
  <c r="GJ123" i="3" s="1"/>
  <c r="M119" i="3"/>
  <c r="S119" i="3" s="1"/>
  <c r="L119" i="3"/>
  <c r="M115" i="3"/>
  <c r="L115" i="3"/>
  <c r="GJ115" i="3" s="1"/>
  <c r="M112" i="3"/>
  <c r="L112" i="3"/>
  <c r="M108" i="3"/>
  <c r="L108" i="3"/>
  <c r="GJ108" i="3" s="1"/>
  <c r="M107" i="3"/>
  <c r="L107" i="3"/>
  <c r="M106" i="3"/>
  <c r="L106" i="3"/>
  <c r="GJ106" i="3" s="1"/>
  <c r="M105" i="3"/>
  <c r="S105" i="3" s="1"/>
  <c r="L105" i="3"/>
  <c r="M104" i="3"/>
  <c r="L104" i="3"/>
  <c r="GJ104" i="3" s="1"/>
  <c r="M100" i="3"/>
  <c r="L100" i="3"/>
  <c r="M99" i="3"/>
  <c r="L99" i="3"/>
  <c r="GJ99" i="3" s="1"/>
  <c r="M98" i="3"/>
  <c r="S98" i="3" s="1"/>
  <c r="L98" i="3"/>
  <c r="M97" i="3"/>
  <c r="L97" i="3"/>
  <c r="GJ97" i="3" s="1"/>
  <c r="M94" i="3"/>
  <c r="S94" i="3" s="1"/>
  <c r="L94" i="3"/>
  <c r="M93" i="3"/>
  <c r="L93" i="3"/>
  <c r="GJ93" i="3" s="1"/>
  <c r="M89" i="3"/>
  <c r="S89" i="3" s="1"/>
  <c r="L89" i="3"/>
  <c r="M86" i="3"/>
  <c r="L86" i="3"/>
  <c r="GJ86" i="3" s="1"/>
  <c r="M85" i="3"/>
  <c r="L85" i="3"/>
  <c r="M84" i="3"/>
  <c r="L84" i="3"/>
  <c r="GJ84" i="3" s="1"/>
  <c r="M83" i="3"/>
  <c r="S83" i="3" s="1"/>
  <c r="L83" i="3"/>
  <c r="M82" i="3"/>
  <c r="L82" i="3"/>
  <c r="M81" i="3"/>
  <c r="L81" i="3"/>
  <c r="M80" i="3"/>
  <c r="L80" i="3"/>
  <c r="GJ80" i="3" s="1"/>
  <c r="M79" i="3"/>
  <c r="L79" i="3"/>
  <c r="M78" i="3"/>
  <c r="L78" i="3"/>
  <c r="GJ78" i="3" s="1"/>
  <c r="M77" i="3"/>
  <c r="S77" i="3" s="1"/>
  <c r="L77" i="3"/>
  <c r="M76" i="3"/>
  <c r="L76" i="3"/>
  <c r="M75" i="3"/>
  <c r="S75" i="3" s="1"/>
  <c r="L75" i="3"/>
  <c r="M74" i="3"/>
  <c r="L74" i="3"/>
  <c r="GJ74" i="3" s="1"/>
  <c r="M73" i="3"/>
  <c r="L73" i="3"/>
  <c r="M72" i="3"/>
  <c r="L72" i="3"/>
  <c r="GJ72" i="3" s="1"/>
  <c r="M65" i="3"/>
  <c r="S65" i="3" s="1"/>
  <c r="L65" i="3"/>
  <c r="M61" i="3"/>
  <c r="L61" i="3"/>
  <c r="GJ61" i="3" s="1"/>
  <c r="M58" i="3"/>
  <c r="L58" i="3"/>
  <c r="M55" i="3"/>
  <c r="L55" i="3"/>
  <c r="GJ55" i="3" s="1"/>
  <c r="M54" i="3"/>
  <c r="L54" i="3"/>
  <c r="M53" i="3"/>
  <c r="L53" i="3"/>
  <c r="GJ53" i="3" s="1"/>
  <c r="M52" i="3"/>
  <c r="S52" i="3" s="1"/>
  <c r="L52" i="3"/>
  <c r="M51" i="3"/>
  <c r="L51" i="3"/>
  <c r="GJ51" i="3" s="1"/>
  <c r="M50" i="3"/>
  <c r="L50" i="3"/>
  <c r="M46" i="3"/>
  <c r="L46" i="3"/>
  <c r="GJ46" i="3" s="1"/>
  <c r="M45" i="3"/>
  <c r="S45" i="3" s="1"/>
  <c r="L45" i="3"/>
  <c r="S34" i="3"/>
  <c r="M33" i="3"/>
  <c r="L33" i="3"/>
  <c r="M29" i="3"/>
  <c r="L29" i="3"/>
  <c r="M25" i="3"/>
  <c r="L25" i="3"/>
  <c r="M22" i="3"/>
  <c r="S22" i="3" s="1"/>
  <c r="L22" i="3"/>
  <c r="M21" i="3"/>
  <c r="L21" i="3"/>
  <c r="M17" i="3"/>
  <c r="L17" i="3"/>
  <c r="M14" i="3"/>
  <c r="L14" i="3"/>
  <c r="M13" i="3"/>
  <c r="L13" i="3"/>
  <c r="M12" i="3"/>
  <c r="L12" i="3"/>
  <c r="AW90" i="2"/>
  <c r="AV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AU89" i="2"/>
  <c r="AT89" i="2"/>
  <c r="AS89" i="2"/>
  <c r="AR89" i="2"/>
  <c r="AU88" i="2"/>
  <c r="AT88" i="2"/>
  <c r="AS88" i="2"/>
  <c r="AR88" i="2"/>
  <c r="AU87" i="2"/>
  <c r="AT87" i="2"/>
  <c r="AS87" i="2"/>
  <c r="AR87" i="2"/>
  <c r="AU86" i="2"/>
  <c r="AT86" i="2"/>
  <c r="AS86" i="2"/>
  <c r="AR86" i="2"/>
  <c r="AU85" i="2"/>
  <c r="AT85" i="2"/>
  <c r="AS85" i="2"/>
  <c r="AR85" i="2"/>
  <c r="AU84" i="2"/>
  <c r="AT84" i="2"/>
  <c r="AS84" i="2"/>
  <c r="AR84" i="2"/>
  <c r="AU83" i="2"/>
  <c r="AT83" i="2"/>
  <c r="AS83" i="2"/>
  <c r="AR83" i="2"/>
  <c r="AU82" i="2"/>
  <c r="AT82" i="2"/>
  <c r="AS82" i="2"/>
  <c r="AR82" i="2"/>
  <c r="AU81" i="2"/>
  <c r="AT81" i="2"/>
  <c r="AS81" i="2"/>
  <c r="AR81" i="2"/>
  <c r="AU80" i="2"/>
  <c r="AT80" i="2"/>
  <c r="AS80" i="2"/>
  <c r="AR80" i="2"/>
  <c r="AU79" i="2"/>
  <c r="AT79" i="2"/>
  <c r="AS79" i="2"/>
  <c r="AR79" i="2"/>
  <c r="AU78" i="2"/>
  <c r="AT78" i="2"/>
  <c r="AS78" i="2"/>
  <c r="AR78" i="2"/>
  <c r="AU77" i="2"/>
  <c r="AT77" i="2"/>
  <c r="AS77" i="2"/>
  <c r="AR77" i="2"/>
  <c r="AU76" i="2"/>
  <c r="AT76" i="2"/>
  <c r="AR76" i="2"/>
  <c r="AU75" i="2"/>
  <c r="AT75" i="2"/>
  <c r="AS75" i="2"/>
  <c r="AR75" i="2"/>
  <c r="AU74" i="2"/>
  <c r="AT74" i="2"/>
  <c r="AS74" i="2"/>
  <c r="AR74" i="2"/>
  <c r="AU73" i="2"/>
  <c r="AT73" i="2"/>
  <c r="AS73" i="2"/>
  <c r="AR73" i="2"/>
  <c r="AU72" i="2"/>
  <c r="AT72" i="2"/>
  <c r="AS72" i="2"/>
  <c r="AR72" i="2"/>
  <c r="AU71" i="2"/>
  <c r="AT71" i="2"/>
  <c r="AS71" i="2"/>
  <c r="AR71" i="2"/>
  <c r="AU70" i="2"/>
  <c r="AT70" i="2"/>
  <c r="AS70" i="2"/>
  <c r="AR70" i="2"/>
  <c r="AU69" i="2"/>
  <c r="AT69" i="2"/>
  <c r="AS69" i="2"/>
  <c r="AR69" i="2"/>
  <c r="AU68" i="2"/>
  <c r="AT68" i="2"/>
  <c r="AS68" i="2"/>
  <c r="AR68" i="2"/>
  <c r="AU67" i="2"/>
  <c r="AT67" i="2"/>
  <c r="AS67" i="2"/>
  <c r="AR67" i="2"/>
  <c r="AU66" i="2"/>
  <c r="AT66" i="2"/>
  <c r="AS66" i="2"/>
  <c r="AR66" i="2"/>
  <c r="AU65" i="2"/>
  <c r="AT65" i="2"/>
  <c r="AS65" i="2"/>
  <c r="AR65" i="2"/>
  <c r="AU64" i="2"/>
  <c r="AT64" i="2"/>
  <c r="AS64" i="2"/>
  <c r="AR64" i="2"/>
  <c r="AU63" i="2"/>
  <c r="AT63" i="2"/>
  <c r="AS63" i="2"/>
  <c r="AR63" i="2"/>
  <c r="AU62" i="2"/>
  <c r="AT62" i="2"/>
  <c r="AS62" i="2"/>
  <c r="AR62" i="2"/>
  <c r="AU61" i="2"/>
  <c r="AT61" i="2"/>
  <c r="AS61" i="2"/>
  <c r="AR61" i="2"/>
  <c r="AU60" i="2"/>
  <c r="AT60" i="2"/>
  <c r="AS60" i="2"/>
  <c r="AR60" i="2"/>
  <c r="AU59" i="2"/>
  <c r="AT59" i="2"/>
  <c r="AS59" i="2"/>
  <c r="AR59" i="2"/>
  <c r="AU58" i="2"/>
  <c r="AT58" i="2"/>
  <c r="AS58" i="2"/>
  <c r="AR58" i="2"/>
  <c r="AU57" i="2"/>
  <c r="AT57" i="2"/>
  <c r="AS57" i="2"/>
  <c r="AR57" i="2"/>
  <c r="AU56" i="2"/>
  <c r="AT56" i="2"/>
  <c r="AS56" i="2"/>
  <c r="AR56" i="2"/>
  <c r="AU55" i="2"/>
  <c r="AT55" i="2"/>
  <c r="AS55" i="2"/>
  <c r="AR55" i="2"/>
  <c r="AU54" i="2"/>
  <c r="AT54" i="2"/>
  <c r="AS54" i="2"/>
  <c r="AR54" i="2"/>
  <c r="AU53" i="2"/>
  <c r="AT53" i="2"/>
  <c r="AS53" i="2"/>
  <c r="AR53" i="2"/>
  <c r="AU52" i="2"/>
  <c r="AT52" i="2"/>
  <c r="AS52" i="2"/>
  <c r="AR52" i="2"/>
  <c r="AU51" i="2"/>
  <c r="AT51" i="2"/>
  <c r="AS51" i="2"/>
  <c r="AR51" i="2"/>
  <c r="AU50" i="2"/>
  <c r="AT50" i="2"/>
  <c r="AS50" i="2"/>
  <c r="AR50" i="2"/>
  <c r="AU49" i="2"/>
  <c r="AT49" i="2"/>
  <c r="AS49" i="2"/>
  <c r="AR49" i="2"/>
  <c r="AU48" i="2"/>
  <c r="AT48" i="2"/>
  <c r="AS48" i="2"/>
  <c r="AR48" i="2"/>
  <c r="AU47" i="2"/>
  <c r="AT47" i="2"/>
  <c r="AS47" i="2"/>
  <c r="AR47" i="2"/>
  <c r="AU46" i="2"/>
  <c r="AT46" i="2"/>
  <c r="AS46" i="2"/>
  <c r="AR46" i="2"/>
  <c r="AU45" i="2"/>
  <c r="AT45" i="2"/>
  <c r="AS45" i="2"/>
  <c r="AR45" i="2"/>
  <c r="AU44" i="2"/>
  <c r="AT44" i="2"/>
  <c r="AS44" i="2"/>
  <c r="AR44" i="2"/>
  <c r="AU43" i="2"/>
  <c r="AT43" i="2"/>
  <c r="AS43" i="2"/>
  <c r="AR43" i="2"/>
  <c r="AU42" i="2"/>
  <c r="AT42" i="2"/>
  <c r="AS42" i="2"/>
  <c r="AR42" i="2"/>
  <c r="AU41" i="2"/>
  <c r="AT41" i="2"/>
  <c r="AS41" i="2"/>
  <c r="AR41" i="2"/>
  <c r="AU40" i="2"/>
  <c r="AT40" i="2"/>
  <c r="AS40" i="2"/>
  <c r="AR40" i="2"/>
  <c r="AU39" i="2"/>
  <c r="AT39" i="2"/>
  <c r="AS39" i="2"/>
  <c r="AR39" i="2"/>
  <c r="AU38" i="2"/>
  <c r="AT38" i="2"/>
  <c r="AS38" i="2"/>
  <c r="AR38" i="2"/>
  <c r="AU37" i="2"/>
  <c r="AT37" i="2"/>
  <c r="AS37" i="2"/>
  <c r="AR37" i="2"/>
  <c r="AU36" i="2"/>
  <c r="AT36" i="2"/>
  <c r="AS36" i="2"/>
  <c r="AR36" i="2"/>
  <c r="AU35" i="2"/>
  <c r="AT35" i="2"/>
  <c r="AS35" i="2"/>
  <c r="AR35" i="2"/>
  <c r="AU34" i="2"/>
  <c r="AT34" i="2"/>
  <c r="AS34" i="2"/>
  <c r="AR34" i="2"/>
  <c r="AU33" i="2"/>
  <c r="AT33" i="2"/>
  <c r="AS33" i="2"/>
  <c r="AR33" i="2"/>
  <c r="AU32" i="2"/>
  <c r="AT32" i="2"/>
  <c r="AS32" i="2"/>
  <c r="AR32" i="2"/>
  <c r="AU31" i="2"/>
  <c r="AT31" i="2"/>
  <c r="AS31" i="2"/>
  <c r="AR31" i="2"/>
  <c r="AU30" i="2"/>
  <c r="AT30" i="2"/>
  <c r="AS30" i="2"/>
  <c r="AR30" i="2"/>
  <c r="AU29" i="2"/>
  <c r="AT29" i="2"/>
  <c r="AS29" i="2"/>
  <c r="AR29" i="2"/>
  <c r="AU28" i="2"/>
  <c r="AT28" i="2"/>
  <c r="AS28" i="2"/>
  <c r="AR28" i="2"/>
  <c r="AU27" i="2"/>
  <c r="AT27" i="2"/>
  <c r="AS27" i="2"/>
  <c r="AR27" i="2"/>
  <c r="AU26" i="2"/>
  <c r="AT26" i="2"/>
  <c r="AS26" i="2"/>
  <c r="AR26" i="2"/>
  <c r="AU25" i="2"/>
  <c r="AT25" i="2"/>
  <c r="AS25" i="2"/>
  <c r="AR25" i="2"/>
  <c r="AU24" i="2"/>
  <c r="AT24" i="2"/>
  <c r="AS24" i="2"/>
  <c r="AR24" i="2"/>
  <c r="AU23" i="2"/>
  <c r="AT23" i="2"/>
  <c r="AS23" i="2"/>
  <c r="AR23" i="2"/>
  <c r="AU22" i="2"/>
  <c r="AT22" i="2"/>
  <c r="AS22" i="2"/>
  <c r="AR22" i="2"/>
  <c r="AU21" i="2"/>
  <c r="AT21" i="2"/>
  <c r="AS21" i="2"/>
  <c r="AR21" i="2"/>
  <c r="AU20" i="2"/>
  <c r="AT20" i="2"/>
  <c r="AS20" i="2"/>
  <c r="AR20" i="2"/>
  <c r="AU19" i="2"/>
  <c r="AT19" i="2"/>
  <c r="AS19" i="2"/>
  <c r="AR19" i="2"/>
  <c r="AU18" i="2"/>
  <c r="AT18" i="2"/>
  <c r="AS18" i="2"/>
  <c r="AR18" i="2"/>
  <c r="AU17" i="2"/>
  <c r="AT17" i="2"/>
  <c r="AS17" i="2"/>
  <c r="AR17" i="2"/>
  <c r="AU16" i="2"/>
  <c r="AT16" i="2"/>
  <c r="AS16" i="2"/>
  <c r="AR16" i="2"/>
  <c r="AU15" i="2"/>
  <c r="AT15" i="2"/>
  <c r="AS15" i="2"/>
  <c r="AR15" i="2"/>
  <c r="AU14" i="2"/>
  <c r="AT14" i="2"/>
  <c r="AS14" i="2"/>
  <c r="AR14" i="2"/>
  <c r="AU13" i="2"/>
  <c r="AT13" i="2"/>
  <c r="AS13" i="2"/>
  <c r="AR13" i="2"/>
  <c r="AU12" i="2"/>
  <c r="AT12" i="2"/>
  <c r="AS12" i="2"/>
  <c r="AR12" i="2"/>
  <c r="AU11" i="2"/>
  <c r="AT11" i="2"/>
  <c r="AS11" i="2"/>
  <c r="AR11" i="2"/>
  <c r="AU10" i="2"/>
  <c r="AT10" i="2"/>
  <c r="AS10" i="2"/>
  <c r="AR10" i="2"/>
  <c r="AU9" i="2"/>
  <c r="AT9" i="2"/>
  <c r="AS9" i="2"/>
  <c r="AR9" i="2"/>
  <c r="AU8" i="2"/>
  <c r="AT8" i="2"/>
  <c r="AS8" i="2"/>
  <c r="AR8" i="2"/>
  <c r="AU7" i="2"/>
  <c r="AT7" i="2"/>
  <c r="AS7" i="2"/>
  <c r="AR7" i="2"/>
  <c r="ES151" i="3" l="1"/>
  <c r="ES153" i="3"/>
  <c r="ES180" i="3"/>
  <c r="ES182" i="3"/>
  <c r="ES159" i="3"/>
  <c r="ES163" i="3"/>
  <c r="ES169" i="3"/>
  <c r="ES171" i="3"/>
  <c r="ES173" i="3"/>
  <c r="AK32" i="3"/>
  <c r="AW32" i="3"/>
  <c r="ES12" i="3"/>
  <c r="ES14" i="3"/>
  <c r="ES21" i="3"/>
  <c r="ES25" i="3"/>
  <c r="ES35" i="3"/>
  <c r="ES46" i="3"/>
  <c r="ES51" i="3"/>
  <c r="ES53" i="3"/>
  <c r="ES55" i="3"/>
  <c r="ES61" i="3"/>
  <c r="ES72" i="3"/>
  <c r="GJ82" i="3"/>
  <c r="GJ76" i="3"/>
  <c r="GJ34" i="3"/>
  <c r="CW119" i="3"/>
  <c r="CW126" i="3"/>
  <c r="CW135" i="3"/>
  <c r="CW142" i="3"/>
  <c r="CW147" i="3"/>
  <c r="CW149" i="3"/>
  <c r="CW151" i="3"/>
  <c r="CW153" i="3"/>
  <c r="CW159" i="3"/>
  <c r="CW168" i="3"/>
  <c r="CW169" i="3"/>
  <c r="CW170" i="3"/>
  <c r="CW171" i="3"/>
  <c r="CW172" i="3"/>
  <c r="CW173" i="3"/>
  <c r="CW176" i="3"/>
  <c r="CW181" i="3"/>
  <c r="CW183" i="3"/>
  <c r="GJ150" i="3"/>
  <c r="GJ12" i="3"/>
  <c r="GJ14" i="3"/>
  <c r="GJ21" i="3"/>
  <c r="GJ25" i="3"/>
  <c r="GJ33" i="3"/>
  <c r="GJ50" i="3"/>
  <c r="GJ52" i="3"/>
  <c r="GJ54" i="3"/>
  <c r="GJ58" i="3"/>
  <c r="GJ65" i="3"/>
  <c r="GJ73" i="3"/>
  <c r="GJ75" i="3"/>
  <c r="GJ77" i="3"/>
  <c r="GJ79" i="3"/>
  <c r="GJ81" i="3"/>
  <c r="GJ83" i="3"/>
  <c r="GJ85" i="3"/>
  <c r="GJ89" i="3"/>
  <c r="GJ94" i="3"/>
  <c r="GJ98" i="3"/>
  <c r="GJ100" i="3"/>
  <c r="GJ105" i="3"/>
  <c r="GJ107" i="3"/>
  <c r="GJ112" i="3"/>
  <c r="GJ119" i="3"/>
  <c r="GJ126" i="3"/>
  <c r="GJ135" i="3"/>
  <c r="GJ142" i="3"/>
  <c r="GJ147" i="3"/>
  <c r="GJ149" i="3"/>
  <c r="GJ151" i="3"/>
  <c r="GJ153" i="3"/>
  <c r="GJ159" i="3"/>
  <c r="GJ163" i="3"/>
  <c r="GJ45" i="3"/>
  <c r="GJ13" i="3"/>
  <c r="GJ17" i="3"/>
  <c r="GJ22" i="3"/>
  <c r="GJ29" i="3"/>
  <c r="AU95" i="2"/>
  <c r="AU96" i="2"/>
  <c r="AX78" i="2"/>
  <c r="AZ78" i="2" s="1"/>
  <c r="AS95" i="2"/>
  <c r="AS98" i="2" s="1"/>
  <c r="AX79" i="2"/>
  <c r="AZ79" i="2" s="1"/>
  <c r="AS96" i="2"/>
  <c r="AS99" i="2" s="1"/>
  <c r="AJ32" i="3"/>
  <c r="AV32" i="3"/>
  <c r="BZ33" i="3"/>
  <c r="BT32" i="3"/>
  <c r="DJ33" i="3"/>
  <c r="DD32" i="3"/>
  <c r="DV33" i="3"/>
  <c r="DP32" i="3"/>
  <c r="CA33" i="3"/>
  <c r="BU32" i="3"/>
  <c r="CM33" i="3"/>
  <c r="CG32" i="3"/>
  <c r="DK33" i="3"/>
  <c r="DE32" i="3"/>
  <c r="DU33" i="3"/>
  <c r="DQ32" i="3"/>
  <c r="EI33" i="3"/>
  <c r="EC32" i="3"/>
  <c r="ES33" i="3"/>
  <c r="EO32" i="3"/>
  <c r="AS90" i="2"/>
  <c r="DU75" i="3"/>
  <c r="M32" i="3"/>
  <c r="AT90" i="2"/>
  <c r="AT93" i="2" s="1"/>
  <c r="DU147" i="3"/>
  <c r="L32" i="3"/>
  <c r="DU17" i="3"/>
  <c r="DW86" i="3"/>
  <c r="DU142" i="3"/>
  <c r="DT160" i="3"/>
  <c r="AU90" i="2"/>
  <c r="AU93" i="2" s="1"/>
  <c r="AR90" i="2"/>
  <c r="DU13" i="3"/>
  <c r="DU98" i="3"/>
  <c r="DU163" i="3"/>
  <c r="CW12" i="3"/>
  <c r="CW13" i="3"/>
  <c r="CW14" i="3"/>
  <c r="CW17" i="3"/>
  <c r="CW21" i="3"/>
  <c r="CW25" i="3"/>
  <c r="CW33" i="3"/>
  <c r="CW35" i="3"/>
  <c r="CW46" i="3"/>
  <c r="CW50" i="3"/>
  <c r="CW52" i="3"/>
  <c r="CW54" i="3"/>
  <c r="CW58" i="3"/>
  <c r="CW65" i="3"/>
  <c r="CW73" i="3"/>
  <c r="CW75" i="3"/>
  <c r="CW77" i="3"/>
  <c r="CW79" i="3"/>
  <c r="CW81" i="3"/>
  <c r="CW83" i="3"/>
  <c r="CW85" i="3"/>
  <c r="CW89" i="3"/>
  <c r="CW94" i="3"/>
  <c r="CW98" i="3"/>
  <c r="CW100" i="3"/>
  <c r="CW105" i="3"/>
  <c r="DH150" i="3"/>
  <c r="DW14" i="3"/>
  <c r="DU34" i="3"/>
  <c r="DU81" i="3"/>
  <c r="DT84" i="3"/>
  <c r="DU85" i="3"/>
  <c r="DT97" i="3"/>
  <c r="DU126" i="3"/>
  <c r="DW146" i="3"/>
  <c r="DU151" i="3"/>
  <c r="DW160" i="3"/>
  <c r="BY52" i="3"/>
  <c r="BY58" i="3"/>
  <c r="DI156" i="3"/>
  <c r="DU52" i="3"/>
  <c r="DW55" i="3"/>
  <c r="DU65" i="3"/>
  <c r="DT80" i="3"/>
  <c r="DU83" i="3"/>
  <c r="DW84" i="3"/>
  <c r="DU100" i="3"/>
  <c r="DW123" i="3"/>
  <c r="DU180" i="3"/>
  <c r="DI181" i="3"/>
  <c r="DU54" i="3"/>
  <c r="DW61" i="3"/>
  <c r="DW99" i="3"/>
  <c r="DU107" i="3"/>
  <c r="DT176" i="3"/>
  <c r="BO33" i="3"/>
  <c r="BY45" i="3"/>
  <c r="CJ13" i="3"/>
  <c r="CJ14" i="3"/>
  <c r="CJ22" i="3"/>
  <c r="CJ25" i="3"/>
  <c r="CJ34" i="3"/>
  <c r="CJ35" i="3"/>
  <c r="CJ50" i="3"/>
  <c r="CJ51" i="3"/>
  <c r="CJ54" i="3"/>
  <c r="CJ55" i="3"/>
  <c r="CJ65" i="3"/>
  <c r="CJ72" i="3"/>
  <c r="CJ75" i="3"/>
  <c r="CJ76" i="3"/>
  <c r="CJ79" i="3"/>
  <c r="CJ80" i="3"/>
  <c r="CJ83" i="3"/>
  <c r="CJ84" i="3"/>
  <c r="CJ89" i="3"/>
  <c r="CJ93" i="3"/>
  <c r="CJ98" i="3"/>
  <c r="CJ99" i="3"/>
  <c r="CJ105" i="3"/>
  <c r="CJ106" i="3"/>
  <c r="CJ112" i="3"/>
  <c r="CJ115" i="3"/>
  <c r="CJ126" i="3"/>
  <c r="CJ129" i="3"/>
  <c r="CJ142" i="3"/>
  <c r="CJ146" i="3"/>
  <c r="CJ149" i="3"/>
  <c r="CJ150" i="3"/>
  <c r="CJ153" i="3"/>
  <c r="CJ156" i="3"/>
  <c r="CJ163" i="3"/>
  <c r="CJ168" i="3"/>
  <c r="CJ171" i="3"/>
  <c r="CJ172" i="3"/>
  <c r="CJ180" i="3"/>
  <c r="CJ181" i="3"/>
  <c r="CJ184" i="3"/>
  <c r="CV12" i="3"/>
  <c r="CV14" i="3"/>
  <c r="CV21" i="3"/>
  <c r="CV25" i="3"/>
  <c r="BL13" i="3"/>
  <c r="BL14" i="3"/>
  <c r="BL22" i="3"/>
  <c r="BL25" i="3"/>
  <c r="BL34" i="3"/>
  <c r="BL35" i="3"/>
  <c r="BL50" i="3"/>
  <c r="BL51" i="3"/>
  <c r="BL54" i="3"/>
  <c r="BL55" i="3"/>
  <c r="BL65" i="3"/>
  <c r="BL72" i="3"/>
  <c r="BL75" i="3"/>
  <c r="BL76" i="3"/>
  <c r="BL80" i="3"/>
  <c r="BL83" i="3"/>
  <c r="BL84" i="3"/>
  <c r="BL89" i="3"/>
  <c r="BL93" i="3"/>
  <c r="BL98" i="3"/>
  <c r="BL99" i="3"/>
  <c r="BL105" i="3"/>
  <c r="BL106" i="3"/>
  <c r="BL112" i="3"/>
  <c r="BL115" i="3"/>
  <c r="BL126" i="3"/>
  <c r="BL129" i="3"/>
  <c r="BL142" i="3"/>
  <c r="BL146" i="3"/>
  <c r="BL149" i="3"/>
  <c r="BL150" i="3"/>
  <c r="BL153" i="3"/>
  <c r="BL156" i="3"/>
  <c r="BL163" i="3"/>
  <c r="BL168" i="3"/>
  <c r="BL170" i="3"/>
  <c r="BL171" i="3"/>
  <c r="BL176" i="3"/>
  <c r="BL180" i="3"/>
  <c r="BL183" i="3"/>
  <c r="BL184" i="3"/>
  <c r="BY29" i="3"/>
  <c r="BY73" i="3"/>
  <c r="BY107" i="3"/>
  <c r="DI150" i="3"/>
  <c r="DT12" i="3"/>
  <c r="DT33" i="3"/>
  <c r="DU50" i="3"/>
  <c r="DT74" i="3"/>
  <c r="DU79" i="3"/>
  <c r="DU89" i="3"/>
  <c r="DW97" i="3"/>
  <c r="DT139" i="3"/>
  <c r="DT150" i="3"/>
  <c r="DU171" i="3"/>
  <c r="DU184" i="3"/>
  <c r="CV33" i="3"/>
  <c r="CV35" i="3"/>
  <c r="CV46" i="3"/>
  <c r="CV51" i="3"/>
  <c r="CV53" i="3"/>
  <c r="CV55" i="3"/>
  <c r="CV61" i="3"/>
  <c r="CV72" i="3"/>
  <c r="CV74" i="3"/>
  <c r="CV76" i="3"/>
  <c r="CV78" i="3"/>
  <c r="CV80" i="3"/>
  <c r="CV82" i="3"/>
  <c r="CV84" i="3"/>
  <c r="CV86" i="3"/>
  <c r="CV93" i="3"/>
  <c r="CV97" i="3"/>
  <c r="CV99" i="3"/>
  <c r="CV104" i="3"/>
  <c r="CV106" i="3"/>
  <c r="CV108" i="3"/>
  <c r="CV115" i="3"/>
  <c r="CV123" i="3"/>
  <c r="CV129" i="3"/>
  <c r="CV139" i="3"/>
  <c r="CV146" i="3"/>
  <c r="CV148" i="3"/>
  <c r="CV150" i="3"/>
  <c r="CV152" i="3"/>
  <c r="CV156" i="3"/>
  <c r="CV160" i="3"/>
  <c r="CV168" i="3"/>
  <c r="CV169" i="3"/>
  <c r="CV170" i="3"/>
  <c r="CV171" i="3"/>
  <c r="CV172" i="3"/>
  <c r="CV173" i="3"/>
  <c r="CV176" i="3"/>
  <c r="CV181" i="3"/>
  <c r="CV183" i="3"/>
  <c r="DH156" i="3"/>
  <c r="DT123" i="3"/>
  <c r="DT170" i="3"/>
  <c r="DT183" i="3"/>
  <c r="EF12" i="3"/>
  <c r="EF17" i="3"/>
  <c r="EF21" i="3"/>
  <c r="EF29" i="3"/>
  <c r="EF33" i="3"/>
  <c r="EF45" i="3"/>
  <c r="EF46" i="3"/>
  <c r="EF52" i="3"/>
  <c r="EF53" i="3"/>
  <c r="EF58" i="3"/>
  <c r="EF61" i="3"/>
  <c r="EF73" i="3"/>
  <c r="EF74" i="3"/>
  <c r="EF77" i="3"/>
  <c r="EF78" i="3"/>
  <c r="EF81" i="3"/>
  <c r="EF82" i="3"/>
  <c r="EF85" i="3"/>
  <c r="EF86" i="3"/>
  <c r="EF94" i="3"/>
  <c r="EF97" i="3"/>
  <c r="EF100" i="3"/>
  <c r="EF104" i="3"/>
  <c r="EF107" i="3"/>
  <c r="EF108" i="3"/>
  <c r="EF119" i="3"/>
  <c r="EF123" i="3"/>
  <c r="EF135" i="3"/>
  <c r="EF139" i="3"/>
  <c r="EF147" i="3"/>
  <c r="EF148" i="3"/>
  <c r="EF151" i="3"/>
  <c r="EF152" i="3"/>
  <c r="EF159" i="3"/>
  <c r="EF160" i="3"/>
  <c r="EF169" i="3"/>
  <c r="EF170" i="3"/>
  <c r="EF173" i="3"/>
  <c r="EF176" i="3"/>
  <c r="EF182" i="3"/>
  <c r="EF183" i="3"/>
  <c r="ER13" i="3"/>
  <c r="ER17" i="3"/>
  <c r="ER22" i="3"/>
  <c r="ER29" i="3"/>
  <c r="ER34" i="3"/>
  <c r="ER45" i="3"/>
  <c r="ER50" i="3"/>
  <c r="ER52" i="3"/>
  <c r="ER54" i="3"/>
  <c r="ER58" i="3"/>
  <c r="ER65" i="3"/>
  <c r="ER73" i="3"/>
  <c r="ER75" i="3"/>
  <c r="ER77" i="3"/>
  <c r="ER79" i="3"/>
  <c r="ER81" i="3"/>
  <c r="ER83" i="3"/>
  <c r="ER85" i="3"/>
  <c r="ER89" i="3"/>
  <c r="ER94" i="3"/>
  <c r="ER98" i="3"/>
  <c r="ER100" i="3"/>
  <c r="ER106" i="3"/>
  <c r="ER108" i="3"/>
  <c r="ER115" i="3"/>
  <c r="ER123" i="3"/>
  <c r="ER129" i="3"/>
  <c r="ER139" i="3"/>
  <c r="ER146" i="3"/>
  <c r="ER148" i="3"/>
  <c r="ER150" i="3"/>
  <c r="ER152" i="3"/>
  <c r="ER156" i="3"/>
  <c r="ER160" i="3"/>
  <c r="ER168" i="3"/>
  <c r="ER170" i="3"/>
  <c r="ER172" i="3"/>
  <c r="ER176" i="3"/>
  <c r="ER181" i="3"/>
  <c r="ER183" i="3"/>
  <c r="GJ171" i="3"/>
  <c r="P171" i="3"/>
  <c r="R171" i="3"/>
  <c r="GJ184" i="3"/>
  <c r="P184" i="3"/>
  <c r="R184" i="3"/>
  <c r="GK13" i="3"/>
  <c r="Q13" i="3"/>
  <c r="GK29" i="3"/>
  <c r="Q29" i="3"/>
  <c r="GK50" i="3"/>
  <c r="GU50" i="3" s="1"/>
  <c r="Q50" i="3"/>
  <c r="GK54" i="3"/>
  <c r="GU54" i="3" s="1"/>
  <c r="Q54" i="3"/>
  <c r="GK73" i="3"/>
  <c r="Q73" i="3"/>
  <c r="GK79" i="3"/>
  <c r="Q79" i="3"/>
  <c r="GK85" i="3"/>
  <c r="GU85" i="3" s="1"/>
  <c r="Q85" i="3"/>
  <c r="GK100" i="3"/>
  <c r="Q100" i="3"/>
  <c r="GK112" i="3"/>
  <c r="GU112" i="3" s="1"/>
  <c r="Q112" i="3"/>
  <c r="GK135" i="3"/>
  <c r="Q135" i="3"/>
  <c r="GK149" i="3"/>
  <c r="GU149" i="3" s="1"/>
  <c r="Q149" i="3"/>
  <c r="GK159" i="3"/>
  <c r="Q159" i="3"/>
  <c r="GK171" i="3"/>
  <c r="S171" i="3"/>
  <c r="Q171" i="3"/>
  <c r="GK182" i="3"/>
  <c r="S182" i="3"/>
  <c r="Q182" i="3"/>
  <c r="GJ170" i="3"/>
  <c r="P170" i="3"/>
  <c r="R170" i="3"/>
  <c r="GK12" i="3"/>
  <c r="GU12" i="3" s="1"/>
  <c r="Q12" i="3"/>
  <c r="GK14" i="3"/>
  <c r="Q14" i="3"/>
  <c r="GK21" i="3"/>
  <c r="Q21" i="3"/>
  <c r="GK25" i="3"/>
  <c r="GU25" i="3" s="1"/>
  <c r="Q25" i="3"/>
  <c r="GK33" i="3"/>
  <c r="Q33" i="3"/>
  <c r="GK35" i="3"/>
  <c r="GU35" i="3" s="1"/>
  <c r="Q35" i="3"/>
  <c r="GK46" i="3"/>
  <c r="GU46" i="3" s="1"/>
  <c r="Q46" i="3"/>
  <c r="GK51" i="3"/>
  <c r="GU51" i="3" s="1"/>
  <c r="Q51" i="3"/>
  <c r="GK53" i="3"/>
  <c r="GU53" i="3" s="1"/>
  <c r="Q53" i="3"/>
  <c r="GK55" i="3"/>
  <c r="GU55" i="3" s="1"/>
  <c r="Q55" i="3"/>
  <c r="GK61" i="3"/>
  <c r="GU61" i="3" s="1"/>
  <c r="Q61" i="3"/>
  <c r="GK72" i="3"/>
  <c r="GU72" i="3" s="1"/>
  <c r="Q72" i="3"/>
  <c r="GK74" i="3"/>
  <c r="GU74" i="3" s="1"/>
  <c r="Q74" i="3"/>
  <c r="GK76" i="3"/>
  <c r="GU76" i="3" s="1"/>
  <c r="Q76" i="3"/>
  <c r="GK78" i="3"/>
  <c r="GU78" i="3" s="1"/>
  <c r="Q78" i="3"/>
  <c r="GK80" i="3"/>
  <c r="GU80" i="3" s="1"/>
  <c r="Q80" i="3"/>
  <c r="GK82" i="3"/>
  <c r="GU82" i="3" s="1"/>
  <c r="Q82" i="3"/>
  <c r="GK84" i="3"/>
  <c r="GU84" i="3" s="1"/>
  <c r="Q84" i="3"/>
  <c r="GK86" i="3"/>
  <c r="GU86" i="3" s="1"/>
  <c r="Q86" i="3"/>
  <c r="GK93" i="3"/>
  <c r="GU93" i="3" s="1"/>
  <c r="Q93" i="3"/>
  <c r="GK97" i="3"/>
  <c r="GU97" i="3" s="1"/>
  <c r="Q97" i="3"/>
  <c r="GK99" i="3"/>
  <c r="GU99" i="3" s="1"/>
  <c r="Q99" i="3"/>
  <c r="GK104" i="3"/>
  <c r="Q104" i="3"/>
  <c r="GK106" i="3"/>
  <c r="GU106" i="3" s="1"/>
  <c r="Q106" i="3"/>
  <c r="GK108" i="3"/>
  <c r="GU108" i="3" s="1"/>
  <c r="Q108" i="3"/>
  <c r="GK115" i="3"/>
  <c r="GU115" i="3" s="1"/>
  <c r="Q115" i="3"/>
  <c r="GK123" i="3"/>
  <c r="GU123" i="3" s="1"/>
  <c r="GV123" i="3" s="1"/>
  <c r="Q123" i="3"/>
  <c r="GK129" i="3"/>
  <c r="GU129" i="3" s="1"/>
  <c r="Q129" i="3"/>
  <c r="GK139" i="3"/>
  <c r="GU139" i="3" s="1"/>
  <c r="Q139" i="3"/>
  <c r="GK146" i="3"/>
  <c r="GU146" i="3" s="1"/>
  <c r="Q146" i="3"/>
  <c r="GK148" i="3"/>
  <c r="GU148" i="3" s="1"/>
  <c r="Q148" i="3"/>
  <c r="GK150" i="3"/>
  <c r="GU150" i="3" s="1"/>
  <c r="Q150" i="3"/>
  <c r="GK152" i="3"/>
  <c r="GU152" i="3" s="1"/>
  <c r="Q152" i="3"/>
  <c r="GK156" i="3"/>
  <c r="GU156" i="3" s="1"/>
  <c r="Q156" i="3"/>
  <c r="GK160" i="3"/>
  <c r="GU160" i="3" s="1"/>
  <c r="Q160" i="3"/>
  <c r="GK168" i="3"/>
  <c r="GU168" i="3" s="1"/>
  <c r="S168" i="3"/>
  <c r="Q168" i="3"/>
  <c r="GK170" i="3"/>
  <c r="GU170" i="3" s="1"/>
  <c r="S170" i="3"/>
  <c r="Q170" i="3"/>
  <c r="GK172" i="3"/>
  <c r="S172" i="3"/>
  <c r="Q172" i="3"/>
  <c r="GK176" i="3"/>
  <c r="S176" i="3"/>
  <c r="Q176" i="3"/>
  <c r="GK181" i="3"/>
  <c r="S181" i="3"/>
  <c r="Q181" i="3"/>
  <c r="GK183" i="3"/>
  <c r="S183" i="3"/>
  <c r="Q183" i="3"/>
  <c r="AE12" i="3"/>
  <c r="AC12" i="3"/>
  <c r="AE13" i="3"/>
  <c r="AC13" i="3"/>
  <c r="AE14" i="3"/>
  <c r="AC14" i="3"/>
  <c r="AE17" i="3"/>
  <c r="AC17" i="3"/>
  <c r="AE21" i="3"/>
  <c r="AC21" i="3"/>
  <c r="AE22" i="3"/>
  <c r="AC22" i="3"/>
  <c r="AE25" i="3"/>
  <c r="AC25" i="3"/>
  <c r="AE29" i="3"/>
  <c r="AC29" i="3"/>
  <c r="AE33" i="3"/>
  <c r="AC33" i="3"/>
  <c r="AE34" i="3"/>
  <c r="AC34" i="3"/>
  <c r="AE35" i="3"/>
  <c r="AC35" i="3"/>
  <c r="AE45" i="3"/>
  <c r="AC45" i="3"/>
  <c r="AE46" i="3"/>
  <c r="AC46" i="3"/>
  <c r="AE50" i="3"/>
  <c r="AC50" i="3"/>
  <c r="AE51" i="3"/>
  <c r="AC51" i="3"/>
  <c r="AE52" i="3"/>
  <c r="AC52" i="3"/>
  <c r="AE53" i="3"/>
  <c r="AC53" i="3"/>
  <c r="AE54" i="3"/>
  <c r="AC54" i="3"/>
  <c r="AE55" i="3"/>
  <c r="AC55" i="3"/>
  <c r="AE58" i="3"/>
  <c r="AC58" i="3"/>
  <c r="AE61" i="3"/>
  <c r="AC61" i="3"/>
  <c r="AE65" i="3"/>
  <c r="AC65" i="3"/>
  <c r="AE72" i="3"/>
  <c r="AC72" i="3"/>
  <c r="AE73" i="3"/>
  <c r="AC73" i="3"/>
  <c r="AE74" i="3"/>
  <c r="AC74" i="3"/>
  <c r="AE75" i="3"/>
  <c r="AC75" i="3"/>
  <c r="AE76" i="3"/>
  <c r="AC76" i="3"/>
  <c r="AE77" i="3"/>
  <c r="AC77" i="3"/>
  <c r="AE78" i="3"/>
  <c r="AC78" i="3"/>
  <c r="AE79" i="3"/>
  <c r="AC79" i="3"/>
  <c r="AE80" i="3"/>
  <c r="AC80" i="3"/>
  <c r="AE81" i="3"/>
  <c r="AC81" i="3"/>
  <c r="AE82" i="3"/>
  <c r="AC82" i="3"/>
  <c r="AE83" i="3"/>
  <c r="AC83" i="3"/>
  <c r="AE84" i="3"/>
  <c r="AC84" i="3"/>
  <c r="AE85" i="3"/>
  <c r="AC85" i="3"/>
  <c r="AE86" i="3"/>
  <c r="AC86" i="3"/>
  <c r="AE89" i="3"/>
  <c r="AC89" i="3"/>
  <c r="AE93" i="3"/>
  <c r="AC93" i="3"/>
  <c r="AE94" i="3"/>
  <c r="AC94" i="3"/>
  <c r="AE97" i="3"/>
  <c r="AC97" i="3"/>
  <c r="AE98" i="3"/>
  <c r="AC98" i="3"/>
  <c r="AE99" i="3"/>
  <c r="AC99" i="3"/>
  <c r="AE100" i="3"/>
  <c r="AC100" i="3"/>
  <c r="AE104" i="3"/>
  <c r="AC104" i="3"/>
  <c r="AE105" i="3"/>
  <c r="AC105" i="3"/>
  <c r="AE106" i="3"/>
  <c r="AC106" i="3"/>
  <c r="AE107" i="3"/>
  <c r="AC107" i="3"/>
  <c r="AE108" i="3"/>
  <c r="AC108" i="3"/>
  <c r="AE112" i="3"/>
  <c r="AC112" i="3"/>
  <c r="AE115" i="3"/>
  <c r="AC115" i="3"/>
  <c r="AE119" i="3"/>
  <c r="AC119" i="3"/>
  <c r="AE123" i="3"/>
  <c r="AC123" i="3"/>
  <c r="AE126" i="3"/>
  <c r="AC126" i="3"/>
  <c r="AE129" i="3"/>
  <c r="AC129" i="3"/>
  <c r="AE135" i="3"/>
  <c r="AC135" i="3"/>
  <c r="AE139" i="3"/>
  <c r="AC139" i="3"/>
  <c r="AE142" i="3"/>
  <c r="AC142" i="3"/>
  <c r="AE146" i="3"/>
  <c r="AC146" i="3"/>
  <c r="AE147" i="3"/>
  <c r="AC147" i="3"/>
  <c r="AE148" i="3"/>
  <c r="AC148" i="3"/>
  <c r="AE149" i="3"/>
  <c r="AC149" i="3"/>
  <c r="AE150" i="3"/>
  <c r="AC150" i="3"/>
  <c r="AE151" i="3"/>
  <c r="AC151" i="3"/>
  <c r="AE152" i="3"/>
  <c r="AC152" i="3"/>
  <c r="AE153" i="3"/>
  <c r="AC153" i="3"/>
  <c r="AE156" i="3"/>
  <c r="AC156" i="3"/>
  <c r="AE159" i="3"/>
  <c r="AC159" i="3"/>
  <c r="AE160" i="3"/>
  <c r="AC160" i="3"/>
  <c r="AE163" i="3"/>
  <c r="AC163" i="3"/>
  <c r="AE168" i="3"/>
  <c r="AC168" i="3"/>
  <c r="AE169" i="3"/>
  <c r="AC169" i="3"/>
  <c r="AC170" i="3"/>
  <c r="AE170" i="3"/>
  <c r="AE171" i="3"/>
  <c r="AC171" i="3"/>
  <c r="AE172" i="3"/>
  <c r="AC172" i="3"/>
  <c r="AE173" i="3"/>
  <c r="AC173" i="3"/>
  <c r="AC176" i="3"/>
  <c r="AE176" i="3"/>
  <c r="AE180" i="3"/>
  <c r="AC180" i="3"/>
  <c r="AE181" i="3"/>
  <c r="AC181" i="3"/>
  <c r="AE182" i="3"/>
  <c r="AC182" i="3"/>
  <c r="AC183" i="3"/>
  <c r="AE183" i="3"/>
  <c r="AE184" i="3"/>
  <c r="AC184" i="3"/>
  <c r="AQ12" i="3"/>
  <c r="AO12" i="3"/>
  <c r="AO14" i="3"/>
  <c r="AQ14" i="3"/>
  <c r="AQ21" i="3"/>
  <c r="AO21" i="3"/>
  <c r="AO25" i="3"/>
  <c r="AQ25" i="3"/>
  <c r="AQ33" i="3"/>
  <c r="AO33" i="3"/>
  <c r="AO35" i="3"/>
  <c r="AQ35" i="3"/>
  <c r="AQ46" i="3"/>
  <c r="AO46" i="3"/>
  <c r="AO51" i="3"/>
  <c r="AQ51" i="3"/>
  <c r="AQ53" i="3"/>
  <c r="AO53" i="3"/>
  <c r="AO55" i="3"/>
  <c r="AQ55" i="3"/>
  <c r="AQ61" i="3"/>
  <c r="AO61" i="3"/>
  <c r="AO72" i="3"/>
  <c r="AQ72" i="3"/>
  <c r="AQ74" i="3"/>
  <c r="AO74" i="3"/>
  <c r="AO76" i="3"/>
  <c r="AQ76" i="3"/>
  <c r="AQ78" i="3"/>
  <c r="AO78" i="3"/>
  <c r="AO80" i="3"/>
  <c r="AQ80" i="3"/>
  <c r="AQ82" i="3"/>
  <c r="AO82" i="3"/>
  <c r="AO84" i="3"/>
  <c r="AQ84" i="3"/>
  <c r="AQ86" i="3"/>
  <c r="AO86" i="3"/>
  <c r="AO93" i="3"/>
  <c r="AQ93" i="3"/>
  <c r="AQ97" i="3"/>
  <c r="AO97" i="3"/>
  <c r="AO99" i="3"/>
  <c r="AQ99" i="3"/>
  <c r="AQ104" i="3"/>
  <c r="AO104" i="3"/>
  <c r="AO106" i="3"/>
  <c r="AQ106" i="3"/>
  <c r="AQ108" i="3"/>
  <c r="AO108" i="3"/>
  <c r="AO115" i="3"/>
  <c r="AQ115" i="3"/>
  <c r="AQ123" i="3"/>
  <c r="AO123" i="3"/>
  <c r="AO129" i="3"/>
  <c r="AQ129" i="3"/>
  <c r="AQ139" i="3"/>
  <c r="AO139" i="3"/>
  <c r="AO146" i="3"/>
  <c r="AQ146" i="3"/>
  <c r="AQ148" i="3"/>
  <c r="AO148" i="3"/>
  <c r="AO150" i="3"/>
  <c r="AQ150" i="3"/>
  <c r="AQ152" i="3"/>
  <c r="AO152" i="3"/>
  <c r="AO156" i="3"/>
  <c r="AQ156" i="3"/>
  <c r="AQ160" i="3"/>
  <c r="AO160" i="3"/>
  <c r="AO168" i="3"/>
  <c r="AQ168" i="3"/>
  <c r="AQ170" i="3"/>
  <c r="AO170" i="3"/>
  <c r="AO172" i="3"/>
  <c r="AQ172" i="3"/>
  <c r="AQ176" i="3"/>
  <c r="AO176" i="3"/>
  <c r="AO181" i="3"/>
  <c r="AQ181" i="3"/>
  <c r="AQ183" i="3"/>
  <c r="AO183" i="3"/>
  <c r="BA12" i="3"/>
  <c r="BC12" i="3"/>
  <c r="BC14" i="3"/>
  <c r="BA14" i="3"/>
  <c r="BA21" i="3"/>
  <c r="BC21" i="3"/>
  <c r="BC25" i="3"/>
  <c r="BA25" i="3"/>
  <c r="BA33" i="3"/>
  <c r="BC33" i="3"/>
  <c r="BC35" i="3"/>
  <c r="BA35" i="3"/>
  <c r="BA46" i="3"/>
  <c r="BC46" i="3"/>
  <c r="BC51" i="3"/>
  <c r="BA51" i="3"/>
  <c r="BC53" i="3"/>
  <c r="BA53" i="3"/>
  <c r="BC55" i="3"/>
  <c r="BA55" i="3"/>
  <c r="BC61" i="3"/>
  <c r="BA61" i="3"/>
  <c r="BC72" i="3"/>
  <c r="BA72" i="3"/>
  <c r="BC74" i="3"/>
  <c r="BA74" i="3"/>
  <c r="BC76" i="3"/>
  <c r="BA76" i="3"/>
  <c r="BC78" i="3"/>
  <c r="BA78" i="3"/>
  <c r="BA80" i="3"/>
  <c r="BC80" i="3"/>
  <c r="BA82" i="3"/>
  <c r="BC82" i="3"/>
  <c r="BA84" i="3"/>
  <c r="BC84" i="3"/>
  <c r="BA86" i="3"/>
  <c r="BC86" i="3"/>
  <c r="BA93" i="3"/>
  <c r="BC93" i="3"/>
  <c r="BA97" i="3"/>
  <c r="BC97" i="3"/>
  <c r="BA99" i="3"/>
  <c r="BC99" i="3"/>
  <c r="BA104" i="3"/>
  <c r="BC104" i="3"/>
  <c r="BA106" i="3"/>
  <c r="BC106" i="3"/>
  <c r="BA108" i="3"/>
  <c r="BC108" i="3"/>
  <c r="BA115" i="3"/>
  <c r="BC115" i="3"/>
  <c r="BA123" i="3"/>
  <c r="BC123" i="3"/>
  <c r="BA129" i="3"/>
  <c r="BC129" i="3"/>
  <c r="BA139" i="3"/>
  <c r="BC139" i="3"/>
  <c r="BA146" i="3"/>
  <c r="BC146" i="3"/>
  <c r="BA148" i="3"/>
  <c r="BC148" i="3"/>
  <c r="BA150" i="3"/>
  <c r="BC150" i="3"/>
  <c r="BA152" i="3"/>
  <c r="BC152" i="3"/>
  <c r="BA156" i="3"/>
  <c r="BC156" i="3"/>
  <c r="BA160" i="3"/>
  <c r="BC160" i="3"/>
  <c r="BA168" i="3"/>
  <c r="BC168" i="3"/>
  <c r="BA170" i="3"/>
  <c r="BC170" i="3"/>
  <c r="R12" i="3"/>
  <c r="S13" i="3"/>
  <c r="P17" i="3"/>
  <c r="R21" i="3"/>
  <c r="P29" i="3"/>
  <c r="R33" i="3"/>
  <c r="P45" i="3"/>
  <c r="R46" i="3"/>
  <c r="S50" i="3"/>
  <c r="P52" i="3"/>
  <c r="R53" i="3"/>
  <c r="S54" i="3"/>
  <c r="P58" i="3"/>
  <c r="R61" i="3"/>
  <c r="P73" i="3"/>
  <c r="R74" i="3"/>
  <c r="P77" i="3"/>
  <c r="R78" i="3"/>
  <c r="S79" i="3"/>
  <c r="P81" i="3"/>
  <c r="R82" i="3"/>
  <c r="P85" i="3"/>
  <c r="R86" i="3"/>
  <c r="P94" i="3"/>
  <c r="R97" i="3"/>
  <c r="P100" i="3"/>
  <c r="R104" i="3"/>
  <c r="P107" i="3"/>
  <c r="R108" i="3"/>
  <c r="S112" i="3"/>
  <c r="P119" i="3"/>
  <c r="R123" i="3"/>
  <c r="P135" i="3"/>
  <c r="R139" i="3"/>
  <c r="P147" i="3"/>
  <c r="R148" i="3"/>
  <c r="S149" i="3"/>
  <c r="P151" i="3"/>
  <c r="R152" i="3"/>
  <c r="P159" i="3"/>
  <c r="R160" i="3"/>
  <c r="P168" i="3"/>
  <c r="GJ169" i="3"/>
  <c r="R169" i="3"/>
  <c r="GJ173" i="3"/>
  <c r="P173" i="3"/>
  <c r="R173" i="3"/>
  <c r="GJ180" i="3"/>
  <c r="P180" i="3"/>
  <c r="R180" i="3"/>
  <c r="AP13" i="3"/>
  <c r="AN13" i="3"/>
  <c r="AP17" i="3"/>
  <c r="AN17" i="3"/>
  <c r="AP22" i="3"/>
  <c r="AN22" i="3"/>
  <c r="AP29" i="3"/>
  <c r="AN29" i="3"/>
  <c r="AP34" i="3"/>
  <c r="AN34" i="3"/>
  <c r="AP45" i="3"/>
  <c r="AN45" i="3"/>
  <c r="AP50" i="3"/>
  <c r="AN50" i="3"/>
  <c r="AP52" i="3"/>
  <c r="AN52" i="3"/>
  <c r="AP54" i="3"/>
  <c r="AN54" i="3"/>
  <c r="AP58" i="3"/>
  <c r="AN58" i="3"/>
  <c r="AP65" i="3"/>
  <c r="AN65" i="3"/>
  <c r="AP73" i="3"/>
  <c r="AN73" i="3"/>
  <c r="AP75" i="3"/>
  <c r="AN75" i="3"/>
  <c r="AP77" i="3"/>
  <c r="AN77" i="3"/>
  <c r="AP79" i="3"/>
  <c r="AN79" i="3"/>
  <c r="AP81" i="3"/>
  <c r="AN81" i="3"/>
  <c r="AP83" i="3"/>
  <c r="AN83" i="3"/>
  <c r="AP85" i="3"/>
  <c r="AN85" i="3"/>
  <c r="AP89" i="3"/>
  <c r="AN89" i="3"/>
  <c r="AP94" i="3"/>
  <c r="AN94" i="3"/>
  <c r="AP98" i="3"/>
  <c r="AN98" i="3"/>
  <c r="AP100" i="3"/>
  <c r="AN100" i="3"/>
  <c r="AP105" i="3"/>
  <c r="AN105" i="3"/>
  <c r="AP107" i="3"/>
  <c r="AN107" i="3"/>
  <c r="AP112" i="3"/>
  <c r="AN112" i="3"/>
  <c r="AP119" i="3"/>
  <c r="AN119" i="3"/>
  <c r="AP126" i="3"/>
  <c r="AN126" i="3"/>
  <c r="AP135" i="3"/>
  <c r="AN135" i="3"/>
  <c r="AP142" i="3"/>
  <c r="AN142" i="3"/>
  <c r="AP147" i="3"/>
  <c r="AN147" i="3"/>
  <c r="AP149" i="3"/>
  <c r="AN149" i="3"/>
  <c r="AP151" i="3"/>
  <c r="AN151" i="3"/>
  <c r="AP153" i="3"/>
  <c r="AN153" i="3"/>
  <c r="AP159" i="3"/>
  <c r="AN159" i="3"/>
  <c r="AP163" i="3"/>
  <c r="AN163" i="3"/>
  <c r="AP169" i="3"/>
  <c r="AN169" i="3"/>
  <c r="AP171" i="3"/>
  <c r="AN171" i="3"/>
  <c r="AP173" i="3"/>
  <c r="AN173" i="3"/>
  <c r="AP180" i="3"/>
  <c r="AN180" i="3"/>
  <c r="AP182" i="3"/>
  <c r="AN182" i="3"/>
  <c r="AP184" i="3"/>
  <c r="AN184" i="3"/>
  <c r="BB13" i="3"/>
  <c r="AZ13" i="3"/>
  <c r="BB17" i="3"/>
  <c r="AZ17" i="3"/>
  <c r="BB22" i="3"/>
  <c r="AZ22" i="3"/>
  <c r="BB29" i="3"/>
  <c r="AZ29" i="3"/>
  <c r="BB34" i="3"/>
  <c r="AZ34" i="3"/>
  <c r="BB45" i="3"/>
  <c r="AZ45" i="3"/>
  <c r="BB50" i="3"/>
  <c r="AZ50" i="3"/>
  <c r="BB52" i="3"/>
  <c r="AZ52" i="3"/>
  <c r="AZ54" i="3"/>
  <c r="BB54" i="3"/>
  <c r="AZ58" i="3"/>
  <c r="BB58" i="3"/>
  <c r="AZ65" i="3"/>
  <c r="BB65" i="3"/>
  <c r="AZ73" i="3"/>
  <c r="BB73" i="3"/>
  <c r="AZ75" i="3"/>
  <c r="BB75" i="3"/>
  <c r="AZ77" i="3"/>
  <c r="BB77" i="3"/>
  <c r="AZ79" i="3"/>
  <c r="BB79" i="3"/>
  <c r="AZ81" i="3"/>
  <c r="BB81" i="3"/>
  <c r="AZ83" i="3"/>
  <c r="BB83" i="3"/>
  <c r="AZ85" i="3"/>
  <c r="BB85" i="3"/>
  <c r="AZ89" i="3"/>
  <c r="BB89" i="3"/>
  <c r="AZ94" i="3"/>
  <c r="BB94" i="3"/>
  <c r="AZ98" i="3"/>
  <c r="BB98" i="3"/>
  <c r="AZ100" i="3"/>
  <c r="BB100" i="3"/>
  <c r="AZ105" i="3"/>
  <c r="BB105" i="3"/>
  <c r="AZ107" i="3"/>
  <c r="BB107" i="3"/>
  <c r="AZ112" i="3"/>
  <c r="BB112" i="3"/>
  <c r="AZ119" i="3"/>
  <c r="BB119" i="3"/>
  <c r="AZ126" i="3"/>
  <c r="BB126" i="3"/>
  <c r="AZ135" i="3"/>
  <c r="BB135" i="3"/>
  <c r="AZ142" i="3"/>
  <c r="BB142" i="3"/>
  <c r="AZ147" i="3"/>
  <c r="BB147" i="3"/>
  <c r="AZ149" i="3"/>
  <c r="BB149" i="3"/>
  <c r="AZ151" i="3"/>
  <c r="BB151" i="3"/>
  <c r="AZ153" i="3"/>
  <c r="BB153" i="3"/>
  <c r="AZ159" i="3"/>
  <c r="BB159" i="3"/>
  <c r="AZ163" i="3"/>
  <c r="BB163" i="3"/>
  <c r="AZ169" i="3"/>
  <c r="BB169" i="3"/>
  <c r="AZ171" i="3"/>
  <c r="BB171" i="3"/>
  <c r="AZ173" i="3"/>
  <c r="BB173" i="3"/>
  <c r="AZ180" i="3"/>
  <c r="BB180" i="3"/>
  <c r="BB182" i="3"/>
  <c r="AZ182" i="3"/>
  <c r="BB184" i="3"/>
  <c r="AZ184" i="3"/>
  <c r="S12" i="3"/>
  <c r="P14" i="3"/>
  <c r="R17" i="3"/>
  <c r="S21" i="3"/>
  <c r="P25" i="3"/>
  <c r="R29" i="3"/>
  <c r="S33" i="3"/>
  <c r="P35" i="3"/>
  <c r="R45" i="3"/>
  <c r="S46" i="3"/>
  <c r="P51" i="3"/>
  <c r="R52" i="3"/>
  <c r="S53" i="3"/>
  <c r="P55" i="3"/>
  <c r="R58" i="3"/>
  <c r="S61" i="3"/>
  <c r="P72" i="3"/>
  <c r="R73" i="3"/>
  <c r="S74" i="3"/>
  <c r="P76" i="3"/>
  <c r="R77" i="3"/>
  <c r="S78" i="3"/>
  <c r="P80" i="3"/>
  <c r="R81" i="3"/>
  <c r="S82" i="3"/>
  <c r="P84" i="3"/>
  <c r="R85" i="3"/>
  <c r="S86" i="3"/>
  <c r="P93" i="3"/>
  <c r="R94" i="3"/>
  <c r="S97" i="3"/>
  <c r="P99" i="3"/>
  <c r="R100" i="3"/>
  <c r="S104" i="3"/>
  <c r="P106" i="3"/>
  <c r="R107" i="3"/>
  <c r="S108" i="3"/>
  <c r="P115" i="3"/>
  <c r="R119" i="3"/>
  <c r="S123" i="3"/>
  <c r="P129" i="3"/>
  <c r="R135" i="3"/>
  <c r="S139" i="3"/>
  <c r="P146" i="3"/>
  <c r="R147" i="3"/>
  <c r="S148" i="3"/>
  <c r="P150" i="3"/>
  <c r="R151" i="3"/>
  <c r="S152" i="3"/>
  <c r="P156" i="3"/>
  <c r="R159" i="3"/>
  <c r="S160" i="3"/>
  <c r="R168" i="3"/>
  <c r="GJ182" i="3"/>
  <c r="P182" i="3"/>
  <c r="R182" i="3"/>
  <c r="GK17" i="3"/>
  <c r="GU17" i="3" s="1"/>
  <c r="Q17" i="3"/>
  <c r="GK34" i="3"/>
  <c r="GU34" i="3" s="1"/>
  <c r="Q34" i="3"/>
  <c r="GK58" i="3"/>
  <c r="GU58" i="3" s="1"/>
  <c r="Q58" i="3"/>
  <c r="GK75" i="3"/>
  <c r="GU75" i="3" s="1"/>
  <c r="Q75" i="3"/>
  <c r="GK81" i="3"/>
  <c r="Q81" i="3"/>
  <c r="GK89" i="3"/>
  <c r="Q89" i="3"/>
  <c r="GK98" i="3"/>
  <c r="GU98" i="3" s="1"/>
  <c r="Q98" i="3"/>
  <c r="GK107" i="3"/>
  <c r="GU107" i="3" s="1"/>
  <c r="Q107" i="3"/>
  <c r="GK126" i="3"/>
  <c r="Q126" i="3"/>
  <c r="GK147" i="3"/>
  <c r="GU147" i="3" s="1"/>
  <c r="Q147" i="3"/>
  <c r="GK153" i="3"/>
  <c r="GU153" i="3" s="1"/>
  <c r="Q153" i="3"/>
  <c r="GK169" i="3"/>
  <c r="S169" i="3"/>
  <c r="Q169" i="3"/>
  <c r="GK180" i="3"/>
  <c r="GU180" i="3" s="1"/>
  <c r="S180" i="3"/>
  <c r="Q180" i="3"/>
  <c r="AQ13" i="3"/>
  <c r="AO13" i="3"/>
  <c r="AQ17" i="3"/>
  <c r="AO17" i="3"/>
  <c r="AQ22" i="3"/>
  <c r="AO22" i="3"/>
  <c r="AQ29" i="3"/>
  <c r="AO29" i="3"/>
  <c r="AQ34" i="3"/>
  <c r="AO34" i="3"/>
  <c r="AQ45" i="3"/>
  <c r="AO45" i="3"/>
  <c r="AQ50" i="3"/>
  <c r="AO50" i="3"/>
  <c r="AQ52" i="3"/>
  <c r="AO52" i="3"/>
  <c r="AQ54" i="3"/>
  <c r="AO54" i="3"/>
  <c r="AQ58" i="3"/>
  <c r="AO58" i="3"/>
  <c r="AQ65" i="3"/>
  <c r="AO65" i="3"/>
  <c r="AQ73" i="3"/>
  <c r="AO73" i="3"/>
  <c r="AQ75" i="3"/>
  <c r="AO75" i="3"/>
  <c r="AQ77" i="3"/>
  <c r="AO77" i="3"/>
  <c r="AQ79" i="3"/>
  <c r="AO79" i="3"/>
  <c r="AQ81" i="3"/>
  <c r="AO81" i="3"/>
  <c r="AQ83" i="3"/>
  <c r="AO83" i="3"/>
  <c r="AQ85" i="3"/>
  <c r="AO85" i="3"/>
  <c r="AQ89" i="3"/>
  <c r="AO89" i="3"/>
  <c r="AQ94" i="3"/>
  <c r="AO94" i="3"/>
  <c r="AQ98" i="3"/>
  <c r="AO98" i="3"/>
  <c r="AQ100" i="3"/>
  <c r="AO100" i="3"/>
  <c r="AQ105" i="3"/>
  <c r="AO105" i="3"/>
  <c r="AQ107" i="3"/>
  <c r="AO107" i="3"/>
  <c r="AQ112" i="3"/>
  <c r="AO112" i="3"/>
  <c r="AQ119" i="3"/>
  <c r="AO119" i="3"/>
  <c r="AQ126" i="3"/>
  <c r="AO126" i="3"/>
  <c r="AQ135" i="3"/>
  <c r="AO135" i="3"/>
  <c r="AQ142" i="3"/>
  <c r="AO142" i="3"/>
  <c r="AQ147" i="3"/>
  <c r="AO147" i="3"/>
  <c r="AQ149" i="3"/>
  <c r="AO149" i="3"/>
  <c r="AQ151" i="3"/>
  <c r="AO151" i="3"/>
  <c r="AQ153" i="3"/>
  <c r="AO153" i="3"/>
  <c r="AQ159" i="3"/>
  <c r="AO159" i="3"/>
  <c r="AQ163" i="3"/>
  <c r="AO163" i="3"/>
  <c r="AQ169" i="3"/>
  <c r="AO169" i="3"/>
  <c r="AQ171" i="3"/>
  <c r="AO171" i="3"/>
  <c r="AQ173" i="3"/>
  <c r="AO173" i="3"/>
  <c r="AQ180" i="3"/>
  <c r="AO180" i="3"/>
  <c r="AQ182" i="3"/>
  <c r="AO182" i="3"/>
  <c r="AQ184" i="3"/>
  <c r="AO184" i="3"/>
  <c r="BC13" i="3"/>
  <c r="BA13" i="3"/>
  <c r="BC17" i="3"/>
  <c r="BA17" i="3"/>
  <c r="BC22" i="3"/>
  <c r="BA22" i="3"/>
  <c r="BC29" i="3"/>
  <c r="BA29" i="3"/>
  <c r="BC34" i="3"/>
  <c r="BA34" i="3"/>
  <c r="BC45" i="3"/>
  <c r="BA45" i="3"/>
  <c r="BC50" i="3"/>
  <c r="BA50" i="3"/>
  <c r="BC52" i="3"/>
  <c r="BA52" i="3"/>
  <c r="BC54" i="3"/>
  <c r="BA54" i="3"/>
  <c r="BC58" i="3"/>
  <c r="BA58" i="3"/>
  <c r="BC65" i="3"/>
  <c r="BA65" i="3"/>
  <c r="BC73" i="3"/>
  <c r="BA73" i="3"/>
  <c r="BC75" i="3"/>
  <c r="BA75" i="3"/>
  <c r="BC77" i="3"/>
  <c r="BA77" i="3"/>
  <c r="BC79" i="3"/>
  <c r="BA79" i="3"/>
  <c r="BA81" i="3"/>
  <c r="BC81" i="3"/>
  <c r="BA83" i="3"/>
  <c r="BC83" i="3"/>
  <c r="BA85" i="3"/>
  <c r="BC85" i="3"/>
  <c r="BA89" i="3"/>
  <c r="BC89" i="3"/>
  <c r="BA94" i="3"/>
  <c r="BC94" i="3"/>
  <c r="BA98" i="3"/>
  <c r="BC98" i="3"/>
  <c r="BA100" i="3"/>
  <c r="BC100" i="3"/>
  <c r="BA105" i="3"/>
  <c r="BC105" i="3"/>
  <c r="BA107" i="3"/>
  <c r="BC107" i="3"/>
  <c r="BA112" i="3"/>
  <c r="BC112" i="3"/>
  <c r="BA119" i="3"/>
  <c r="BC119" i="3"/>
  <c r="BA126" i="3"/>
  <c r="BC126" i="3"/>
  <c r="BA135" i="3"/>
  <c r="BC135" i="3"/>
  <c r="BA142" i="3"/>
  <c r="BC142" i="3"/>
  <c r="BA147" i="3"/>
  <c r="BC147" i="3"/>
  <c r="BA149" i="3"/>
  <c r="BC149" i="3"/>
  <c r="BA151" i="3"/>
  <c r="BC151" i="3"/>
  <c r="BA153" i="3"/>
  <c r="BC153" i="3"/>
  <c r="BA159" i="3"/>
  <c r="BC159" i="3"/>
  <c r="BA163" i="3"/>
  <c r="BC163" i="3"/>
  <c r="BA169" i="3"/>
  <c r="BC169" i="3"/>
  <c r="BA171" i="3"/>
  <c r="BC171" i="3"/>
  <c r="BA173" i="3"/>
  <c r="BC173" i="3"/>
  <c r="BC180" i="3"/>
  <c r="BA180" i="3"/>
  <c r="BC182" i="3"/>
  <c r="BA182" i="3"/>
  <c r="BC184" i="3"/>
  <c r="BA184" i="3"/>
  <c r="P13" i="3"/>
  <c r="R14" i="3"/>
  <c r="S17" i="3"/>
  <c r="P22" i="3"/>
  <c r="R25" i="3"/>
  <c r="S29" i="3"/>
  <c r="P34" i="3"/>
  <c r="R35" i="3"/>
  <c r="P50" i="3"/>
  <c r="R51" i="3"/>
  <c r="P54" i="3"/>
  <c r="R55" i="3"/>
  <c r="S58" i="3"/>
  <c r="P65" i="3"/>
  <c r="R72" i="3"/>
  <c r="S73" i="3"/>
  <c r="P75" i="3"/>
  <c r="R76" i="3"/>
  <c r="P79" i="3"/>
  <c r="R80" i="3"/>
  <c r="S81" i="3"/>
  <c r="P83" i="3"/>
  <c r="R84" i="3"/>
  <c r="S85" i="3"/>
  <c r="P89" i="3"/>
  <c r="R93" i="3"/>
  <c r="P98" i="3"/>
  <c r="R99" i="3"/>
  <c r="S100" i="3"/>
  <c r="P105" i="3"/>
  <c r="R106" i="3"/>
  <c r="S107" i="3"/>
  <c r="P112" i="3"/>
  <c r="R115" i="3"/>
  <c r="P126" i="3"/>
  <c r="R129" i="3"/>
  <c r="S135" i="3"/>
  <c r="P142" i="3"/>
  <c r="R146" i="3"/>
  <c r="S147" i="3"/>
  <c r="P149" i="3"/>
  <c r="R150" i="3"/>
  <c r="P153" i="3"/>
  <c r="R156" i="3"/>
  <c r="S159" i="3"/>
  <c r="P163" i="3"/>
  <c r="P169" i="3"/>
  <c r="GK22" i="3"/>
  <c r="Q22" i="3"/>
  <c r="GK45" i="3"/>
  <c r="Q45" i="3"/>
  <c r="GK52" i="3"/>
  <c r="Q52" i="3"/>
  <c r="GK65" i="3"/>
  <c r="GU65" i="3" s="1"/>
  <c r="Q65" i="3"/>
  <c r="GK77" i="3"/>
  <c r="GU77" i="3" s="1"/>
  <c r="Q77" i="3"/>
  <c r="GK83" i="3"/>
  <c r="GU83" i="3" s="1"/>
  <c r="Q83" i="3"/>
  <c r="GK94" i="3"/>
  <c r="Q94" i="3"/>
  <c r="GK105" i="3"/>
  <c r="GU105" i="3" s="1"/>
  <c r="Q105" i="3"/>
  <c r="GK119" i="3"/>
  <c r="GU119" i="3" s="1"/>
  <c r="Q119" i="3"/>
  <c r="GK142" i="3"/>
  <c r="GU142" i="3" s="1"/>
  <c r="Q142" i="3"/>
  <c r="GK151" i="3"/>
  <c r="Q151" i="3"/>
  <c r="GK163" i="3"/>
  <c r="GU163" i="3" s="1"/>
  <c r="S163" i="3"/>
  <c r="Q163" i="3"/>
  <c r="GK173" i="3"/>
  <c r="S173" i="3"/>
  <c r="Q173" i="3"/>
  <c r="GK184" i="3"/>
  <c r="S184" i="3"/>
  <c r="Q184" i="3"/>
  <c r="GJ172" i="3"/>
  <c r="P172" i="3"/>
  <c r="R172" i="3"/>
  <c r="GJ176" i="3"/>
  <c r="P176" i="3"/>
  <c r="R176" i="3"/>
  <c r="GJ181" i="3"/>
  <c r="P181" i="3"/>
  <c r="R181" i="3"/>
  <c r="GJ183" i="3"/>
  <c r="P183" i="3"/>
  <c r="R183" i="3"/>
  <c r="AB12" i="3"/>
  <c r="AD12" i="3"/>
  <c r="AB13" i="3"/>
  <c r="AD13" i="3"/>
  <c r="AB14" i="3"/>
  <c r="AD14" i="3"/>
  <c r="AB17" i="3"/>
  <c r="AD17" i="3"/>
  <c r="AB21" i="3"/>
  <c r="AD21" i="3"/>
  <c r="AB22" i="3"/>
  <c r="AD22" i="3"/>
  <c r="AB25" i="3"/>
  <c r="AD25" i="3"/>
  <c r="AB29" i="3"/>
  <c r="AD29" i="3"/>
  <c r="AB33" i="3"/>
  <c r="AD33" i="3"/>
  <c r="AB34" i="3"/>
  <c r="AD34" i="3"/>
  <c r="AB35" i="3"/>
  <c r="AD35" i="3"/>
  <c r="AB45" i="3"/>
  <c r="AD45" i="3"/>
  <c r="AB46" i="3"/>
  <c r="AD46" i="3"/>
  <c r="AB50" i="3"/>
  <c r="AD50" i="3"/>
  <c r="AB51" i="3"/>
  <c r="AD51" i="3"/>
  <c r="AB52" i="3"/>
  <c r="AD52" i="3"/>
  <c r="AB53" i="3"/>
  <c r="AD53" i="3"/>
  <c r="AB54" i="3"/>
  <c r="AD54" i="3"/>
  <c r="AB55" i="3"/>
  <c r="AD55" i="3"/>
  <c r="AB58" i="3"/>
  <c r="AD58" i="3"/>
  <c r="AB61" i="3"/>
  <c r="AD61" i="3"/>
  <c r="AB65" i="3"/>
  <c r="AD65" i="3"/>
  <c r="AB72" i="3"/>
  <c r="AD72" i="3"/>
  <c r="AB73" i="3"/>
  <c r="AD73" i="3"/>
  <c r="AB74" i="3"/>
  <c r="AD74" i="3"/>
  <c r="AB75" i="3"/>
  <c r="AD75" i="3"/>
  <c r="AB76" i="3"/>
  <c r="AD76" i="3"/>
  <c r="AB77" i="3"/>
  <c r="AD77" i="3"/>
  <c r="AB78" i="3"/>
  <c r="AD78" i="3"/>
  <c r="AB79" i="3"/>
  <c r="AD79" i="3"/>
  <c r="AB80" i="3"/>
  <c r="AD80" i="3"/>
  <c r="AB81" i="3"/>
  <c r="AD81" i="3"/>
  <c r="AB82" i="3"/>
  <c r="AD82" i="3"/>
  <c r="AB83" i="3"/>
  <c r="AD83" i="3"/>
  <c r="AB84" i="3"/>
  <c r="AD84" i="3"/>
  <c r="AB85" i="3"/>
  <c r="AD85" i="3"/>
  <c r="AB86" i="3"/>
  <c r="AD86" i="3"/>
  <c r="AB89" i="3"/>
  <c r="AD89" i="3"/>
  <c r="AB93" i="3"/>
  <c r="AD93" i="3"/>
  <c r="AB94" i="3"/>
  <c r="AD94" i="3"/>
  <c r="AB97" i="3"/>
  <c r="AD97" i="3"/>
  <c r="AB98" i="3"/>
  <c r="AD98" i="3"/>
  <c r="AB99" i="3"/>
  <c r="AD99" i="3"/>
  <c r="AB100" i="3"/>
  <c r="AD100" i="3"/>
  <c r="AB104" i="3"/>
  <c r="AD104" i="3"/>
  <c r="AB105" i="3"/>
  <c r="AD105" i="3"/>
  <c r="AB106" i="3"/>
  <c r="AD106" i="3"/>
  <c r="AB107" i="3"/>
  <c r="AD107" i="3"/>
  <c r="AB108" i="3"/>
  <c r="AD108" i="3"/>
  <c r="AB112" i="3"/>
  <c r="AD112" i="3"/>
  <c r="AB115" i="3"/>
  <c r="AD115" i="3"/>
  <c r="AB119" i="3"/>
  <c r="AD119" i="3"/>
  <c r="AB123" i="3"/>
  <c r="AD123" i="3"/>
  <c r="AB126" i="3"/>
  <c r="AD126" i="3"/>
  <c r="AB129" i="3"/>
  <c r="AD129" i="3"/>
  <c r="AB135" i="3"/>
  <c r="AD135" i="3"/>
  <c r="AB139" i="3"/>
  <c r="AD139" i="3"/>
  <c r="AB142" i="3"/>
  <c r="AD142" i="3"/>
  <c r="AB146" i="3"/>
  <c r="AD146" i="3"/>
  <c r="AB147" i="3"/>
  <c r="AD147" i="3"/>
  <c r="AB148" i="3"/>
  <c r="AD148" i="3"/>
  <c r="AB149" i="3"/>
  <c r="AD149" i="3"/>
  <c r="AB150" i="3"/>
  <c r="AD150" i="3"/>
  <c r="AB151" i="3"/>
  <c r="AD151" i="3"/>
  <c r="AB152" i="3"/>
  <c r="AD152" i="3"/>
  <c r="AB153" i="3"/>
  <c r="AD153" i="3"/>
  <c r="AB156" i="3"/>
  <c r="AD156" i="3"/>
  <c r="AB159" i="3"/>
  <c r="AD159" i="3"/>
  <c r="AB160" i="3"/>
  <c r="AD160" i="3"/>
  <c r="AB163" i="3"/>
  <c r="AD163" i="3"/>
  <c r="AB168" i="3"/>
  <c r="AD168" i="3"/>
  <c r="AD169" i="3"/>
  <c r="AB169" i="3"/>
  <c r="AD170" i="3"/>
  <c r="AB170" i="3"/>
  <c r="AD171" i="3"/>
  <c r="AB171" i="3"/>
  <c r="AD172" i="3"/>
  <c r="AB172" i="3"/>
  <c r="AD173" i="3"/>
  <c r="AB173" i="3"/>
  <c r="AD176" i="3"/>
  <c r="AB176" i="3"/>
  <c r="AD180" i="3"/>
  <c r="AB180" i="3"/>
  <c r="AD181" i="3"/>
  <c r="AB181" i="3"/>
  <c r="AD182" i="3"/>
  <c r="AB182" i="3"/>
  <c r="AD183" i="3"/>
  <c r="AB183" i="3"/>
  <c r="AD184" i="3"/>
  <c r="AB184" i="3"/>
  <c r="AP12" i="3"/>
  <c r="AN12" i="3"/>
  <c r="AP14" i="3"/>
  <c r="AN14" i="3"/>
  <c r="AP21" i="3"/>
  <c r="AN21" i="3"/>
  <c r="AP25" i="3"/>
  <c r="AN25" i="3"/>
  <c r="AP33" i="3"/>
  <c r="AN33" i="3"/>
  <c r="AP35" i="3"/>
  <c r="AN35" i="3"/>
  <c r="AP46" i="3"/>
  <c r="AN46" i="3"/>
  <c r="AP51" i="3"/>
  <c r="AN51" i="3"/>
  <c r="AP53" i="3"/>
  <c r="AN53" i="3"/>
  <c r="AP55" i="3"/>
  <c r="AN55" i="3"/>
  <c r="AP61" i="3"/>
  <c r="AN61" i="3"/>
  <c r="AP72" i="3"/>
  <c r="AN72" i="3"/>
  <c r="AP74" i="3"/>
  <c r="AN74" i="3"/>
  <c r="AP76" i="3"/>
  <c r="AN76" i="3"/>
  <c r="AP78" i="3"/>
  <c r="AN78" i="3"/>
  <c r="AP80" i="3"/>
  <c r="AN80" i="3"/>
  <c r="AP82" i="3"/>
  <c r="AN82" i="3"/>
  <c r="AP84" i="3"/>
  <c r="AN84" i="3"/>
  <c r="AP86" i="3"/>
  <c r="AN86" i="3"/>
  <c r="AP93" i="3"/>
  <c r="AN93" i="3"/>
  <c r="AP97" i="3"/>
  <c r="AN97" i="3"/>
  <c r="AP99" i="3"/>
  <c r="AN99" i="3"/>
  <c r="AP104" i="3"/>
  <c r="AN104" i="3"/>
  <c r="AP106" i="3"/>
  <c r="AN106" i="3"/>
  <c r="AP108" i="3"/>
  <c r="AN108" i="3"/>
  <c r="AP115" i="3"/>
  <c r="AN115" i="3"/>
  <c r="AP123" i="3"/>
  <c r="AN123" i="3"/>
  <c r="AP129" i="3"/>
  <c r="AN129" i="3"/>
  <c r="AP139" i="3"/>
  <c r="AN139" i="3"/>
  <c r="AP146" i="3"/>
  <c r="AN146" i="3"/>
  <c r="AP148" i="3"/>
  <c r="AN148" i="3"/>
  <c r="AP150" i="3"/>
  <c r="AN150" i="3"/>
  <c r="AP152" i="3"/>
  <c r="AN152" i="3"/>
  <c r="AP156" i="3"/>
  <c r="AN156" i="3"/>
  <c r="AP160" i="3"/>
  <c r="AN160" i="3"/>
  <c r="AP168" i="3"/>
  <c r="AN168" i="3"/>
  <c r="AP170" i="3"/>
  <c r="AN170" i="3"/>
  <c r="AP172" i="3"/>
  <c r="AN172" i="3"/>
  <c r="AP176" i="3"/>
  <c r="AN176" i="3"/>
  <c r="AP181" i="3"/>
  <c r="AN181" i="3"/>
  <c r="AP183" i="3"/>
  <c r="AN183" i="3"/>
  <c r="BB12" i="3"/>
  <c r="AZ12" i="3"/>
  <c r="BB14" i="3"/>
  <c r="AZ14" i="3"/>
  <c r="BB21" i="3"/>
  <c r="AZ21" i="3"/>
  <c r="BB25" i="3"/>
  <c r="AZ25" i="3"/>
  <c r="BB33" i="3"/>
  <c r="AZ33" i="3"/>
  <c r="BB35" i="3"/>
  <c r="AZ35" i="3"/>
  <c r="BB46" i="3"/>
  <c r="AZ46" i="3"/>
  <c r="BB51" i="3"/>
  <c r="AZ51" i="3"/>
  <c r="AZ53" i="3"/>
  <c r="BB53" i="3"/>
  <c r="AZ55" i="3"/>
  <c r="BB55" i="3"/>
  <c r="AZ61" i="3"/>
  <c r="BB61" i="3"/>
  <c r="AZ72" i="3"/>
  <c r="BB72" i="3"/>
  <c r="AZ74" i="3"/>
  <c r="BB74" i="3"/>
  <c r="AZ76" i="3"/>
  <c r="BB76" i="3"/>
  <c r="AZ78" i="3"/>
  <c r="BB78" i="3"/>
  <c r="AZ80" i="3"/>
  <c r="BB80" i="3"/>
  <c r="AZ82" i="3"/>
  <c r="BB82" i="3"/>
  <c r="AZ84" i="3"/>
  <c r="BB84" i="3"/>
  <c r="AZ86" i="3"/>
  <c r="BB86" i="3"/>
  <c r="AZ93" i="3"/>
  <c r="BB93" i="3"/>
  <c r="AZ97" i="3"/>
  <c r="BB97" i="3"/>
  <c r="AZ99" i="3"/>
  <c r="BB99" i="3"/>
  <c r="AZ104" i="3"/>
  <c r="BB104" i="3"/>
  <c r="AZ106" i="3"/>
  <c r="BB106" i="3"/>
  <c r="AZ108" i="3"/>
  <c r="BB108" i="3"/>
  <c r="AZ115" i="3"/>
  <c r="BB115" i="3"/>
  <c r="AZ123" i="3"/>
  <c r="BB123" i="3"/>
  <c r="AZ129" i="3"/>
  <c r="BB129" i="3"/>
  <c r="AZ139" i="3"/>
  <c r="BB139" i="3"/>
  <c r="AZ146" i="3"/>
  <c r="BB146" i="3"/>
  <c r="AZ148" i="3"/>
  <c r="BB148" i="3"/>
  <c r="AZ150" i="3"/>
  <c r="BB150" i="3"/>
  <c r="AZ152" i="3"/>
  <c r="BB152" i="3"/>
  <c r="AZ156" i="3"/>
  <c r="BB156" i="3"/>
  <c r="AZ160" i="3"/>
  <c r="BB160" i="3"/>
  <c r="AZ168" i="3"/>
  <c r="BB168" i="3"/>
  <c r="AZ170" i="3"/>
  <c r="BB170" i="3"/>
  <c r="AZ172" i="3"/>
  <c r="BB172" i="3"/>
  <c r="AZ176" i="3"/>
  <c r="BB176" i="3"/>
  <c r="BB181" i="3"/>
  <c r="AZ181" i="3"/>
  <c r="BB183" i="3"/>
  <c r="AZ183" i="3"/>
  <c r="P12" i="3"/>
  <c r="R13" i="3"/>
  <c r="S14" i="3"/>
  <c r="P21" i="3"/>
  <c r="R22" i="3"/>
  <c r="S25" i="3"/>
  <c r="P33" i="3"/>
  <c r="R34" i="3"/>
  <c r="S35" i="3"/>
  <c r="P46" i="3"/>
  <c r="R50" i="3"/>
  <c r="S51" i="3"/>
  <c r="P53" i="3"/>
  <c r="R54" i="3"/>
  <c r="S55" i="3"/>
  <c r="P61" i="3"/>
  <c r="R65" i="3"/>
  <c r="S72" i="3"/>
  <c r="P74" i="3"/>
  <c r="R75" i="3"/>
  <c r="S76" i="3"/>
  <c r="P78" i="3"/>
  <c r="R79" i="3"/>
  <c r="S80" i="3"/>
  <c r="P82" i="3"/>
  <c r="R83" i="3"/>
  <c r="S84" i="3"/>
  <c r="P86" i="3"/>
  <c r="R89" i="3"/>
  <c r="S93" i="3"/>
  <c r="P97" i="3"/>
  <c r="R98" i="3"/>
  <c r="S99" i="3"/>
  <c r="P104" i="3"/>
  <c r="R105" i="3"/>
  <c r="S106" i="3"/>
  <c r="P108" i="3"/>
  <c r="R112" i="3"/>
  <c r="S115" i="3"/>
  <c r="P123" i="3"/>
  <c r="R126" i="3"/>
  <c r="S129" i="3"/>
  <c r="P139" i="3"/>
  <c r="R142" i="3"/>
  <c r="S146" i="3"/>
  <c r="P148" i="3"/>
  <c r="R149" i="3"/>
  <c r="S150" i="3"/>
  <c r="P152" i="3"/>
  <c r="R153" i="3"/>
  <c r="S156" i="3"/>
  <c r="P160" i="3"/>
  <c r="R163" i="3"/>
  <c r="BA172" i="3"/>
  <c r="BC172" i="3"/>
  <c r="BA176" i="3"/>
  <c r="BC176" i="3"/>
  <c r="BC181" i="3"/>
  <c r="BA181" i="3"/>
  <c r="BC183" i="3"/>
  <c r="BA183" i="3"/>
  <c r="BL12" i="3"/>
  <c r="BN12" i="3"/>
  <c r="BL21" i="3"/>
  <c r="BN21" i="3"/>
  <c r="BL33" i="3"/>
  <c r="BN33" i="3"/>
  <c r="BL46" i="3"/>
  <c r="BN46" i="3"/>
  <c r="BL53" i="3"/>
  <c r="BN53" i="3"/>
  <c r="BL61" i="3"/>
  <c r="BN61" i="3"/>
  <c r="BL74" i="3"/>
  <c r="BN74" i="3"/>
  <c r="BL78" i="3"/>
  <c r="BN78" i="3"/>
  <c r="BL82" i="3"/>
  <c r="BN82" i="3"/>
  <c r="BL86" i="3"/>
  <c r="BN86" i="3"/>
  <c r="BL97" i="3"/>
  <c r="BN97" i="3"/>
  <c r="BL104" i="3"/>
  <c r="BN104" i="3"/>
  <c r="BL108" i="3"/>
  <c r="BN108" i="3"/>
  <c r="BL123" i="3"/>
  <c r="BN123" i="3"/>
  <c r="BL139" i="3"/>
  <c r="BN139" i="3"/>
  <c r="BL148" i="3"/>
  <c r="BN148" i="3"/>
  <c r="BL152" i="3"/>
  <c r="BN152" i="3"/>
  <c r="BL160" i="3"/>
  <c r="BN160" i="3"/>
  <c r="BN170" i="3"/>
  <c r="BN176" i="3"/>
  <c r="BN183" i="3"/>
  <c r="BY21" i="3"/>
  <c r="BY46" i="3"/>
  <c r="BY61" i="3"/>
  <c r="CJ12" i="3"/>
  <c r="CL12" i="3"/>
  <c r="CJ21" i="3"/>
  <c r="CL21" i="3"/>
  <c r="CJ33" i="3"/>
  <c r="CL33" i="3"/>
  <c r="CJ46" i="3"/>
  <c r="CL46" i="3"/>
  <c r="CJ53" i="3"/>
  <c r="CL53" i="3"/>
  <c r="CJ61" i="3"/>
  <c r="CL61" i="3"/>
  <c r="CJ74" i="3"/>
  <c r="CL74" i="3"/>
  <c r="CJ78" i="3"/>
  <c r="CL78" i="3"/>
  <c r="CJ82" i="3"/>
  <c r="CL82" i="3"/>
  <c r="CJ86" i="3"/>
  <c r="CL86" i="3"/>
  <c r="CJ97" i="3"/>
  <c r="CL97" i="3"/>
  <c r="CJ104" i="3"/>
  <c r="CL104" i="3"/>
  <c r="CJ108" i="3"/>
  <c r="CL108" i="3"/>
  <c r="CJ123" i="3"/>
  <c r="CL123" i="3"/>
  <c r="CJ139" i="3"/>
  <c r="CL139" i="3"/>
  <c r="CJ148" i="3"/>
  <c r="CL148" i="3"/>
  <c r="CJ152" i="3"/>
  <c r="CL152" i="3"/>
  <c r="CJ160" i="3"/>
  <c r="CL160" i="3"/>
  <c r="CJ170" i="3"/>
  <c r="CL170" i="3"/>
  <c r="CJ176" i="3"/>
  <c r="CL176" i="3"/>
  <c r="CJ183" i="3"/>
  <c r="CL183" i="3"/>
  <c r="CV13" i="3"/>
  <c r="CX13" i="3"/>
  <c r="CV17" i="3"/>
  <c r="CX17" i="3"/>
  <c r="CV22" i="3"/>
  <c r="CX22" i="3"/>
  <c r="CV29" i="3"/>
  <c r="CX29" i="3"/>
  <c r="CV34" i="3"/>
  <c r="CX34" i="3"/>
  <c r="CV45" i="3"/>
  <c r="CX45" i="3"/>
  <c r="CV50" i="3"/>
  <c r="CX50" i="3"/>
  <c r="CV52" i="3"/>
  <c r="CX52" i="3"/>
  <c r="CV54" i="3"/>
  <c r="CX54" i="3"/>
  <c r="CV58" i="3"/>
  <c r="CX58" i="3"/>
  <c r="CV65" i="3"/>
  <c r="CX65" i="3"/>
  <c r="CV73" i="3"/>
  <c r="CX73" i="3"/>
  <c r="CV75" i="3"/>
  <c r="CX75" i="3"/>
  <c r="CV77" i="3"/>
  <c r="CX77" i="3"/>
  <c r="CV79" i="3"/>
  <c r="CX79" i="3"/>
  <c r="CV81" i="3"/>
  <c r="CX81" i="3"/>
  <c r="CV83" i="3"/>
  <c r="CX83" i="3"/>
  <c r="CV85" i="3"/>
  <c r="CX85" i="3"/>
  <c r="CV89" i="3"/>
  <c r="CX89" i="3"/>
  <c r="CV94" i="3"/>
  <c r="CX94" i="3"/>
  <c r="CV98" i="3"/>
  <c r="CX98" i="3"/>
  <c r="CV100" i="3"/>
  <c r="CX100" i="3"/>
  <c r="CV105" i="3"/>
  <c r="CX105" i="3"/>
  <c r="CV107" i="3"/>
  <c r="CX107" i="3"/>
  <c r="CV112" i="3"/>
  <c r="CX112" i="3"/>
  <c r="CV119" i="3"/>
  <c r="CX119" i="3"/>
  <c r="CV126" i="3"/>
  <c r="CX126" i="3"/>
  <c r="CV135" i="3"/>
  <c r="CX135" i="3"/>
  <c r="CV142" i="3"/>
  <c r="CX142" i="3"/>
  <c r="CV147" i="3"/>
  <c r="CX147" i="3"/>
  <c r="CV149" i="3"/>
  <c r="CX149" i="3"/>
  <c r="CV151" i="3"/>
  <c r="CX151" i="3"/>
  <c r="CV153" i="3"/>
  <c r="CX153" i="3"/>
  <c r="CV159" i="3"/>
  <c r="CX159" i="3"/>
  <c r="CV163" i="3"/>
  <c r="CX163" i="3"/>
  <c r="BN13" i="3"/>
  <c r="BN22" i="3"/>
  <c r="BN34" i="3"/>
  <c r="BN50" i="3"/>
  <c r="BN54" i="3"/>
  <c r="BN65" i="3"/>
  <c r="BN75" i="3"/>
  <c r="BL79" i="3"/>
  <c r="BN79" i="3"/>
  <c r="BN83" i="3"/>
  <c r="BN89" i="3"/>
  <c r="BN98" i="3"/>
  <c r="BN105" i="3"/>
  <c r="BN112" i="3"/>
  <c r="BN126" i="3"/>
  <c r="BN142" i="3"/>
  <c r="BN149" i="3"/>
  <c r="BN153" i="3"/>
  <c r="BN163" i="3"/>
  <c r="BN171" i="3"/>
  <c r="BN180" i="3"/>
  <c r="BN184" i="3"/>
  <c r="CL13" i="3"/>
  <c r="CL22" i="3"/>
  <c r="CL34" i="3"/>
  <c r="CL50" i="3"/>
  <c r="CL54" i="3"/>
  <c r="CL65" i="3"/>
  <c r="CL75" i="3"/>
  <c r="CL79" i="3"/>
  <c r="CL83" i="3"/>
  <c r="CL89" i="3"/>
  <c r="CL98" i="3"/>
  <c r="CL105" i="3"/>
  <c r="CL112" i="3"/>
  <c r="CL126" i="3"/>
  <c r="CL142" i="3"/>
  <c r="CL149" i="3"/>
  <c r="CL153" i="3"/>
  <c r="CL163" i="3"/>
  <c r="CL171" i="3"/>
  <c r="CL180" i="3"/>
  <c r="CL184" i="3"/>
  <c r="CY13" i="3"/>
  <c r="CY17" i="3"/>
  <c r="CW22" i="3"/>
  <c r="CY22" i="3"/>
  <c r="CW29" i="3"/>
  <c r="CY29" i="3"/>
  <c r="CW34" i="3"/>
  <c r="CY34" i="3"/>
  <c r="CW45" i="3"/>
  <c r="CY45" i="3"/>
  <c r="CY50" i="3"/>
  <c r="CY52" i="3"/>
  <c r="CY54" i="3"/>
  <c r="CY58" i="3"/>
  <c r="CY65" i="3"/>
  <c r="CY73" i="3"/>
  <c r="CY75" i="3"/>
  <c r="CY77" i="3"/>
  <c r="CY79" i="3"/>
  <c r="CY81" i="3"/>
  <c r="CY83" i="3"/>
  <c r="CY85" i="3"/>
  <c r="CY89" i="3"/>
  <c r="CY94" i="3"/>
  <c r="CY98" i="3"/>
  <c r="CY100" i="3"/>
  <c r="CY105" i="3"/>
  <c r="CY107" i="3"/>
  <c r="CY112" i="3"/>
  <c r="CY119" i="3"/>
  <c r="CY126" i="3"/>
  <c r="CY135" i="3"/>
  <c r="CY142" i="3"/>
  <c r="CY147" i="3"/>
  <c r="CY149" i="3"/>
  <c r="CY151" i="3"/>
  <c r="CY153" i="3"/>
  <c r="CY159" i="3"/>
  <c r="CW163" i="3"/>
  <c r="CY163" i="3"/>
  <c r="BN14" i="3"/>
  <c r="BN25" i="3"/>
  <c r="BN35" i="3"/>
  <c r="BN51" i="3"/>
  <c r="BN55" i="3"/>
  <c r="BN72" i="3"/>
  <c r="BN76" i="3"/>
  <c r="BN80" i="3"/>
  <c r="BN84" i="3"/>
  <c r="BN93" i="3"/>
  <c r="BN99" i="3"/>
  <c r="BN106" i="3"/>
  <c r="BN115" i="3"/>
  <c r="BN129" i="3"/>
  <c r="BN146" i="3"/>
  <c r="BN150" i="3"/>
  <c r="BN156" i="3"/>
  <c r="BN168" i="3"/>
  <c r="BL172" i="3"/>
  <c r="BN172" i="3"/>
  <c r="BL181" i="3"/>
  <c r="BN181" i="3"/>
  <c r="BY12" i="3"/>
  <c r="BY33" i="3"/>
  <c r="BY53" i="3"/>
  <c r="BY74" i="3"/>
  <c r="CL14" i="3"/>
  <c r="CL25" i="3"/>
  <c r="CL35" i="3"/>
  <c r="CL51" i="3"/>
  <c r="CL55" i="3"/>
  <c r="CL72" i="3"/>
  <c r="CL76" i="3"/>
  <c r="CL80" i="3"/>
  <c r="CL84" i="3"/>
  <c r="CL93" i="3"/>
  <c r="CL99" i="3"/>
  <c r="CL106" i="3"/>
  <c r="CL115" i="3"/>
  <c r="CL129" i="3"/>
  <c r="CL146" i="3"/>
  <c r="CL150" i="3"/>
  <c r="CL156" i="3"/>
  <c r="CL168" i="3"/>
  <c r="CL172" i="3"/>
  <c r="CL181" i="3"/>
  <c r="CX12" i="3"/>
  <c r="CX14" i="3"/>
  <c r="CX21" i="3"/>
  <c r="CX25" i="3"/>
  <c r="CX33" i="3"/>
  <c r="CX35" i="3"/>
  <c r="CX46" i="3"/>
  <c r="CX51" i="3"/>
  <c r="CX53" i="3"/>
  <c r="CX55" i="3"/>
  <c r="CX61" i="3"/>
  <c r="CX72" i="3"/>
  <c r="CX74" i="3"/>
  <c r="CX76" i="3"/>
  <c r="CX78" i="3"/>
  <c r="CX80" i="3"/>
  <c r="CX82" i="3"/>
  <c r="CX84" i="3"/>
  <c r="CX86" i="3"/>
  <c r="CX93" i="3"/>
  <c r="CX97" i="3"/>
  <c r="CX99" i="3"/>
  <c r="CX104" i="3"/>
  <c r="CX106" i="3"/>
  <c r="CX108" i="3"/>
  <c r="CX115" i="3"/>
  <c r="CX123" i="3"/>
  <c r="CX129" i="3"/>
  <c r="CX139" i="3"/>
  <c r="CX146" i="3"/>
  <c r="CX148" i="3"/>
  <c r="CX150" i="3"/>
  <c r="CX152" i="3"/>
  <c r="CX156" i="3"/>
  <c r="CX160" i="3"/>
  <c r="BL17" i="3"/>
  <c r="BN17" i="3"/>
  <c r="BL29" i="3"/>
  <c r="BN29" i="3"/>
  <c r="BL45" i="3"/>
  <c r="BN45" i="3"/>
  <c r="BL52" i="3"/>
  <c r="BN52" i="3"/>
  <c r="BL58" i="3"/>
  <c r="BN58" i="3"/>
  <c r="BL73" i="3"/>
  <c r="BN73" i="3"/>
  <c r="BL77" i="3"/>
  <c r="BN77" i="3"/>
  <c r="BL81" i="3"/>
  <c r="BN81" i="3"/>
  <c r="BL85" i="3"/>
  <c r="BN85" i="3"/>
  <c r="BL94" i="3"/>
  <c r="BN94" i="3"/>
  <c r="BL100" i="3"/>
  <c r="BN100" i="3"/>
  <c r="BL107" i="3"/>
  <c r="BN107" i="3"/>
  <c r="BL119" i="3"/>
  <c r="BN119" i="3"/>
  <c r="BL135" i="3"/>
  <c r="BN135" i="3"/>
  <c r="BL147" i="3"/>
  <c r="BN147" i="3"/>
  <c r="BL151" i="3"/>
  <c r="BN151" i="3"/>
  <c r="BL159" i="3"/>
  <c r="BN159" i="3"/>
  <c r="BL169" i="3"/>
  <c r="BN169" i="3"/>
  <c r="BL173" i="3"/>
  <c r="BN173" i="3"/>
  <c r="BL182" i="3"/>
  <c r="BN182" i="3"/>
  <c r="BY17" i="3"/>
  <c r="CJ17" i="3"/>
  <c r="CL17" i="3"/>
  <c r="CJ29" i="3"/>
  <c r="CL29" i="3"/>
  <c r="CJ45" i="3"/>
  <c r="CL45" i="3"/>
  <c r="CJ52" i="3"/>
  <c r="CL52" i="3"/>
  <c r="CJ58" i="3"/>
  <c r="CL58" i="3"/>
  <c r="CJ73" i="3"/>
  <c r="CL73" i="3"/>
  <c r="CJ77" i="3"/>
  <c r="CL77" i="3"/>
  <c r="CJ81" i="3"/>
  <c r="CL81" i="3"/>
  <c r="CJ85" i="3"/>
  <c r="CL85" i="3"/>
  <c r="CJ94" i="3"/>
  <c r="CL94" i="3"/>
  <c r="CJ100" i="3"/>
  <c r="CL100" i="3"/>
  <c r="CJ107" i="3"/>
  <c r="CL107" i="3"/>
  <c r="CJ119" i="3"/>
  <c r="CL119" i="3"/>
  <c r="CJ135" i="3"/>
  <c r="CL135" i="3"/>
  <c r="CJ147" i="3"/>
  <c r="CL147" i="3"/>
  <c r="CJ151" i="3"/>
  <c r="CL151" i="3"/>
  <c r="CJ159" i="3"/>
  <c r="CL159" i="3"/>
  <c r="CJ169" i="3"/>
  <c r="CL169" i="3"/>
  <c r="CJ173" i="3"/>
  <c r="CL173" i="3"/>
  <c r="CJ182" i="3"/>
  <c r="CL182" i="3"/>
  <c r="CY12" i="3"/>
  <c r="CY14" i="3"/>
  <c r="CY21" i="3"/>
  <c r="CY25" i="3"/>
  <c r="CY33" i="3"/>
  <c r="CY35" i="3"/>
  <c r="CY46" i="3"/>
  <c r="CW51" i="3"/>
  <c r="CY51" i="3"/>
  <c r="CW53" i="3"/>
  <c r="CY53" i="3"/>
  <c r="CW55" i="3"/>
  <c r="CY55" i="3"/>
  <c r="CW61" i="3"/>
  <c r="CY61" i="3"/>
  <c r="CW72" i="3"/>
  <c r="CY72" i="3"/>
  <c r="CW74" i="3"/>
  <c r="CY74" i="3"/>
  <c r="CW76" i="3"/>
  <c r="CY76" i="3"/>
  <c r="CW78" i="3"/>
  <c r="CY78" i="3"/>
  <c r="CW80" i="3"/>
  <c r="CY80" i="3"/>
  <c r="CW82" i="3"/>
  <c r="CY82" i="3"/>
  <c r="CW84" i="3"/>
  <c r="CY84" i="3"/>
  <c r="CW86" i="3"/>
  <c r="CY86" i="3"/>
  <c r="CW93" i="3"/>
  <c r="CY93" i="3"/>
  <c r="CW97" i="3"/>
  <c r="CY97" i="3"/>
  <c r="CW99" i="3"/>
  <c r="CY99" i="3"/>
  <c r="CW104" i="3"/>
  <c r="CY104" i="3"/>
  <c r="CW106" i="3"/>
  <c r="CY106" i="3"/>
  <c r="CW108" i="3"/>
  <c r="CY108" i="3"/>
  <c r="CW115" i="3"/>
  <c r="CY115" i="3"/>
  <c r="CW123" i="3"/>
  <c r="CY123" i="3"/>
  <c r="CW129" i="3"/>
  <c r="CY129" i="3"/>
  <c r="CW139" i="3"/>
  <c r="CY139" i="3"/>
  <c r="CW146" i="3"/>
  <c r="CY146" i="3"/>
  <c r="CW148" i="3"/>
  <c r="CY148" i="3"/>
  <c r="CW150" i="3"/>
  <c r="CY150" i="3"/>
  <c r="CW152" i="3"/>
  <c r="CY152" i="3"/>
  <c r="CW156" i="3"/>
  <c r="CY156" i="3"/>
  <c r="CW160" i="3"/>
  <c r="CY160" i="3"/>
  <c r="CX168" i="3"/>
  <c r="CX170" i="3"/>
  <c r="CX172" i="3"/>
  <c r="CX176" i="3"/>
  <c r="CX181" i="3"/>
  <c r="CX183" i="3"/>
  <c r="DH14" i="3"/>
  <c r="DH25" i="3"/>
  <c r="DH35" i="3"/>
  <c r="DH51" i="3"/>
  <c r="DH55" i="3"/>
  <c r="DH72" i="3"/>
  <c r="DH76" i="3"/>
  <c r="DH80" i="3"/>
  <c r="DH84" i="3"/>
  <c r="DH93" i="3"/>
  <c r="DH99" i="3"/>
  <c r="DH106" i="3"/>
  <c r="DH115" i="3"/>
  <c r="DH129" i="3"/>
  <c r="DH146" i="3"/>
  <c r="DH168" i="3"/>
  <c r="DH172" i="3"/>
  <c r="DH181" i="3"/>
  <c r="DT25" i="3"/>
  <c r="DT35" i="3"/>
  <c r="DU45" i="3"/>
  <c r="DW46" i="3"/>
  <c r="DT53" i="3"/>
  <c r="DT72" i="3"/>
  <c r="DT76" i="3"/>
  <c r="DU77" i="3"/>
  <c r="DW78" i="3"/>
  <c r="DT82" i="3"/>
  <c r="DT93" i="3"/>
  <c r="DT104" i="3"/>
  <c r="DU105" i="3"/>
  <c r="DU112" i="3"/>
  <c r="DW115" i="3"/>
  <c r="DU135" i="3"/>
  <c r="DT148" i="3"/>
  <c r="DU149" i="3"/>
  <c r="DU153" i="3"/>
  <c r="DW156" i="3"/>
  <c r="DU169" i="3"/>
  <c r="DU173" i="3"/>
  <c r="DU182" i="3"/>
  <c r="EF13" i="3"/>
  <c r="EH13" i="3"/>
  <c r="EF22" i="3"/>
  <c r="EH22" i="3"/>
  <c r="EF34" i="3"/>
  <c r="EH34" i="3"/>
  <c r="EF50" i="3"/>
  <c r="EH50" i="3"/>
  <c r="EF54" i="3"/>
  <c r="EH54" i="3"/>
  <c r="EF65" i="3"/>
  <c r="EH65" i="3"/>
  <c r="EF75" i="3"/>
  <c r="EH75" i="3"/>
  <c r="EF79" i="3"/>
  <c r="EH79" i="3"/>
  <c r="EF83" i="3"/>
  <c r="EH83" i="3"/>
  <c r="EF89" i="3"/>
  <c r="EH89" i="3"/>
  <c r="EF98" i="3"/>
  <c r="EH98" i="3"/>
  <c r="EF105" i="3"/>
  <c r="EH105" i="3"/>
  <c r="EF112" i="3"/>
  <c r="EH112" i="3"/>
  <c r="EF126" i="3"/>
  <c r="EH126" i="3"/>
  <c r="EF142" i="3"/>
  <c r="EH142" i="3"/>
  <c r="EF149" i="3"/>
  <c r="EH149" i="3"/>
  <c r="EF153" i="3"/>
  <c r="EH153" i="3"/>
  <c r="EF163" i="3"/>
  <c r="EH163" i="3"/>
  <c r="EF171" i="3"/>
  <c r="EH171" i="3"/>
  <c r="EF180" i="3"/>
  <c r="EH180" i="3"/>
  <c r="EF184" i="3"/>
  <c r="EH184" i="3"/>
  <c r="ES13" i="3"/>
  <c r="EU13" i="3"/>
  <c r="ES17" i="3"/>
  <c r="EU17" i="3"/>
  <c r="ES22" i="3"/>
  <c r="EU22" i="3"/>
  <c r="ES29" i="3"/>
  <c r="EU29" i="3"/>
  <c r="ES34" i="3"/>
  <c r="EU34" i="3"/>
  <c r="ES45" i="3"/>
  <c r="EU45" i="3"/>
  <c r="ES50" i="3"/>
  <c r="EU50" i="3"/>
  <c r="ES52" i="3"/>
  <c r="EU52" i="3"/>
  <c r="ES54" i="3"/>
  <c r="EU54" i="3"/>
  <c r="ES58" i="3"/>
  <c r="EU58" i="3"/>
  <c r="ES65" i="3"/>
  <c r="EU65" i="3"/>
  <c r="ES73" i="3"/>
  <c r="EU73" i="3"/>
  <c r="ES75" i="3"/>
  <c r="EU75" i="3"/>
  <c r="ES77" i="3"/>
  <c r="EU77" i="3"/>
  <c r="ES79" i="3"/>
  <c r="EU79" i="3"/>
  <c r="ES81" i="3"/>
  <c r="EU81" i="3"/>
  <c r="ES83" i="3"/>
  <c r="EU83" i="3"/>
  <c r="ES85" i="3"/>
  <c r="EU85" i="3"/>
  <c r="ES89" i="3"/>
  <c r="EU89" i="3"/>
  <c r="ES94" i="3"/>
  <c r="EU94" i="3"/>
  <c r="ES98" i="3"/>
  <c r="EU98" i="3"/>
  <c r="ER104" i="3"/>
  <c r="ET104" i="3"/>
  <c r="CY168" i="3"/>
  <c r="CY170" i="3"/>
  <c r="CY172" i="3"/>
  <c r="CY176" i="3"/>
  <c r="CY181" i="3"/>
  <c r="CY183" i="3"/>
  <c r="DI14" i="3"/>
  <c r="DI25" i="3"/>
  <c r="DI35" i="3"/>
  <c r="DI51" i="3"/>
  <c r="DI55" i="3"/>
  <c r="DI72" i="3"/>
  <c r="DI76" i="3"/>
  <c r="DI80" i="3"/>
  <c r="DI84" i="3"/>
  <c r="DI93" i="3"/>
  <c r="DI99" i="3"/>
  <c r="DI106" i="3"/>
  <c r="DI115" i="3"/>
  <c r="DI129" i="3"/>
  <c r="DI146" i="3"/>
  <c r="DI168" i="3"/>
  <c r="DI172" i="3"/>
  <c r="DT21" i="3"/>
  <c r="DU22" i="3"/>
  <c r="DW35" i="3"/>
  <c r="DT61" i="3"/>
  <c r="DW76" i="3"/>
  <c r="DT86" i="3"/>
  <c r="DT99" i="3"/>
  <c r="DW104" i="3"/>
  <c r="DT108" i="3"/>
  <c r="DT129" i="3"/>
  <c r="DT146" i="3"/>
  <c r="DW148" i="3"/>
  <c r="DT152" i="3"/>
  <c r="DT168" i="3"/>
  <c r="DT172" i="3"/>
  <c r="DT181" i="3"/>
  <c r="EF14" i="3"/>
  <c r="EH14" i="3"/>
  <c r="EF25" i="3"/>
  <c r="EH25" i="3"/>
  <c r="EF35" i="3"/>
  <c r="EH35" i="3"/>
  <c r="EF51" i="3"/>
  <c r="EH51" i="3"/>
  <c r="EF55" i="3"/>
  <c r="EH55" i="3"/>
  <c r="EF72" i="3"/>
  <c r="EH72" i="3"/>
  <c r="EF76" i="3"/>
  <c r="EH76" i="3"/>
  <c r="EF80" i="3"/>
  <c r="EH80" i="3"/>
  <c r="EF84" i="3"/>
  <c r="EH84" i="3"/>
  <c r="EF93" i="3"/>
  <c r="EH93" i="3"/>
  <c r="EF99" i="3"/>
  <c r="EH99" i="3"/>
  <c r="EF106" i="3"/>
  <c r="EH106" i="3"/>
  <c r="EF115" i="3"/>
  <c r="EH115" i="3"/>
  <c r="EF129" i="3"/>
  <c r="EH129" i="3"/>
  <c r="EF146" i="3"/>
  <c r="EH146" i="3"/>
  <c r="EF150" i="3"/>
  <c r="EH150" i="3"/>
  <c r="EF156" i="3"/>
  <c r="EH156" i="3"/>
  <c r="EF168" i="3"/>
  <c r="EH168" i="3"/>
  <c r="EF172" i="3"/>
  <c r="EH172" i="3"/>
  <c r="EF181" i="3"/>
  <c r="EH181" i="3"/>
  <c r="ER12" i="3"/>
  <c r="ET12" i="3"/>
  <c r="ER14" i="3"/>
  <c r="ET14" i="3"/>
  <c r="ER21" i="3"/>
  <c r="ET21" i="3"/>
  <c r="ER25" i="3"/>
  <c r="ET25" i="3"/>
  <c r="ER33" i="3"/>
  <c r="ET33" i="3"/>
  <c r="ER35" i="3"/>
  <c r="ET35" i="3"/>
  <c r="ER46" i="3"/>
  <c r="ET46" i="3"/>
  <c r="ER51" i="3"/>
  <c r="ET51" i="3"/>
  <c r="ER53" i="3"/>
  <c r="ET53" i="3"/>
  <c r="ER55" i="3"/>
  <c r="ET55" i="3"/>
  <c r="ER61" i="3"/>
  <c r="ET61" i="3"/>
  <c r="ER72" i="3"/>
  <c r="ET72" i="3"/>
  <c r="ER74" i="3"/>
  <c r="ET74" i="3"/>
  <c r="ER76" i="3"/>
  <c r="ET76" i="3"/>
  <c r="ER78" i="3"/>
  <c r="ET78" i="3"/>
  <c r="ER80" i="3"/>
  <c r="ET80" i="3"/>
  <c r="ER82" i="3"/>
  <c r="ET82" i="3"/>
  <c r="ER84" i="3"/>
  <c r="ET84" i="3"/>
  <c r="ER86" i="3"/>
  <c r="ET86" i="3"/>
  <c r="ER93" i="3"/>
  <c r="ET93" i="3"/>
  <c r="ER97" i="3"/>
  <c r="ET97" i="3"/>
  <c r="ER99" i="3"/>
  <c r="ET99" i="3"/>
  <c r="ER105" i="3"/>
  <c r="ET105" i="3"/>
  <c r="CX169" i="3"/>
  <c r="CX171" i="3"/>
  <c r="CX173" i="3"/>
  <c r="CV180" i="3"/>
  <c r="CX180" i="3"/>
  <c r="CV182" i="3"/>
  <c r="CX182" i="3"/>
  <c r="CV184" i="3"/>
  <c r="CX184" i="3"/>
  <c r="DH12" i="3"/>
  <c r="DH21" i="3"/>
  <c r="DH33" i="3"/>
  <c r="DH46" i="3"/>
  <c r="DH53" i="3"/>
  <c r="DH61" i="3"/>
  <c r="DH74" i="3"/>
  <c r="DH78" i="3"/>
  <c r="DH82" i="3"/>
  <c r="DH86" i="3"/>
  <c r="DH97" i="3"/>
  <c r="DH104" i="3"/>
  <c r="DH108" i="3"/>
  <c r="DH123" i="3"/>
  <c r="DH139" i="3"/>
  <c r="DH148" i="3"/>
  <c r="DH152" i="3"/>
  <c r="DH160" i="3"/>
  <c r="DH170" i="3"/>
  <c r="DH176" i="3"/>
  <c r="DH183" i="3"/>
  <c r="DT14" i="3"/>
  <c r="DW21" i="3"/>
  <c r="DT51" i="3"/>
  <c r="DT55" i="3"/>
  <c r="DU58" i="3"/>
  <c r="EH17" i="3"/>
  <c r="EH29" i="3"/>
  <c r="EH45" i="3"/>
  <c r="EH52" i="3"/>
  <c r="EH58" i="3"/>
  <c r="EH73" i="3"/>
  <c r="EH77" i="3"/>
  <c r="EH81" i="3"/>
  <c r="EH85" i="3"/>
  <c r="EH94" i="3"/>
  <c r="EH100" i="3"/>
  <c r="EH107" i="3"/>
  <c r="EH119" i="3"/>
  <c r="EH135" i="3"/>
  <c r="EH147" i="3"/>
  <c r="EH151" i="3"/>
  <c r="EH159" i="3"/>
  <c r="EH169" i="3"/>
  <c r="EH173" i="3"/>
  <c r="EH182" i="3"/>
  <c r="EU12" i="3"/>
  <c r="EU14" i="3"/>
  <c r="EU21" i="3"/>
  <c r="EU25" i="3"/>
  <c r="EU33" i="3"/>
  <c r="EU35" i="3"/>
  <c r="EU46" i="3"/>
  <c r="EU51" i="3"/>
  <c r="EU53" i="3"/>
  <c r="EU55" i="3"/>
  <c r="EU61" i="3"/>
  <c r="EU72" i="3"/>
  <c r="EU74" i="3"/>
  <c r="EU76" i="3"/>
  <c r="EU78" i="3"/>
  <c r="EU80" i="3"/>
  <c r="EU82" i="3"/>
  <c r="EU84" i="3"/>
  <c r="EU86" i="3"/>
  <c r="EU93" i="3"/>
  <c r="EU97" i="3"/>
  <c r="ET100" i="3"/>
  <c r="EU105" i="3"/>
  <c r="CY169" i="3"/>
  <c r="CY171" i="3"/>
  <c r="CY173" i="3"/>
  <c r="CW180" i="3"/>
  <c r="CY180" i="3"/>
  <c r="CW182" i="3"/>
  <c r="CY182" i="3"/>
  <c r="CW184" i="3"/>
  <c r="CY184" i="3"/>
  <c r="DI12" i="3"/>
  <c r="DI21" i="3"/>
  <c r="DI33" i="3"/>
  <c r="DI46" i="3"/>
  <c r="DI53" i="3"/>
  <c r="DI61" i="3"/>
  <c r="DI74" i="3"/>
  <c r="DI78" i="3"/>
  <c r="DI82" i="3"/>
  <c r="DI86" i="3"/>
  <c r="DI97" i="3"/>
  <c r="DI104" i="3"/>
  <c r="DI108" i="3"/>
  <c r="DI123" i="3"/>
  <c r="DI139" i="3"/>
  <c r="DI148" i="3"/>
  <c r="DI152" i="3"/>
  <c r="DI160" i="3"/>
  <c r="DI170" i="3"/>
  <c r="DI176" i="3"/>
  <c r="DI183" i="3"/>
  <c r="DU29" i="3"/>
  <c r="DT46" i="3"/>
  <c r="DU73" i="3"/>
  <c r="DT78" i="3"/>
  <c r="DU94" i="3"/>
  <c r="DT106" i="3"/>
  <c r="DT115" i="3"/>
  <c r="DU119" i="3"/>
  <c r="DT156" i="3"/>
  <c r="DU159" i="3"/>
  <c r="EH12" i="3"/>
  <c r="EH21" i="3"/>
  <c r="EH33" i="3"/>
  <c r="EH46" i="3"/>
  <c r="EH53" i="3"/>
  <c r="EH61" i="3"/>
  <c r="EH74" i="3"/>
  <c r="EH78" i="3"/>
  <c r="EH82" i="3"/>
  <c r="EH86" i="3"/>
  <c r="EH97" i="3"/>
  <c r="EH104" i="3"/>
  <c r="EH108" i="3"/>
  <c r="EH123" i="3"/>
  <c r="EH139" i="3"/>
  <c r="EH148" i="3"/>
  <c r="EH152" i="3"/>
  <c r="EH160" i="3"/>
  <c r="EH170" i="3"/>
  <c r="EH176" i="3"/>
  <c r="EH183" i="3"/>
  <c r="ET13" i="3"/>
  <c r="ET17" i="3"/>
  <c r="ET22" i="3"/>
  <c r="ET29" i="3"/>
  <c r="ET34" i="3"/>
  <c r="ET45" i="3"/>
  <c r="ET50" i="3"/>
  <c r="ET52" i="3"/>
  <c r="ET54" i="3"/>
  <c r="ET58" i="3"/>
  <c r="ET65" i="3"/>
  <c r="ET73" i="3"/>
  <c r="ET75" i="3"/>
  <c r="ET77" i="3"/>
  <c r="ET79" i="3"/>
  <c r="ET81" i="3"/>
  <c r="ET83" i="3"/>
  <c r="ET85" i="3"/>
  <c r="ET89" i="3"/>
  <c r="ET94" i="3"/>
  <c r="ET98" i="3"/>
  <c r="EU100" i="3"/>
  <c r="ET106" i="3"/>
  <c r="ES99" i="3"/>
  <c r="EU99" i="3"/>
  <c r="ES104" i="3"/>
  <c r="EU104" i="3"/>
  <c r="ES106" i="3"/>
  <c r="EU106" i="3"/>
  <c r="ES108" i="3"/>
  <c r="EU108" i="3"/>
  <c r="ES115" i="3"/>
  <c r="EU115" i="3"/>
  <c r="ES123" i="3"/>
  <c r="EU123" i="3"/>
  <c r="ES129" i="3"/>
  <c r="EU129" i="3"/>
  <c r="ES139" i="3"/>
  <c r="EU139" i="3"/>
  <c r="ES146" i="3"/>
  <c r="EU146" i="3"/>
  <c r="ES148" i="3"/>
  <c r="EU148" i="3"/>
  <c r="ES150" i="3"/>
  <c r="EU150" i="3"/>
  <c r="ES152" i="3"/>
  <c r="EU152" i="3"/>
  <c r="ES156" i="3"/>
  <c r="EU156" i="3"/>
  <c r="ES160" i="3"/>
  <c r="EU160" i="3"/>
  <c r="ES168" i="3"/>
  <c r="EU168" i="3"/>
  <c r="ES170" i="3"/>
  <c r="EU170" i="3"/>
  <c r="ES172" i="3"/>
  <c r="EU172" i="3"/>
  <c r="ES176" i="3"/>
  <c r="EU176" i="3"/>
  <c r="ES181" i="3"/>
  <c r="EU181" i="3"/>
  <c r="ES183" i="3"/>
  <c r="EU183" i="3"/>
  <c r="ER107" i="3"/>
  <c r="ET107" i="3"/>
  <c r="ER112" i="3"/>
  <c r="ET112" i="3"/>
  <c r="ER119" i="3"/>
  <c r="ET119" i="3"/>
  <c r="ER126" i="3"/>
  <c r="ET126" i="3"/>
  <c r="ER135" i="3"/>
  <c r="ET135" i="3"/>
  <c r="ER142" i="3"/>
  <c r="ET142" i="3"/>
  <c r="ER147" i="3"/>
  <c r="ET147" i="3"/>
  <c r="ER149" i="3"/>
  <c r="ET149" i="3"/>
  <c r="ER151" i="3"/>
  <c r="ET151" i="3"/>
  <c r="ER153" i="3"/>
  <c r="ET153" i="3"/>
  <c r="ER159" i="3"/>
  <c r="ET159" i="3"/>
  <c r="ER163" i="3"/>
  <c r="ET163" i="3"/>
  <c r="ER169" i="3"/>
  <c r="ET169" i="3"/>
  <c r="ER171" i="3"/>
  <c r="ET171" i="3"/>
  <c r="ER173" i="3"/>
  <c r="ET173" i="3"/>
  <c r="ER180" i="3"/>
  <c r="ET180" i="3"/>
  <c r="ER182" i="3"/>
  <c r="ET182" i="3"/>
  <c r="ER184" i="3"/>
  <c r="ET184" i="3"/>
  <c r="EU107" i="3"/>
  <c r="EU112" i="3"/>
  <c r="EU119" i="3"/>
  <c r="EU126" i="3"/>
  <c r="EU135" i="3"/>
  <c r="EU142" i="3"/>
  <c r="EU147" i="3"/>
  <c r="EU149" i="3"/>
  <c r="EU151" i="3"/>
  <c r="EU153" i="3"/>
  <c r="EU159" i="3"/>
  <c r="EU163" i="3"/>
  <c r="EU169" i="3"/>
  <c r="EU171" i="3"/>
  <c r="EU173" i="3"/>
  <c r="EU180" i="3"/>
  <c r="EU182" i="3"/>
  <c r="ET108" i="3"/>
  <c r="ET115" i="3"/>
  <c r="ET123" i="3"/>
  <c r="ET129" i="3"/>
  <c r="ET139" i="3"/>
  <c r="ET146" i="3"/>
  <c r="ET148" i="3"/>
  <c r="ET150" i="3"/>
  <c r="ET152" i="3"/>
  <c r="ET156" i="3"/>
  <c r="ET160" i="3"/>
  <c r="ET168" i="3"/>
  <c r="ET170" i="3"/>
  <c r="ET172" i="3"/>
  <c r="ET176" i="3"/>
  <c r="ET181" i="3"/>
  <c r="ET183" i="3"/>
  <c r="ES184" i="3"/>
  <c r="EG12" i="3"/>
  <c r="EG13" i="3"/>
  <c r="EG14" i="3"/>
  <c r="EG17" i="3"/>
  <c r="EG21" i="3"/>
  <c r="EG22" i="3"/>
  <c r="EG25" i="3"/>
  <c r="EG29" i="3"/>
  <c r="EG33" i="3"/>
  <c r="EG34" i="3"/>
  <c r="EG35" i="3"/>
  <c r="EG45" i="3"/>
  <c r="EG46" i="3"/>
  <c r="EG50" i="3"/>
  <c r="EG51" i="3"/>
  <c r="EG52" i="3"/>
  <c r="EG53" i="3"/>
  <c r="EG54" i="3"/>
  <c r="EG55" i="3"/>
  <c r="EG58" i="3"/>
  <c r="EG61" i="3"/>
  <c r="EG65" i="3"/>
  <c r="EG72" i="3"/>
  <c r="EG73" i="3"/>
  <c r="EG74" i="3"/>
  <c r="EG75" i="3"/>
  <c r="EG76" i="3"/>
  <c r="EG77" i="3"/>
  <c r="EG78" i="3"/>
  <c r="EG79" i="3"/>
  <c r="EG80" i="3"/>
  <c r="EG81" i="3"/>
  <c r="EG82" i="3"/>
  <c r="EG83" i="3"/>
  <c r="EG84" i="3"/>
  <c r="EG85" i="3"/>
  <c r="EG86" i="3"/>
  <c r="EG89" i="3"/>
  <c r="EG93" i="3"/>
  <c r="EG94" i="3"/>
  <c r="EG97" i="3"/>
  <c r="EG98" i="3"/>
  <c r="EG99" i="3"/>
  <c r="EG100" i="3"/>
  <c r="EG104" i="3"/>
  <c r="EG105" i="3"/>
  <c r="EG106" i="3"/>
  <c r="EG107" i="3"/>
  <c r="EG108" i="3"/>
  <c r="EG112" i="3"/>
  <c r="EG115" i="3"/>
  <c r="EG119" i="3"/>
  <c r="EG123" i="3"/>
  <c r="EG126" i="3"/>
  <c r="EG129" i="3"/>
  <c r="EG135" i="3"/>
  <c r="EG139" i="3"/>
  <c r="EG142" i="3"/>
  <c r="EG146" i="3"/>
  <c r="EG147" i="3"/>
  <c r="EG148" i="3"/>
  <c r="EG149" i="3"/>
  <c r="EG150" i="3"/>
  <c r="EG151" i="3"/>
  <c r="EG152" i="3"/>
  <c r="EG153" i="3"/>
  <c r="EG156" i="3"/>
  <c r="EG159" i="3"/>
  <c r="EG160" i="3"/>
  <c r="EG163" i="3"/>
  <c r="EG168" i="3"/>
  <c r="EG169" i="3"/>
  <c r="EG170" i="3"/>
  <c r="EG171" i="3"/>
  <c r="EG172" i="3"/>
  <c r="EG173" i="3"/>
  <c r="EG176" i="3"/>
  <c r="EG180" i="3"/>
  <c r="EG181" i="3"/>
  <c r="EG182" i="3"/>
  <c r="EG183" i="3"/>
  <c r="EG184" i="3"/>
  <c r="DW12" i="3"/>
  <c r="DW33" i="3"/>
  <c r="DW53" i="3"/>
  <c r="DW74" i="3"/>
  <c r="DW82" i="3"/>
  <c r="DW108" i="3"/>
  <c r="DW139" i="3"/>
  <c r="DW152" i="3"/>
  <c r="DW170" i="3"/>
  <c r="DW25" i="3"/>
  <c r="DW51" i="3"/>
  <c r="DW72" i="3"/>
  <c r="DW80" i="3"/>
  <c r="DW93" i="3"/>
  <c r="DW106" i="3"/>
  <c r="DW129" i="3"/>
  <c r="DW150" i="3"/>
  <c r="DW168" i="3"/>
  <c r="DU172" i="3"/>
  <c r="DW172" i="3"/>
  <c r="DW176" i="3"/>
  <c r="DW183" i="3"/>
  <c r="DT13" i="3"/>
  <c r="DT17" i="3"/>
  <c r="DT22" i="3"/>
  <c r="DT29" i="3"/>
  <c r="DT34" i="3"/>
  <c r="DT45" i="3"/>
  <c r="DT50" i="3"/>
  <c r="DT52" i="3"/>
  <c r="DT54" i="3"/>
  <c r="DT58" i="3"/>
  <c r="DT65" i="3"/>
  <c r="DT73" i="3"/>
  <c r="DT75" i="3"/>
  <c r="DT77" i="3"/>
  <c r="DT79" i="3"/>
  <c r="DT81" i="3"/>
  <c r="DT83" i="3"/>
  <c r="DT85" i="3"/>
  <c r="DT89" i="3"/>
  <c r="DT94" i="3"/>
  <c r="DT98" i="3"/>
  <c r="DT100" i="3"/>
  <c r="DT105" i="3"/>
  <c r="DT107" i="3"/>
  <c r="DT112" i="3"/>
  <c r="DT119" i="3"/>
  <c r="DT126" i="3"/>
  <c r="DT135" i="3"/>
  <c r="DT142" i="3"/>
  <c r="DT147" i="3"/>
  <c r="DT149" i="3"/>
  <c r="DT151" i="3"/>
  <c r="DT153" i="3"/>
  <c r="DT159" i="3"/>
  <c r="DT163" i="3"/>
  <c r="DT169" i="3"/>
  <c r="DT171" i="3"/>
  <c r="DT173" i="3"/>
  <c r="DT180" i="3"/>
  <c r="DT182" i="3"/>
  <c r="DT184" i="3"/>
  <c r="DW181" i="3"/>
  <c r="DH13" i="3"/>
  <c r="DH17" i="3"/>
  <c r="DH22" i="3"/>
  <c r="DH29" i="3"/>
  <c r="DH34" i="3"/>
  <c r="DH45" i="3"/>
  <c r="DH50" i="3"/>
  <c r="DH52" i="3"/>
  <c r="DH54" i="3"/>
  <c r="DH58" i="3"/>
  <c r="DH65" i="3"/>
  <c r="DH73" i="3"/>
  <c r="DH75" i="3"/>
  <c r="DH77" i="3"/>
  <c r="DH79" i="3"/>
  <c r="DH81" i="3"/>
  <c r="DH83" i="3"/>
  <c r="DH85" i="3"/>
  <c r="DH89" i="3"/>
  <c r="DH94" i="3"/>
  <c r="DH98" i="3"/>
  <c r="DH100" i="3"/>
  <c r="DH105" i="3"/>
  <c r="DH107" i="3"/>
  <c r="DH112" i="3"/>
  <c r="DH119" i="3"/>
  <c r="DH126" i="3"/>
  <c r="DH135" i="3"/>
  <c r="DH142" i="3"/>
  <c r="DH147" i="3"/>
  <c r="DH149" i="3"/>
  <c r="DH151" i="3"/>
  <c r="DH153" i="3"/>
  <c r="DH159" i="3"/>
  <c r="DH163" i="3"/>
  <c r="DH169" i="3"/>
  <c r="DH171" i="3"/>
  <c r="DH173" i="3"/>
  <c r="DH180" i="3"/>
  <c r="DH182" i="3"/>
  <c r="DH184" i="3"/>
  <c r="DI13" i="3"/>
  <c r="DI17" i="3"/>
  <c r="DI22" i="3"/>
  <c r="DI29" i="3"/>
  <c r="DI34" i="3"/>
  <c r="DI45" i="3"/>
  <c r="DI50" i="3"/>
  <c r="DI52" i="3"/>
  <c r="DI54" i="3"/>
  <c r="DI58" i="3"/>
  <c r="DI65" i="3"/>
  <c r="DI73" i="3"/>
  <c r="DI75" i="3"/>
  <c r="DI77" i="3"/>
  <c r="DI79" i="3"/>
  <c r="DI81" i="3"/>
  <c r="DI83" i="3"/>
  <c r="DI85" i="3"/>
  <c r="DI89" i="3"/>
  <c r="DI94" i="3"/>
  <c r="DI98" i="3"/>
  <c r="DI100" i="3"/>
  <c r="DI105" i="3"/>
  <c r="DI107" i="3"/>
  <c r="DI112" i="3"/>
  <c r="DI119" i="3"/>
  <c r="DI126" i="3"/>
  <c r="DI135" i="3"/>
  <c r="DI142" i="3"/>
  <c r="DI147" i="3"/>
  <c r="DI149" i="3"/>
  <c r="DI151" i="3"/>
  <c r="DI153" i="3"/>
  <c r="DI159" i="3"/>
  <c r="DI163" i="3"/>
  <c r="DI169" i="3"/>
  <c r="DI171" i="3"/>
  <c r="DI173" i="3"/>
  <c r="DI180" i="3"/>
  <c r="DI182" i="3"/>
  <c r="DI184" i="3"/>
  <c r="CK12" i="3"/>
  <c r="CK13" i="3"/>
  <c r="CK14" i="3"/>
  <c r="CK17" i="3"/>
  <c r="CK21" i="3"/>
  <c r="CK22" i="3"/>
  <c r="CK25" i="3"/>
  <c r="CK29" i="3"/>
  <c r="CK33" i="3"/>
  <c r="CK34" i="3"/>
  <c r="CK35" i="3"/>
  <c r="CK45" i="3"/>
  <c r="CK46" i="3"/>
  <c r="CK50" i="3"/>
  <c r="CK51" i="3"/>
  <c r="CK52" i="3"/>
  <c r="CK53" i="3"/>
  <c r="CK54" i="3"/>
  <c r="CK55" i="3"/>
  <c r="CK58" i="3"/>
  <c r="CK61" i="3"/>
  <c r="CK65" i="3"/>
  <c r="CK72" i="3"/>
  <c r="CK73" i="3"/>
  <c r="CK74" i="3"/>
  <c r="CK75" i="3"/>
  <c r="CK76" i="3"/>
  <c r="CK77" i="3"/>
  <c r="CK78" i="3"/>
  <c r="CK79" i="3"/>
  <c r="CK80" i="3"/>
  <c r="CK81" i="3"/>
  <c r="CK82" i="3"/>
  <c r="CK83" i="3"/>
  <c r="CK84" i="3"/>
  <c r="CK85" i="3"/>
  <c r="CK86" i="3"/>
  <c r="CK89" i="3"/>
  <c r="CK93" i="3"/>
  <c r="CK94" i="3"/>
  <c r="CK97" i="3"/>
  <c r="CK98" i="3"/>
  <c r="CK99" i="3"/>
  <c r="CK100" i="3"/>
  <c r="CK104" i="3"/>
  <c r="CK105" i="3"/>
  <c r="CK106" i="3"/>
  <c r="CK107" i="3"/>
  <c r="CK108" i="3"/>
  <c r="CK112" i="3"/>
  <c r="CK115" i="3"/>
  <c r="CK119" i="3"/>
  <c r="CK123" i="3"/>
  <c r="CK126" i="3"/>
  <c r="CK129" i="3"/>
  <c r="CK135" i="3"/>
  <c r="CK139" i="3"/>
  <c r="CK142" i="3"/>
  <c r="CK146" i="3"/>
  <c r="CK147" i="3"/>
  <c r="CK148" i="3"/>
  <c r="CK149" i="3"/>
  <c r="CK150" i="3"/>
  <c r="CK151" i="3"/>
  <c r="CK152" i="3"/>
  <c r="CK153" i="3"/>
  <c r="CK156" i="3"/>
  <c r="CK159" i="3"/>
  <c r="CK160" i="3"/>
  <c r="CK163" i="3"/>
  <c r="CK168" i="3"/>
  <c r="CK169" i="3"/>
  <c r="CK170" i="3"/>
  <c r="CK171" i="3"/>
  <c r="CK172" i="3"/>
  <c r="CK173" i="3"/>
  <c r="CK176" i="3"/>
  <c r="CK180" i="3"/>
  <c r="CK181" i="3"/>
  <c r="CK182" i="3"/>
  <c r="CK183" i="3"/>
  <c r="CK184" i="3"/>
  <c r="BY13" i="3"/>
  <c r="BY22" i="3"/>
  <c r="BY34" i="3"/>
  <c r="BY50" i="3"/>
  <c r="BY54" i="3"/>
  <c r="BY65" i="3"/>
  <c r="BY75" i="3"/>
  <c r="CA78" i="3"/>
  <c r="BY78" i="3"/>
  <c r="BY14" i="3"/>
  <c r="BY25" i="3"/>
  <c r="BY35" i="3"/>
  <c r="BY51" i="3"/>
  <c r="BY55" i="3"/>
  <c r="BY72" i="3"/>
  <c r="BY76" i="3"/>
  <c r="BY77" i="3"/>
  <c r="BX12" i="3"/>
  <c r="BX13" i="3"/>
  <c r="BX14" i="3"/>
  <c r="BX17" i="3"/>
  <c r="BX21" i="3"/>
  <c r="BX22" i="3"/>
  <c r="BX25" i="3"/>
  <c r="BX29" i="3"/>
  <c r="BX33" i="3"/>
  <c r="BX34" i="3"/>
  <c r="BX35" i="3"/>
  <c r="BX45" i="3"/>
  <c r="BX46" i="3"/>
  <c r="BX50" i="3"/>
  <c r="BX51" i="3"/>
  <c r="BX52" i="3"/>
  <c r="BX53" i="3"/>
  <c r="BX54" i="3"/>
  <c r="BX55" i="3"/>
  <c r="BX58" i="3"/>
  <c r="BX61" i="3"/>
  <c r="BX65" i="3"/>
  <c r="BX72" i="3"/>
  <c r="BX73" i="3"/>
  <c r="BX74" i="3"/>
  <c r="BX75" i="3"/>
  <c r="BX76" i="3"/>
  <c r="BX77" i="3"/>
  <c r="BX78" i="3"/>
  <c r="BX79" i="3"/>
  <c r="BX80" i="3"/>
  <c r="BX81" i="3"/>
  <c r="BX82" i="3"/>
  <c r="BX83" i="3"/>
  <c r="BX84" i="3"/>
  <c r="BX85" i="3"/>
  <c r="BX86" i="3"/>
  <c r="BX89" i="3"/>
  <c r="BX93" i="3"/>
  <c r="BX94" i="3"/>
  <c r="BX97" i="3"/>
  <c r="BX98" i="3"/>
  <c r="BX99" i="3"/>
  <c r="BX100" i="3"/>
  <c r="BX104" i="3"/>
  <c r="BX105" i="3"/>
  <c r="BX106" i="3"/>
  <c r="BX107" i="3"/>
  <c r="BX108" i="3"/>
  <c r="BX112" i="3"/>
  <c r="BX115" i="3"/>
  <c r="BX119" i="3"/>
  <c r="BX123" i="3"/>
  <c r="BX126" i="3"/>
  <c r="BX129" i="3"/>
  <c r="BX135" i="3"/>
  <c r="BX139" i="3"/>
  <c r="BX142" i="3"/>
  <c r="BX146" i="3"/>
  <c r="BX147" i="3"/>
  <c r="BX148" i="3"/>
  <c r="BX149" i="3"/>
  <c r="BX150" i="3"/>
  <c r="BX151" i="3"/>
  <c r="BX152" i="3"/>
  <c r="BX153" i="3"/>
  <c r="BX156" i="3"/>
  <c r="BX159" i="3"/>
  <c r="BX160" i="3"/>
  <c r="BX163" i="3"/>
  <c r="BX168" i="3"/>
  <c r="BX169" i="3"/>
  <c r="BX170" i="3"/>
  <c r="BX171" i="3"/>
  <c r="BX172" i="3"/>
  <c r="BX173" i="3"/>
  <c r="BX176" i="3"/>
  <c r="BX180" i="3"/>
  <c r="BX181" i="3"/>
  <c r="BX182" i="3"/>
  <c r="BX183" i="3"/>
  <c r="BX184" i="3"/>
  <c r="BY80" i="3"/>
  <c r="BY81" i="3"/>
  <c r="BY82" i="3"/>
  <c r="BY83" i="3"/>
  <c r="BY84" i="3"/>
  <c r="BY85" i="3"/>
  <c r="BY86" i="3"/>
  <c r="BY89" i="3"/>
  <c r="BY93" i="3"/>
  <c r="BY94" i="3"/>
  <c r="BY97" i="3"/>
  <c r="BY98" i="3"/>
  <c r="BY99" i="3"/>
  <c r="BY100" i="3"/>
  <c r="BY104" i="3"/>
  <c r="BY105" i="3"/>
  <c r="BY106" i="3"/>
  <c r="BY112" i="3"/>
  <c r="BY115" i="3"/>
  <c r="BY119" i="3"/>
  <c r="BY123" i="3"/>
  <c r="BY126" i="3"/>
  <c r="BY129" i="3"/>
  <c r="BY135" i="3"/>
  <c r="BY139" i="3"/>
  <c r="BY142" i="3"/>
  <c r="BY146" i="3"/>
  <c r="BY147" i="3"/>
  <c r="BY148" i="3"/>
  <c r="BY149" i="3"/>
  <c r="BY150" i="3"/>
  <c r="BY151" i="3"/>
  <c r="BY152" i="3"/>
  <c r="BY153" i="3"/>
  <c r="BY156" i="3"/>
  <c r="BY159" i="3"/>
  <c r="BY160" i="3"/>
  <c r="BY163" i="3"/>
  <c r="BY168" i="3"/>
  <c r="BY169" i="3"/>
  <c r="BY170" i="3"/>
  <c r="BY171" i="3"/>
  <c r="BY172" i="3"/>
  <c r="BY173" i="3"/>
  <c r="BY176" i="3"/>
  <c r="BY180" i="3"/>
  <c r="BY181" i="3"/>
  <c r="BY182" i="3"/>
  <c r="BY183" i="3"/>
  <c r="BY184" i="3"/>
  <c r="BY79" i="3"/>
  <c r="BY108" i="3"/>
  <c r="BM12" i="3"/>
  <c r="BM13" i="3"/>
  <c r="BM14" i="3"/>
  <c r="BM17" i="3"/>
  <c r="BM21" i="3"/>
  <c r="BM22" i="3"/>
  <c r="BM25" i="3"/>
  <c r="BM29" i="3"/>
  <c r="BM33" i="3"/>
  <c r="BM34" i="3"/>
  <c r="BM35" i="3"/>
  <c r="BM45" i="3"/>
  <c r="BM46" i="3"/>
  <c r="BM50" i="3"/>
  <c r="BM51" i="3"/>
  <c r="BM52" i="3"/>
  <c r="BM53" i="3"/>
  <c r="BM54" i="3"/>
  <c r="BM55" i="3"/>
  <c r="BM58" i="3"/>
  <c r="BM61" i="3"/>
  <c r="BM65" i="3"/>
  <c r="BM72" i="3"/>
  <c r="BM73" i="3"/>
  <c r="BM74" i="3"/>
  <c r="BM75" i="3"/>
  <c r="BM76" i="3"/>
  <c r="BM77" i="3"/>
  <c r="BM78" i="3"/>
  <c r="BM79" i="3"/>
  <c r="BM80" i="3"/>
  <c r="BM81" i="3"/>
  <c r="BM82" i="3"/>
  <c r="BM83" i="3"/>
  <c r="BM84" i="3"/>
  <c r="BM85" i="3"/>
  <c r="BM86" i="3"/>
  <c r="BM89" i="3"/>
  <c r="BM93" i="3"/>
  <c r="BM94" i="3"/>
  <c r="BM97" i="3"/>
  <c r="BM98" i="3"/>
  <c r="BM99" i="3"/>
  <c r="BM100" i="3"/>
  <c r="BM104" i="3"/>
  <c r="BM105" i="3"/>
  <c r="BM106" i="3"/>
  <c r="BM107" i="3"/>
  <c r="BM108" i="3"/>
  <c r="BM112" i="3"/>
  <c r="BM115" i="3"/>
  <c r="BM119" i="3"/>
  <c r="BM123" i="3"/>
  <c r="BM126" i="3"/>
  <c r="BM129" i="3"/>
  <c r="BM135" i="3"/>
  <c r="BM139" i="3"/>
  <c r="BM142" i="3"/>
  <c r="BM146" i="3"/>
  <c r="BM147" i="3"/>
  <c r="BM148" i="3"/>
  <c r="BM149" i="3"/>
  <c r="BM150" i="3"/>
  <c r="BM151" i="3"/>
  <c r="BM152" i="3"/>
  <c r="BM153" i="3"/>
  <c r="BM156" i="3"/>
  <c r="BM159" i="3"/>
  <c r="BM160" i="3"/>
  <c r="BM163" i="3"/>
  <c r="BM168" i="3"/>
  <c r="BM169" i="3"/>
  <c r="BM170" i="3"/>
  <c r="BM171" i="3"/>
  <c r="BM172" i="3"/>
  <c r="BM173" i="3"/>
  <c r="BM176" i="3"/>
  <c r="BM180" i="3"/>
  <c r="BM181" i="3"/>
  <c r="BM182" i="3"/>
  <c r="BM183" i="3"/>
  <c r="BM184" i="3"/>
  <c r="EQ11" i="3"/>
  <c r="EP11" i="3"/>
  <c r="EO11" i="3"/>
  <c r="EN11" i="3"/>
  <c r="EE11" i="3"/>
  <c r="ED11" i="3"/>
  <c r="GU13" i="3" l="1"/>
  <c r="GU89" i="3"/>
  <c r="GU126" i="3"/>
  <c r="GV126" i="3" s="1"/>
  <c r="GU14" i="3"/>
  <c r="GU22" i="3"/>
  <c r="GU79" i="3"/>
  <c r="GU159" i="3"/>
  <c r="GU100" i="3"/>
  <c r="GU45" i="3"/>
  <c r="GU73" i="3"/>
  <c r="GU81" i="3"/>
  <c r="GU21" i="3"/>
  <c r="GU151" i="3"/>
  <c r="GU94" i="3"/>
  <c r="GU52" i="3"/>
  <c r="GU135" i="3"/>
  <c r="GU29" i="3"/>
  <c r="GU169" i="3"/>
  <c r="GU171" i="3"/>
  <c r="GU173" i="3"/>
  <c r="GU184" i="3"/>
  <c r="GU172" i="3"/>
  <c r="GU33" i="3"/>
  <c r="GU176" i="3"/>
  <c r="GU181" i="3"/>
  <c r="GU182" i="3"/>
  <c r="GU183" i="3"/>
  <c r="GN82" i="3"/>
  <c r="GO173" i="3"/>
  <c r="GO83" i="3"/>
  <c r="GN34" i="3"/>
  <c r="GN83" i="3"/>
  <c r="GO81" i="3"/>
  <c r="GN84" i="3"/>
  <c r="GN94" i="3"/>
  <c r="GN81" i="3"/>
  <c r="GO84" i="3"/>
  <c r="GO35" i="3"/>
  <c r="GN33" i="3"/>
  <c r="GO94" i="3"/>
  <c r="GO52" i="3"/>
  <c r="GO22" i="3"/>
  <c r="GN147" i="3"/>
  <c r="GO172" i="3"/>
  <c r="GN171" i="3"/>
  <c r="GN172" i="3"/>
  <c r="GN22" i="3"/>
  <c r="GO147" i="3"/>
  <c r="GO34" i="3"/>
  <c r="GN35" i="3"/>
  <c r="GN173" i="3"/>
  <c r="GN52" i="3"/>
  <c r="GO82" i="3"/>
  <c r="GO33" i="3"/>
  <c r="GO171" i="3"/>
  <c r="L56" i="6" l="1"/>
  <c r="M56" i="6"/>
  <c r="N56" i="6"/>
  <c r="O56" i="6"/>
  <c r="J47" i="1" l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C47" i="1"/>
  <c r="AD47" i="1"/>
  <c r="AE47" i="1"/>
  <c r="AF47" i="1"/>
  <c r="AG47" i="1"/>
  <c r="AH47" i="1"/>
  <c r="AI47" i="1"/>
  <c r="AJ47" i="1"/>
  <c r="AK47" i="1"/>
  <c r="AL47" i="1"/>
  <c r="I47" i="1"/>
  <c r="GS192" i="3" l="1"/>
  <c r="GR192" i="3"/>
  <c r="GI184" i="3" l="1"/>
  <c r="GH184" i="3"/>
  <c r="GG184" i="3"/>
  <c r="GF184" i="3"/>
  <c r="GI183" i="3"/>
  <c r="GH183" i="3"/>
  <c r="GG183" i="3"/>
  <c r="GF183" i="3"/>
  <c r="GI182" i="3"/>
  <c r="GH182" i="3"/>
  <c r="GG182" i="3"/>
  <c r="GF182" i="3"/>
  <c r="GI181" i="3"/>
  <c r="GH181" i="3"/>
  <c r="GG181" i="3"/>
  <c r="GF181" i="3"/>
  <c r="GI180" i="3"/>
  <c r="GH180" i="3"/>
  <c r="GG180" i="3"/>
  <c r="GF180" i="3"/>
  <c r="GM177" i="3"/>
  <c r="GL177" i="3"/>
  <c r="GK177" i="3"/>
  <c r="GJ177" i="3"/>
  <c r="GI177" i="3"/>
  <c r="GH177" i="3"/>
  <c r="GG177" i="3"/>
  <c r="GF177" i="3"/>
  <c r="GI176" i="3"/>
  <c r="GH176" i="3"/>
  <c r="GG176" i="3"/>
  <c r="GF176" i="3"/>
  <c r="GM174" i="3"/>
  <c r="GL174" i="3"/>
  <c r="GK174" i="3"/>
  <c r="GJ174" i="3"/>
  <c r="GI174" i="3"/>
  <c r="GH174" i="3"/>
  <c r="GG174" i="3"/>
  <c r="GF174" i="3"/>
  <c r="GI170" i="3"/>
  <c r="GH170" i="3"/>
  <c r="GG170" i="3"/>
  <c r="GF170" i="3"/>
  <c r="GI169" i="3"/>
  <c r="GH169" i="3"/>
  <c r="GG169" i="3"/>
  <c r="GF169" i="3"/>
  <c r="GI168" i="3"/>
  <c r="GH168" i="3"/>
  <c r="GG168" i="3"/>
  <c r="GF168" i="3"/>
  <c r="GM165" i="3"/>
  <c r="GL165" i="3"/>
  <c r="GK165" i="3"/>
  <c r="GJ165" i="3"/>
  <c r="GI165" i="3"/>
  <c r="GH165" i="3"/>
  <c r="GG165" i="3"/>
  <c r="GF165" i="3"/>
  <c r="GI163" i="3"/>
  <c r="GH163" i="3"/>
  <c r="GG163" i="3"/>
  <c r="GF163" i="3"/>
  <c r="GM161" i="3"/>
  <c r="GL161" i="3"/>
  <c r="GK161" i="3"/>
  <c r="GJ161" i="3"/>
  <c r="GI161" i="3"/>
  <c r="GH161" i="3"/>
  <c r="GG161" i="3"/>
  <c r="GF161" i="3"/>
  <c r="GI160" i="3"/>
  <c r="GH160" i="3"/>
  <c r="GG160" i="3"/>
  <c r="GF160" i="3"/>
  <c r="GI159" i="3"/>
  <c r="GH159" i="3"/>
  <c r="GG159" i="3"/>
  <c r="GF159" i="3"/>
  <c r="GM157" i="3"/>
  <c r="GL157" i="3"/>
  <c r="GK157" i="3"/>
  <c r="GJ157" i="3"/>
  <c r="GI157" i="3"/>
  <c r="GH157" i="3"/>
  <c r="GG157" i="3"/>
  <c r="GF157" i="3"/>
  <c r="GI156" i="3"/>
  <c r="GH156" i="3"/>
  <c r="GG156" i="3"/>
  <c r="GF156" i="3"/>
  <c r="GM154" i="3"/>
  <c r="GL154" i="3"/>
  <c r="GK154" i="3"/>
  <c r="GJ154" i="3"/>
  <c r="GI154" i="3"/>
  <c r="GH154" i="3"/>
  <c r="GG154" i="3"/>
  <c r="GF154" i="3"/>
  <c r="GI153" i="3"/>
  <c r="GH153" i="3"/>
  <c r="GG153" i="3"/>
  <c r="GF153" i="3"/>
  <c r="GI152" i="3"/>
  <c r="GH152" i="3"/>
  <c r="GG152" i="3"/>
  <c r="GF152" i="3"/>
  <c r="GI151" i="3"/>
  <c r="GH151" i="3"/>
  <c r="GG151" i="3"/>
  <c r="GF151" i="3"/>
  <c r="GI150" i="3"/>
  <c r="GH150" i="3"/>
  <c r="GG150" i="3"/>
  <c r="GF150" i="3"/>
  <c r="GI149" i="3"/>
  <c r="GH149" i="3"/>
  <c r="GG149" i="3"/>
  <c r="GF149" i="3"/>
  <c r="GI148" i="3"/>
  <c r="GH148" i="3"/>
  <c r="GG148" i="3"/>
  <c r="GF148" i="3"/>
  <c r="GI146" i="3"/>
  <c r="GH146" i="3"/>
  <c r="GG146" i="3"/>
  <c r="GF146" i="3"/>
  <c r="GM143" i="3"/>
  <c r="GL143" i="3"/>
  <c r="GK143" i="3"/>
  <c r="GJ143" i="3"/>
  <c r="GI143" i="3"/>
  <c r="GH143" i="3"/>
  <c r="GG143" i="3"/>
  <c r="GF143" i="3"/>
  <c r="GI142" i="3"/>
  <c r="GH142" i="3"/>
  <c r="GG142" i="3"/>
  <c r="GF142" i="3"/>
  <c r="GM140" i="3"/>
  <c r="GL140" i="3"/>
  <c r="GK140" i="3"/>
  <c r="GJ140" i="3"/>
  <c r="GI140" i="3"/>
  <c r="GH140" i="3"/>
  <c r="GG140" i="3"/>
  <c r="GF140" i="3"/>
  <c r="GI139" i="3"/>
  <c r="GH139" i="3"/>
  <c r="GG139" i="3"/>
  <c r="GF139" i="3"/>
  <c r="GM136" i="3"/>
  <c r="GL136" i="3"/>
  <c r="GK136" i="3"/>
  <c r="GJ136" i="3"/>
  <c r="GI136" i="3"/>
  <c r="GH136" i="3"/>
  <c r="GG136" i="3"/>
  <c r="GF136" i="3"/>
  <c r="GI135" i="3"/>
  <c r="GH135" i="3"/>
  <c r="GG135" i="3"/>
  <c r="GF135" i="3"/>
  <c r="GM133" i="3"/>
  <c r="GL133" i="3"/>
  <c r="GK133" i="3"/>
  <c r="GJ133" i="3"/>
  <c r="GI133" i="3"/>
  <c r="GH133" i="3"/>
  <c r="GG133" i="3"/>
  <c r="GF133" i="3"/>
  <c r="GM132" i="3"/>
  <c r="GL132" i="3"/>
  <c r="GK132" i="3"/>
  <c r="GJ132" i="3"/>
  <c r="GI132" i="3"/>
  <c r="GH132" i="3"/>
  <c r="GG132" i="3"/>
  <c r="GF132" i="3"/>
  <c r="GM130" i="3"/>
  <c r="GL130" i="3"/>
  <c r="GK130" i="3"/>
  <c r="GJ130" i="3"/>
  <c r="GI130" i="3"/>
  <c r="GH130" i="3"/>
  <c r="GG130" i="3"/>
  <c r="GF130" i="3"/>
  <c r="GI129" i="3"/>
  <c r="GH129" i="3"/>
  <c r="GG129" i="3"/>
  <c r="GF129" i="3"/>
  <c r="GM127" i="3"/>
  <c r="GL127" i="3"/>
  <c r="GK127" i="3"/>
  <c r="GJ127" i="3"/>
  <c r="GI127" i="3"/>
  <c r="GH127" i="3"/>
  <c r="GG127" i="3"/>
  <c r="GF127" i="3"/>
  <c r="GI126" i="3"/>
  <c r="GH126" i="3"/>
  <c r="GG126" i="3"/>
  <c r="GF126" i="3"/>
  <c r="GM124" i="3"/>
  <c r="GL124" i="3"/>
  <c r="GK124" i="3"/>
  <c r="GJ124" i="3"/>
  <c r="GI124" i="3"/>
  <c r="GH124" i="3"/>
  <c r="GG124" i="3"/>
  <c r="GF124" i="3"/>
  <c r="GI123" i="3"/>
  <c r="GH123" i="3"/>
  <c r="GG123" i="3"/>
  <c r="GF123" i="3"/>
  <c r="GM120" i="3"/>
  <c r="GL120" i="3"/>
  <c r="GK120" i="3"/>
  <c r="GJ120" i="3"/>
  <c r="GI120" i="3"/>
  <c r="GH120" i="3"/>
  <c r="GG120" i="3"/>
  <c r="GF120" i="3"/>
  <c r="GI119" i="3"/>
  <c r="GH119" i="3"/>
  <c r="GG119" i="3"/>
  <c r="GF119" i="3"/>
  <c r="GM117" i="3"/>
  <c r="GL117" i="3"/>
  <c r="GK117" i="3"/>
  <c r="GJ117" i="3"/>
  <c r="GI117" i="3"/>
  <c r="GH117" i="3"/>
  <c r="GG117" i="3"/>
  <c r="GF117" i="3"/>
  <c r="GI115" i="3"/>
  <c r="GH115" i="3"/>
  <c r="GG115" i="3"/>
  <c r="GF115" i="3"/>
  <c r="GM113" i="3"/>
  <c r="GL113" i="3"/>
  <c r="GK113" i="3"/>
  <c r="GJ113" i="3"/>
  <c r="GI113" i="3"/>
  <c r="GH113" i="3"/>
  <c r="GG113" i="3"/>
  <c r="GF113" i="3"/>
  <c r="GI112" i="3"/>
  <c r="GH112" i="3"/>
  <c r="GG112" i="3"/>
  <c r="GF112" i="3"/>
  <c r="GM109" i="3"/>
  <c r="GL109" i="3"/>
  <c r="GK109" i="3"/>
  <c r="GJ109" i="3"/>
  <c r="GI109" i="3"/>
  <c r="GH109" i="3"/>
  <c r="GG109" i="3"/>
  <c r="GF109" i="3"/>
  <c r="GI108" i="3"/>
  <c r="GH108" i="3"/>
  <c r="GG108" i="3"/>
  <c r="GF108" i="3"/>
  <c r="GI107" i="3"/>
  <c r="GH107" i="3"/>
  <c r="GG107" i="3"/>
  <c r="GF107" i="3"/>
  <c r="GI106" i="3"/>
  <c r="GH106" i="3"/>
  <c r="GG106" i="3"/>
  <c r="GF106" i="3"/>
  <c r="GI105" i="3"/>
  <c r="GH105" i="3"/>
  <c r="GG105" i="3"/>
  <c r="GF105" i="3"/>
  <c r="GI104" i="3"/>
  <c r="GH104" i="3"/>
  <c r="GG104" i="3"/>
  <c r="GF104" i="3"/>
  <c r="GM101" i="3"/>
  <c r="GL101" i="3"/>
  <c r="GK101" i="3"/>
  <c r="GJ101" i="3"/>
  <c r="GI101" i="3"/>
  <c r="GH101" i="3"/>
  <c r="GG101" i="3"/>
  <c r="GF101" i="3"/>
  <c r="GI100" i="3"/>
  <c r="GH100" i="3"/>
  <c r="GG100" i="3"/>
  <c r="GF100" i="3"/>
  <c r="GI99" i="3"/>
  <c r="GH99" i="3"/>
  <c r="GG99" i="3"/>
  <c r="GF99" i="3"/>
  <c r="GI98" i="3"/>
  <c r="GH98" i="3"/>
  <c r="GG98" i="3"/>
  <c r="GF98" i="3"/>
  <c r="GI97" i="3"/>
  <c r="GH97" i="3"/>
  <c r="GG97" i="3"/>
  <c r="GF97" i="3"/>
  <c r="GM95" i="3"/>
  <c r="GL95" i="3"/>
  <c r="GK95" i="3"/>
  <c r="GJ95" i="3"/>
  <c r="GI95" i="3"/>
  <c r="GH95" i="3"/>
  <c r="GG95" i="3"/>
  <c r="GF95" i="3"/>
  <c r="GI93" i="3"/>
  <c r="GH93" i="3"/>
  <c r="GG93" i="3"/>
  <c r="GF93" i="3"/>
  <c r="GM90" i="3"/>
  <c r="GL90" i="3"/>
  <c r="GK90" i="3"/>
  <c r="GJ90" i="3"/>
  <c r="GI90" i="3"/>
  <c r="GH90" i="3"/>
  <c r="GG90" i="3"/>
  <c r="GF90" i="3"/>
  <c r="GI89" i="3"/>
  <c r="GH89" i="3"/>
  <c r="GG89" i="3"/>
  <c r="GF89" i="3"/>
  <c r="GM87" i="3"/>
  <c r="GL87" i="3"/>
  <c r="GK87" i="3"/>
  <c r="GJ87" i="3"/>
  <c r="GI87" i="3"/>
  <c r="GH87" i="3"/>
  <c r="GG87" i="3"/>
  <c r="GF87" i="3"/>
  <c r="GI86" i="3"/>
  <c r="GH86" i="3"/>
  <c r="GG86" i="3"/>
  <c r="GF86" i="3"/>
  <c r="GI85" i="3"/>
  <c r="GH85" i="3"/>
  <c r="GG85" i="3"/>
  <c r="GF85" i="3"/>
  <c r="GI80" i="3"/>
  <c r="GH80" i="3"/>
  <c r="GG80" i="3"/>
  <c r="GF80" i="3"/>
  <c r="GI79" i="3"/>
  <c r="GH79" i="3"/>
  <c r="GG79" i="3"/>
  <c r="GF79" i="3"/>
  <c r="GI78" i="3"/>
  <c r="GH78" i="3"/>
  <c r="GG78" i="3"/>
  <c r="GF78" i="3"/>
  <c r="GI77" i="3"/>
  <c r="GH77" i="3"/>
  <c r="GG77" i="3"/>
  <c r="GF77" i="3"/>
  <c r="GI76" i="3"/>
  <c r="GH76" i="3"/>
  <c r="GG76" i="3"/>
  <c r="GF76" i="3"/>
  <c r="GI75" i="3"/>
  <c r="GH75" i="3"/>
  <c r="GG75" i="3"/>
  <c r="GF75" i="3"/>
  <c r="GI74" i="3"/>
  <c r="GH74" i="3"/>
  <c r="GG74" i="3"/>
  <c r="GF74" i="3"/>
  <c r="GI73" i="3"/>
  <c r="GH73" i="3"/>
  <c r="GG73" i="3"/>
  <c r="GF73" i="3"/>
  <c r="GI72" i="3"/>
  <c r="GH72" i="3"/>
  <c r="GG72" i="3"/>
  <c r="GF72" i="3"/>
  <c r="GM69" i="3"/>
  <c r="GL69" i="3"/>
  <c r="GK69" i="3"/>
  <c r="GJ69" i="3"/>
  <c r="GI69" i="3"/>
  <c r="GH69" i="3"/>
  <c r="GG69" i="3"/>
  <c r="GF69" i="3"/>
  <c r="GM68" i="3"/>
  <c r="GL68" i="3"/>
  <c r="GK68" i="3"/>
  <c r="GJ68" i="3"/>
  <c r="GI68" i="3"/>
  <c r="GH68" i="3"/>
  <c r="GG68" i="3"/>
  <c r="GF68" i="3"/>
  <c r="GM66" i="3"/>
  <c r="GL66" i="3"/>
  <c r="GK66" i="3"/>
  <c r="GJ66" i="3"/>
  <c r="GI66" i="3"/>
  <c r="GH66" i="3"/>
  <c r="GG66" i="3"/>
  <c r="GF66" i="3"/>
  <c r="GI65" i="3"/>
  <c r="GH65" i="3"/>
  <c r="GG65" i="3"/>
  <c r="GF65" i="3"/>
  <c r="GM62" i="3"/>
  <c r="GL62" i="3"/>
  <c r="GK62" i="3"/>
  <c r="GJ62" i="3"/>
  <c r="GI62" i="3"/>
  <c r="GH62" i="3"/>
  <c r="GG62" i="3"/>
  <c r="GF62" i="3"/>
  <c r="GI61" i="3"/>
  <c r="GH61" i="3"/>
  <c r="GG61" i="3"/>
  <c r="GF61" i="3"/>
  <c r="GM59" i="3"/>
  <c r="GL59" i="3"/>
  <c r="GK59" i="3"/>
  <c r="GJ59" i="3"/>
  <c r="GI59" i="3"/>
  <c r="GH59" i="3"/>
  <c r="GG59" i="3"/>
  <c r="GF59" i="3"/>
  <c r="GI58" i="3"/>
  <c r="GH58" i="3"/>
  <c r="GG58" i="3"/>
  <c r="GF58" i="3"/>
  <c r="GM56" i="3"/>
  <c r="GL56" i="3"/>
  <c r="GK56" i="3"/>
  <c r="GJ56" i="3"/>
  <c r="GI56" i="3"/>
  <c r="GH56" i="3"/>
  <c r="GG56" i="3"/>
  <c r="GF56" i="3"/>
  <c r="GI55" i="3"/>
  <c r="GH55" i="3"/>
  <c r="GG55" i="3"/>
  <c r="GF55" i="3"/>
  <c r="GI54" i="3"/>
  <c r="GH54" i="3"/>
  <c r="GG54" i="3"/>
  <c r="GF54" i="3"/>
  <c r="GI53" i="3"/>
  <c r="GH53" i="3"/>
  <c r="GG53" i="3"/>
  <c r="GF53" i="3"/>
  <c r="GI51" i="3"/>
  <c r="GH51" i="3"/>
  <c r="GG51" i="3"/>
  <c r="GF51" i="3"/>
  <c r="GI50" i="3"/>
  <c r="GH50" i="3"/>
  <c r="GG50" i="3"/>
  <c r="GF50" i="3"/>
  <c r="GM47" i="3"/>
  <c r="GL47" i="3"/>
  <c r="GK47" i="3"/>
  <c r="GJ47" i="3"/>
  <c r="GI47" i="3"/>
  <c r="GH47" i="3"/>
  <c r="GG47" i="3"/>
  <c r="GF47" i="3"/>
  <c r="GI46" i="3"/>
  <c r="GH46" i="3"/>
  <c r="GG46" i="3"/>
  <c r="GF46" i="3"/>
  <c r="GI45" i="3"/>
  <c r="GH45" i="3"/>
  <c r="GG45" i="3"/>
  <c r="GF45" i="3"/>
  <c r="GM42" i="3"/>
  <c r="GL42" i="3"/>
  <c r="GK42" i="3"/>
  <c r="GJ42" i="3"/>
  <c r="GI42" i="3"/>
  <c r="GH42" i="3"/>
  <c r="GG42" i="3"/>
  <c r="GF42" i="3"/>
  <c r="GM41" i="3"/>
  <c r="GL41" i="3"/>
  <c r="GK41" i="3"/>
  <c r="GJ41" i="3"/>
  <c r="GI41" i="3"/>
  <c r="GH41" i="3"/>
  <c r="GG41" i="3"/>
  <c r="GF41" i="3"/>
  <c r="GM38" i="3"/>
  <c r="GL38" i="3"/>
  <c r="GK38" i="3"/>
  <c r="GJ38" i="3"/>
  <c r="GI38" i="3"/>
  <c r="GH38" i="3"/>
  <c r="GG38" i="3"/>
  <c r="GF38" i="3"/>
  <c r="GM37" i="3"/>
  <c r="GM32" i="3" s="1"/>
  <c r="GL37" i="3"/>
  <c r="GL32" i="3" s="1"/>
  <c r="GK37" i="3"/>
  <c r="GK32" i="3" s="1"/>
  <c r="GJ37" i="3"/>
  <c r="GJ32" i="3" s="1"/>
  <c r="GI37" i="3"/>
  <c r="GH37" i="3"/>
  <c r="GG37" i="3"/>
  <c r="GF37" i="3"/>
  <c r="GM30" i="3"/>
  <c r="GL30" i="3"/>
  <c r="GK30" i="3"/>
  <c r="GJ30" i="3"/>
  <c r="GI30" i="3"/>
  <c r="GH30" i="3"/>
  <c r="GG30" i="3"/>
  <c r="GF30" i="3"/>
  <c r="GI29" i="3"/>
  <c r="GH29" i="3"/>
  <c r="GG29" i="3"/>
  <c r="GF29" i="3"/>
  <c r="GM26" i="3"/>
  <c r="GL26" i="3"/>
  <c r="GK26" i="3"/>
  <c r="GJ26" i="3"/>
  <c r="GI26" i="3"/>
  <c r="GH26" i="3"/>
  <c r="GG26" i="3"/>
  <c r="GF26" i="3"/>
  <c r="GI25" i="3"/>
  <c r="GH25" i="3"/>
  <c r="GG25" i="3"/>
  <c r="GF25" i="3"/>
  <c r="GM23" i="3"/>
  <c r="GL23" i="3"/>
  <c r="GK23" i="3"/>
  <c r="GJ23" i="3"/>
  <c r="GI23" i="3"/>
  <c r="GH23" i="3"/>
  <c r="GG23" i="3"/>
  <c r="GF23" i="3"/>
  <c r="GI21" i="3"/>
  <c r="GH21" i="3"/>
  <c r="GG21" i="3"/>
  <c r="GF21" i="3"/>
  <c r="GM18" i="3"/>
  <c r="GL18" i="3"/>
  <c r="GK18" i="3"/>
  <c r="GJ18" i="3"/>
  <c r="GI18" i="3"/>
  <c r="GH18" i="3"/>
  <c r="GG18" i="3"/>
  <c r="GF18" i="3"/>
  <c r="GI17" i="3"/>
  <c r="GH17" i="3"/>
  <c r="GG17" i="3"/>
  <c r="GF17" i="3"/>
  <c r="GM15" i="3"/>
  <c r="GL15" i="3"/>
  <c r="GK15" i="3"/>
  <c r="GJ15" i="3"/>
  <c r="GI15" i="3"/>
  <c r="GH15" i="3"/>
  <c r="GG15" i="3"/>
  <c r="GF15" i="3"/>
  <c r="GI14" i="3"/>
  <c r="GH14" i="3"/>
  <c r="GG14" i="3"/>
  <c r="GF14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193" i="3"/>
  <c r="EP193" i="3"/>
  <c r="EQ193" i="3"/>
  <c r="EN193" i="3"/>
  <c r="EC193" i="3"/>
  <c r="EB193" i="3"/>
  <c r="EC11" i="3"/>
  <c r="EB11" i="3"/>
  <c r="DQ193" i="3"/>
  <c r="DP193" i="3"/>
  <c r="DQ11" i="3"/>
  <c r="DP11" i="3"/>
  <c r="DE11" i="3"/>
  <c r="DD11" i="3"/>
  <c r="DE193" i="3"/>
  <c r="DD193" i="3"/>
  <c r="CU11" i="3"/>
  <c r="CT11" i="3"/>
  <c r="CS11" i="3"/>
  <c r="CR11" i="3"/>
  <c r="CS193" i="3"/>
  <c r="CT193" i="3"/>
  <c r="CU193" i="3"/>
  <c r="CR193" i="3"/>
  <c r="CI11" i="3"/>
  <c r="CH11" i="3"/>
  <c r="CG11" i="3"/>
  <c r="CF11" i="3"/>
  <c r="CG193" i="3"/>
  <c r="CH193" i="3"/>
  <c r="CI193" i="3"/>
  <c r="CF193" i="3"/>
  <c r="BW11" i="3"/>
  <c r="BV11" i="3"/>
  <c r="BU11" i="3"/>
  <c r="BT11" i="3"/>
  <c r="BU193" i="3"/>
  <c r="BV193" i="3"/>
  <c r="BW193" i="3"/>
  <c r="BT193" i="3"/>
  <c r="BI193" i="3"/>
  <c r="BJ193" i="3"/>
  <c r="BK193" i="3"/>
  <c r="BH193" i="3"/>
  <c r="BK11" i="3"/>
  <c r="BJ11" i="3"/>
  <c r="BI11" i="3"/>
  <c r="BH11" i="3"/>
  <c r="AW193" i="3"/>
  <c r="AV193" i="3"/>
  <c r="BA177" i="3"/>
  <c r="AZ177" i="3"/>
  <c r="BA174" i="3"/>
  <c r="AZ174" i="3"/>
  <c r="BA165" i="3"/>
  <c r="AZ165" i="3"/>
  <c r="BA161" i="3"/>
  <c r="AZ161" i="3"/>
  <c r="BA157" i="3"/>
  <c r="AZ157" i="3"/>
  <c r="BA154" i="3"/>
  <c r="AZ154" i="3"/>
  <c r="BA143" i="3"/>
  <c r="AZ143" i="3"/>
  <c r="BA140" i="3"/>
  <c r="AZ140" i="3"/>
  <c r="BA136" i="3"/>
  <c r="AZ136" i="3"/>
  <c r="BA133" i="3"/>
  <c r="AZ133" i="3"/>
  <c r="BA132" i="3"/>
  <c r="AZ132" i="3"/>
  <c r="BA130" i="3"/>
  <c r="AZ130" i="3"/>
  <c r="BA127" i="3"/>
  <c r="AZ127" i="3"/>
  <c r="BA124" i="3"/>
  <c r="AZ124" i="3"/>
  <c r="BA120" i="3"/>
  <c r="AZ120" i="3"/>
  <c r="BA117" i="3"/>
  <c r="AZ117" i="3"/>
  <c r="BA113" i="3"/>
  <c r="AZ113" i="3"/>
  <c r="BA109" i="3"/>
  <c r="AZ109" i="3"/>
  <c r="BA101" i="3"/>
  <c r="AZ101" i="3"/>
  <c r="BA95" i="3"/>
  <c r="AZ95" i="3"/>
  <c r="BA90" i="3"/>
  <c r="AZ90" i="3"/>
  <c r="BA87" i="3"/>
  <c r="AZ87" i="3"/>
  <c r="BA69" i="3"/>
  <c r="AZ69" i="3"/>
  <c r="BA68" i="3"/>
  <c r="AZ68" i="3"/>
  <c r="BA66" i="3"/>
  <c r="AZ66" i="3"/>
  <c r="BA62" i="3"/>
  <c r="AZ62" i="3"/>
  <c r="BA59" i="3"/>
  <c r="AZ59" i="3"/>
  <c r="BA56" i="3"/>
  <c r="AZ56" i="3"/>
  <c r="BA47" i="3"/>
  <c r="AZ47" i="3"/>
  <c r="BA42" i="3"/>
  <c r="AZ42" i="3"/>
  <c r="BA41" i="3"/>
  <c r="AZ41" i="3"/>
  <c r="BA38" i="3"/>
  <c r="AZ38" i="3"/>
  <c r="BA37" i="3"/>
  <c r="AZ37" i="3"/>
  <c r="BA30" i="3"/>
  <c r="AZ30" i="3"/>
  <c r="BA26" i="3"/>
  <c r="AZ26" i="3"/>
  <c r="BA23" i="3"/>
  <c r="AZ23" i="3"/>
  <c r="BA18" i="3"/>
  <c r="AZ18" i="3"/>
  <c r="BA15" i="3"/>
  <c r="AZ15" i="3"/>
  <c r="AW11" i="3"/>
  <c r="AV11" i="3"/>
  <c r="AK193" i="3"/>
  <c r="AJ193" i="3"/>
  <c r="AO189" i="3"/>
  <c r="AN189" i="3"/>
  <c r="AO188" i="3"/>
  <c r="AN188" i="3"/>
  <c r="AO185" i="3"/>
  <c r="AN185" i="3"/>
  <c r="AO177" i="3"/>
  <c r="AN177" i="3"/>
  <c r="AO174" i="3"/>
  <c r="AN174" i="3"/>
  <c r="AO165" i="3"/>
  <c r="GO165" i="3" s="1"/>
  <c r="AN165" i="3"/>
  <c r="AO161" i="3"/>
  <c r="AN161" i="3"/>
  <c r="AO157" i="3"/>
  <c r="AN157" i="3"/>
  <c r="AO154" i="3"/>
  <c r="AN154" i="3"/>
  <c r="AO143" i="3"/>
  <c r="AN143" i="3"/>
  <c r="AO140" i="3"/>
  <c r="AN140" i="3"/>
  <c r="AO136" i="3"/>
  <c r="AN136" i="3"/>
  <c r="AO133" i="3"/>
  <c r="AN133" i="3"/>
  <c r="AO132" i="3"/>
  <c r="AN132" i="3"/>
  <c r="AO130" i="3"/>
  <c r="AN130" i="3"/>
  <c r="AO127" i="3"/>
  <c r="AN127" i="3"/>
  <c r="AO124" i="3"/>
  <c r="AN124" i="3"/>
  <c r="AO120" i="3"/>
  <c r="AN120" i="3"/>
  <c r="AO117" i="3"/>
  <c r="AN117" i="3"/>
  <c r="AO113" i="3"/>
  <c r="AN113" i="3"/>
  <c r="AO109" i="3"/>
  <c r="AN109" i="3"/>
  <c r="AO101" i="3"/>
  <c r="AN101" i="3"/>
  <c r="AO95" i="3"/>
  <c r="AN95" i="3"/>
  <c r="AO90" i="3"/>
  <c r="AN90" i="3"/>
  <c r="AO87" i="3"/>
  <c r="AN87" i="3"/>
  <c r="AO69" i="3"/>
  <c r="GO69" i="3" s="1"/>
  <c r="AN69" i="3"/>
  <c r="AO68" i="3"/>
  <c r="AN68" i="3"/>
  <c r="AO66" i="3"/>
  <c r="AN66" i="3"/>
  <c r="AO62" i="3"/>
  <c r="AN62" i="3"/>
  <c r="AO59" i="3"/>
  <c r="AN59" i="3"/>
  <c r="AO56" i="3"/>
  <c r="AN56" i="3"/>
  <c r="AO47" i="3"/>
  <c r="AN47" i="3"/>
  <c r="AO42" i="3"/>
  <c r="AN42" i="3"/>
  <c r="GN42" i="3" s="1"/>
  <c r="AO41" i="3"/>
  <c r="AN41" i="3"/>
  <c r="AO38" i="3"/>
  <c r="AN38" i="3"/>
  <c r="GN38" i="3" s="1"/>
  <c r="AO37" i="3"/>
  <c r="AN37" i="3"/>
  <c r="AO30" i="3"/>
  <c r="AN30" i="3"/>
  <c r="AO26" i="3"/>
  <c r="AN26" i="3"/>
  <c r="AO23" i="3"/>
  <c r="AN23" i="3"/>
  <c r="GN23" i="3" s="1"/>
  <c r="AO18" i="3"/>
  <c r="AN18" i="3"/>
  <c r="AO15" i="3"/>
  <c r="AN15" i="3"/>
  <c r="AK11" i="3"/>
  <c r="AJ11" i="3"/>
  <c r="GO23" i="3" l="1"/>
  <c r="GO38" i="3"/>
  <c r="GU32" i="3"/>
  <c r="GN69" i="3"/>
  <c r="GN165" i="3"/>
  <c r="GO42" i="3"/>
  <c r="GN62" i="3"/>
  <c r="GO62" i="3"/>
  <c r="GN117" i="3"/>
  <c r="GN133" i="3"/>
  <c r="GO117" i="3"/>
  <c r="GO133" i="3"/>
  <c r="GO189" i="3" l="1"/>
  <c r="GN189" i="3"/>
  <c r="GO188" i="3"/>
  <c r="GN188" i="3"/>
  <c r="GM187" i="3"/>
  <c r="GL187" i="3"/>
  <c r="GK187" i="3"/>
  <c r="GJ187" i="3"/>
  <c r="GO185" i="3"/>
  <c r="GN185" i="3"/>
  <c r="GM162" i="3"/>
  <c r="O65" i="6" s="1"/>
  <c r="GL162" i="3"/>
  <c r="N65" i="6" s="1"/>
  <c r="GK162" i="3"/>
  <c r="GJ162" i="3"/>
  <c r="L65" i="6" s="1"/>
  <c r="GO131" i="3"/>
  <c r="Q56" i="6" s="1"/>
  <c r="GN131" i="3"/>
  <c r="P56" i="6" s="1"/>
  <c r="GM114" i="3"/>
  <c r="O50" i="6" s="1"/>
  <c r="GL114" i="3"/>
  <c r="N50" i="6" s="1"/>
  <c r="GK114" i="3"/>
  <c r="GJ114" i="3"/>
  <c r="L50" i="6" s="1"/>
  <c r="GM67" i="3"/>
  <c r="O39" i="6" s="1"/>
  <c r="GL67" i="3"/>
  <c r="N39" i="6" s="1"/>
  <c r="GK67" i="3"/>
  <c r="M39" i="6" s="1"/>
  <c r="GJ67" i="3"/>
  <c r="L39" i="6" s="1"/>
  <c r="GM40" i="3"/>
  <c r="GL40" i="3"/>
  <c r="GK40" i="3"/>
  <c r="GJ40" i="3"/>
  <c r="GA193" i="3"/>
  <c r="FZ193" i="3"/>
  <c r="FY193" i="3"/>
  <c r="FX193" i="3"/>
  <c r="GC189" i="3"/>
  <c r="GB189" i="3"/>
  <c r="GC188" i="3"/>
  <c r="GB188" i="3"/>
  <c r="GA187" i="3"/>
  <c r="GA186" i="3" s="1"/>
  <c r="FZ187" i="3"/>
  <c r="FZ186" i="3" s="1"/>
  <c r="FY187" i="3"/>
  <c r="FY186" i="3" s="1"/>
  <c r="FX187" i="3"/>
  <c r="FX186" i="3" s="1"/>
  <c r="GC185" i="3"/>
  <c r="GB185" i="3"/>
  <c r="GD183" i="3"/>
  <c r="GD182" i="3"/>
  <c r="GD181" i="3"/>
  <c r="FY179" i="3"/>
  <c r="FY178" i="3" s="1"/>
  <c r="GA179" i="3"/>
  <c r="GA178" i="3" s="1"/>
  <c r="FZ179" i="3"/>
  <c r="FZ178" i="3" s="1"/>
  <c r="GC177" i="3"/>
  <c r="GB177" i="3"/>
  <c r="FY175" i="3"/>
  <c r="GA175" i="3"/>
  <c r="FZ175" i="3"/>
  <c r="GC174" i="3"/>
  <c r="GB174" i="3"/>
  <c r="GD169" i="3"/>
  <c r="GA167" i="3"/>
  <c r="FZ167" i="3"/>
  <c r="GC163" i="3"/>
  <c r="GC162" i="3" s="1"/>
  <c r="GB163" i="3"/>
  <c r="GB162" i="3" s="1"/>
  <c r="GA162" i="3"/>
  <c r="FZ162" i="3"/>
  <c r="FY162" i="3"/>
  <c r="FX162" i="3"/>
  <c r="GC161" i="3"/>
  <c r="GB161" i="3"/>
  <c r="GD160" i="3"/>
  <c r="FY158" i="3"/>
  <c r="GD159" i="3"/>
  <c r="GA158" i="3"/>
  <c r="FZ158" i="3"/>
  <c r="GC157" i="3"/>
  <c r="GB157" i="3"/>
  <c r="GA155" i="3"/>
  <c r="FZ155" i="3"/>
  <c r="GC154" i="3"/>
  <c r="GB154" i="3"/>
  <c r="FY145" i="3"/>
  <c r="GA145" i="3"/>
  <c r="FZ145" i="3"/>
  <c r="GC143" i="3"/>
  <c r="GB143" i="3"/>
  <c r="FY141" i="3"/>
  <c r="FX141" i="3"/>
  <c r="GA141" i="3"/>
  <c r="FZ141" i="3"/>
  <c r="GC140" i="3"/>
  <c r="GB140" i="3"/>
  <c r="GA138" i="3"/>
  <c r="FZ138" i="3"/>
  <c r="FY138" i="3"/>
  <c r="GC136" i="3"/>
  <c r="GB136" i="3"/>
  <c r="GA134" i="3"/>
  <c r="FZ134" i="3"/>
  <c r="FY134" i="3"/>
  <c r="GC132" i="3"/>
  <c r="GB132" i="3"/>
  <c r="GC131" i="3"/>
  <c r="GB131" i="3"/>
  <c r="GC130" i="3"/>
  <c r="GB130" i="3"/>
  <c r="FY128" i="3"/>
  <c r="FX128" i="3"/>
  <c r="GA128" i="3"/>
  <c r="FZ128" i="3"/>
  <c r="GC127" i="3"/>
  <c r="GB127" i="3"/>
  <c r="GA125" i="3"/>
  <c r="FZ125" i="3"/>
  <c r="FX125" i="3"/>
  <c r="GC124" i="3"/>
  <c r="GB124" i="3"/>
  <c r="FY122" i="3"/>
  <c r="GA122" i="3"/>
  <c r="FZ122" i="3"/>
  <c r="GC120" i="3"/>
  <c r="GB120" i="3"/>
  <c r="FY118" i="3"/>
  <c r="GA118" i="3"/>
  <c r="FZ118" i="3"/>
  <c r="GC115" i="3"/>
  <c r="GC114" i="3" s="1"/>
  <c r="GB115" i="3"/>
  <c r="GB114" i="3" s="1"/>
  <c r="GA114" i="3"/>
  <c r="FZ114" i="3"/>
  <c r="FY114" i="3"/>
  <c r="FX114" i="3"/>
  <c r="GC113" i="3"/>
  <c r="GB113" i="3"/>
  <c r="GA111" i="3"/>
  <c r="FZ111" i="3"/>
  <c r="FY111" i="3"/>
  <c r="GC109" i="3"/>
  <c r="GB109" i="3"/>
  <c r="GD108" i="3"/>
  <c r="GD107" i="3"/>
  <c r="GD106" i="3"/>
  <c r="GD105" i="3"/>
  <c r="GA103" i="3"/>
  <c r="GA102" i="3" s="1"/>
  <c r="FZ103" i="3"/>
  <c r="FZ102" i="3" s="1"/>
  <c r="FY103" i="3"/>
  <c r="FY102" i="3" s="1"/>
  <c r="GC101" i="3"/>
  <c r="GB101" i="3"/>
  <c r="GD99" i="3"/>
  <c r="GD97" i="3"/>
  <c r="GA96" i="3"/>
  <c r="FZ96" i="3"/>
  <c r="FY96" i="3"/>
  <c r="FX96" i="3"/>
  <c r="GC95" i="3"/>
  <c r="GB95" i="3"/>
  <c r="GE93" i="3"/>
  <c r="GA92" i="3"/>
  <c r="FZ92" i="3"/>
  <c r="FY92" i="3"/>
  <c r="FX92" i="3"/>
  <c r="GC90" i="3"/>
  <c r="GB90" i="3"/>
  <c r="GD89" i="3"/>
  <c r="GA88" i="3"/>
  <c r="FZ88" i="3"/>
  <c r="FY88" i="3"/>
  <c r="FX88" i="3"/>
  <c r="GC87" i="3"/>
  <c r="GB87" i="3"/>
  <c r="GE86" i="3"/>
  <c r="GE85" i="3"/>
  <c r="GE80" i="3"/>
  <c r="GE79" i="3"/>
  <c r="GA71" i="3"/>
  <c r="FZ71" i="3"/>
  <c r="FY71" i="3"/>
  <c r="FX71" i="3"/>
  <c r="GC68" i="3"/>
  <c r="GC67" i="3" s="1"/>
  <c r="GB68" i="3"/>
  <c r="GB67" i="3" s="1"/>
  <c r="GA67" i="3"/>
  <c r="FZ67" i="3"/>
  <c r="FY67" i="3"/>
  <c r="FX67" i="3"/>
  <c r="GC66" i="3"/>
  <c r="GB66" i="3"/>
  <c r="GA64" i="3"/>
  <c r="FZ64" i="3"/>
  <c r="FY64" i="3"/>
  <c r="FX64" i="3"/>
  <c r="GA60" i="3"/>
  <c r="FZ60" i="3"/>
  <c r="FY60" i="3"/>
  <c r="FX60" i="3"/>
  <c r="GC59" i="3"/>
  <c r="GB59" i="3"/>
  <c r="GA57" i="3"/>
  <c r="FZ57" i="3"/>
  <c r="FY57" i="3"/>
  <c r="FX57" i="3"/>
  <c r="GC56" i="3"/>
  <c r="GB56" i="3"/>
  <c r="GE55" i="3"/>
  <c r="GE54" i="3"/>
  <c r="GE53" i="3"/>
  <c r="GE51" i="3"/>
  <c r="GE50" i="3"/>
  <c r="GA49" i="3"/>
  <c r="FZ49" i="3"/>
  <c r="FY49" i="3"/>
  <c r="FX49" i="3"/>
  <c r="GC47" i="3"/>
  <c r="GB47" i="3"/>
  <c r="GD45" i="3"/>
  <c r="GA44" i="3"/>
  <c r="FZ44" i="3"/>
  <c r="FY44" i="3"/>
  <c r="FX44" i="3"/>
  <c r="GA43" i="3"/>
  <c r="FZ43" i="3"/>
  <c r="FY43" i="3"/>
  <c r="FX43" i="3"/>
  <c r="GC41" i="3"/>
  <c r="GC40" i="3" s="1"/>
  <c r="GC39" i="3" s="1"/>
  <c r="GB41" i="3"/>
  <c r="GB40" i="3" s="1"/>
  <c r="GB39" i="3" s="1"/>
  <c r="GA40" i="3"/>
  <c r="GA39" i="3" s="1"/>
  <c r="FZ40" i="3"/>
  <c r="FZ39" i="3" s="1"/>
  <c r="FY40" i="3"/>
  <c r="FY39" i="3" s="1"/>
  <c r="FX40" i="3"/>
  <c r="FX39" i="3" s="1"/>
  <c r="GC37" i="3"/>
  <c r="GB37" i="3"/>
  <c r="GA31" i="3"/>
  <c r="FZ31" i="3"/>
  <c r="FY31" i="3"/>
  <c r="FX31" i="3"/>
  <c r="GC30" i="3"/>
  <c r="GB30" i="3"/>
  <c r="GE29" i="3"/>
  <c r="GA28" i="3"/>
  <c r="FZ28" i="3"/>
  <c r="FY28" i="3"/>
  <c r="FX28" i="3"/>
  <c r="GA27" i="3"/>
  <c r="FZ27" i="3"/>
  <c r="FY27" i="3"/>
  <c r="FX27" i="3"/>
  <c r="GC26" i="3"/>
  <c r="GB26" i="3"/>
  <c r="GD25" i="3"/>
  <c r="GA24" i="3"/>
  <c r="FZ24" i="3"/>
  <c r="FY24" i="3"/>
  <c r="FX24" i="3"/>
  <c r="GA20" i="3"/>
  <c r="FZ20" i="3"/>
  <c r="FY20" i="3"/>
  <c r="FX20" i="3"/>
  <c r="GA19" i="3"/>
  <c r="FZ19" i="3"/>
  <c r="FY19" i="3"/>
  <c r="FX19" i="3"/>
  <c r="GC18" i="3"/>
  <c r="GB18" i="3"/>
  <c r="GE17" i="3"/>
  <c r="GA16" i="3"/>
  <c r="FZ16" i="3"/>
  <c r="FY16" i="3"/>
  <c r="FX16" i="3"/>
  <c r="GC15" i="3"/>
  <c r="GB15" i="3"/>
  <c r="GD13" i="3"/>
  <c r="GA10" i="3"/>
  <c r="FZ10" i="3"/>
  <c r="FY10" i="3"/>
  <c r="FX10" i="3"/>
  <c r="FO193" i="3"/>
  <c r="FN193" i="3"/>
  <c r="FM193" i="3"/>
  <c r="FL193" i="3"/>
  <c r="FQ189" i="3"/>
  <c r="FP189" i="3"/>
  <c r="FQ188" i="3"/>
  <c r="FP188" i="3"/>
  <c r="FO187" i="3"/>
  <c r="FN187" i="3"/>
  <c r="FM187" i="3"/>
  <c r="FM186" i="3" s="1"/>
  <c r="FL187" i="3"/>
  <c r="FL186" i="3" s="1"/>
  <c r="FO186" i="3"/>
  <c r="FN186" i="3"/>
  <c r="FQ185" i="3"/>
  <c r="FP185" i="3"/>
  <c r="FS183" i="3"/>
  <c r="FR183" i="3"/>
  <c r="FS181" i="3"/>
  <c r="FR181" i="3"/>
  <c r="FO179" i="3"/>
  <c r="FO178" i="3" s="1"/>
  <c r="FN179" i="3"/>
  <c r="FN178" i="3" s="1"/>
  <c r="FS180" i="3"/>
  <c r="FQ177" i="3"/>
  <c r="FP177" i="3"/>
  <c r="FO175" i="3"/>
  <c r="FN175" i="3"/>
  <c r="FS176" i="3"/>
  <c r="FL175" i="3"/>
  <c r="FQ174" i="3"/>
  <c r="FP174" i="3"/>
  <c r="FS170" i="3"/>
  <c r="FR170" i="3"/>
  <c r="FS169" i="3"/>
  <c r="FR169" i="3"/>
  <c r="FR168" i="3"/>
  <c r="FO167" i="3"/>
  <c r="FN167" i="3"/>
  <c r="FQ163" i="3"/>
  <c r="FQ162" i="3" s="1"/>
  <c r="FP163" i="3"/>
  <c r="FP162" i="3" s="1"/>
  <c r="FO162" i="3"/>
  <c r="FN162" i="3"/>
  <c r="FM162" i="3"/>
  <c r="FL162" i="3"/>
  <c r="FQ161" i="3"/>
  <c r="FP161" i="3"/>
  <c r="FS160" i="3"/>
  <c r="FO158" i="3"/>
  <c r="FN158" i="3"/>
  <c r="FS159" i="3"/>
  <c r="FQ157" i="3"/>
  <c r="FP157" i="3"/>
  <c r="FR156" i="3"/>
  <c r="FO155" i="3"/>
  <c r="FN155" i="3"/>
  <c r="FQ154" i="3"/>
  <c r="FP154" i="3"/>
  <c r="FR153" i="3"/>
  <c r="FR152" i="3"/>
  <c r="FS151" i="3"/>
  <c r="FR151" i="3"/>
  <c r="FS150" i="3"/>
  <c r="FR150" i="3"/>
  <c r="FR149" i="3"/>
  <c r="FS148" i="3"/>
  <c r="FR148" i="3"/>
  <c r="FO145" i="3"/>
  <c r="FN145" i="3"/>
  <c r="FS146" i="3"/>
  <c r="FR146" i="3"/>
  <c r="FQ143" i="3"/>
  <c r="FP143" i="3"/>
  <c r="FO141" i="3"/>
  <c r="FN141" i="3"/>
  <c r="FS142" i="3"/>
  <c r="FQ140" i="3"/>
  <c r="FP140" i="3"/>
  <c r="FR139" i="3"/>
  <c r="FO138" i="3"/>
  <c r="FN138" i="3"/>
  <c r="FQ136" i="3"/>
  <c r="FP136" i="3"/>
  <c r="FS135" i="3"/>
  <c r="FR135" i="3"/>
  <c r="FO134" i="3"/>
  <c r="FN134" i="3"/>
  <c r="FQ132" i="3"/>
  <c r="FP132" i="3"/>
  <c r="FQ131" i="3"/>
  <c r="FP131" i="3"/>
  <c r="FQ130" i="3"/>
  <c r="FP130" i="3"/>
  <c r="FO128" i="3"/>
  <c r="FN128" i="3"/>
  <c r="FR129" i="3"/>
  <c r="FQ127" i="3"/>
  <c r="FP127" i="3"/>
  <c r="FS126" i="3"/>
  <c r="FO125" i="3"/>
  <c r="FN125" i="3"/>
  <c r="FQ124" i="3"/>
  <c r="FP124" i="3"/>
  <c r="FS123" i="3"/>
  <c r="FO122" i="3"/>
  <c r="FN122" i="3"/>
  <c r="FM122" i="3"/>
  <c r="FL122" i="3"/>
  <c r="FQ120" i="3"/>
  <c r="FP120" i="3"/>
  <c r="FS119" i="3"/>
  <c r="FR119" i="3"/>
  <c r="FO118" i="3"/>
  <c r="FN118" i="3"/>
  <c r="FM118" i="3"/>
  <c r="FL118" i="3"/>
  <c r="FQ115" i="3"/>
  <c r="FQ114" i="3" s="1"/>
  <c r="FP115" i="3"/>
  <c r="FP114" i="3" s="1"/>
  <c r="FO114" i="3"/>
  <c r="FN114" i="3"/>
  <c r="FM114" i="3"/>
  <c r="FL114" i="3"/>
  <c r="FQ113" i="3"/>
  <c r="FP113" i="3"/>
  <c r="FS112" i="3"/>
  <c r="FO111" i="3"/>
  <c r="FN111" i="3"/>
  <c r="FM111" i="3"/>
  <c r="FL111" i="3"/>
  <c r="FQ109" i="3"/>
  <c r="FP109" i="3"/>
  <c r="FS108" i="3"/>
  <c r="FS107" i="3"/>
  <c r="FS106" i="3"/>
  <c r="FS105" i="3"/>
  <c r="FS104" i="3"/>
  <c r="FO103" i="3"/>
  <c r="FN103" i="3"/>
  <c r="FM103" i="3"/>
  <c r="FL103" i="3"/>
  <c r="FO102" i="3"/>
  <c r="FN102" i="3"/>
  <c r="FM102" i="3"/>
  <c r="FL102" i="3"/>
  <c r="FQ101" i="3"/>
  <c r="FP101" i="3"/>
  <c r="FS100" i="3"/>
  <c r="FS99" i="3"/>
  <c r="FS98" i="3"/>
  <c r="FS97" i="3"/>
  <c r="FO96" i="3"/>
  <c r="FN96" i="3"/>
  <c r="FM96" i="3"/>
  <c r="FL96" i="3"/>
  <c r="FQ95" i="3"/>
  <c r="FP95" i="3"/>
  <c r="FS93" i="3"/>
  <c r="FO92" i="3"/>
  <c r="FN92" i="3"/>
  <c r="FM92" i="3"/>
  <c r="FL92" i="3"/>
  <c r="FQ90" i="3"/>
  <c r="FP90" i="3"/>
  <c r="FS89" i="3"/>
  <c r="FO88" i="3"/>
  <c r="FN88" i="3"/>
  <c r="FM88" i="3"/>
  <c r="FL88" i="3"/>
  <c r="FQ87" i="3"/>
  <c r="FP87" i="3"/>
  <c r="FS86" i="3"/>
  <c r="FS85" i="3"/>
  <c r="FS80" i="3"/>
  <c r="FS79" i="3"/>
  <c r="FS78" i="3"/>
  <c r="FS77" i="3"/>
  <c r="FS76" i="3"/>
  <c r="FS74" i="3"/>
  <c r="FS73" i="3"/>
  <c r="FO71" i="3"/>
  <c r="FN71" i="3"/>
  <c r="FM71" i="3"/>
  <c r="FL71" i="3"/>
  <c r="FQ68" i="3"/>
  <c r="FQ67" i="3" s="1"/>
  <c r="FP68" i="3"/>
  <c r="FP67" i="3" s="1"/>
  <c r="FO67" i="3"/>
  <c r="FN67" i="3"/>
  <c r="FM67" i="3"/>
  <c r="FL67" i="3"/>
  <c r="FQ66" i="3"/>
  <c r="FP66" i="3"/>
  <c r="FO64" i="3"/>
  <c r="FN64" i="3"/>
  <c r="FS65" i="3"/>
  <c r="FS61" i="3"/>
  <c r="FO60" i="3"/>
  <c r="FN60" i="3"/>
  <c r="FM60" i="3"/>
  <c r="FL60" i="3"/>
  <c r="FQ59" i="3"/>
  <c r="FP59" i="3"/>
  <c r="FS58" i="3"/>
  <c r="FO57" i="3"/>
  <c r="FN57" i="3"/>
  <c r="FM57" i="3"/>
  <c r="FL57" i="3"/>
  <c r="FQ56" i="3"/>
  <c r="FP56" i="3"/>
  <c r="FS55" i="3"/>
  <c r="FS53" i="3"/>
  <c r="FS51" i="3"/>
  <c r="FS50" i="3"/>
  <c r="FO49" i="3"/>
  <c r="FN49" i="3"/>
  <c r="FM49" i="3"/>
  <c r="FL49" i="3"/>
  <c r="FQ47" i="3"/>
  <c r="FP47" i="3"/>
  <c r="FS46" i="3"/>
  <c r="FS45" i="3"/>
  <c r="FO44" i="3"/>
  <c r="FN44" i="3"/>
  <c r="FM44" i="3"/>
  <c r="FL44" i="3"/>
  <c r="FO43" i="3"/>
  <c r="FN43" i="3"/>
  <c r="FM43" i="3"/>
  <c r="FL43" i="3"/>
  <c r="FQ41" i="3"/>
  <c r="FQ40" i="3" s="1"/>
  <c r="FQ39" i="3" s="1"/>
  <c r="FP41" i="3"/>
  <c r="FP40" i="3" s="1"/>
  <c r="FP39" i="3" s="1"/>
  <c r="FO40" i="3"/>
  <c r="FN40" i="3"/>
  <c r="FM40" i="3"/>
  <c r="FL40" i="3"/>
  <c r="FO39" i="3"/>
  <c r="FN39" i="3"/>
  <c r="FM39" i="3"/>
  <c r="FL39" i="3"/>
  <c r="FQ37" i="3"/>
  <c r="FP37" i="3"/>
  <c r="FO31" i="3"/>
  <c r="FN31" i="3"/>
  <c r="FM31" i="3"/>
  <c r="FL31" i="3"/>
  <c r="FQ30" i="3"/>
  <c r="FP30" i="3"/>
  <c r="FN28" i="3"/>
  <c r="FN27" i="3" s="1"/>
  <c r="FS29" i="3"/>
  <c r="FL28" i="3"/>
  <c r="FL27" i="3" s="1"/>
  <c r="FO28" i="3"/>
  <c r="FO27" i="3" s="1"/>
  <c r="FQ26" i="3"/>
  <c r="FP26" i="3"/>
  <c r="FR25" i="3"/>
  <c r="FO24" i="3"/>
  <c r="FN24" i="3"/>
  <c r="FM24" i="3"/>
  <c r="FL24" i="3"/>
  <c r="FN20" i="3"/>
  <c r="FL20" i="3"/>
  <c r="FO20" i="3"/>
  <c r="FQ18" i="3"/>
  <c r="FP18" i="3"/>
  <c r="FS17" i="3"/>
  <c r="FO16" i="3"/>
  <c r="FN16" i="3"/>
  <c r="FM16" i="3"/>
  <c r="FL16" i="3"/>
  <c r="FQ15" i="3"/>
  <c r="FP15" i="3"/>
  <c r="FR14" i="3"/>
  <c r="FR13" i="3"/>
  <c r="FR12" i="3"/>
  <c r="FR11" i="3"/>
  <c r="FO10" i="3"/>
  <c r="FN10" i="3"/>
  <c r="FM10" i="3"/>
  <c r="FL10" i="3"/>
  <c r="FC193" i="3"/>
  <c r="FB193" i="3"/>
  <c r="FA193" i="3"/>
  <c r="EZ193" i="3"/>
  <c r="FE189" i="3"/>
  <c r="FD189" i="3"/>
  <c r="FE188" i="3"/>
  <c r="FD188" i="3"/>
  <c r="FC187" i="3"/>
  <c r="FC186" i="3" s="1"/>
  <c r="FB187" i="3"/>
  <c r="FB186" i="3" s="1"/>
  <c r="FA187" i="3"/>
  <c r="FA186" i="3" s="1"/>
  <c r="EZ187" i="3"/>
  <c r="EZ186" i="3" s="1"/>
  <c r="FE185" i="3"/>
  <c r="FD185" i="3"/>
  <c r="FF184" i="3"/>
  <c r="FG183" i="3"/>
  <c r="FG182" i="3"/>
  <c r="FF182" i="3"/>
  <c r="FG180" i="3"/>
  <c r="FC179" i="3"/>
  <c r="FC178" i="3" s="1"/>
  <c r="FB179" i="3"/>
  <c r="FB178" i="3" s="1"/>
  <c r="FA179" i="3"/>
  <c r="FA178" i="3" s="1"/>
  <c r="FE177" i="3"/>
  <c r="FD177" i="3"/>
  <c r="EZ175" i="3"/>
  <c r="FC175" i="3"/>
  <c r="FB175" i="3"/>
  <c r="FA175" i="3"/>
  <c r="FE174" i="3"/>
  <c r="FD174" i="3"/>
  <c r="FD169" i="3"/>
  <c r="GN169" i="3" s="1"/>
  <c r="FB167" i="3"/>
  <c r="FG168" i="3"/>
  <c r="FD168" i="3"/>
  <c r="GN168" i="3" s="1"/>
  <c r="FC167" i="3"/>
  <c r="FE163" i="3"/>
  <c r="FD163" i="3"/>
  <c r="FC162" i="3"/>
  <c r="FB162" i="3"/>
  <c r="FA162" i="3"/>
  <c r="EZ162" i="3"/>
  <c r="FE161" i="3"/>
  <c r="FD161" i="3"/>
  <c r="FF160" i="3"/>
  <c r="FC158" i="3"/>
  <c r="FB158" i="3"/>
  <c r="FA158" i="3"/>
  <c r="FE157" i="3"/>
  <c r="FD157" i="3"/>
  <c r="FB155" i="3"/>
  <c r="EZ155" i="3"/>
  <c r="FC155" i="3"/>
  <c r="FE154" i="3"/>
  <c r="FD154" i="3"/>
  <c r="FG153" i="3"/>
  <c r="FF153" i="3"/>
  <c r="FF152" i="3"/>
  <c r="FG151" i="3"/>
  <c r="FF151" i="3"/>
  <c r="FG149" i="3"/>
  <c r="FF149" i="3"/>
  <c r="FF148" i="3"/>
  <c r="FG146" i="3"/>
  <c r="FC145" i="3"/>
  <c r="FB145" i="3"/>
  <c r="FA145" i="3"/>
  <c r="EZ145" i="3"/>
  <c r="FE143" i="3"/>
  <c r="FD143" i="3"/>
  <c r="FG142" i="3"/>
  <c r="FC141" i="3"/>
  <c r="FB141" i="3"/>
  <c r="FA141" i="3"/>
  <c r="EZ141" i="3"/>
  <c r="FE140" i="3"/>
  <c r="FD140" i="3"/>
  <c r="FG139" i="3"/>
  <c r="FF139" i="3"/>
  <c r="FC138" i="3"/>
  <c r="FB138" i="3"/>
  <c r="FA138" i="3"/>
  <c r="EZ138" i="3"/>
  <c r="FE136" i="3"/>
  <c r="FD136" i="3"/>
  <c r="FC134" i="3"/>
  <c r="FB134" i="3"/>
  <c r="FA134" i="3"/>
  <c r="EZ134" i="3"/>
  <c r="FE132" i="3"/>
  <c r="FD132" i="3"/>
  <c r="FE131" i="3"/>
  <c r="FD131" i="3"/>
  <c r="FE130" i="3"/>
  <c r="FD130" i="3"/>
  <c r="FG129" i="3"/>
  <c r="FF129" i="3"/>
  <c r="FC128" i="3"/>
  <c r="FB128" i="3"/>
  <c r="FA128" i="3"/>
  <c r="EZ128" i="3"/>
  <c r="FE127" i="3"/>
  <c r="FD127" i="3"/>
  <c r="FC125" i="3"/>
  <c r="FB125" i="3"/>
  <c r="FA125" i="3"/>
  <c r="EZ125" i="3"/>
  <c r="FE124" i="3"/>
  <c r="FD124" i="3"/>
  <c r="FG123" i="3"/>
  <c r="FF123" i="3"/>
  <c r="FC122" i="3"/>
  <c r="FB122" i="3"/>
  <c r="FA122" i="3"/>
  <c r="EZ122" i="3"/>
  <c r="FE120" i="3"/>
  <c r="FD120" i="3"/>
  <c r="FC118" i="3"/>
  <c r="FB118" i="3"/>
  <c r="FA118" i="3"/>
  <c r="EZ118" i="3"/>
  <c r="FE115" i="3"/>
  <c r="FD115" i="3"/>
  <c r="FC114" i="3"/>
  <c r="FB114" i="3"/>
  <c r="FA114" i="3"/>
  <c r="EZ114" i="3"/>
  <c r="FE113" i="3"/>
  <c r="FD113" i="3"/>
  <c r="FC111" i="3"/>
  <c r="FB111" i="3"/>
  <c r="FA111" i="3"/>
  <c r="EZ111" i="3"/>
  <c r="FE109" i="3"/>
  <c r="FD109" i="3"/>
  <c r="FG108" i="3"/>
  <c r="FF108" i="3"/>
  <c r="FG107" i="3"/>
  <c r="FG106" i="3"/>
  <c r="FF106" i="3"/>
  <c r="FF105" i="3"/>
  <c r="FF104" i="3"/>
  <c r="FC103" i="3"/>
  <c r="FB103" i="3"/>
  <c r="FA103" i="3"/>
  <c r="EZ103" i="3"/>
  <c r="FC102" i="3"/>
  <c r="FB102" i="3"/>
  <c r="FA102" i="3"/>
  <c r="EZ102" i="3"/>
  <c r="FE101" i="3"/>
  <c r="FD101" i="3"/>
  <c r="FC96" i="3"/>
  <c r="FB96" i="3"/>
  <c r="FA96" i="3"/>
  <c r="EZ96" i="3"/>
  <c r="FE95" i="3"/>
  <c r="FD95" i="3"/>
  <c r="FC92" i="3"/>
  <c r="FB92" i="3"/>
  <c r="FA92" i="3"/>
  <c r="EZ92" i="3"/>
  <c r="FE90" i="3"/>
  <c r="FD90" i="3"/>
  <c r="FC88" i="3"/>
  <c r="FB88" i="3"/>
  <c r="FA88" i="3"/>
  <c r="EZ88" i="3"/>
  <c r="FE87" i="3"/>
  <c r="FD87" i="3"/>
  <c r="FG86" i="3"/>
  <c r="FF86" i="3"/>
  <c r="FG85" i="3"/>
  <c r="FG80" i="3"/>
  <c r="FF80" i="3"/>
  <c r="FF79" i="3"/>
  <c r="FF78" i="3"/>
  <c r="FF76" i="3"/>
  <c r="FF75" i="3"/>
  <c r="FF74" i="3"/>
  <c r="FF72" i="3"/>
  <c r="FC71" i="3"/>
  <c r="FB71" i="3"/>
  <c r="FA71" i="3"/>
  <c r="EZ71" i="3"/>
  <c r="FE68" i="3"/>
  <c r="FE67" i="3" s="1"/>
  <c r="FD68" i="3"/>
  <c r="FD67" i="3" s="1"/>
  <c r="FC67" i="3"/>
  <c r="FB67" i="3"/>
  <c r="FA67" i="3"/>
  <c r="EZ67" i="3"/>
  <c r="FE66" i="3"/>
  <c r="FD66" i="3"/>
  <c r="FG65" i="3"/>
  <c r="FF65" i="3"/>
  <c r="FC64" i="3"/>
  <c r="FB64" i="3"/>
  <c r="FA64" i="3"/>
  <c r="EZ64" i="3"/>
  <c r="FF61" i="3"/>
  <c r="FC60" i="3"/>
  <c r="FB60" i="3"/>
  <c r="FA60" i="3"/>
  <c r="EZ60" i="3"/>
  <c r="FE59" i="3"/>
  <c r="FD59" i="3"/>
  <c r="FC57" i="3"/>
  <c r="FB57" i="3"/>
  <c r="FA57" i="3"/>
  <c r="EZ57" i="3"/>
  <c r="FE56" i="3"/>
  <c r="FD56" i="3"/>
  <c r="FG55" i="3"/>
  <c r="FF55" i="3"/>
  <c r="FG54" i="3"/>
  <c r="FF54" i="3"/>
  <c r="FG53" i="3"/>
  <c r="FG51" i="3"/>
  <c r="FF51" i="3"/>
  <c r="FF50" i="3"/>
  <c r="FC49" i="3"/>
  <c r="FB49" i="3"/>
  <c r="FA49" i="3"/>
  <c r="EZ49" i="3"/>
  <c r="FE47" i="3"/>
  <c r="FD47" i="3"/>
  <c r="FC44" i="3"/>
  <c r="FB44" i="3"/>
  <c r="FB43" i="3" s="1"/>
  <c r="FA44" i="3"/>
  <c r="EZ44" i="3"/>
  <c r="EZ43" i="3" s="1"/>
  <c r="FC43" i="3"/>
  <c r="FA43" i="3"/>
  <c r="FE41" i="3"/>
  <c r="FE40" i="3" s="1"/>
  <c r="FE39" i="3" s="1"/>
  <c r="FD41" i="3"/>
  <c r="FD40" i="3" s="1"/>
  <c r="FD39" i="3" s="1"/>
  <c r="FC40" i="3"/>
  <c r="FC39" i="3" s="1"/>
  <c r="FB40" i="3"/>
  <c r="FB39" i="3" s="1"/>
  <c r="FA40" i="3"/>
  <c r="FA39" i="3" s="1"/>
  <c r="EZ40" i="3"/>
  <c r="EZ39" i="3" s="1"/>
  <c r="FE37" i="3"/>
  <c r="FD37" i="3"/>
  <c r="FC31" i="3"/>
  <c r="FB31" i="3"/>
  <c r="FA31" i="3"/>
  <c r="EZ31" i="3"/>
  <c r="FE30" i="3"/>
  <c r="FD30" i="3"/>
  <c r="FG29" i="3"/>
  <c r="FC28" i="3"/>
  <c r="FB28" i="3"/>
  <c r="FA28" i="3"/>
  <c r="EZ28" i="3"/>
  <c r="FC27" i="3"/>
  <c r="FB27" i="3"/>
  <c r="FA27" i="3"/>
  <c r="EZ27" i="3"/>
  <c r="FE26" i="3"/>
  <c r="FD26" i="3"/>
  <c r="FC24" i="3"/>
  <c r="FB24" i="3"/>
  <c r="FA24" i="3"/>
  <c r="EZ24" i="3"/>
  <c r="FC20" i="3"/>
  <c r="FB20" i="3"/>
  <c r="FA20" i="3"/>
  <c r="EZ20" i="3"/>
  <c r="FC19" i="3"/>
  <c r="FB19" i="3"/>
  <c r="FA19" i="3"/>
  <c r="EZ19" i="3"/>
  <c r="FE18" i="3"/>
  <c r="FD18" i="3"/>
  <c r="FG17" i="3"/>
  <c r="FF17" i="3"/>
  <c r="FC16" i="3"/>
  <c r="FB16" i="3"/>
  <c r="FA16" i="3"/>
  <c r="EZ16" i="3"/>
  <c r="FE15" i="3"/>
  <c r="FD15" i="3"/>
  <c r="FC10" i="3"/>
  <c r="FB10" i="3"/>
  <c r="FA10" i="3"/>
  <c r="EZ10" i="3"/>
  <c r="ES189" i="3"/>
  <c r="ER189" i="3"/>
  <c r="ES188" i="3"/>
  <c r="ER188" i="3"/>
  <c r="EQ187" i="3"/>
  <c r="EP187" i="3"/>
  <c r="EO187" i="3"/>
  <c r="EN187" i="3"/>
  <c r="EN186" i="3" s="1"/>
  <c r="EQ186" i="3"/>
  <c r="EP186" i="3"/>
  <c r="EO186" i="3"/>
  <c r="ES185" i="3"/>
  <c r="ER185" i="3"/>
  <c r="EQ179" i="3"/>
  <c r="EQ178" i="3" s="1"/>
  <c r="EP179" i="3"/>
  <c r="EP178" i="3" s="1"/>
  <c r="EN179" i="3"/>
  <c r="EN178" i="3" s="1"/>
  <c r="ES177" i="3"/>
  <c r="ER177" i="3"/>
  <c r="EQ175" i="3"/>
  <c r="EP175" i="3"/>
  <c r="EN175" i="3"/>
  <c r="ES174" i="3"/>
  <c r="ER174" i="3"/>
  <c r="EQ167" i="3"/>
  <c r="EP167" i="3"/>
  <c r="ES162" i="3"/>
  <c r="ER162" i="3"/>
  <c r="EQ162" i="3"/>
  <c r="EP162" i="3"/>
  <c r="EO162" i="3"/>
  <c r="EN162" i="3"/>
  <c r="ES161" i="3"/>
  <c r="ER161" i="3"/>
  <c r="EQ158" i="3"/>
  <c r="EP158" i="3"/>
  <c r="EN158" i="3"/>
  <c r="ES157" i="3"/>
  <c r="ER157" i="3"/>
  <c r="EQ155" i="3"/>
  <c r="EP155" i="3"/>
  <c r="ES154" i="3"/>
  <c r="ER154" i="3"/>
  <c r="EQ145" i="3"/>
  <c r="EP145" i="3"/>
  <c r="EN145" i="3"/>
  <c r="ES143" i="3"/>
  <c r="ER143" i="3"/>
  <c r="EP141" i="3"/>
  <c r="EN141" i="3"/>
  <c r="EQ141" i="3"/>
  <c r="ES140" i="3"/>
  <c r="ER140" i="3"/>
  <c r="EQ138" i="3"/>
  <c r="EP138" i="3"/>
  <c r="EO138" i="3"/>
  <c r="ES136" i="3"/>
  <c r="ER136" i="3"/>
  <c r="EQ134" i="3"/>
  <c r="EP134" i="3"/>
  <c r="ES132" i="3"/>
  <c r="ER132" i="3"/>
  <c r="ES131" i="3"/>
  <c r="ER131" i="3"/>
  <c r="ES130" i="3"/>
  <c r="ER130" i="3"/>
  <c r="EP128" i="3"/>
  <c r="EN128" i="3"/>
  <c r="EQ128" i="3"/>
  <c r="ES127" i="3"/>
  <c r="ER127" i="3"/>
  <c r="EQ125" i="3"/>
  <c r="EP125" i="3"/>
  <c r="EO125" i="3"/>
  <c r="ES124" i="3"/>
  <c r="ER124" i="3"/>
  <c r="EP122" i="3"/>
  <c r="EO122" i="3"/>
  <c r="EQ122" i="3"/>
  <c r="ES120" i="3"/>
  <c r="ER120" i="3"/>
  <c r="EP118" i="3"/>
  <c r="EN118" i="3"/>
  <c r="EQ118" i="3"/>
  <c r="ES114" i="3"/>
  <c r="ER114" i="3"/>
  <c r="EQ114" i="3"/>
  <c r="EP114" i="3"/>
  <c r="EO114" i="3"/>
  <c r="EN114" i="3"/>
  <c r="ES113" i="3"/>
  <c r="ER113" i="3"/>
  <c r="EQ111" i="3"/>
  <c r="EP111" i="3"/>
  <c r="EO111" i="3"/>
  <c r="ES109" i="3"/>
  <c r="ER109" i="3"/>
  <c r="EQ103" i="3"/>
  <c r="EQ102" i="3" s="1"/>
  <c r="EP103" i="3"/>
  <c r="EP102" i="3" s="1"/>
  <c r="EO103" i="3"/>
  <c r="EO102" i="3" s="1"/>
  <c r="ES101" i="3"/>
  <c r="ER101" i="3"/>
  <c r="EP96" i="3"/>
  <c r="EQ96" i="3"/>
  <c r="ES95" i="3"/>
  <c r="ER95" i="3"/>
  <c r="EQ92" i="3"/>
  <c r="EP92" i="3"/>
  <c r="EO92" i="3"/>
  <c r="ES90" i="3"/>
  <c r="ER90" i="3"/>
  <c r="EQ88" i="3"/>
  <c r="EP88" i="3"/>
  <c r="EO88" i="3"/>
  <c r="ES87" i="3"/>
  <c r="ER87" i="3"/>
  <c r="EP71" i="3"/>
  <c r="EN71" i="3"/>
  <c r="EQ71" i="3"/>
  <c r="ES68" i="3"/>
  <c r="ES67" i="3" s="1"/>
  <c r="ER68" i="3"/>
  <c r="ER67" i="3" s="1"/>
  <c r="EQ67" i="3"/>
  <c r="EP67" i="3"/>
  <c r="EO67" i="3"/>
  <c r="EN67" i="3"/>
  <c r="ES66" i="3"/>
  <c r="ER66" i="3"/>
  <c r="EQ64" i="3"/>
  <c r="EP64" i="3"/>
  <c r="EO64" i="3"/>
  <c r="EQ60" i="3"/>
  <c r="EP60" i="3"/>
  <c r="EO60" i="3"/>
  <c r="ES59" i="3"/>
  <c r="ER59" i="3"/>
  <c r="EP57" i="3"/>
  <c r="EQ57" i="3"/>
  <c r="ES56" i="3"/>
  <c r="ER56" i="3"/>
  <c r="EQ49" i="3"/>
  <c r="EP49" i="3"/>
  <c r="EO49" i="3"/>
  <c r="EN49" i="3"/>
  <c r="ES47" i="3"/>
  <c r="ER47" i="3"/>
  <c r="EQ44" i="3"/>
  <c r="EP44" i="3"/>
  <c r="EO44" i="3"/>
  <c r="EO43" i="3" s="1"/>
  <c r="EN44" i="3"/>
  <c r="EN43" i="3" s="1"/>
  <c r="EQ43" i="3"/>
  <c r="EP43" i="3"/>
  <c r="ES41" i="3"/>
  <c r="ES40" i="3" s="1"/>
  <c r="ES39" i="3" s="1"/>
  <c r="ER41" i="3"/>
  <c r="ER40" i="3" s="1"/>
  <c r="ER39" i="3" s="1"/>
  <c r="EQ40" i="3"/>
  <c r="EQ39" i="3" s="1"/>
  <c r="EP40" i="3"/>
  <c r="EP39" i="3" s="1"/>
  <c r="EO40" i="3"/>
  <c r="EO39" i="3" s="1"/>
  <c r="EN40" i="3"/>
  <c r="EN39" i="3" s="1"/>
  <c r="ES37" i="3"/>
  <c r="ER37" i="3"/>
  <c r="EP31" i="3"/>
  <c r="EQ31" i="3"/>
  <c r="EO31" i="3"/>
  <c r="EN31" i="3"/>
  <c r="ES30" i="3"/>
  <c r="ER30" i="3"/>
  <c r="EQ28" i="3"/>
  <c r="EQ27" i="3" s="1"/>
  <c r="EP28" i="3"/>
  <c r="EP27" i="3" s="1"/>
  <c r="ES26" i="3"/>
  <c r="ER26" i="3"/>
  <c r="EQ24" i="3"/>
  <c r="EP24" i="3"/>
  <c r="EQ20" i="3"/>
  <c r="EP20" i="3"/>
  <c r="ES18" i="3"/>
  <c r="ER18" i="3"/>
  <c r="EQ16" i="3"/>
  <c r="EP16" i="3"/>
  <c r="EO16" i="3"/>
  <c r="ES15" i="3"/>
  <c r="ER15" i="3"/>
  <c r="EQ10" i="3"/>
  <c r="EP10" i="3"/>
  <c r="EO10" i="3"/>
  <c r="EE193" i="3"/>
  <c r="ED193" i="3"/>
  <c r="EG189" i="3"/>
  <c r="EF189" i="3"/>
  <c r="EG188" i="3"/>
  <c r="EF188" i="3"/>
  <c r="EE187" i="3"/>
  <c r="EE186" i="3" s="1"/>
  <c r="ED187" i="3"/>
  <c r="ED186" i="3" s="1"/>
  <c r="EC187" i="3"/>
  <c r="EC186" i="3" s="1"/>
  <c r="EB187" i="3"/>
  <c r="EB186" i="3" s="1"/>
  <c r="EG185" i="3"/>
  <c r="EF185" i="3"/>
  <c r="EG177" i="3"/>
  <c r="EF177" i="3"/>
  <c r="ED175" i="3"/>
  <c r="EB175" i="3"/>
  <c r="EE175" i="3"/>
  <c r="EG174" i="3"/>
  <c r="EF174" i="3"/>
  <c r="ED167" i="3"/>
  <c r="EG162" i="3"/>
  <c r="EF162" i="3"/>
  <c r="EE162" i="3"/>
  <c r="ED162" i="3"/>
  <c r="EC162" i="3"/>
  <c r="EB162" i="3"/>
  <c r="EG161" i="3"/>
  <c r="EF161" i="3"/>
  <c r="ED158" i="3"/>
  <c r="EG157" i="3"/>
  <c r="EF157" i="3"/>
  <c r="EE155" i="3"/>
  <c r="ED155" i="3"/>
  <c r="EC155" i="3"/>
  <c r="EG154" i="3"/>
  <c r="EF154" i="3"/>
  <c r="ED145" i="3"/>
  <c r="EE145" i="3"/>
  <c r="EG143" i="3"/>
  <c r="EF143" i="3"/>
  <c r="ED141" i="3"/>
  <c r="EE141" i="3"/>
  <c r="EG140" i="3"/>
  <c r="EF140" i="3"/>
  <c r="EE138" i="3"/>
  <c r="ED138" i="3"/>
  <c r="EC138" i="3"/>
  <c r="EG136" i="3"/>
  <c r="EF136" i="3"/>
  <c r="EE134" i="3"/>
  <c r="ED134" i="3"/>
  <c r="EG132" i="3"/>
  <c r="EF132" i="3"/>
  <c r="EG131" i="3"/>
  <c r="EF131" i="3"/>
  <c r="EG130" i="3"/>
  <c r="EF130" i="3"/>
  <c r="ED128" i="3"/>
  <c r="EC128" i="3"/>
  <c r="EE128" i="3"/>
  <c r="EG127" i="3"/>
  <c r="EF127" i="3"/>
  <c r="EE125" i="3"/>
  <c r="ED125" i="3"/>
  <c r="EG124" i="3"/>
  <c r="EF124" i="3"/>
  <c r="ED122" i="3"/>
  <c r="EE122" i="3"/>
  <c r="EG120" i="3"/>
  <c r="EF120" i="3"/>
  <c r="ED118" i="3"/>
  <c r="EC118" i="3"/>
  <c r="EE118" i="3"/>
  <c r="EG114" i="3"/>
  <c r="EF114" i="3"/>
  <c r="EE114" i="3"/>
  <c r="ED114" i="3"/>
  <c r="EC114" i="3"/>
  <c r="EB114" i="3"/>
  <c r="EG113" i="3"/>
  <c r="EF113" i="3"/>
  <c r="EE111" i="3"/>
  <c r="ED111" i="3"/>
  <c r="EG109" i="3"/>
  <c r="EF109" i="3"/>
  <c r="ED103" i="3"/>
  <c r="ED102" i="3" s="1"/>
  <c r="EG101" i="3"/>
  <c r="EF101" i="3"/>
  <c r="ED96" i="3"/>
  <c r="EC96" i="3"/>
  <c r="EG95" i="3"/>
  <c r="EF95" i="3"/>
  <c r="EE92" i="3"/>
  <c r="ED92" i="3"/>
  <c r="EG90" i="3"/>
  <c r="EF90" i="3"/>
  <c r="EE88" i="3"/>
  <c r="ED88" i="3"/>
  <c r="EG87" i="3"/>
  <c r="EF87" i="3"/>
  <c r="ED71" i="3"/>
  <c r="EG68" i="3"/>
  <c r="EG67" i="3" s="1"/>
  <c r="EF68" i="3"/>
  <c r="EF67" i="3" s="1"/>
  <c r="EE67" i="3"/>
  <c r="ED67" i="3"/>
  <c r="EC67" i="3"/>
  <c r="EB67" i="3"/>
  <c r="EG66" i="3"/>
  <c r="EF66" i="3"/>
  <c r="ED64" i="3"/>
  <c r="EE64" i="3"/>
  <c r="EE60" i="3"/>
  <c r="ED60" i="3"/>
  <c r="EC60" i="3"/>
  <c r="EG59" i="3"/>
  <c r="EF59" i="3"/>
  <c r="EE57" i="3"/>
  <c r="ED57" i="3"/>
  <c r="EG56" i="3"/>
  <c r="EF56" i="3"/>
  <c r="EE49" i="3"/>
  <c r="EG47" i="3"/>
  <c r="EF47" i="3"/>
  <c r="EE44" i="3"/>
  <c r="EE43" i="3" s="1"/>
  <c r="ED44" i="3"/>
  <c r="ED43" i="3" s="1"/>
  <c r="EC44" i="3"/>
  <c r="EC43" i="3" s="1"/>
  <c r="EG41" i="3"/>
  <c r="EG40" i="3" s="1"/>
  <c r="EG39" i="3" s="1"/>
  <c r="EF41" i="3"/>
  <c r="EF40" i="3" s="1"/>
  <c r="EF39" i="3" s="1"/>
  <c r="EE40" i="3"/>
  <c r="EE39" i="3" s="1"/>
  <c r="ED40" i="3"/>
  <c r="ED39" i="3" s="1"/>
  <c r="EC40" i="3"/>
  <c r="EC39" i="3" s="1"/>
  <c r="EB40" i="3"/>
  <c r="EB39" i="3" s="1"/>
  <c r="EG37" i="3"/>
  <c r="EF37" i="3"/>
  <c r="EB31" i="3"/>
  <c r="EE31" i="3"/>
  <c r="ED31" i="3"/>
  <c r="EG30" i="3"/>
  <c r="EF30" i="3"/>
  <c r="EE28" i="3"/>
  <c r="EE27" i="3" s="1"/>
  <c r="ED28" i="3"/>
  <c r="ED27" i="3" s="1"/>
  <c r="EG26" i="3"/>
  <c r="EF26" i="3"/>
  <c r="EE24" i="3"/>
  <c r="ED24" i="3"/>
  <c r="EC24" i="3"/>
  <c r="EE20" i="3"/>
  <c r="ED20" i="3"/>
  <c r="EG18" i="3"/>
  <c r="EF18" i="3"/>
  <c r="EE16" i="3"/>
  <c r="ED16" i="3"/>
  <c r="EG15" i="3"/>
  <c r="EF15" i="3"/>
  <c r="EE10" i="3"/>
  <c r="ED10" i="3"/>
  <c r="DS193" i="3"/>
  <c r="DR193" i="3"/>
  <c r="DU189" i="3"/>
  <c r="DT189" i="3"/>
  <c r="DU188" i="3"/>
  <c r="DT188" i="3"/>
  <c r="DS187" i="3"/>
  <c r="DS186" i="3" s="1"/>
  <c r="DR187" i="3"/>
  <c r="DR186" i="3" s="1"/>
  <c r="DQ187" i="3"/>
  <c r="DQ186" i="3" s="1"/>
  <c r="DP187" i="3"/>
  <c r="DP186" i="3" s="1"/>
  <c r="DU185" i="3"/>
  <c r="DT185" i="3"/>
  <c r="DP179" i="3"/>
  <c r="DP178" i="3" s="1"/>
  <c r="DS179" i="3"/>
  <c r="DS178" i="3" s="1"/>
  <c r="DR179" i="3"/>
  <c r="DR178" i="3" s="1"/>
  <c r="DQ179" i="3"/>
  <c r="DQ178" i="3" s="1"/>
  <c r="DU177" i="3"/>
  <c r="DT177" i="3"/>
  <c r="DS175" i="3"/>
  <c r="DR175" i="3"/>
  <c r="DQ175" i="3"/>
  <c r="DU174" i="3"/>
  <c r="DT174" i="3"/>
  <c r="DR167" i="3"/>
  <c r="DS167" i="3"/>
  <c r="DU162" i="3"/>
  <c r="DT162" i="3"/>
  <c r="DS162" i="3"/>
  <c r="DR162" i="3"/>
  <c r="DQ162" i="3"/>
  <c r="DP162" i="3"/>
  <c r="DU161" i="3"/>
  <c r="DT161" i="3"/>
  <c r="DS158" i="3"/>
  <c r="DR158" i="3"/>
  <c r="DU157" i="3"/>
  <c r="DT157" i="3"/>
  <c r="DR155" i="3"/>
  <c r="DS155" i="3"/>
  <c r="DU154" i="3"/>
  <c r="DT154" i="3"/>
  <c r="DP145" i="3"/>
  <c r="DS145" i="3"/>
  <c r="DR145" i="3"/>
  <c r="DU143" i="3"/>
  <c r="DT143" i="3"/>
  <c r="DR141" i="3"/>
  <c r="DQ141" i="3"/>
  <c r="DP141" i="3"/>
  <c r="DS141" i="3"/>
  <c r="DU140" i="3"/>
  <c r="DT140" i="3"/>
  <c r="DS138" i="3"/>
  <c r="DR138" i="3"/>
  <c r="DU136" i="3"/>
  <c r="DT136" i="3"/>
  <c r="DR134" i="3"/>
  <c r="DS134" i="3"/>
  <c r="DU132" i="3"/>
  <c r="DT132" i="3"/>
  <c r="DU131" i="3"/>
  <c r="DT131" i="3"/>
  <c r="DU130" i="3"/>
  <c r="DT130" i="3"/>
  <c r="DS128" i="3"/>
  <c r="DR128" i="3"/>
  <c r="DU127" i="3"/>
  <c r="DT127" i="3"/>
  <c r="DR125" i="3"/>
  <c r="DQ125" i="3"/>
  <c r="DS125" i="3"/>
  <c r="DU124" i="3"/>
  <c r="DT124" i="3"/>
  <c r="DR122" i="3"/>
  <c r="DQ122" i="3"/>
  <c r="DP122" i="3"/>
  <c r="DS122" i="3"/>
  <c r="DU120" i="3"/>
  <c r="DT120" i="3"/>
  <c r="DS118" i="3"/>
  <c r="DR118" i="3"/>
  <c r="DQ118" i="3"/>
  <c r="DP118" i="3"/>
  <c r="DU114" i="3"/>
  <c r="DT114" i="3"/>
  <c r="DS114" i="3"/>
  <c r="DR114" i="3"/>
  <c r="DQ114" i="3"/>
  <c r="DP114" i="3"/>
  <c r="DU113" i="3"/>
  <c r="DT113" i="3"/>
  <c r="DR111" i="3"/>
  <c r="DQ111" i="3"/>
  <c r="DS111" i="3"/>
  <c r="DU109" i="3"/>
  <c r="DT109" i="3"/>
  <c r="DR103" i="3"/>
  <c r="DR102" i="3" s="1"/>
  <c r="DQ103" i="3"/>
  <c r="DQ102" i="3" s="1"/>
  <c r="DS103" i="3"/>
  <c r="DS102" i="3" s="1"/>
  <c r="DU101" i="3"/>
  <c r="DT101" i="3"/>
  <c r="DS96" i="3"/>
  <c r="DR96" i="3"/>
  <c r="DQ96" i="3"/>
  <c r="DU95" i="3"/>
  <c r="DT95" i="3"/>
  <c r="DR92" i="3"/>
  <c r="DS92" i="3"/>
  <c r="DU90" i="3"/>
  <c r="DT90" i="3"/>
  <c r="DS88" i="3"/>
  <c r="DR88" i="3"/>
  <c r="DQ88" i="3"/>
  <c r="DU87" i="3"/>
  <c r="DT87" i="3"/>
  <c r="DR71" i="3"/>
  <c r="DQ71" i="3"/>
  <c r="DP71" i="3"/>
  <c r="DS71" i="3"/>
  <c r="DU68" i="3"/>
  <c r="DU67" i="3" s="1"/>
  <c r="DT68" i="3"/>
  <c r="DT67" i="3" s="1"/>
  <c r="DS67" i="3"/>
  <c r="DR67" i="3"/>
  <c r="DQ67" i="3"/>
  <c r="DP67" i="3"/>
  <c r="DU66" i="3"/>
  <c r="DT66" i="3"/>
  <c r="DR64" i="3"/>
  <c r="DP64" i="3"/>
  <c r="DS64" i="3"/>
  <c r="DR60" i="3"/>
  <c r="DQ60" i="3"/>
  <c r="DP60" i="3"/>
  <c r="DS60" i="3"/>
  <c r="DU59" i="3"/>
  <c r="DT59" i="3"/>
  <c r="DS57" i="3"/>
  <c r="DR57" i="3"/>
  <c r="DU56" i="3"/>
  <c r="DT56" i="3"/>
  <c r="DR49" i="3"/>
  <c r="DQ49" i="3"/>
  <c r="DP49" i="3"/>
  <c r="DS49" i="3"/>
  <c r="DU47" i="3"/>
  <c r="DT47" i="3"/>
  <c r="DS44" i="3"/>
  <c r="DS43" i="3" s="1"/>
  <c r="DR44" i="3"/>
  <c r="DR43" i="3" s="1"/>
  <c r="DQ44" i="3"/>
  <c r="DQ43" i="3" s="1"/>
  <c r="DU41" i="3"/>
  <c r="DU40" i="3" s="1"/>
  <c r="DU39" i="3" s="1"/>
  <c r="DT41" i="3"/>
  <c r="DT40" i="3" s="1"/>
  <c r="DT39" i="3" s="1"/>
  <c r="DS40" i="3"/>
  <c r="DR40" i="3"/>
  <c r="DR39" i="3" s="1"/>
  <c r="DQ40" i="3"/>
  <c r="DQ39" i="3" s="1"/>
  <c r="DP40" i="3"/>
  <c r="DP39" i="3" s="1"/>
  <c r="DS39" i="3"/>
  <c r="DU37" i="3"/>
  <c r="DT37" i="3"/>
  <c r="DQ31" i="3"/>
  <c r="DS31" i="3"/>
  <c r="DR31" i="3"/>
  <c r="DP31" i="3"/>
  <c r="DU30" i="3"/>
  <c r="DT30" i="3"/>
  <c r="DS28" i="3"/>
  <c r="DR28" i="3"/>
  <c r="DR27" i="3" s="1"/>
  <c r="DQ28" i="3"/>
  <c r="DQ27" i="3" s="1"/>
  <c r="DP28" i="3"/>
  <c r="DP27" i="3" s="1"/>
  <c r="DS27" i="3"/>
  <c r="DU26" i="3"/>
  <c r="DT26" i="3"/>
  <c r="DS24" i="3"/>
  <c r="DR24" i="3"/>
  <c r="DQ24" i="3"/>
  <c r="DS20" i="3"/>
  <c r="DR20" i="3"/>
  <c r="DQ20" i="3"/>
  <c r="DU18" i="3"/>
  <c r="DT18" i="3"/>
  <c r="DS16" i="3"/>
  <c r="DR16" i="3"/>
  <c r="DU15" i="3"/>
  <c r="DT15" i="3"/>
  <c r="DS10" i="3"/>
  <c r="DR10" i="3"/>
  <c r="DG193" i="3"/>
  <c r="DF193" i="3"/>
  <c r="DI189" i="3"/>
  <c r="DH189" i="3"/>
  <c r="DI188" i="3"/>
  <c r="DH188" i="3"/>
  <c r="DG187" i="3"/>
  <c r="DF187" i="3"/>
  <c r="DF186" i="3" s="1"/>
  <c r="DE187" i="3"/>
  <c r="DE186" i="3" s="1"/>
  <c r="DD187" i="3"/>
  <c r="DD186" i="3" s="1"/>
  <c r="DG186" i="3"/>
  <c r="DI185" i="3"/>
  <c r="DH185" i="3"/>
  <c r="DG179" i="3"/>
  <c r="DG178" i="3" s="1"/>
  <c r="DF179" i="3"/>
  <c r="DF178" i="3" s="1"/>
  <c r="DI177" i="3"/>
  <c r="DH177" i="3"/>
  <c r="DG175" i="3"/>
  <c r="DF175" i="3"/>
  <c r="DE175" i="3"/>
  <c r="DI174" i="3"/>
  <c r="DH174" i="3"/>
  <c r="DG167" i="3"/>
  <c r="DF167" i="3"/>
  <c r="DI162" i="3"/>
  <c r="DH162" i="3"/>
  <c r="DG162" i="3"/>
  <c r="DF162" i="3"/>
  <c r="DE162" i="3"/>
  <c r="DD162" i="3"/>
  <c r="DI161" i="3"/>
  <c r="DH161" i="3"/>
  <c r="DG158" i="3"/>
  <c r="DF158" i="3"/>
  <c r="DE158" i="3"/>
  <c r="DI157" i="3"/>
  <c r="DH157" i="3"/>
  <c r="DG155" i="3"/>
  <c r="DF155" i="3"/>
  <c r="DI154" i="3"/>
  <c r="DH154" i="3"/>
  <c r="DG145" i="3"/>
  <c r="DF145" i="3"/>
  <c r="DI143" i="3"/>
  <c r="DH143" i="3"/>
  <c r="DG141" i="3"/>
  <c r="DF141" i="3"/>
  <c r="DE141" i="3"/>
  <c r="DI140" i="3"/>
  <c r="DH140" i="3"/>
  <c r="DG138" i="3"/>
  <c r="DF138" i="3"/>
  <c r="DI136" i="3"/>
  <c r="DH136" i="3"/>
  <c r="DG134" i="3"/>
  <c r="DF134" i="3"/>
  <c r="DI132" i="3"/>
  <c r="DH132" i="3"/>
  <c r="DI131" i="3"/>
  <c r="DH131" i="3"/>
  <c r="DI130" i="3"/>
  <c r="DH130" i="3"/>
  <c r="DG128" i="3"/>
  <c r="DF128" i="3"/>
  <c r="DI127" i="3"/>
  <c r="DH127" i="3"/>
  <c r="DG125" i="3"/>
  <c r="DF125" i="3"/>
  <c r="DI124" i="3"/>
  <c r="DH124" i="3"/>
  <c r="DG122" i="3"/>
  <c r="DF122" i="3"/>
  <c r="DE122" i="3"/>
  <c r="DI120" i="3"/>
  <c r="DH120" i="3"/>
  <c r="DG118" i="3"/>
  <c r="DF118" i="3"/>
  <c r="DE118" i="3"/>
  <c r="DI114" i="3"/>
  <c r="DH114" i="3"/>
  <c r="DG114" i="3"/>
  <c r="DF114" i="3"/>
  <c r="DE114" i="3"/>
  <c r="DD114" i="3"/>
  <c r="DI113" i="3"/>
  <c r="DH113" i="3"/>
  <c r="DG111" i="3"/>
  <c r="DF111" i="3"/>
  <c r="DI109" i="3"/>
  <c r="DH109" i="3"/>
  <c r="DG103" i="3"/>
  <c r="DG102" i="3" s="1"/>
  <c r="DF103" i="3"/>
  <c r="DF102" i="3" s="1"/>
  <c r="DI101" i="3"/>
  <c r="DH101" i="3"/>
  <c r="DG96" i="3"/>
  <c r="DF96" i="3"/>
  <c r="DI95" i="3"/>
  <c r="DH95" i="3"/>
  <c r="DG92" i="3"/>
  <c r="DF92" i="3"/>
  <c r="DI90" i="3"/>
  <c r="DH90" i="3"/>
  <c r="DG88" i="3"/>
  <c r="DF88" i="3"/>
  <c r="DI87" i="3"/>
  <c r="DH87" i="3"/>
  <c r="DG71" i="3"/>
  <c r="DF71" i="3"/>
  <c r="DE71" i="3"/>
  <c r="DI68" i="3"/>
  <c r="DI67" i="3" s="1"/>
  <c r="DH68" i="3"/>
  <c r="DH67" i="3" s="1"/>
  <c r="DG67" i="3"/>
  <c r="DF67" i="3"/>
  <c r="DE67" i="3"/>
  <c r="DD67" i="3"/>
  <c r="DI66" i="3"/>
  <c r="DH66" i="3"/>
  <c r="DG64" i="3"/>
  <c r="DF64" i="3"/>
  <c r="DG60" i="3"/>
  <c r="DF60" i="3"/>
  <c r="DI59" i="3"/>
  <c r="DH59" i="3"/>
  <c r="DG57" i="3"/>
  <c r="DF57" i="3"/>
  <c r="DD57" i="3"/>
  <c r="DI56" i="3"/>
  <c r="DH56" i="3"/>
  <c r="DG49" i="3"/>
  <c r="DI47" i="3"/>
  <c r="DH47" i="3"/>
  <c r="DG44" i="3"/>
  <c r="DG43" i="3" s="1"/>
  <c r="DF44" i="3"/>
  <c r="DF43" i="3" s="1"/>
  <c r="DI41" i="3"/>
  <c r="DI40" i="3" s="1"/>
  <c r="DI39" i="3" s="1"/>
  <c r="DH41" i="3"/>
  <c r="DH40" i="3" s="1"/>
  <c r="DH39" i="3" s="1"/>
  <c r="DG40" i="3"/>
  <c r="DG39" i="3" s="1"/>
  <c r="DF40" i="3"/>
  <c r="DF39" i="3" s="1"/>
  <c r="DE40" i="3"/>
  <c r="DE39" i="3" s="1"/>
  <c r="DD40" i="3"/>
  <c r="DD39" i="3" s="1"/>
  <c r="DI37" i="3"/>
  <c r="DH37" i="3"/>
  <c r="DG31" i="3"/>
  <c r="DF31" i="3"/>
  <c r="DI30" i="3"/>
  <c r="DH30" i="3"/>
  <c r="DG28" i="3"/>
  <c r="DG27" i="3" s="1"/>
  <c r="DF28" i="3"/>
  <c r="DF27" i="3" s="1"/>
  <c r="DI26" i="3"/>
  <c r="DH26" i="3"/>
  <c r="DG24" i="3"/>
  <c r="DF24" i="3"/>
  <c r="DG20" i="3"/>
  <c r="DF20" i="3"/>
  <c r="DD20" i="3"/>
  <c r="DI18" i="3"/>
  <c r="DH18" i="3"/>
  <c r="DG16" i="3"/>
  <c r="DF16" i="3"/>
  <c r="DD16" i="3"/>
  <c r="DI15" i="3"/>
  <c r="DH15" i="3"/>
  <c r="DG10" i="3"/>
  <c r="DF10" i="3"/>
  <c r="DE10" i="3"/>
  <c r="DD10" i="3"/>
  <c r="CW189" i="3"/>
  <c r="CV189" i="3"/>
  <c r="CW188" i="3"/>
  <c r="CV188" i="3"/>
  <c r="CU187" i="3"/>
  <c r="CT187" i="3"/>
  <c r="CT186" i="3" s="1"/>
  <c r="CS187" i="3"/>
  <c r="CS186" i="3" s="1"/>
  <c r="CR187" i="3"/>
  <c r="CR186" i="3" s="1"/>
  <c r="CU186" i="3"/>
  <c r="CW185" i="3"/>
  <c r="CV185" i="3"/>
  <c r="CU179" i="3"/>
  <c r="CU178" i="3" s="1"/>
  <c r="CT179" i="3"/>
  <c r="CT178" i="3" s="1"/>
  <c r="CW177" i="3"/>
  <c r="CV177" i="3"/>
  <c r="CU175" i="3"/>
  <c r="CT175" i="3"/>
  <c r="CS175" i="3"/>
  <c r="CW174" i="3"/>
  <c r="CV174" i="3"/>
  <c r="CT167" i="3"/>
  <c r="CU167" i="3"/>
  <c r="CW162" i="3"/>
  <c r="CV162" i="3"/>
  <c r="CU162" i="3"/>
  <c r="CT162" i="3"/>
  <c r="CS162" i="3"/>
  <c r="CR162" i="3"/>
  <c r="CW161" i="3"/>
  <c r="CV161" i="3"/>
  <c r="CR158" i="3"/>
  <c r="CU158" i="3"/>
  <c r="CT158" i="3"/>
  <c r="CW157" i="3"/>
  <c r="CV157" i="3"/>
  <c r="CU155" i="3"/>
  <c r="CT155" i="3"/>
  <c r="CR155" i="3"/>
  <c r="CW154" i="3"/>
  <c r="CV154" i="3"/>
  <c r="CT145" i="3"/>
  <c r="CU145" i="3"/>
  <c r="CW143" i="3"/>
  <c r="CV143" i="3"/>
  <c r="CU141" i="3"/>
  <c r="CR141" i="3"/>
  <c r="CT141" i="3"/>
  <c r="CW140" i="3"/>
  <c r="CV140" i="3"/>
  <c r="CU138" i="3"/>
  <c r="CT138" i="3"/>
  <c r="CW136" i="3"/>
  <c r="CV136" i="3"/>
  <c r="CT134" i="3"/>
  <c r="CR134" i="3"/>
  <c r="CU134" i="3"/>
  <c r="CW132" i="3"/>
  <c r="CV132" i="3"/>
  <c r="CW131" i="3"/>
  <c r="CV131" i="3"/>
  <c r="CW130" i="3"/>
  <c r="CV130" i="3"/>
  <c r="CU128" i="3"/>
  <c r="CT128" i="3"/>
  <c r="CS128" i="3"/>
  <c r="CW127" i="3"/>
  <c r="CV127" i="3"/>
  <c r="CT125" i="3"/>
  <c r="CR125" i="3"/>
  <c r="CU125" i="3"/>
  <c r="CW124" i="3"/>
  <c r="CV124" i="3"/>
  <c r="CU122" i="3"/>
  <c r="CT122" i="3"/>
  <c r="CS122" i="3"/>
  <c r="CW120" i="3"/>
  <c r="CV120" i="3"/>
  <c r="CR118" i="3"/>
  <c r="CU118" i="3"/>
  <c r="CT118" i="3"/>
  <c r="CW114" i="3"/>
  <c r="CV114" i="3"/>
  <c r="CU114" i="3"/>
  <c r="CT114" i="3"/>
  <c r="CS114" i="3"/>
  <c r="CR114" i="3"/>
  <c r="CW113" i="3"/>
  <c r="CV113" i="3"/>
  <c r="CT111" i="3"/>
  <c r="CR111" i="3"/>
  <c r="CU111" i="3"/>
  <c r="CW109" i="3"/>
  <c r="CV109" i="3"/>
  <c r="CU103" i="3"/>
  <c r="CU102" i="3" s="1"/>
  <c r="CT103" i="3"/>
  <c r="CT102" i="3" s="1"/>
  <c r="CS103" i="3"/>
  <c r="CS102" i="3" s="1"/>
  <c r="CW101" i="3"/>
  <c r="CV101" i="3"/>
  <c r="CT96" i="3"/>
  <c r="CS96" i="3"/>
  <c r="CR96" i="3"/>
  <c r="CU96" i="3"/>
  <c r="CW95" i="3"/>
  <c r="CV95" i="3"/>
  <c r="CU92" i="3"/>
  <c r="CT92" i="3"/>
  <c r="CS92" i="3"/>
  <c r="CW90" i="3"/>
  <c r="CV90" i="3"/>
  <c r="CT88" i="3"/>
  <c r="CS88" i="3"/>
  <c r="CU88" i="3"/>
  <c r="CR88" i="3"/>
  <c r="CW87" i="3"/>
  <c r="CV87" i="3"/>
  <c r="CU71" i="3"/>
  <c r="CT71" i="3"/>
  <c r="CS71" i="3"/>
  <c r="CW68" i="3"/>
  <c r="CW67" i="3" s="1"/>
  <c r="CV68" i="3"/>
  <c r="CV67" i="3" s="1"/>
  <c r="CU67" i="3"/>
  <c r="CT67" i="3"/>
  <c r="CS67" i="3"/>
  <c r="CR67" i="3"/>
  <c r="CW66" i="3"/>
  <c r="CV66" i="3"/>
  <c r="CU64" i="3"/>
  <c r="CT64" i="3"/>
  <c r="CS64" i="3"/>
  <c r="CU60" i="3"/>
  <c r="CT60" i="3"/>
  <c r="CS60" i="3"/>
  <c r="CR60" i="3"/>
  <c r="CW59" i="3"/>
  <c r="CV59" i="3"/>
  <c r="CT57" i="3"/>
  <c r="CU57" i="3"/>
  <c r="CW56" i="3"/>
  <c r="CV56" i="3"/>
  <c r="CU49" i="3"/>
  <c r="CT49" i="3"/>
  <c r="CS49" i="3"/>
  <c r="CR49" i="3"/>
  <c r="CW47" i="3"/>
  <c r="CV47" i="3"/>
  <c r="CU44" i="3"/>
  <c r="CU43" i="3" s="1"/>
  <c r="CT44" i="3"/>
  <c r="CT43" i="3" s="1"/>
  <c r="CS44" i="3"/>
  <c r="CS43" i="3" s="1"/>
  <c r="CR44" i="3"/>
  <c r="CR43" i="3" s="1"/>
  <c r="CW41" i="3"/>
  <c r="CW40" i="3" s="1"/>
  <c r="CW39" i="3" s="1"/>
  <c r="CV41" i="3"/>
  <c r="CV40" i="3" s="1"/>
  <c r="CV39" i="3" s="1"/>
  <c r="CU40" i="3"/>
  <c r="CU39" i="3" s="1"/>
  <c r="CT40" i="3"/>
  <c r="CT39" i="3" s="1"/>
  <c r="CS40" i="3"/>
  <c r="CS39" i="3" s="1"/>
  <c r="CR40" i="3"/>
  <c r="CR39" i="3" s="1"/>
  <c r="CW37" i="3"/>
  <c r="CV37" i="3"/>
  <c r="CR31" i="3"/>
  <c r="CU31" i="3"/>
  <c r="CT31" i="3"/>
  <c r="CS31" i="3"/>
  <c r="CW30" i="3"/>
  <c r="CV30" i="3"/>
  <c r="CT28" i="3"/>
  <c r="CT27" i="3" s="1"/>
  <c r="CU28" i="3"/>
  <c r="CU27" i="3" s="1"/>
  <c r="CW26" i="3"/>
  <c r="CV26" i="3"/>
  <c r="CU24" i="3"/>
  <c r="CT24" i="3"/>
  <c r="CS24" i="3"/>
  <c r="CU20" i="3"/>
  <c r="CT20" i="3"/>
  <c r="CS20" i="3"/>
  <c r="CR20" i="3"/>
  <c r="CW18" i="3"/>
  <c r="CV18" i="3"/>
  <c r="CU16" i="3"/>
  <c r="CT16" i="3"/>
  <c r="CW15" i="3"/>
  <c r="CV15" i="3"/>
  <c r="CU10" i="3"/>
  <c r="CT10" i="3"/>
  <c r="CS10" i="3"/>
  <c r="CR10" i="3"/>
  <c r="CK189" i="3"/>
  <c r="CJ189" i="3"/>
  <c r="CK188" i="3"/>
  <c r="CJ188" i="3"/>
  <c r="CI187" i="3"/>
  <c r="CI186" i="3" s="1"/>
  <c r="CH187" i="3"/>
  <c r="CH186" i="3" s="1"/>
  <c r="CG187" i="3"/>
  <c r="CG186" i="3" s="1"/>
  <c r="CF187" i="3"/>
  <c r="CF186" i="3" s="1"/>
  <c r="CK185" i="3"/>
  <c r="CJ185" i="3"/>
  <c r="CI179" i="3"/>
  <c r="CI178" i="3" s="1"/>
  <c r="CH179" i="3"/>
  <c r="CH178" i="3" s="1"/>
  <c r="CF179" i="3"/>
  <c r="CF178" i="3" s="1"/>
  <c r="CK177" i="3"/>
  <c r="CJ177" i="3"/>
  <c r="CI175" i="3"/>
  <c r="CH175" i="3"/>
  <c r="CF175" i="3"/>
  <c r="CK174" i="3"/>
  <c r="CJ174" i="3"/>
  <c r="CI167" i="3"/>
  <c r="CH167" i="3"/>
  <c r="CK162" i="3"/>
  <c r="CJ162" i="3"/>
  <c r="CI162" i="3"/>
  <c r="CH162" i="3"/>
  <c r="CG162" i="3"/>
  <c r="CF162" i="3"/>
  <c r="CK161" i="3"/>
  <c r="CJ161" i="3"/>
  <c r="CI158" i="3"/>
  <c r="CH158" i="3"/>
  <c r="CF158" i="3"/>
  <c r="CK157" i="3"/>
  <c r="CJ157" i="3"/>
  <c r="CI155" i="3"/>
  <c r="CH155" i="3"/>
  <c r="CK154" i="3"/>
  <c r="CJ154" i="3"/>
  <c r="CI145" i="3"/>
  <c r="CH145" i="3"/>
  <c r="CF145" i="3"/>
  <c r="CK143" i="3"/>
  <c r="CJ143" i="3"/>
  <c r="CI141" i="3"/>
  <c r="CH141" i="3"/>
  <c r="CF141" i="3"/>
  <c r="CK140" i="3"/>
  <c r="CJ140" i="3"/>
  <c r="CI138" i="3"/>
  <c r="CH138" i="3"/>
  <c r="CK136" i="3"/>
  <c r="CJ136" i="3"/>
  <c r="CI134" i="3"/>
  <c r="CH134" i="3"/>
  <c r="CK132" i="3"/>
  <c r="CJ132" i="3"/>
  <c r="CK131" i="3"/>
  <c r="CJ131" i="3"/>
  <c r="CK130" i="3"/>
  <c r="CJ130" i="3"/>
  <c r="CI128" i="3"/>
  <c r="CH128" i="3"/>
  <c r="CF128" i="3"/>
  <c r="CK127" i="3"/>
  <c r="CJ127" i="3"/>
  <c r="CI125" i="3"/>
  <c r="CH125" i="3"/>
  <c r="CK124" i="3"/>
  <c r="CJ124" i="3"/>
  <c r="CI122" i="3"/>
  <c r="CH122" i="3"/>
  <c r="CF122" i="3"/>
  <c r="CK120" i="3"/>
  <c r="CJ120" i="3"/>
  <c r="CI118" i="3"/>
  <c r="CH118" i="3"/>
  <c r="CF118" i="3"/>
  <c r="CK114" i="3"/>
  <c r="CJ114" i="3"/>
  <c r="CI114" i="3"/>
  <c r="CH114" i="3"/>
  <c r="CG114" i="3"/>
  <c r="CF114" i="3"/>
  <c r="CK113" i="3"/>
  <c r="CJ113" i="3"/>
  <c r="CI111" i="3"/>
  <c r="CH111" i="3"/>
  <c r="CG111" i="3"/>
  <c r="CF111" i="3"/>
  <c r="CK109" i="3"/>
  <c r="CJ109" i="3"/>
  <c r="CI103" i="3"/>
  <c r="CI102" i="3" s="1"/>
  <c r="CH103" i="3"/>
  <c r="CH102" i="3" s="1"/>
  <c r="CG103" i="3"/>
  <c r="CG102" i="3" s="1"/>
  <c r="CF103" i="3"/>
  <c r="CF102" i="3" s="1"/>
  <c r="CK101" i="3"/>
  <c r="CJ101" i="3"/>
  <c r="CI96" i="3"/>
  <c r="CH96" i="3"/>
  <c r="CG96" i="3"/>
  <c r="CF96" i="3"/>
  <c r="CK95" i="3"/>
  <c r="CJ95" i="3"/>
  <c r="CI92" i="3"/>
  <c r="CH92" i="3"/>
  <c r="CG92" i="3"/>
  <c r="CF92" i="3"/>
  <c r="CK90" i="3"/>
  <c r="CJ90" i="3"/>
  <c r="CI88" i="3"/>
  <c r="CH88" i="3"/>
  <c r="CG88" i="3"/>
  <c r="CF88" i="3"/>
  <c r="CK87" i="3"/>
  <c r="CJ87" i="3"/>
  <c r="CI71" i="3"/>
  <c r="CH71" i="3"/>
  <c r="CG71" i="3"/>
  <c r="CF71" i="3"/>
  <c r="CK68" i="3"/>
  <c r="CK67" i="3" s="1"/>
  <c r="CJ68" i="3"/>
  <c r="CJ67" i="3" s="1"/>
  <c r="CI67" i="3"/>
  <c r="CH67" i="3"/>
  <c r="CG67" i="3"/>
  <c r="CF67" i="3"/>
  <c r="CK66" i="3"/>
  <c r="CJ66" i="3"/>
  <c r="CI64" i="3"/>
  <c r="CH64" i="3"/>
  <c r="CG64" i="3"/>
  <c r="CF64" i="3"/>
  <c r="CI60" i="3"/>
  <c r="CG60" i="3"/>
  <c r="CH60" i="3"/>
  <c r="CF60" i="3"/>
  <c r="CK59" i="3"/>
  <c r="CJ59" i="3"/>
  <c r="CF57" i="3"/>
  <c r="CI57" i="3"/>
  <c r="CH57" i="3"/>
  <c r="CK56" i="3"/>
  <c r="CJ56" i="3"/>
  <c r="CI49" i="3"/>
  <c r="CH49" i="3"/>
  <c r="CG49" i="3"/>
  <c r="CF49" i="3"/>
  <c r="CK47" i="3"/>
  <c r="CJ47" i="3"/>
  <c r="CI44" i="3"/>
  <c r="CI43" i="3" s="1"/>
  <c r="CH44" i="3"/>
  <c r="CH43" i="3" s="1"/>
  <c r="CG44" i="3"/>
  <c r="CG43" i="3" s="1"/>
  <c r="CF44" i="3"/>
  <c r="CF43" i="3" s="1"/>
  <c r="CK41" i="3"/>
  <c r="CK40" i="3" s="1"/>
  <c r="CK39" i="3" s="1"/>
  <c r="CJ41" i="3"/>
  <c r="CJ40" i="3" s="1"/>
  <c r="CJ39" i="3" s="1"/>
  <c r="CI40" i="3"/>
  <c r="CI39" i="3" s="1"/>
  <c r="CH40" i="3"/>
  <c r="CH39" i="3" s="1"/>
  <c r="CG40" i="3"/>
  <c r="CG39" i="3" s="1"/>
  <c r="CF40" i="3"/>
  <c r="CF39" i="3" s="1"/>
  <c r="CK37" i="3"/>
  <c r="CJ37" i="3"/>
  <c r="CI31" i="3"/>
  <c r="CH31" i="3"/>
  <c r="CG31" i="3"/>
  <c r="CF31" i="3"/>
  <c r="CK30" i="3"/>
  <c r="CJ30" i="3"/>
  <c r="CI28" i="3"/>
  <c r="CI27" i="3" s="1"/>
  <c r="CH28" i="3"/>
  <c r="CH27" i="3" s="1"/>
  <c r="CF28" i="3"/>
  <c r="CF27" i="3" s="1"/>
  <c r="CK26" i="3"/>
  <c r="CJ26" i="3"/>
  <c r="CI24" i="3"/>
  <c r="CF24" i="3"/>
  <c r="CH24" i="3"/>
  <c r="CI20" i="3"/>
  <c r="CH20" i="3"/>
  <c r="CG20" i="3"/>
  <c r="CF20" i="3"/>
  <c r="CK18" i="3"/>
  <c r="CJ18" i="3"/>
  <c r="CH16" i="3"/>
  <c r="CI16" i="3"/>
  <c r="CK15" i="3"/>
  <c r="CJ15" i="3"/>
  <c r="CI10" i="3"/>
  <c r="CH10" i="3"/>
  <c r="CG10" i="3"/>
  <c r="CF10" i="3"/>
  <c r="BY189" i="3"/>
  <c r="BX189" i="3"/>
  <c r="BY188" i="3"/>
  <c r="BX188" i="3"/>
  <c r="BW187" i="3"/>
  <c r="BV187" i="3"/>
  <c r="BU187" i="3"/>
  <c r="BU186" i="3" s="1"/>
  <c r="BT187" i="3"/>
  <c r="BT186" i="3" s="1"/>
  <c r="BW186" i="3"/>
  <c r="BV186" i="3"/>
  <c r="BY185" i="3"/>
  <c r="BX185" i="3"/>
  <c r="BW179" i="3"/>
  <c r="BW178" i="3" s="1"/>
  <c r="BV179" i="3"/>
  <c r="BV178" i="3" s="1"/>
  <c r="BT179" i="3"/>
  <c r="BT178" i="3" s="1"/>
  <c r="BY177" i="3"/>
  <c r="BX177" i="3"/>
  <c r="BW175" i="3"/>
  <c r="BV175" i="3"/>
  <c r="BU175" i="3"/>
  <c r="BT175" i="3"/>
  <c r="BY174" i="3"/>
  <c r="BX174" i="3"/>
  <c r="BW167" i="3"/>
  <c r="BV167" i="3"/>
  <c r="BY162" i="3"/>
  <c r="BX162" i="3"/>
  <c r="BW162" i="3"/>
  <c r="BV162" i="3"/>
  <c r="BU162" i="3"/>
  <c r="BT162" i="3"/>
  <c r="BY161" i="3"/>
  <c r="BX161" i="3"/>
  <c r="BW158" i="3"/>
  <c r="BV158" i="3"/>
  <c r="BT158" i="3"/>
  <c r="BY157" i="3"/>
  <c r="BX157" i="3"/>
  <c r="BW155" i="3"/>
  <c r="BV155" i="3"/>
  <c r="BY154" i="3"/>
  <c r="BX154" i="3"/>
  <c r="BW145" i="3"/>
  <c r="BV145" i="3"/>
  <c r="BT145" i="3"/>
  <c r="BY143" i="3"/>
  <c r="BX143" i="3"/>
  <c r="BV141" i="3"/>
  <c r="BT141" i="3"/>
  <c r="BW141" i="3"/>
  <c r="BY140" i="3"/>
  <c r="BX140" i="3"/>
  <c r="BW138" i="3"/>
  <c r="BV138" i="3"/>
  <c r="BU138" i="3"/>
  <c r="BY136" i="3"/>
  <c r="BX136" i="3"/>
  <c r="BW134" i="3"/>
  <c r="BV134" i="3"/>
  <c r="BU134" i="3"/>
  <c r="BY132" i="3"/>
  <c r="BX132" i="3"/>
  <c r="BY131" i="3"/>
  <c r="BX131" i="3"/>
  <c r="BY130" i="3"/>
  <c r="BX130" i="3"/>
  <c r="BV128" i="3"/>
  <c r="BU128" i="3"/>
  <c r="BT128" i="3"/>
  <c r="BW128" i="3"/>
  <c r="BY127" i="3"/>
  <c r="BX127" i="3"/>
  <c r="BU125" i="3"/>
  <c r="BW125" i="3"/>
  <c r="BV125" i="3"/>
  <c r="BY124" i="3"/>
  <c r="BX124" i="3"/>
  <c r="BV122" i="3"/>
  <c r="BW122" i="3"/>
  <c r="BY120" i="3"/>
  <c r="BX120" i="3"/>
  <c r="BV118" i="3"/>
  <c r="BU118" i="3"/>
  <c r="BW118" i="3"/>
  <c r="BY114" i="3"/>
  <c r="BX114" i="3"/>
  <c r="BW114" i="3"/>
  <c r="BV114" i="3"/>
  <c r="BU114" i="3"/>
  <c r="BT114" i="3"/>
  <c r="BY113" i="3"/>
  <c r="BX113" i="3"/>
  <c r="BW111" i="3"/>
  <c r="BV111" i="3"/>
  <c r="BU111" i="3"/>
  <c r="BY109" i="3"/>
  <c r="BX109" i="3"/>
  <c r="BW103" i="3"/>
  <c r="BW102" i="3" s="1"/>
  <c r="BV103" i="3"/>
  <c r="BV102" i="3" s="1"/>
  <c r="BU103" i="3"/>
  <c r="BU102" i="3" s="1"/>
  <c r="BT103" i="3"/>
  <c r="BT102" i="3" s="1"/>
  <c r="BY101" i="3"/>
  <c r="BX101" i="3"/>
  <c r="BV96" i="3"/>
  <c r="BU96" i="3"/>
  <c r="BW96" i="3"/>
  <c r="BT96" i="3"/>
  <c r="BY95" i="3"/>
  <c r="BX95" i="3"/>
  <c r="BW92" i="3"/>
  <c r="BV92" i="3"/>
  <c r="BU92" i="3"/>
  <c r="BY90" i="3"/>
  <c r="BX90" i="3"/>
  <c r="BW88" i="3"/>
  <c r="BV88" i="3"/>
  <c r="BU88" i="3"/>
  <c r="BT88" i="3"/>
  <c r="BY87" i="3"/>
  <c r="BX87" i="3"/>
  <c r="BW71" i="3"/>
  <c r="BV71" i="3"/>
  <c r="BU71" i="3"/>
  <c r="BY68" i="3"/>
  <c r="BY67" i="3" s="1"/>
  <c r="BX68" i="3"/>
  <c r="BX67" i="3" s="1"/>
  <c r="BW67" i="3"/>
  <c r="BV67" i="3"/>
  <c r="BU67" i="3"/>
  <c r="BT67" i="3"/>
  <c r="BY66" i="3"/>
  <c r="BX66" i="3"/>
  <c r="BW64" i="3"/>
  <c r="BV64" i="3"/>
  <c r="BU64" i="3"/>
  <c r="BT64" i="3"/>
  <c r="BT60" i="3"/>
  <c r="BW60" i="3"/>
  <c r="BV60" i="3"/>
  <c r="BU60" i="3"/>
  <c r="BY59" i="3"/>
  <c r="BX59" i="3"/>
  <c r="BV57" i="3"/>
  <c r="BU57" i="3"/>
  <c r="BT57" i="3"/>
  <c r="BW57" i="3"/>
  <c r="BY56" i="3"/>
  <c r="BX56" i="3"/>
  <c r="BW49" i="3"/>
  <c r="BV49" i="3"/>
  <c r="BU49" i="3"/>
  <c r="BT49" i="3"/>
  <c r="BY47" i="3"/>
  <c r="BX47" i="3"/>
  <c r="BV44" i="3"/>
  <c r="BV43" i="3" s="1"/>
  <c r="BT44" i="3"/>
  <c r="BT43" i="3" s="1"/>
  <c r="BW44" i="3"/>
  <c r="BW43" i="3" s="1"/>
  <c r="BU44" i="3"/>
  <c r="BU43" i="3" s="1"/>
  <c r="BY41" i="3"/>
  <c r="BY40" i="3" s="1"/>
  <c r="BY39" i="3" s="1"/>
  <c r="BX41" i="3"/>
  <c r="BX40" i="3" s="1"/>
  <c r="BX39" i="3" s="1"/>
  <c r="BW40" i="3"/>
  <c r="BW39" i="3" s="1"/>
  <c r="BV40" i="3"/>
  <c r="BV39" i="3" s="1"/>
  <c r="BU40" i="3"/>
  <c r="BU39" i="3" s="1"/>
  <c r="BT40" i="3"/>
  <c r="BT39" i="3" s="1"/>
  <c r="BY37" i="3"/>
  <c r="BX37" i="3"/>
  <c r="BW31" i="3"/>
  <c r="BV31" i="3"/>
  <c r="BU31" i="3"/>
  <c r="BT31" i="3"/>
  <c r="BY30" i="3"/>
  <c r="BX30" i="3"/>
  <c r="BW28" i="3"/>
  <c r="BW27" i="3" s="1"/>
  <c r="BV28" i="3"/>
  <c r="BV27" i="3" s="1"/>
  <c r="BU28" i="3"/>
  <c r="BU27" i="3" s="1"/>
  <c r="BT28" i="3"/>
  <c r="BT27" i="3" s="1"/>
  <c r="BY26" i="3"/>
  <c r="BX26" i="3"/>
  <c r="BW24" i="3"/>
  <c r="BU24" i="3"/>
  <c r="BT24" i="3"/>
  <c r="BV24" i="3"/>
  <c r="BW20" i="3"/>
  <c r="BV20" i="3"/>
  <c r="BU20" i="3"/>
  <c r="BT20" i="3"/>
  <c r="BY18" i="3"/>
  <c r="BX18" i="3"/>
  <c r="BU16" i="3"/>
  <c r="BT16" i="3"/>
  <c r="BW16" i="3"/>
  <c r="BV16" i="3"/>
  <c r="BY15" i="3"/>
  <c r="BX15" i="3"/>
  <c r="BW10" i="3"/>
  <c r="BV10" i="3"/>
  <c r="BU10" i="3"/>
  <c r="BT10" i="3"/>
  <c r="BM189" i="3"/>
  <c r="BL189" i="3"/>
  <c r="BM188" i="3"/>
  <c r="BL188" i="3"/>
  <c r="BK187" i="3"/>
  <c r="BJ187" i="3"/>
  <c r="BJ186" i="3" s="1"/>
  <c r="BI187" i="3"/>
  <c r="BI186" i="3" s="1"/>
  <c r="BH187" i="3"/>
  <c r="BH186" i="3" s="1"/>
  <c r="BK186" i="3"/>
  <c r="BM185" i="3"/>
  <c r="BL185" i="3"/>
  <c r="BJ179" i="3"/>
  <c r="BJ178" i="3" s="1"/>
  <c r="BI179" i="3"/>
  <c r="BI178" i="3" s="1"/>
  <c r="BK179" i="3"/>
  <c r="BK178" i="3" s="1"/>
  <c r="BM177" i="3"/>
  <c r="BL177" i="3"/>
  <c r="BK175" i="3"/>
  <c r="BJ175" i="3"/>
  <c r="BM174" i="3"/>
  <c r="BL174" i="3"/>
  <c r="BK167" i="3"/>
  <c r="BJ167" i="3"/>
  <c r="BJ166" i="3" s="1"/>
  <c r="BI167" i="3"/>
  <c r="BM162" i="3"/>
  <c r="BL162" i="3"/>
  <c r="BK162" i="3"/>
  <c r="BJ162" i="3"/>
  <c r="BI162" i="3"/>
  <c r="BH162" i="3"/>
  <c r="BM161" i="3"/>
  <c r="BL161" i="3"/>
  <c r="BJ158" i="3"/>
  <c r="BK158" i="3"/>
  <c r="BH158" i="3"/>
  <c r="BM157" i="3"/>
  <c r="BL157" i="3"/>
  <c r="BK155" i="3"/>
  <c r="BJ155" i="3"/>
  <c r="BI155" i="3"/>
  <c r="BM154" i="3"/>
  <c r="BL154" i="3"/>
  <c r="BJ145" i="3"/>
  <c r="BK145" i="3"/>
  <c r="BM143" i="3"/>
  <c r="BL143" i="3"/>
  <c r="BK141" i="3"/>
  <c r="BJ141" i="3"/>
  <c r="BI141" i="3"/>
  <c r="BM140" i="3"/>
  <c r="BL140" i="3"/>
  <c r="BK138" i="3"/>
  <c r="BJ138" i="3"/>
  <c r="BI138" i="3"/>
  <c r="BM136" i="3"/>
  <c r="BL136" i="3"/>
  <c r="BK134" i="3"/>
  <c r="BJ134" i="3"/>
  <c r="BI134" i="3"/>
  <c r="BM132" i="3"/>
  <c r="BL132" i="3"/>
  <c r="BM131" i="3"/>
  <c r="BL131" i="3"/>
  <c r="BM130" i="3"/>
  <c r="BL130" i="3"/>
  <c r="BJ128" i="3"/>
  <c r="BH128" i="3"/>
  <c r="BK128" i="3"/>
  <c r="BM127" i="3"/>
  <c r="BL127" i="3"/>
  <c r="BK125" i="3"/>
  <c r="BJ125" i="3"/>
  <c r="BI125" i="3"/>
  <c r="BM124" i="3"/>
  <c r="BL124" i="3"/>
  <c r="BJ122" i="3"/>
  <c r="BK122" i="3"/>
  <c r="BM120" i="3"/>
  <c r="BL120" i="3"/>
  <c r="BJ118" i="3"/>
  <c r="BI118" i="3"/>
  <c r="BK118" i="3"/>
  <c r="BM114" i="3"/>
  <c r="BL114" i="3"/>
  <c r="BK114" i="3"/>
  <c r="BJ114" i="3"/>
  <c r="BI114" i="3"/>
  <c r="BH114" i="3"/>
  <c r="BM113" i="3"/>
  <c r="BL113" i="3"/>
  <c r="BK111" i="3"/>
  <c r="BJ111" i="3"/>
  <c r="BI111" i="3"/>
  <c r="BM109" i="3"/>
  <c r="BL109" i="3"/>
  <c r="BK103" i="3"/>
  <c r="BK102" i="3" s="1"/>
  <c r="BJ103" i="3"/>
  <c r="BJ102" i="3" s="1"/>
  <c r="BI103" i="3"/>
  <c r="BI102" i="3" s="1"/>
  <c r="BM101" i="3"/>
  <c r="BL101" i="3"/>
  <c r="BJ96" i="3"/>
  <c r="BI96" i="3"/>
  <c r="BH96" i="3"/>
  <c r="BK96" i="3"/>
  <c r="BM95" i="3"/>
  <c r="BL95" i="3"/>
  <c r="BK92" i="3"/>
  <c r="BJ92" i="3"/>
  <c r="BI92" i="3"/>
  <c r="BM90" i="3"/>
  <c r="BL90" i="3"/>
  <c r="BK88" i="3"/>
  <c r="BJ88" i="3"/>
  <c r="BI88" i="3"/>
  <c r="BM87" i="3"/>
  <c r="BL87" i="3"/>
  <c r="BK71" i="3"/>
  <c r="BJ71" i="3"/>
  <c r="BI71" i="3"/>
  <c r="BH71" i="3"/>
  <c r="BM68" i="3"/>
  <c r="BM67" i="3" s="1"/>
  <c r="BL68" i="3"/>
  <c r="BL67" i="3" s="1"/>
  <c r="BK67" i="3"/>
  <c r="BJ67" i="3"/>
  <c r="BI67" i="3"/>
  <c r="BH67" i="3"/>
  <c r="BM66" i="3"/>
  <c r="BL66" i="3"/>
  <c r="BK64" i="3"/>
  <c r="BJ64" i="3"/>
  <c r="BI64" i="3"/>
  <c r="BH64" i="3"/>
  <c r="BK60" i="3"/>
  <c r="BJ60" i="3"/>
  <c r="BI60" i="3"/>
  <c r="BH60" i="3"/>
  <c r="BM59" i="3"/>
  <c r="BL59" i="3"/>
  <c r="BK57" i="3"/>
  <c r="BJ57" i="3"/>
  <c r="BI57" i="3"/>
  <c r="BH57" i="3"/>
  <c r="BM56" i="3"/>
  <c r="BL56" i="3"/>
  <c r="BK49" i="3"/>
  <c r="BJ49" i="3"/>
  <c r="BI49" i="3"/>
  <c r="BH49" i="3"/>
  <c r="BM47" i="3"/>
  <c r="BL47" i="3"/>
  <c r="BK44" i="3"/>
  <c r="BK43" i="3" s="1"/>
  <c r="BJ44" i="3"/>
  <c r="BJ43" i="3" s="1"/>
  <c r="BI44" i="3"/>
  <c r="BI43" i="3" s="1"/>
  <c r="BH44" i="3"/>
  <c r="BH43" i="3" s="1"/>
  <c r="BM41" i="3"/>
  <c r="BM40" i="3" s="1"/>
  <c r="BM39" i="3" s="1"/>
  <c r="BL41" i="3"/>
  <c r="BL40" i="3" s="1"/>
  <c r="BL39" i="3" s="1"/>
  <c r="BK40" i="3"/>
  <c r="BJ40" i="3"/>
  <c r="BJ39" i="3" s="1"/>
  <c r="BI40" i="3"/>
  <c r="BI39" i="3" s="1"/>
  <c r="BH40" i="3"/>
  <c r="BH39" i="3" s="1"/>
  <c r="BK39" i="3"/>
  <c r="BM37" i="3"/>
  <c r="BL37" i="3"/>
  <c r="BK31" i="3"/>
  <c r="BJ31" i="3"/>
  <c r="BI31" i="3"/>
  <c r="BH31" i="3"/>
  <c r="BM30" i="3"/>
  <c r="BL30" i="3"/>
  <c r="BK28" i="3"/>
  <c r="BK27" i="3" s="1"/>
  <c r="BJ28" i="3"/>
  <c r="BJ27" i="3" s="1"/>
  <c r="BI28" i="3"/>
  <c r="BI27" i="3" s="1"/>
  <c r="BH28" i="3"/>
  <c r="BH27" i="3" s="1"/>
  <c r="BM26" i="3"/>
  <c r="BL26" i="3"/>
  <c r="BK24" i="3"/>
  <c r="BJ24" i="3"/>
  <c r="BI24" i="3"/>
  <c r="BH24" i="3"/>
  <c r="BK20" i="3"/>
  <c r="BK19" i="3" s="1"/>
  <c r="BJ20" i="3"/>
  <c r="BI20" i="3"/>
  <c r="BH20" i="3"/>
  <c r="BM18" i="3"/>
  <c r="BL18" i="3"/>
  <c r="BK16" i="3"/>
  <c r="BJ16" i="3"/>
  <c r="BH16" i="3"/>
  <c r="BI16" i="3"/>
  <c r="BM15" i="3"/>
  <c r="BL15" i="3"/>
  <c r="BK10" i="3"/>
  <c r="BJ10" i="3"/>
  <c r="BI10" i="3"/>
  <c r="BH10" i="3"/>
  <c r="BA189" i="3"/>
  <c r="AZ189" i="3"/>
  <c r="BA188" i="3"/>
  <c r="AZ188" i="3"/>
  <c r="AY187" i="3"/>
  <c r="AY186" i="3" s="1"/>
  <c r="AX187" i="3"/>
  <c r="AX186" i="3" s="1"/>
  <c r="AW187" i="3"/>
  <c r="AW186" i="3" s="1"/>
  <c r="AV187" i="3"/>
  <c r="AV186" i="3" s="1"/>
  <c r="BA185" i="3"/>
  <c r="AZ185" i="3"/>
  <c r="AY179" i="3"/>
  <c r="AY178" i="3" s="1"/>
  <c r="AX179" i="3"/>
  <c r="AX178" i="3" s="1"/>
  <c r="AW179" i="3"/>
  <c r="AW178" i="3" s="1"/>
  <c r="AY175" i="3"/>
  <c r="AX175" i="3"/>
  <c r="AW175" i="3"/>
  <c r="AV175" i="3"/>
  <c r="AY167" i="3"/>
  <c r="AY166" i="3" s="1"/>
  <c r="AX167" i="3"/>
  <c r="AX166" i="3" s="1"/>
  <c r="AZ162" i="3"/>
  <c r="BA162" i="3"/>
  <c r="AY162" i="3"/>
  <c r="AX162" i="3"/>
  <c r="AW162" i="3"/>
  <c r="AV162" i="3"/>
  <c r="AY158" i="3"/>
  <c r="AX158" i="3"/>
  <c r="AZ158" i="3"/>
  <c r="AW158" i="3"/>
  <c r="AY155" i="3"/>
  <c r="AX155" i="3"/>
  <c r="AY145" i="3"/>
  <c r="AX145" i="3"/>
  <c r="AW145" i="3"/>
  <c r="AV145" i="3"/>
  <c r="BA141" i="3"/>
  <c r="AY141" i="3"/>
  <c r="AX141" i="3"/>
  <c r="AW141" i="3"/>
  <c r="AV141" i="3"/>
  <c r="AY138" i="3"/>
  <c r="AY137" i="3" s="1"/>
  <c r="AX138" i="3"/>
  <c r="AW138" i="3"/>
  <c r="AV138" i="3"/>
  <c r="AZ134" i="3"/>
  <c r="AY134" i="3"/>
  <c r="AX134" i="3"/>
  <c r="AW134" i="3"/>
  <c r="BA131" i="3"/>
  <c r="AZ131" i="3"/>
  <c r="BA128" i="3"/>
  <c r="AY128" i="3"/>
  <c r="AX128" i="3"/>
  <c r="AW128" i="3"/>
  <c r="AV128" i="3"/>
  <c r="AZ125" i="3"/>
  <c r="AY125" i="3"/>
  <c r="AX125" i="3"/>
  <c r="AW125" i="3"/>
  <c r="AV125" i="3"/>
  <c r="AY122" i="3"/>
  <c r="AX122" i="3"/>
  <c r="AW122" i="3"/>
  <c r="AV122" i="3"/>
  <c r="AY118" i="3"/>
  <c r="AX118" i="3"/>
  <c r="AW118" i="3"/>
  <c r="AV118" i="3"/>
  <c r="BA114" i="3"/>
  <c r="AZ114" i="3"/>
  <c r="AY114" i="3"/>
  <c r="AX114" i="3"/>
  <c r="AW114" i="3"/>
  <c r="AV114" i="3"/>
  <c r="BA111" i="3"/>
  <c r="AY111" i="3"/>
  <c r="AX111" i="3"/>
  <c r="AW111" i="3"/>
  <c r="AV111" i="3"/>
  <c r="AZ103" i="3"/>
  <c r="AZ102" i="3" s="1"/>
  <c r="AY103" i="3"/>
  <c r="AY102" i="3" s="1"/>
  <c r="AX103" i="3"/>
  <c r="AX102" i="3" s="1"/>
  <c r="AW103" i="3"/>
  <c r="AW102" i="3" s="1"/>
  <c r="AV103" i="3"/>
  <c r="AV102" i="3" s="1"/>
  <c r="AY96" i="3"/>
  <c r="AX96" i="3"/>
  <c r="AW96" i="3"/>
  <c r="AV96" i="3"/>
  <c r="AY92" i="3"/>
  <c r="AX92" i="3"/>
  <c r="AW92" i="3"/>
  <c r="AV92" i="3"/>
  <c r="AV91" i="3" s="1"/>
  <c r="AY88" i="3"/>
  <c r="AX88" i="3"/>
  <c r="AW88" i="3"/>
  <c r="AV88" i="3"/>
  <c r="AY71" i="3"/>
  <c r="AX71" i="3"/>
  <c r="AW71" i="3"/>
  <c r="AV71" i="3"/>
  <c r="BA67" i="3"/>
  <c r="AZ67" i="3"/>
  <c r="AY67" i="3"/>
  <c r="AX67" i="3"/>
  <c r="AW67" i="3"/>
  <c r="AV67" i="3"/>
  <c r="AY64" i="3"/>
  <c r="AX64" i="3"/>
  <c r="AW64" i="3"/>
  <c r="AV64" i="3"/>
  <c r="AY60" i="3"/>
  <c r="AX60" i="3"/>
  <c r="AW60" i="3"/>
  <c r="AV60" i="3"/>
  <c r="AY57" i="3"/>
  <c r="AX57" i="3"/>
  <c r="AW57" i="3"/>
  <c r="AV57" i="3"/>
  <c r="AZ49" i="3"/>
  <c r="AY49" i="3"/>
  <c r="AX49" i="3"/>
  <c r="AW49" i="3"/>
  <c r="AV49" i="3"/>
  <c r="AY44" i="3"/>
  <c r="AY43" i="3" s="1"/>
  <c r="AX44" i="3"/>
  <c r="AW44" i="3"/>
  <c r="AW43" i="3" s="1"/>
  <c r="AV44" i="3"/>
  <c r="AV43" i="3" s="1"/>
  <c r="AX43" i="3"/>
  <c r="BA40" i="3"/>
  <c r="BA39" i="3" s="1"/>
  <c r="AZ40" i="3"/>
  <c r="AZ39" i="3" s="1"/>
  <c r="AY40" i="3"/>
  <c r="AY39" i="3" s="1"/>
  <c r="AX40" i="3"/>
  <c r="AX39" i="3" s="1"/>
  <c r="AW40" i="3"/>
  <c r="AW39" i="3" s="1"/>
  <c r="AV40" i="3"/>
  <c r="AV39" i="3" s="1"/>
  <c r="AX31" i="3"/>
  <c r="AW31" i="3"/>
  <c r="AV31" i="3"/>
  <c r="AY31" i="3"/>
  <c r="BA28" i="3"/>
  <c r="BA27" i="3" s="1"/>
  <c r="AY28" i="3"/>
  <c r="AY27" i="3" s="1"/>
  <c r="AX28" i="3"/>
  <c r="AX27" i="3" s="1"/>
  <c r="AW28" i="3"/>
  <c r="AW27" i="3" s="1"/>
  <c r="AV28" i="3"/>
  <c r="AV27" i="3" s="1"/>
  <c r="AY24" i="3"/>
  <c r="AY19" i="3" s="1"/>
  <c r="AX24" i="3"/>
  <c r="AW24" i="3"/>
  <c r="AV24" i="3"/>
  <c r="AY20" i="3"/>
  <c r="AX20" i="3"/>
  <c r="AW20" i="3"/>
  <c r="AV20" i="3"/>
  <c r="AV19" i="3" s="1"/>
  <c r="AX19" i="3"/>
  <c r="AW19" i="3"/>
  <c r="BA16" i="3"/>
  <c r="AY16" i="3"/>
  <c r="AX16" i="3"/>
  <c r="AW16" i="3"/>
  <c r="AV16" i="3"/>
  <c r="AY10" i="3"/>
  <c r="AX10" i="3"/>
  <c r="AW10" i="3"/>
  <c r="AV10" i="3"/>
  <c r="AY9" i="3"/>
  <c r="AO187" i="3"/>
  <c r="AO186" i="3" s="1"/>
  <c r="AM187" i="3"/>
  <c r="AM186" i="3" s="1"/>
  <c r="AL187" i="3"/>
  <c r="AL186" i="3" s="1"/>
  <c r="AK187" i="3"/>
  <c r="AK186" i="3" s="1"/>
  <c r="AJ187" i="3"/>
  <c r="AJ186" i="3" s="1"/>
  <c r="AK179" i="3"/>
  <c r="AK178" i="3" s="1"/>
  <c r="AM179" i="3"/>
  <c r="AM178" i="3" s="1"/>
  <c r="AO175" i="3"/>
  <c r="AJ175" i="3"/>
  <c r="AM175" i="3"/>
  <c r="AL175" i="3"/>
  <c r="AK175" i="3"/>
  <c r="AM167" i="3"/>
  <c r="AL167" i="3"/>
  <c r="AO167" i="3"/>
  <c r="AJ167" i="3"/>
  <c r="AO162" i="3"/>
  <c r="AN162" i="3"/>
  <c r="AM162" i="3"/>
  <c r="AL162" i="3"/>
  <c r="AK162" i="3"/>
  <c r="AJ162" i="3"/>
  <c r="AJ158" i="3"/>
  <c r="AM158" i="3"/>
  <c r="AL158" i="3"/>
  <c r="AK158" i="3"/>
  <c r="AL155" i="3"/>
  <c r="AK155" i="3"/>
  <c r="AJ155" i="3"/>
  <c r="AM155" i="3"/>
  <c r="AK145" i="3"/>
  <c r="AM145" i="3"/>
  <c r="AJ141" i="3"/>
  <c r="AM141" i="3"/>
  <c r="AL141" i="3"/>
  <c r="AK141" i="3"/>
  <c r="AL138" i="3"/>
  <c r="AJ138" i="3"/>
  <c r="AM138" i="3"/>
  <c r="AK138" i="3"/>
  <c r="AK137" i="3" s="1"/>
  <c r="AL134" i="3"/>
  <c r="AJ134" i="3"/>
  <c r="AM134" i="3"/>
  <c r="AK134" i="3"/>
  <c r="AO131" i="3"/>
  <c r="AN131" i="3"/>
  <c r="AJ128" i="3"/>
  <c r="AM128" i="3"/>
  <c r="AL128" i="3"/>
  <c r="AK128" i="3"/>
  <c r="AL125" i="3"/>
  <c r="AO125" i="3"/>
  <c r="AJ125" i="3"/>
  <c r="AM125" i="3"/>
  <c r="AK125" i="3"/>
  <c r="AO122" i="3"/>
  <c r="AJ122" i="3"/>
  <c r="AM122" i="3"/>
  <c r="AL122" i="3"/>
  <c r="AK122" i="3"/>
  <c r="AO118" i="3"/>
  <c r="AJ118" i="3"/>
  <c r="AM118" i="3"/>
  <c r="AL118" i="3"/>
  <c r="AK118" i="3"/>
  <c r="AO114" i="3"/>
  <c r="AN114" i="3"/>
  <c r="AM114" i="3"/>
  <c r="AL114" i="3"/>
  <c r="AK114" i="3"/>
  <c r="AJ114" i="3"/>
  <c r="AL111" i="3"/>
  <c r="AO111" i="3"/>
  <c r="AJ111" i="3"/>
  <c r="AM111" i="3"/>
  <c r="AK111" i="3"/>
  <c r="AL103" i="3"/>
  <c r="AL102" i="3" s="1"/>
  <c r="AM103" i="3"/>
  <c r="AM102" i="3" s="1"/>
  <c r="AK96" i="3"/>
  <c r="AM96" i="3"/>
  <c r="AL92" i="3"/>
  <c r="AK92" i="3"/>
  <c r="AJ92" i="3"/>
  <c r="AM92" i="3"/>
  <c r="AL88" i="3"/>
  <c r="AO88" i="3"/>
  <c r="AM88" i="3"/>
  <c r="AK88" i="3"/>
  <c r="AJ88" i="3"/>
  <c r="AM71" i="3"/>
  <c r="AK71" i="3"/>
  <c r="AN67" i="3"/>
  <c r="AO67" i="3"/>
  <c r="AM67" i="3"/>
  <c r="AL67" i="3"/>
  <c r="AK67" i="3"/>
  <c r="AJ67" i="3"/>
  <c r="AJ64" i="3"/>
  <c r="AM64" i="3"/>
  <c r="AL64" i="3"/>
  <c r="AK64" i="3"/>
  <c r="AL60" i="3"/>
  <c r="AO60" i="3"/>
  <c r="AN60" i="3"/>
  <c r="AM60" i="3"/>
  <c r="AK60" i="3"/>
  <c r="AO57" i="3"/>
  <c r="AJ57" i="3"/>
  <c r="AM57" i="3"/>
  <c r="AL57" i="3"/>
  <c r="AK57" i="3"/>
  <c r="AL49" i="3"/>
  <c r="AM49" i="3"/>
  <c r="AK49" i="3"/>
  <c r="AJ49" i="3"/>
  <c r="AL44" i="3"/>
  <c r="AL43" i="3" s="1"/>
  <c r="AN44" i="3"/>
  <c r="AN43" i="3" s="1"/>
  <c r="AM44" i="3"/>
  <c r="AM43" i="3" s="1"/>
  <c r="AO40" i="3"/>
  <c r="AO39" i="3" s="1"/>
  <c r="AN40" i="3"/>
  <c r="AN39" i="3" s="1"/>
  <c r="AM40" i="3"/>
  <c r="AL40" i="3"/>
  <c r="AL39" i="3" s="1"/>
  <c r="AK40" i="3"/>
  <c r="AK39" i="3" s="1"/>
  <c r="AJ40" i="3"/>
  <c r="AJ39" i="3" s="1"/>
  <c r="AM39" i="3"/>
  <c r="AM31" i="3"/>
  <c r="AL31" i="3"/>
  <c r="AJ31" i="3"/>
  <c r="AL28" i="3"/>
  <c r="AL27" i="3" s="1"/>
  <c r="AO28" i="3"/>
  <c r="AO27" i="3" s="1"/>
  <c r="AM28" i="3"/>
  <c r="AM27" i="3" s="1"/>
  <c r="AJ28" i="3"/>
  <c r="AJ27" i="3" s="1"/>
  <c r="AL24" i="3"/>
  <c r="AM24" i="3"/>
  <c r="AK24" i="3"/>
  <c r="AJ24" i="3"/>
  <c r="AL20" i="3"/>
  <c r="AO20" i="3"/>
  <c r="AM20" i="3"/>
  <c r="AJ20" i="3"/>
  <c r="AL16" i="3"/>
  <c r="AM16" i="3"/>
  <c r="AJ16" i="3"/>
  <c r="AL10" i="3"/>
  <c r="AK10" i="3"/>
  <c r="AO11" i="3"/>
  <c r="AM10" i="3"/>
  <c r="AJ10" i="3"/>
  <c r="Y193" i="3"/>
  <c r="Z193" i="3"/>
  <c r="AA193" i="3"/>
  <c r="X193" i="3"/>
  <c r="GM179" i="3"/>
  <c r="GL179" i="3"/>
  <c r="GM175" i="3"/>
  <c r="O68" i="6" s="1"/>
  <c r="Y155" i="3"/>
  <c r="GM145" i="3"/>
  <c r="O62" i="6" s="1"/>
  <c r="Y141" i="3"/>
  <c r="Y138" i="3"/>
  <c r="Y134" i="3"/>
  <c r="GM128" i="3"/>
  <c r="O55" i="6" s="1"/>
  <c r="Y128" i="3"/>
  <c r="GM125" i="3"/>
  <c r="O54" i="6" s="1"/>
  <c r="Y125" i="3"/>
  <c r="GM122" i="3"/>
  <c r="O53" i="6" s="1"/>
  <c r="Y122" i="3"/>
  <c r="GM118" i="3"/>
  <c r="O51" i="6" s="1"/>
  <c r="Y118" i="3"/>
  <c r="GM111" i="3"/>
  <c r="Y111" i="3"/>
  <c r="Y103" i="3"/>
  <c r="Y102" i="3" s="1"/>
  <c r="GM88" i="3"/>
  <c r="O42" i="6" s="1"/>
  <c r="GM71" i="3"/>
  <c r="GM64" i="3"/>
  <c r="GM57" i="3"/>
  <c r="O35" i="6" s="1"/>
  <c r="Y57" i="3"/>
  <c r="Y49" i="3"/>
  <c r="GM28" i="3"/>
  <c r="Y24" i="3"/>
  <c r="GM20" i="3"/>
  <c r="O23" i="6" s="1"/>
  <c r="Y20" i="3"/>
  <c r="Y16" i="3"/>
  <c r="AA11" i="3"/>
  <c r="Z11" i="3"/>
  <c r="Y11" i="3"/>
  <c r="Y10" i="3" s="1"/>
  <c r="X11" i="3"/>
  <c r="X10" i="3" s="1"/>
  <c r="M193" i="3"/>
  <c r="L193" i="3"/>
  <c r="L138" i="3"/>
  <c r="L122" i="3"/>
  <c r="GE189" i="3"/>
  <c r="GD189" i="3"/>
  <c r="GE188" i="3"/>
  <c r="GD188" i="3"/>
  <c r="GE185" i="3"/>
  <c r="GD185" i="3"/>
  <c r="GE184" i="3"/>
  <c r="GD184" i="3"/>
  <c r="GE183" i="3"/>
  <c r="GE182" i="3"/>
  <c r="GE181" i="3"/>
  <c r="GE180" i="3"/>
  <c r="GD180" i="3"/>
  <c r="GE177" i="3"/>
  <c r="GD177" i="3"/>
  <c r="GE176" i="3"/>
  <c r="GD176" i="3"/>
  <c r="GE174" i="3"/>
  <c r="GD174" i="3"/>
  <c r="GE170" i="3"/>
  <c r="GD170" i="3"/>
  <c r="GE168" i="3"/>
  <c r="GE163" i="3"/>
  <c r="GD163" i="3"/>
  <c r="GE161" i="3"/>
  <c r="GD161" i="3"/>
  <c r="GE160" i="3"/>
  <c r="GE159" i="3"/>
  <c r="GE157" i="3"/>
  <c r="GD157" i="3"/>
  <c r="GE156" i="3"/>
  <c r="GE154" i="3"/>
  <c r="GD154" i="3"/>
  <c r="GE153" i="3"/>
  <c r="GD153" i="3"/>
  <c r="GE152" i="3"/>
  <c r="GD152" i="3"/>
  <c r="GE151" i="3"/>
  <c r="GD151" i="3"/>
  <c r="GE150" i="3"/>
  <c r="GD150" i="3"/>
  <c r="GE149" i="3"/>
  <c r="GD149" i="3"/>
  <c r="GE148" i="3"/>
  <c r="GD148" i="3"/>
  <c r="GE146" i="3"/>
  <c r="GD146" i="3"/>
  <c r="GE143" i="3"/>
  <c r="GD143" i="3"/>
  <c r="GE142" i="3"/>
  <c r="GD142" i="3"/>
  <c r="GE140" i="3"/>
  <c r="GD140" i="3"/>
  <c r="GE139" i="3"/>
  <c r="GD139" i="3"/>
  <c r="GE136" i="3"/>
  <c r="GD136" i="3"/>
  <c r="GE135" i="3"/>
  <c r="GE132" i="3"/>
  <c r="GD132" i="3"/>
  <c r="GE130" i="3"/>
  <c r="GD130" i="3"/>
  <c r="GE129" i="3"/>
  <c r="GD129" i="3"/>
  <c r="GE127" i="3"/>
  <c r="GD127" i="3"/>
  <c r="GE126" i="3"/>
  <c r="GD126" i="3"/>
  <c r="GE124" i="3"/>
  <c r="GD124" i="3"/>
  <c r="GE123" i="3"/>
  <c r="GE120" i="3"/>
  <c r="GD120" i="3"/>
  <c r="GE119" i="3"/>
  <c r="GE115" i="3"/>
  <c r="GD115" i="3"/>
  <c r="GE113" i="3"/>
  <c r="GD113" i="3"/>
  <c r="GE112" i="3"/>
  <c r="GD112" i="3"/>
  <c r="GE109" i="3"/>
  <c r="GD109" i="3"/>
  <c r="GE108" i="3"/>
  <c r="GE107" i="3"/>
  <c r="GE106" i="3"/>
  <c r="GE105" i="3"/>
  <c r="GE104" i="3"/>
  <c r="GE101" i="3"/>
  <c r="GD101" i="3"/>
  <c r="GE100" i="3"/>
  <c r="GD100" i="3"/>
  <c r="GE99" i="3"/>
  <c r="GE98" i="3"/>
  <c r="GD98" i="3"/>
  <c r="GE97" i="3"/>
  <c r="GE95" i="3"/>
  <c r="GD95" i="3"/>
  <c r="GD93" i="3"/>
  <c r="GE90" i="3"/>
  <c r="GD90" i="3"/>
  <c r="GE89" i="3"/>
  <c r="GE87" i="3"/>
  <c r="GD87" i="3"/>
  <c r="GD86" i="3"/>
  <c r="GD85" i="3"/>
  <c r="GD80" i="3"/>
  <c r="GD79" i="3"/>
  <c r="GD78" i="3"/>
  <c r="GD77" i="3"/>
  <c r="GD76" i="3"/>
  <c r="GD75" i="3"/>
  <c r="GD74" i="3"/>
  <c r="GD73" i="3"/>
  <c r="GD72" i="3"/>
  <c r="GE68" i="3"/>
  <c r="GD68" i="3"/>
  <c r="GE66" i="3"/>
  <c r="GD66" i="3"/>
  <c r="GD65" i="3"/>
  <c r="GE59" i="3"/>
  <c r="GD59" i="3"/>
  <c r="GE58" i="3"/>
  <c r="GD58" i="3"/>
  <c r="GE56" i="3"/>
  <c r="GD56" i="3"/>
  <c r="GD55" i="3"/>
  <c r="GD54" i="3"/>
  <c r="GD53" i="3"/>
  <c r="GD51" i="3"/>
  <c r="GD50" i="3"/>
  <c r="GE47" i="3"/>
  <c r="GD47" i="3"/>
  <c r="GE46" i="3"/>
  <c r="GD46" i="3"/>
  <c r="GE45" i="3"/>
  <c r="GE41" i="3"/>
  <c r="GD41" i="3"/>
  <c r="GE37" i="3"/>
  <c r="GD37" i="3"/>
  <c r="GE30" i="3"/>
  <c r="GD30" i="3"/>
  <c r="GD29" i="3"/>
  <c r="GE26" i="3"/>
  <c r="GD26" i="3"/>
  <c r="GE25" i="3"/>
  <c r="GE21" i="3"/>
  <c r="GD21" i="3"/>
  <c r="GE18" i="3"/>
  <c r="GD18" i="3"/>
  <c r="GD17" i="3"/>
  <c r="GE15" i="3"/>
  <c r="GD15" i="3"/>
  <c r="GE14" i="3"/>
  <c r="GD14" i="3"/>
  <c r="GE13" i="3"/>
  <c r="GE12" i="3"/>
  <c r="GD12" i="3"/>
  <c r="FS189" i="3"/>
  <c r="FR189" i="3"/>
  <c r="FS188" i="3"/>
  <c r="FR188" i="3"/>
  <c r="FS185" i="3"/>
  <c r="FR185" i="3"/>
  <c r="FS184" i="3"/>
  <c r="FR184" i="3"/>
  <c r="FS182" i="3"/>
  <c r="FR182" i="3"/>
  <c r="FR180" i="3"/>
  <c r="FS177" i="3"/>
  <c r="FR177" i="3"/>
  <c r="FR176" i="3"/>
  <c r="FS174" i="3"/>
  <c r="FR174" i="3"/>
  <c r="FS168" i="3"/>
  <c r="FS163" i="3"/>
  <c r="FR163" i="3"/>
  <c r="FS161" i="3"/>
  <c r="FR161" i="3"/>
  <c r="FR160" i="3"/>
  <c r="FR159" i="3"/>
  <c r="FS157" i="3"/>
  <c r="FR157" i="3"/>
  <c r="FS156" i="3"/>
  <c r="FS154" i="3"/>
  <c r="FR154" i="3"/>
  <c r="FS153" i="3"/>
  <c r="FS152" i="3"/>
  <c r="FS149" i="3"/>
  <c r="FS143" i="3"/>
  <c r="FR143" i="3"/>
  <c r="FR142" i="3"/>
  <c r="FS140" i="3"/>
  <c r="FR140" i="3"/>
  <c r="FS139" i="3"/>
  <c r="FS136" i="3"/>
  <c r="FR136" i="3"/>
  <c r="FS132" i="3"/>
  <c r="FR132" i="3"/>
  <c r="FS130" i="3"/>
  <c r="FR130" i="3"/>
  <c r="FS129" i="3"/>
  <c r="FS127" i="3"/>
  <c r="FR127" i="3"/>
  <c r="FR126" i="3"/>
  <c r="FS124" i="3"/>
  <c r="FR124" i="3"/>
  <c r="FR123" i="3"/>
  <c r="FS120" i="3"/>
  <c r="FR120" i="3"/>
  <c r="FS115" i="3"/>
  <c r="FR115" i="3"/>
  <c r="FS113" i="3"/>
  <c r="FR113" i="3"/>
  <c r="FR112" i="3"/>
  <c r="FS109" i="3"/>
  <c r="FR109" i="3"/>
  <c r="FR108" i="3"/>
  <c r="FR107" i="3"/>
  <c r="FR106" i="3"/>
  <c r="FR105" i="3"/>
  <c r="FR104" i="3"/>
  <c r="FS101" i="3"/>
  <c r="FR101" i="3"/>
  <c r="FR100" i="3"/>
  <c r="FR99" i="3"/>
  <c r="FR98" i="3"/>
  <c r="FR97" i="3"/>
  <c r="FS95" i="3"/>
  <c r="FR95" i="3"/>
  <c r="FR93" i="3"/>
  <c r="FS90" i="3"/>
  <c r="FR90" i="3"/>
  <c r="FR89" i="3"/>
  <c r="FS87" i="3"/>
  <c r="FR87" i="3"/>
  <c r="FR86" i="3"/>
  <c r="FR85" i="3"/>
  <c r="FR80" i="3"/>
  <c r="FR79" i="3"/>
  <c r="FR78" i="3"/>
  <c r="FR77" i="3"/>
  <c r="FR76" i="3"/>
  <c r="FS75" i="3"/>
  <c r="FR75" i="3"/>
  <c r="FR74" i="3"/>
  <c r="FR73" i="3"/>
  <c r="FR72" i="3"/>
  <c r="FS68" i="3"/>
  <c r="FR68" i="3"/>
  <c r="FS66" i="3"/>
  <c r="FR66" i="3"/>
  <c r="FR65" i="3"/>
  <c r="FR61" i="3"/>
  <c r="FS59" i="3"/>
  <c r="FR59" i="3"/>
  <c r="FR58" i="3"/>
  <c r="FS56" i="3"/>
  <c r="FR56" i="3"/>
  <c r="FR55" i="3"/>
  <c r="FS54" i="3"/>
  <c r="FR54" i="3"/>
  <c r="FR53" i="3"/>
  <c r="FR51" i="3"/>
  <c r="FR50" i="3"/>
  <c r="FS47" i="3"/>
  <c r="FR47" i="3"/>
  <c r="FR46" i="3"/>
  <c r="FR45" i="3"/>
  <c r="FS41" i="3"/>
  <c r="FR41" i="3"/>
  <c r="FS37" i="3"/>
  <c r="FR37" i="3"/>
  <c r="FS30" i="3"/>
  <c r="FR30" i="3"/>
  <c r="FR29" i="3"/>
  <c r="FS26" i="3"/>
  <c r="FR26" i="3"/>
  <c r="FS25" i="3"/>
  <c r="FS21" i="3"/>
  <c r="FS18" i="3"/>
  <c r="FR18" i="3"/>
  <c r="FR17" i="3"/>
  <c r="FS15" i="3"/>
  <c r="FR15" i="3"/>
  <c r="FS14" i="3"/>
  <c r="FS13" i="3"/>
  <c r="FS12" i="3"/>
  <c r="FS11" i="3"/>
  <c r="FG189" i="3"/>
  <c r="FF189" i="3"/>
  <c r="FG188" i="3"/>
  <c r="FF188" i="3"/>
  <c r="FG185" i="3"/>
  <c r="FF185" i="3"/>
  <c r="FG184" i="3"/>
  <c r="FF183" i="3"/>
  <c r="FG181" i="3"/>
  <c r="FF181" i="3"/>
  <c r="FG177" i="3"/>
  <c r="FF177" i="3"/>
  <c r="FG176" i="3"/>
  <c r="FG174" i="3"/>
  <c r="FF174" i="3"/>
  <c r="FG170" i="3"/>
  <c r="FF170" i="3"/>
  <c r="FF169" i="3"/>
  <c r="FF168" i="3"/>
  <c r="FG163" i="3"/>
  <c r="FF163" i="3"/>
  <c r="FG161" i="3"/>
  <c r="FF161" i="3"/>
  <c r="FG160" i="3"/>
  <c r="FG159" i="3"/>
  <c r="FG157" i="3"/>
  <c r="FF157" i="3"/>
  <c r="FF156" i="3"/>
  <c r="FG154" i="3"/>
  <c r="FF154" i="3"/>
  <c r="FG152" i="3"/>
  <c r="FG150" i="3"/>
  <c r="FF150" i="3"/>
  <c r="FG148" i="3"/>
  <c r="FF146" i="3"/>
  <c r="FG143" i="3"/>
  <c r="FF143" i="3"/>
  <c r="FF142" i="3"/>
  <c r="FG140" i="3"/>
  <c r="FF140" i="3"/>
  <c r="FG136" i="3"/>
  <c r="FF136" i="3"/>
  <c r="FG135" i="3"/>
  <c r="FF135" i="3"/>
  <c r="FG132" i="3"/>
  <c r="FF132" i="3"/>
  <c r="FG130" i="3"/>
  <c r="FF130" i="3"/>
  <c r="FG127" i="3"/>
  <c r="FF127" i="3"/>
  <c r="FG126" i="3"/>
  <c r="FF126" i="3"/>
  <c r="FG124" i="3"/>
  <c r="FF124" i="3"/>
  <c r="FG120" i="3"/>
  <c r="FF120" i="3"/>
  <c r="FG119" i="3"/>
  <c r="FF119" i="3"/>
  <c r="FG115" i="3"/>
  <c r="FF115" i="3"/>
  <c r="FG113" i="3"/>
  <c r="FF113" i="3"/>
  <c r="FG112" i="3"/>
  <c r="FF112" i="3"/>
  <c r="FG109" i="3"/>
  <c r="FF109" i="3"/>
  <c r="FF107" i="3"/>
  <c r="FG101" i="3"/>
  <c r="FF101" i="3"/>
  <c r="FG100" i="3"/>
  <c r="FF100" i="3"/>
  <c r="FG99" i="3"/>
  <c r="FF99" i="3"/>
  <c r="FG98" i="3"/>
  <c r="FF98" i="3"/>
  <c r="FG97" i="3"/>
  <c r="FF97" i="3"/>
  <c r="FG95" i="3"/>
  <c r="FF95" i="3"/>
  <c r="FF93" i="3"/>
  <c r="FG90" i="3"/>
  <c r="FF90" i="3"/>
  <c r="FG89" i="3"/>
  <c r="FF89" i="3"/>
  <c r="FG87" i="3"/>
  <c r="FF87" i="3"/>
  <c r="FF85" i="3"/>
  <c r="FF77" i="3"/>
  <c r="FF73" i="3"/>
  <c r="FG68" i="3"/>
  <c r="FF68" i="3"/>
  <c r="FG66" i="3"/>
  <c r="FF66" i="3"/>
  <c r="FG59" i="3"/>
  <c r="FF59" i="3"/>
  <c r="FG58" i="3"/>
  <c r="FF58" i="3"/>
  <c r="FG56" i="3"/>
  <c r="FF56" i="3"/>
  <c r="FF53" i="3"/>
  <c r="FG50" i="3"/>
  <c r="FG47" i="3"/>
  <c r="FF47" i="3"/>
  <c r="FG46" i="3"/>
  <c r="FF46" i="3"/>
  <c r="FG45" i="3"/>
  <c r="FF45" i="3"/>
  <c r="FG41" i="3"/>
  <c r="FF41" i="3"/>
  <c r="FG37" i="3"/>
  <c r="FF37" i="3"/>
  <c r="FG30" i="3"/>
  <c r="FF30" i="3"/>
  <c r="FF29" i="3"/>
  <c r="FG26" i="3"/>
  <c r="FF26" i="3"/>
  <c r="FG25" i="3"/>
  <c r="FF25" i="3"/>
  <c r="FG21" i="3"/>
  <c r="FF21" i="3"/>
  <c r="FG18" i="3"/>
  <c r="FF18" i="3"/>
  <c r="FG15" i="3"/>
  <c r="FF15" i="3"/>
  <c r="FG14" i="3"/>
  <c r="FF14" i="3"/>
  <c r="FG13" i="3"/>
  <c r="FF13" i="3"/>
  <c r="FG12" i="3"/>
  <c r="FF12" i="3"/>
  <c r="FF11" i="3"/>
  <c r="EU189" i="3"/>
  <c r="ET189" i="3"/>
  <c r="EU188" i="3"/>
  <c r="ET188" i="3"/>
  <c r="EU185" i="3"/>
  <c r="ET185" i="3"/>
  <c r="EU177" i="3"/>
  <c r="ET177" i="3"/>
  <c r="EU174" i="3"/>
  <c r="ET174" i="3"/>
  <c r="EU161" i="3"/>
  <c r="ET161" i="3"/>
  <c r="EU157" i="3"/>
  <c r="ET157" i="3"/>
  <c r="EU154" i="3"/>
  <c r="ET154" i="3"/>
  <c r="EU143" i="3"/>
  <c r="ET143" i="3"/>
  <c r="EU140" i="3"/>
  <c r="ET140" i="3"/>
  <c r="EU136" i="3"/>
  <c r="ET136" i="3"/>
  <c r="EU132" i="3"/>
  <c r="ET132" i="3"/>
  <c r="EU130" i="3"/>
  <c r="ET130" i="3"/>
  <c r="EU127" i="3"/>
  <c r="ET127" i="3"/>
  <c r="EU124" i="3"/>
  <c r="ET124" i="3"/>
  <c r="EU120" i="3"/>
  <c r="ET120" i="3"/>
  <c r="EU113" i="3"/>
  <c r="ET113" i="3"/>
  <c r="EU109" i="3"/>
  <c r="ET109" i="3"/>
  <c r="EU101" i="3"/>
  <c r="ET101" i="3"/>
  <c r="EU95" i="3"/>
  <c r="ET95" i="3"/>
  <c r="EU90" i="3"/>
  <c r="ET90" i="3"/>
  <c r="EU87" i="3"/>
  <c r="ET87" i="3"/>
  <c r="EU68" i="3"/>
  <c r="ET68" i="3"/>
  <c r="EU66" i="3"/>
  <c r="ET66" i="3"/>
  <c r="EU59" i="3"/>
  <c r="ET59" i="3"/>
  <c r="EU56" i="3"/>
  <c r="ET56" i="3"/>
  <c r="EU47" i="3"/>
  <c r="ET47" i="3"/>
  <c r="EU41" i="3"/>
  <c r="ET41" i="3"/>
  <c r="EU37" i="3"/>
  <c r="ET37" i="3"/>
  <c r="EU30" i="3"/>
  <c r="ET30" i="3"/>
  <c r="EU26" i="3"/>
  <c r="ET26" i="3"/>
  <c r="EU18" i="3"/>
  <c r="ET18" i="3"/>
  <c r="EU15" i="3"/>
  <c r="ET15" i="3"/>
  <c r="EU11" i="3"/>
  <c r="ET11" i="3"/>
  <c r="EI189" i="3"/>
  <c r="EH189" i="3"/>
  <c r="EI188" i="3"/>
  <c r="EH188" i="3"/>
  <c r="EI185" i="3"/>
  <c r="EH185" i="3"/>
  <c r="EI177" i="3"/>
  <c r="EH177" i="3"/>
  <c r="EI174" i="3"/>
  <c r="EH174" i="3"/>
  <c r="EI161" i="3"/>
  <c r="EH161" i="3"/>
  <c r="EI157" i="3"/>
  <c r="EH157" i="3"/>
  <c r="EI154" i="3"/>
  <c r="EH154" i="3"/>
  <c r="EI143" i="3"/>
  <c r="EH143" i="3"/>
  <c r="EI140" i="3"/>
  <c r="EH140" i="3"/>
  <c r="EI136" i="3"/>
  <c r="EH136" i="3"/>
  <c r="EI132" i="3"/>
  <c r="EH132" i="3"/>
  <c r="EI130" i="3"/>
  <c r="EH130" i="3"/>
  <c r="EI127" i="3"/>
  <c r="EH127" i="3"/>
  <c r="EI124" i="3"/>
  <c r="EH124" i="3"/>
  <c r="EI120" i="3"/>
  <c r="EH120" i="3"/>
  <c r="EI113" i="3"/>
  <c r="EH113" i="3"/>
  <c r="EI109" i="3"/>
  <c r="EH109" i="3"/>
  <c r="EI101" i="3"/>
  <c r="EH101" i="3"/>
  <c r="EI95" i="3"/>
  <c r="EH95" i="3"/>
  <c r="EI90" i="3"/>
  <c r="EH90" i="3"/>
  <c r="EI87" i="3"/>
  <c r="EH87" i="3"/>
  <c r="EI68" i="3"/>
  <c r="EH68" i="3"/>
  <c r="EI66" i="3"/>
  <c r="EH66" i="3"/>
  <c r="EI59" i="3"/>
  <c r="EH59" i="3"/>
  <c r="EI56" i="3"/>
  <c r="EH56" i="3"/>
  <c r="EI47" i="3"/>
  <c r="EH47" i="3"/>
  <c r="EI41" i="3"/>
  <c r="EH41" i="3"/>
  <c r="EI37" i="3"/>
  <c r="EH37" i="3"/>
  <c r="EI30" i="3"/>
  <c r="EH30" i="3"/>
  <c r="EI26" i="3"/>
  <c r="EH26" i="3"/>
  <c r="EI18" i="3"/>
  <c r="EH18" i="3"/>
  <c r="EI15" i="3"/>
  <c r="EH15" i="3"/>
  <c r="EI11" i="3"/>
  <c r="DW189" i="3"/>
  <c r="DV189" i="3"/>
  <c r="DW188" i="3"/>
  <c r="DV188" i="3"/>
  <c r="DW185" i="3"/>
  <c r="DV185" i="3"/>
  <c r="DW177" i="3"/>
  <c r="DV177" i="3"/>
  <c r="DW174" i="3"/>
  <c r="DV174" i="3"/>
  <c r="DW161" i="3"/>
  <c r="DV161" i="3"/>
  <c r="DW157" i="3"/>
  <c r="DV157" i="3"/>
  <c r="DW154" i="3"/>
  <c r="DV154" i="3"/>
  <c r="DW143" i="3"/>
  <c r="DV143" i="3"/>
  <c r="DW140" i="3"/>
  <c r="DV140" i="3"/>
  <c r="DW136" i="3"/>
  <c r="DV136" i="3"/>
  <c r="DW132" i="3"/>
  <c r="DV132" i="3"/>
  <c r="DW130" i="3"/>
  <c r="DV130" i="3"/>
  <c r="DW127" i="3"/>
  <c r="DV127" i="3"/>
  <c r="DW124" i="3"/>
  <c r="DV124" i="3"/>
  <c r="DW120" i="3"/>
  <c r="DV120" i="3"/>
  <c r="DW113" i="3"/>
  <c r="DV113" i="3"/>
  <c r="DW109" i="3"/>
  <c r="DV109" i="3"/>
  <c r="DW101" i="3"/>
  <c r="DV101" i="3"/>
  <c r="DW95" i="3"/>
  <c r="DV95" i="3"/>
  <c r="DW90" i="3"/>
  <c r="DV90" i="3"/>
  <c r="DW87" i="3"/>
  <c r="DV87" i="3"/>
  <c r="DW68" i="3"/>
  <c r="DV68" i="3"/>
  <c r="DW66" i="3"/>
  <c r="DV66" i="3"/>
  <c r="DW59" i="3"/>
  <c r="DV59" i="3"/>
  <c r="DW56" i="3"/>
  <c r="DV56" i="3"/>
  <c r="DW47" i="3"/>
  <c r="DV47" i="3"/>
  <c r="DW41" i="3"/>
  <c r="DV41" i="3"/>
  <c r="DW37" i="3"/>
  <c r="DV37" i="3"/>
  <c r="DW30" i="3"/>
  <c r="DV30" i="3"/>
  <c r="DW26" i="3"/>
  <c r="DV26" i="3"/>
  <c r="DW18" i="3"/>
  <c r="DV18" i="3"/>
  <c r="DW15" i="3"/>
  <c r="DV15" i="3"/>
  <c r="DK189" i="3"/>
  <c r="DJ189" i="3"/>
  <c r="DK188" i="3"/>
  <c r="DJ188" i="3"/>
  <c r="DK185" i="3"/>
  <c r="DJ185" i="3"/>
  <c r="DK177" i="3"/>
  <c r="DJ177" i="3"/>
  <c r="DK174" i="3"/>
  <c r="DJ174" i="3"/>
  <c r="DK161" i="3"/>
  <c r="DJ161" i="3"/>
  <c r="DK157" i="3"/>
  <c r="DJ157" i="3"/>
  <c r="DK154" i="3"/>
  <c r="DJ154" i="3"/>
  <c r="DK143" i="3"/>
  <c r="DJ143" i="3"/>
  <c r="DK140" i="3"/>
  <c r="DJ140" i="3"/>
  <c r="DK136" i="3"/>
  <c r="DJ136" i="3"/>
  <c r="DK132" i="3"/>
  <c r="DJ132" i="3"/>
  <c r="DK130" i="3"/>
  <c r="DJ130" i="3"/>
  <c r="DK127" i="3"/>
  <c r="DJ127" i="3"/>
  <c r="DK124" i="3"/>
  <c r="DJ124" i="3"/>
  <c r="DK120" i="3"/>
  <c r="DJ120" i="3"/>
  <c r="DK113" i="3"/>
  <c r="DJ113" i="3"/>
  <c r="DK109" i="3"/>
  <c r="DJ109" i="3"/>
  <c r="DK101" i="3"/>
  <c r="DJ101" i="3"/>
  <c r="DK95" i="3"/>
  <c r="DJ95" i="3"/>
  <c r="DK90" i="3"/>
  <c r="DJ90" i="3"/>
  <c r="DK87" i="3"/>
  <c r="DJ87" i="3"/>
  <c r="DK68" i="3"/>
  <c r="DJ68" i="3"/>
  <c r="DK66" i="3"/>
  <c r="DJ66" i="3"/>
  <c r="DK59" i="3"/>
  <c r="DJ59" i="3"/>
  <c r="DK56" i="3"/>
  <c r="DJ56" i="3"/>
  <c r="DK47" i="3"/>
  <c r="DJ47" i="3"/>
  <c r="DK41" i="3"/>
  <c r="DJ41" i="3"/>
  <c r="DK37" i="3"/>
  <c r="DJ37" i="3"/>
  <c r="DK30" i="3"/>
  <c r="DJ30" i="3"/>
  <c r="DK26" i="3"/>
  <c r="DJ26" i="3"/>
  <c r="DK18" i="3"/>
  <c r="DJ18" i="3"/>
  <c r="DK15" i="3"/>
  <c r="DJ15" i="3"/>
  <c r="CY189" i="3"/>
  <c r="CX189" i="3"/>
  <c r="CY188" i="3"/>
  <c r="CX188" i="3"/>
  <c r="CY185" i="3"/>
  <c r="CX185" i="3"/>
  <c r="CY177" i="3"/>
  <c r="CX177" i="3"/>
  <c r="CY174" i="3"/>
  <c r="CX174" i="3"/>
  <c r="CY161" i="3"/>
  <c r="CX161" i="3"/>
  <c r="CY157" i="3"/>
  <c r="CX157" i="3"/>
  <c r="CY154" i="3"/>
  <c r="CX154" i="3"/>
  <c r="CY143" i="3"/>
  <c r="CX143" i="3"/>
  <c r="CY140" i="3"/>
  <c r="CX140" i="3"/>
  <c r="CY136" i="3"/>
  <c r="CX136" i="3"/>
  <c r="CY132" i="3"/>
  <c r="CX132" i="3"/>
  <c r="CY130" i="3"/>
  <c r="CX130" i="3"/>
  <c r="CY127" i="3"/>
  <c r="CX127" i="3"/>
  <c r="CY124" i="3"/>
  <c r="CX124" i="3"/>
  <c r="CY120" i="3"/>
  <c r="CX120" i="3"/>
  <c r="CY113" i="3"/>
  <c r="CX113" i="3"/>
  <c r="CY109" i="3"/>
  <c r="CX109" i="3"/>
  <c r="CY101" i="3"/>
  <c r="CX101" i="3"/>
  <c r="CY95" i="3"/>
  <c r="CX95" i="3"/>
  <c r="CY90" i="3"/>
  <c r="CX90" i="3"/>
  <c r="CY87" i="3"/>
  <c r="CX87" i="3"/>
  <c r="CY68" i="3"/>
  <c r="CX68" i="3"/>
  <c r="CY66" i="3"/>
  <c r="CX66" i="3"/>
  <c r="CY59" i="3"/>
  <c r="CX59" i="3"/>
  <c r="CY56" i="3"/>
  <c r="CX56" i="3"/>
  <c r="CY47" i="3"/>
  <c r="CX47" i="3"/>
  <c r="CY41" i="3"/>
  <c r="CX41" i="3"/>
  <c r="CY37" i="3"/>
  <c r="CX37" i="3"/>
  <c r="CY30" i="3"/>
  <c r="CX30" i="3"/>
  <c r="CY26" i="3"/>
  <c r="CX26" i="3"/>
  <c r="CY18" i="3"/>
  <c r="CX18" i="3"/>
  <c r="CY15" i="3"/>
  <c r="CX15" i="3"/>
  <c r="CX11" i="3"/>
  <c r="CM189" i="3"/>
  <c r="CL189" i="3"/>
  <c r="CM188" i="3"/>
  <c r="CL188" i="3"/>
  <c r="CM185" i="3"/>
  <c r="CL185" i="3"/>
  <c r="CM177" i="3"/>
  <c r="CL177" i="3"/>
  <c r="CM174" i="3"/>
  <c r="CL174" i="3"/>
  <c r="CM161" i="3"/>
  <c r="CL161" i="3"/>
  <c r="CM157" i="3"/>
  <c r="CL157" i="3"/>
  <c r="CM154" i="3"/>
  <c r="CL154" i="3"/>
  <c r="CM143" i="3"/>
  <c r="CL143" i="3"/>
  <c r="CM140" i="3"/>
  <c r="CL140" i="3"/>
  <c r="CM136" i="3"/>
  <c r="CL136" i="3"/>
  <c r="CM132" i="3"/>
  <c r="CL132" i="3"/>
  <c r="CM130" i="3"/>
  <c r="CL130" i="3"/>
  <c r="CM127" i="3"/>
  <c r="CL127" i="3"/>
  <c r="CM124" i="3"/>
  <c r="CL124" i="3"/>
  <c r="CM120" i="3"/>
  <c r="CL120" i="3"/>
  <c r="CM113" i="3"/>
  <c r="CL113" i="3"/>
  <c r="CM109" i="3"/>
  <c r="CL109" i="3"/>
  <c r="CM101" i="3"/>
  <c r="CL101" i="3"/>
  <c r="CM95" i="3"/>
  <c r="CL95" i="3"/>
  <c r="CM90" i="3"/>
  <c r="CL90" i="3"/>
  <c r="CM87" i="3"/>
  <c r="CL87" i="3"/>
  <c r="CM68" i="3"/>
  <c r="CL68" i="3"/>
  <c r="CM66" i="3"/>
  <c r="CL66" i="3"/>
  <c r="CM59" i="3"/>
  <c r="CL59" i="3"/>
  <c r="CM56" i="3"/>
  <c r="CL56" i="3"/>
  <c r="CM47" i="3"/>
  <c r="CL47" i="3"/>
  <c r="CM41" i="3"/>
  <c r="CL41" i="3"/>
  <c r="CM37" i="3"/>
  <c r="CL37" i="3"/>
  <c r="CM30" i="3"/>
  <c r="CL30" i="3"/>
  <c r="CM26" i="3"/>
  <c r="CL26" i="3"/>
  <c r="CM18" i="3"/>
  <c r="CL18" i="3"/>
  <c r="CM15" i="3"/>
  <c r="CL15" i="3"/>
  <c r="CA189" i="3"/>
  <c r="BZ189" i="3"/>
  <c r="CA188" i="3"/>
  <c r="BZ188" i="3"/>
  <c r="CA185" i="3"/>
  <c r="BZ185" i="3"/>
  <c r="CA177" i="3"/>
  <c r="BZ177" i="3"/>
  <c r="CA174" i="3"/>
  <c r="BZ174" i="3"/>
  <c r="CA161" i="3"/>
  <c r="BZ161" i="3"/>
  <c r="CA157" i="3"/>
  <c r="BZ157" i="3"/>
  <c r="CA154" i="3"/>
  <c r="BZ154" i="3"/>
  <c r="CA143" i="3"/>
  <c r="BZ143" i="3"/>
  <c r="CA140" i="3"/>
  <c r="BZ140" i="3"/>
  <c r="CA136" i="3"/>
  <c r="BZ136" i="3"/>
  <c r="CA132" i="3"/>
  <c r="BZ132" i="3"/>
  <c r="CA130" i="3"/>
  <c r="BZ130" i="3"/>
  <c r="CA127" i="3"/>
  <c r="BZ127" i="3"/>
  <c r="CA124" i="3"/>
  <c r="BZ124" i="3"/>
  <c r="CA120" i="3"/>
  <c r="BZ120" i="3"/>
  <c r="CA113" i="3"/>
  <c r="BZ113" i="3"/>
  <c r="CA109" i="3"/>
  <c r="BZ109" i="3"/>
  <c r="CA101" i="3"/>
  <c r="BZ101" i="3"/>
  <c r="CA95" i="3"/>
  <c r="BZ95" i="3"/>
  <c r="CA90" i="3"/>
  <c r="BZ90" i="3"/>
  <c r="CA87" i="3"/>
  <c r="BZ87" i="3"/>
  <c r="CA68" i="3"/>
  <c r="BZ68" i="3"/>
  <c r="CA66" i="3"/>
  <c r="BZ66" i="3"/>
  <c r="CA59" i="3"/>
  <c r="BZ59" i="3"/>
  <c r="CA56" i="3"/>
  <c r="BZ56" i="3"/>
  <c r="CA47" i="3"/>
  <c r="BZ47" i="3"/>
  <c r="CA41" i="3"/>
  <c r="BZ41" i="3"/>
  <c r="CA37" i="3"/>
  <c r="BZ37" i="3"/>
  <c r="CA30" i="3"/>
  <c r="BZ30" i="3"/>
  <c r="CA26" i="3"/>
  <c r="BZ26" i="3"/>
  <c r="CA18" i="3"/>
  <c r="BZ18" i="3"/>
  <c r="CA15" i="3"/>
  <c r="BZ15" i="3"/>
  <c r="BO189" i="3"/>
  <c r="BN189" i="3"/>
  <c r="BO188" i="3"/>
  <c r="BN188" i="3"/>
  <c r="BO185" i="3"/>
  <c r="BN185" i="3"/>
  <c r="BO177" i="3"/>
  <c r="BN177" i="3"/>
  <c r="BO174" i="3"/>
  <c r="BN174" i="3"/>
  <c r="BO161" i="3"/>
  <c r="BN161" i="3"/>
  <c r="BO157" i="3"/>
  <c r="BN157" i="3"/>
  <c r="BO154" i="3"/>
  <c r="BN154" i="3"/>
  <c r="BO143" i="3"/>
  <c r="BN143" i="3"/>
  <c r="BO140" i="3"/>
  <c r="BN140" i="3"/>
  <c r="BO136" i="3"/>
  <c r="BN136" i="3"/>
  <c r="BO132" i="3"/>
  <c r="BN132" i="3"/>
  <c r="BO130" i="3"/>
  <c r="BN130" i="3"/>
  <c r="BO127" i="3"/>
  <c r="BN127" i="3"/>
  <c r="BO124" i="3"/>
  <c r="BN124" i="3"/>
  <c r="BO120" i="3"/>
  <c r="BN120" i="3"/>
  <c r="BO113" i="3"/>
  <c r="BN113" i="3"/>
  <c r="BO109" i="3"/>
  <c r="BN109" i="3"/>
  <c r="BO101" i="3"/>
  <c r="BN101" i="3"/>
  <c r="BO95" i="3"/>
  <c r="BN95" i="3"/>
  <c r="BO90" i="3"/>
  <c r="BN90" i="3"/>
  <c r="BO87" i="3"/>
  <c r="BN87" i="3"/>
  <c r="BO68" i="3"/>
  <c r="BN68" i="3"/>
  <c r="BO66" i="3"/>
  <c r="BN66" i="3"/>
  <c r="BO59" i="3"/>
  <c r="BN59" i="3"/>
  <c r="BO56" i="3"/>
  <c r="BN56" i="3"/>
  <c r="BO47" i="3"/>
  <c r="BN47" i="3"/>
  <c r="BO41" i="3"/>
  <c r="BN41" i="3"/>
  <c r="BO37" i="3"/>
  <c r="BN37" i="3"/>
  <c r="BO30" i="3"/>
  <c r="BN30" i="3"/>
  <c r="BO26" i="3"/>
  <c r="BN26" i="3"/>
  <c r="BO18" i="3"/>
  <c r="BN18" i="3"/>
  <c r="BO15" i="3"/>
  <c r="BN15" i="3"/>
  <c r="BO11" i="3"/>
  <c r="BN11" i="3"/>
  <c r="BC189" i="3"/>
  <c r="BB189" i="3"/>
  <c r="BC188" i="3"/>
  <c r="BB188" i="3"/>
  <c r="BC185" i="3"/>
  <c r="BB185" i="3"/>
  <c r="BC177" i="3"/>
  <c r="BB177" i="3"/>
  <c r="BC174" i="3"/>
  <c r="BB174" i="3"/>
  <c r="BC161" i="3"/>
  <c r="BB161" i="3"/>
  <c r="BC157" i="3"/>
  <c r="BB157" i="3"/>
  <c r="BC154" i="3"/>
  <c r="BB154" i="3"/>
  <c r="BC143" i="3"/>
  <c r="BB143" i="3"/>
  <c r="BC140" i="3"/>
  <c r="BB140" i="3"/>
  <c r="BC136" i="3"/>
  <c r="BB136" i="3"/>
  <c r="BC132" i="3"/>
  <c r="BB132" i="3"/>
  <c r="BC130" i="3"/>
  <c r="BB130" i="3"/>
  <c r="BC127" i="3"/>
  <c r="BB127" i="3"/>
  <c r="BC124" i="3"/>
  <c r="BB124" i="3"/>
  <c r="BC120" i="3"/>
  <c r="BB120" i="3"/>
  <c r="BC113" i="3"/>
  <c r="BB113" i="3"/>
  <c r="BC109" i="3"/>
  <c r="BB109" i="3"/>
  <c r="BC101" i="3"/>
  <c r="BB101" i="3"/>
  <c r="BC95" i="3"/>
  <c r="BB95" i="3"/>
  <c r="BC90" i="3"/>
  <c r="BB90" i="3"/>
  <c r="BC87" i="3"/>
  <c r="BB87" i="3"/>
  <c r="BC68" i="3"/>
  <c r="BB68" i="3"/>
  <c r="BC66" i="3"/>
  <c r="BB66" i="3"/>
  <c r="BC59" i="3"/>
  <c r="BB59" i="3"/>
  <c r="BC56" i="3"/>
  <c r="BB56" i="3"/>
  <c r="BC47" i="3"/>
  <c r="BB47" i="3"/>
  <c r="BC41" i="3"/>
  <c r="BB41" i="3"/>
  <c r="BC37" i="3"/>
  <c r="BB37" i="3"/>
  <c r="BC30" i="3"/>
  <c r="BB30" i="3"/>
  <c r="BC26" i="3"/>
  <c r="BB26" i="3"/>
  <c r="BC18" i="3"/>
  <c r="BB18" i="3"/>
  <c r="BC15" i="3"/>
  <c r="BB15" i="3"/>
  <c r="AQ189" i="3"/>
  <c r="AP189" i="3"/>
  <c r="AQ188" i="3"/>
  <c r="AP188" i="3"/>
  <c r="AQ185" i="3"/>
  <c r="AP185" i="3"/>
  <c r="AQ177" i="3"/>
  <c r="AP177" i="3"/>
  <c r="AQ174" i="3"/>
  <c r="AP174" i="3"/>
  <c r="AQ161" i="3"/>
  <c r="AP161" i="3"/>
  <c r="AQ157" i="3"/>
  <c r="AP157" i="3"/>
  <c r="AQ154" i="3"/>
  <c r="AP154" i="3"/>
  <c r="AQ143" i="3"/>
  <c r="AP143" i="3"/>
  <c r="AQ140" i="3"/>
  <c r="AP140" i="3"/>
  <c r="AQ136" i="3"/>
  <c r="AP136" i="3"/>
  <c r="AQ132" i="3"/>
  <c r="AP132" i="3"/>
  <c r="AQ130" i="3"/>
  <c r="AP130" i="3"/>
  <c r="AQ127" i="3"/>
  <c r="AP127" i="3"/>
  <c r="AQ124" i="3"/>
  <c r="AP124" i="3"/>
  <c r="AQ120" i="3"/>
  <c r="AP120" i="3"/>
  <c r="AQ113" i="3"/>
  <c r="AP113" i="3"/>
  <c r="AQ109" i="3"/>
  <c r="AP109" i="3"/>
  <c r="AQ101" i="3"/>
  <c r="AP101" i="3"/>
  <c r="AQ95" i="3"/>
  <c r="AP95" i="3"/>
  <c r="AQ90" i="3"/>
  <c r="AP90" i="3"/>
  <c r="AQ87" i="3"/>
  <c r="AP87" i="3"/>
  <c r="AQ68" i="3"/>
  <c r="AP68" i="3"/>
  <c r="AQ66" i="3"/>
  <c r="AP66" i="3"/>
  <c r="AQ59" i="3"/>
  <c r="AP59" i="3"/>
  <c r="AQ56" i="3"/>
  <c r="AP56" i="3"/>
  <c r="AQ47" i="3"/>
  <c r="AP47" i="3"/>
  <c r="AQ41" i="3"/>
  <c r="AP41" i="3"/>
  <c r="AQ37" i="3"/>
  <c r="AP37" i="3"/>
  <c r="AQ30" i="3"/>
  <c r="AP30" i="3"/>
  <c r="AQ26" i="3"/>
  <c r="AP26" i="3"/>
  <c r="AQ18" i="3"/>
  <c r="AP18" i="3"/>
  <c r="AQ15" i="3"/>
  <c r="AP15" i="3"/>
  <c r="AQ11" i="3"/>
  <c r="AP11" i="3"/>
  <c r="AE189" i="3"/>
  <c r="AD189" i="3"/>
  <c r="AC189" i="3"/>
  <c r="AB189" i="3"/>
  <c r="AE188" i="3"/>
  <c r="AD188" i="3"/>
  <c r="AC188" i="3"/>
  <c r="AC187" i="3" s="1"/>
  <c r="AC186" i="3" s="1"/>
  <c r="AB188" i="3"/>
  <c r="AB187" i="3" s="1"/>
  <c r="AB186" i="3" s="1"/>
  <c r="AA187" i="3"/>
  <c r="AA186" i="3" s="1"/>
  <c r="Z187" i="3"/>
  <c r="Z186" i="3" s="1"/>
  <c r="Y187" i="3"/>
  <c r="Y186" i="3" s="1"/>
  <c r="X187" i="3"/>
  <c r="X186" i="3" s="1"/>
  <c r="AE185" i="3"/>
  <c r="AD185" i="3"/>
  <c r="AC185" i="3"/>
  <c r="AB185" i="3"/>
  <c r="AE177" i="3"/>
  <c r="AD177" i="3"/>
  <c r="AC177" i="3"/>
  <c r="AB177" i="3"/>
  <c r="AE174" i="3"/>
  <c r="AD174" i="3"/>
  <c r="AC174" i="3"/>
  <c r="AB174" i="3"/>
  <c r="AC162" i="3"/>
  <c r="AB162" i="3"/>
  <c r="AA162" i="3"/>
  <c r="Z162" i="3"/>
  <c r="Y162" i="3"/>
  <c r="X162" i="3"/>
  <c r="AE161" i="3"/>
  <c r="AD161" i="3"/>
  <c r="AC161" i="3"/>
  <c r="AB161" i="3"/>
  <c r="AE157" i="3"/>
  <c r="AD157" i="3"/>
  <c r="AC157" i="3"/>
  <c r="AB157" i="3"/>
  <c r="AE154" i="3"/>
  <c r="AD154" i="3"/>
  <c r="AC154" i="3"/>
  <c r="AB154" i="3"/>
  <c r="AE143" i="3"/>
  <c r="AD143" i="3"/>
  <c r="AC143" i="3"/>
  <c r="AB143" i="3"/>
  <c r="AE140" i="3"/>
  <c r="AD140" i="3"/>
  <c r="AC140" i="3"/>
  <c r="AB140" i="3"/>
  <c r="AE136" i="3"/>
  <c r="AD136" i="3"/>
  <c r="AC136" i="3"/>
  <c r="AB136" i="3"/>
  <c r="AE132" i="3"/>
  <c r="AD132" i="3"/>
  <c r="AC132" i="3"/>
  <c r="AB132" i="3"/>
  <c r="AC131" i="3"/>
  <c r="AB131" i="3"/>
  <c r="AE130" i="3"/>
  <c r="AD130" i="3"/>
  <c r="AC130" i="3"/>
  <c r="AB130" i="3"/>
  <c r="AE127" i="3"/>
  <c r="AD127" i="3"/>
  <c r="AC127" i="3"/>
  <c r="AB127" i="3"/>
  <c r="AE124" i="3"/>
  <c r="AD124" i="3"/>
  <c r="AC124" i="3"/>
  <c r="AB124" i="3"/>
  <c r="AE120" i="3"/>
  <c r="AD120" i="3"/>
  <c r="AC120" i="3"/>
  <c r="AB120" i="3"/>
  <c r="AC114" i="3"/>
  <c r="AB114" i="3"/>
  <c r="AA114" i="3"/>
  <c r="Z114" i="3"/>
  <c r="Y114" i="3"/>
  <c r="X114" i="3"/>
  <c r="AE113" i="3"/>
  <c r="AD113" i="3"/>
  <c r="AC113" i="3"/>
  <c r="AB113" i="3"/>
  <c r="AE109" i="3"/>
  <c r="AD109" i="3"/>
  <c r="AC109" i="3"/>
  <c r="AB109" i="3"/>
  <c r="AE101" i="3"/>
  <c r="AD101" i="3"/>
  <c r="AC101" i="3"/>
  <c r="AB101" i="3"/>
  <c r="AE95" i="3"/>
  <c r="AD95" i="3"/>
  <c r="AC95" i="3"/>
  <c r="AB95" i="3"/>
  <c r="AE90" i="3"/>
  <c r="AD90" i="3"/>
  <c r="AC90" i="3"/>
  <c r="AB90" i="3"/>
  <c r="AE87" i="3"/>
  <c r="AD87" i="3"/>
  <c r="AC87" i="3"/>
  <c r="AB87" i="3"/>
  <c r="AE68" i="3"/>
  <c r="AD68" i="3"/>
  <c r="AC68" i="3"/>
  <c r="AC67" i="3" s="1"/>
  <c r="AB68" i="3"/>
  <c r="AB67" i="3" s="1"/>
  <c r="AA67" i="3"/>
  <c r="Z67" i="3"/>
  <c r="Y67" i="3"/>
  <c r="X67" i="3"/>
  <c r="AE66" i="3"/>
  <c r="AD66" i="3"/>
  <c r="AC66" i="3"/>
  <c r="AB66" i="3"/>
  <c r="AE59" i="3"/>
  <c r="AD59" i="3"/>
  <c r="AC59" i="3"/>
  <c r="AB59" i="3"/>
  <c r="AE56" i="3"/>
  <c r="AD56" i="3"/>
  <c r="AC56" i="3"/>
  <c r="AB56" i="3"/>
  <c r="AE47" i="3"/>
  <c r="AD47" i="3"/>
  <c r="AC47" i="3"/>
  <c r="AB47" i="3"/>
  <c r="AE41" i="3"/>
  <c r="AD41" i="3"/>
  <c r="AC41" i="3"/>
  <c r="AC40" i="3" s="1"/>
  <c r="AC39" i="3" s="1"/>
  <c r="AB41" i="3"/>
  <c r="AB40" i="3" s="1"/>
  <c r="AB39" i="3" s="1"/>
  <c r="AA40" i="3"/>
  <c r="AA39" i="3" s="1"/>
  <c r="Z40" i="3"/>
  <c r="Z39" i="3" s="1"/>
  <c r="Y40" i="3"/>
  <c r="Y39" i="3" s="1"/>
  <c r="X40" i="3"/>
  <c r="X39" i="3" s="1"/>
  <c r="AE37" i="3"/>
  <c r="AD37" i="3"/>
  <c r="AC37" i="3"/>
  <c r="AB37" i="3"/>
  <c r="AA31" i="3"/>
  <c r="Z31" i="3"/>
  <c r="Y31" i="3"/>
  <c r="X31" i="3"/>
  <c r="AE30" i="3"/>
  <c r="AD30" i="3"/>
  <c r="AC30" i="3"/>
  <c r="AB30" i="3"/>
  <c r="AE26" i="3"/>
  <c r="AD26" i="3"/>
  <c r="AC26" i="3"/>
  <c r="AB26" i="3"/>
  <c r="AE18" i="3"/>
  <c r="AD18" i="3"/>
  <c r="AC18" i="3"/>
  <c r="AB18" i="3"/>
  <c r="AE15" i="3"/>
  <c r="AD15" i="3"/>
  <c r="AC15" i="3"/>
  <c r="AB15" i="3"/>
  <c r="M11" i="3"/>
  <c r="L11" i="3"/>
  <c r="N10" i="3"/>
  <c r="N49" i="3"/>
  <c r="O49" i="3"/>
  <c r="M187" i="3"/>
  <c r="M186" i="3" s="1"/>
  <c r="N187" i="3"/>
  <c r="N186" i="3" s="1"/>
  <c r="O187" i="3"/>
  <c r="O186" i="3" s="1"/>
  <c r="L187" i="3"/>
  <c r="N179" i="3"/>
  <c r="N178" i="3" s="1"/>
  <c r="O179" i="3"/>
  <c r="O178" i="3" s="1"/>
  <c r="N175" i="3"/>
  <c r="O175" i="3"/>
  <c r="N167" i="3"/>
  <c r="O167" i="3"/>
  <c r="M162" i="3"/>
  <c r="N162" i="3"/>
  <c r="O162" i="3"/>
  <c r="L162" i="3"/>
  <c r="N158" i="3"/>
  <c r="O158" i="3"/>
  <c r="O155" i="3"/>
  <c r="N155" i="3"/>
  <c r="N145" i="3"/>
  <c r="O145" i="3"/>
  <c r="O141" i="3"/>
  <c r="N141" i="3"/>
  <c r="N138" i="3"/>
  <c r="O138" i="3"/>
  <c r="N134" i="3"/>
  <c r="O134" i="3"/>
  <c r="N128" i="3"/>
  <c r="O128" i="3"/>
  <c r="N125" i="3"/>
  <c r="O125" i="3"/>
  <c r="N122" i="3"/>
  <c r="O122" i="3"/>
  <c r="N118" i="3"/>
  <c r="O118" i="3"/>
  <c r="M114" i="3"/>
  <c r="N114" i="3"/>
  <c r="O114" i="3"/>
  <c r="L114" i="3"/>
  <c r="N111" i="3"/>
  <c r="O111" i="3"/>
  <c r="N103" i="3"/>
  <c r="N102" i="3" s="1"/>
  <c r="O103" i="3"/>
  <c r="O102" i="3" s="1"/>
  <c r="N96" i="3"/>
  <c r="O96" i="3"/>
  <c r="N92" i="3"/>
  <c r="O92" i="3"/>
  <c r="N88" i="3"/>
  <c r="O88" i="3"/>
  <c r="N71" i="3"/>
  <c r="O71" i="3"/>
  <c r="M67" i="3"/>
  <c r="N67" i="3"/>
  <c r="O67" i="3"/>
  <c r="L67" i="3"/>
  <c r="N64" i="3"/>
  <c r="O64" i="3"/>
  <c r="N60" i="3"/>
  <c r="O60" i="3"/>
  <c r="N57" i="3"/>
  <c r="O57" i="3"/>
  <c r="N44" i="3"/>
  <c r="O44" i="3"/>
  <c r="N40" i="3"/>
  <c r="O40" i="3"/>
  <c r="M40" i="3"/>
  <c r="L40" i="3"/>
  <c r="N32" i="3"/>
  <c r="O32" i="3"/>
  <c r="N28" i="3"/>
  <c r="N27" i="3" s="1"/>
  <c r="O28" i="3"/>
  <c r="O27" i="3" s="1"/>
  <c r="N24" i="3"/>
  <c r="O24" i="3"/>
  <c r="K20" i="3"/>
  <c r="J20" i="3"/>
  <c r="O20" i="3"/>
  <c r="N20" i="3"/>
  <c r="Q189" i="3"/>
  <c r="P189" i="3"/>
  <c r="Q188" i="3"/>
  <c r="P188" i="3"/>
  <c r="Q185" i="3"/>
  <c r="P185" i="3"/>
  <c r="Q177" i="3"/>
  <c r="P177" i="3"/>
  <c r="Q174" i="3"/>
  <c r="P174" i="3"/>
  <c r="Q161" i="3"/>
  <c r="P161" i="3"/>
  <c r="Q157" i="3"/>
  <c r="P157" i="3"/>
  <c r="Q154" i="3"/>
  <c r="P154" i="3"/>
  <c r="Q143" i="3"/>
  <c r="P143" i="3"/>
  <c r="Q140" i="3"/>
  <c r="P140" i="3"/>
  <c r="Q136" i="3"/>
  <c r="P136" i="3"/>
  <c r="Q132" i="3"/>
  <c r="P132" i="3"/>
  <c r="Q130" i="3"/>
  <c r="P130" i="3"/>
  <c r="Q127" i="3"/>
  <c r="P127" i="3"/>
  <c r="Q124" i="3"/>
  <c r="P124" i="3"/>
  <c r="Q120" i="3"/>
  <c r="P120" i="3"/>
  <c r="Q113" i="3"/>
  <c r="P113" i="3"/>
  <c r="Q109" i="3"/>
  <c r="P109" i="3"/>
  <c r="Q101" i="3"/>
  <c r="P101" i="3"/>
  <c r="Q95" i="3"/>
  <c r="P95" i="3"/>
  <c r="Q90" i="3"/>
  <c r="P90" i="3"/>
  <c r="Q87" i="3"/>
  <c r="P87" i="3"/>
  <c r="Q68" i="3"/>
  <c r="P68" i="3"/>
  <c r="Q66" i="3"/>
  <c r="P66" i="3"/>
  <c r="Q59" i="3"/>
  <c r="P59" i="3"/>
  <c r="Q56" i="3"/>
  <c r="P56" i="3"/>
  <c r="Q47" i="3"/>
  <c r="P47" i="3"/>
  <c r="Q41" i="3"/>
  <c r="P41" i="3"/>
  <c r="Q37" i="3"/>
  <c r="P37" i="3"/>
  <c r="Q30" i="3"/>
  <c r="P30" i="3"/>
  <c r="Q26" i="3"/>
  <c r="P26" i="3"/>
  <c r="Q18" i="3"/>
  <c r="P18" i="3"/>
  <c r="Q15" i="3"/>
  <c r="P15" i="3"/>
  <c r="R15" i="3"/>
  <c r="S15" i="3"/>
  <c r="R18" i="3"/>
  <c r="S18" i="3"/>
  <c r="R26" i="3"/>
  <c r="S26" i="3"/>
  <c r="R30" i="3"/>
  <c r="S30" i="3"/>
  <c r="R37" i="3"/>
  <c r="S37" i="3"/>
  <c r="R41" i="3"/>
  <c r="S41" i="3"/>
  <c r="R47" i="3"/>
  <c r="S47" i="3"/>
  <c r="R56" i="3"/>
  <c r="S56" i="3"/>
  <c r="R59" i="3"/>
  <c r="S59" i="3"/>
  <c r="R66" i="3"/>
  <c r="S66" i="3"/>
  <c r="R68" i="3"/>
  <c r="S68" i="3"/>
  <c r="R87" i="3"/>
  <c r="S87" i="3"/>
  <c r="R90" i="3"/>
  <c r="S90" i="3"/>
  <c r="R95" i="3"/>
  <c r="S95" i="3"/>
  <c r="R101" i="3"/>
  <c r="S101" i="3"/>
  <c r="R109" i="3"/>
  <c r="S109" i="3"/>
  <c r="R113" i="3"/>
  <c r="S113" i="3"/>
  <c r="R120" i="3"/>
  <c r="S120" i="3"/>
  <c r="R124" i="3"/>
  <c r="S124" i="3"/>
  <c r="R127" i="3"/>
  <c r="S127" i="3"/>
  <c r="R130" i="3"/>
  <c r="S130" i="3"/>
  <c r="R132" i="3"/>
  <c r="S132" i="3"/>
  <c r="R136" i="3"/>
  <c r="S136" i="3"/>
  <c r="R140" i="3"/>
  <c r="S140" i="3"/>
  <c r="R143" i="3"/>
  <c r="S143" i="3"/>
  <c r="R154" i="3"/>
  <c r="S154" i="3"/>
  <c r="R157" i="3"/>
  <c r="S157" i="3"/>
  <c r="R161" i="3"/>
  <c r="S161" i="3"/>
  <c r="R174" i="3"/>
  <c r="S174" i="3"/>
  <c r="R177" i="3"/>
  <c r="S177" i="3"/>
  <c r="R185" i="3"/>
  <c r="S185" i="3"/>
  <c r="R188" i="3"/>
  <c r="S188" i="3"/>
  <c r="R189" i="3"/>
  <c r="S189" i="3"/>
  <c r="N16" i="3"/>
  <c r="O16" i="3"/>
  <c r="O10" i="3"/>
  <c r="AV137" i="3" l="1"/>
  <c r="GU40" i="3"/>
  <c r="BH19" i="3"/>
  <c r="M50" i="6"/>
  <c r="GU114" i="3"/>
  <c r="M65" i="6"/>
  <c r="GU162" i="3"/>
  <c r="FD114" i="3"/>
  <c r="GN115" i="3"/>
  <c r="GN114" i="3" s="1"/>
  <c r="P50" i="6" s="1"/>
  <c r="FE114" i="3"/>
  <c r="GO115" i="3"/>
  <c r="GO114" i="3" s="1"/>
  <c r="Q50" i="6" s="1"/>
  <c r="FD162" i="3"/>
  <c r="GN163" i="3"/>
  <c r="FE162" i="3"/>
  <c r="GO163" i="3"/>
  <c r="GO162" i="3" s="1"/>
  <c r="Q65" i="6" s="1"/>
  <c r="GM103" i="3"/>
  <c r="O47" i="6" s="1"/>
  <c r="GM49" i="3"/>
  <c r="O34" i="6" s="1"/>
  <c r="Y145" i="3"/>
  <c r="AC24" i="3"/>
  <c r="GN136" i="3"/>
  <c r="GL193" i="3"/>
  <c r="GM193" i="3"/>
  <c r="GN56" i="3"/>
  <c r="GN66" i="3"/>
  <c r="GN87" i="3"/>
  <c r="BI19" i="3"/>
  <c r="BJ19" i="3"/>
  <c r="GO30" i="3"/>
  <c r="GO56" i="3"/>
  <c r="GO136" i="3"/>
  <c r="GJ31" i="3"/>
  <c r="L27" i="6" s="1"/>
  <c r="L28" i="6"/>
  <c r="GJ39" i="3"/>
  <c r="L29" i="6" s="1"/>
  <c r="L30" i="6"/>
  <c r="GJ186" i="3"/>
  <c r="L71" i="6" s="1"/>
  <c r="L72" i="6"/>
  <c r="GK31" i="3"/>
  <c r="M28" i="6"/>
  <c r="GK39" i="3"/>
  <c r="M29" i="6" s="1"/>
  <c r="M30" i="6"/>
  <c r="GK186" i="3"/>
  <c r="M71" i="6" s="1"/>
  <c r="M72" i="6"/>
  <c r="GO26" i="3"/>
  <c r="GO37" i="3"/>
  <c r="GO47" i="3"/>
  <c r="GO59" i="3"/>
  <c r="GO101" i="3"/>
  <c r="GJ20" i="3"/>
  <c r="L23" i="6" s="1"/>
  <c r="GJ88" i="3"/>
  <c r="L42" i="6" s="1"/>
  <c r="GJ118" i="3"/>
  <c r="L51" i="6" s="1"/>
  <c r="GJ134" i="3"/>
  <c r="L57" i="6" s="1"/>
  <c r="GJ141" i="3"/>
  <c r="L60" i="6" s="1"/>
  <c r="GJ155" i="3"/>
  <c r="L63" i="6" s="1"/>
  <c r="GL31" i="3"/>
  <c r="N27" i="6" s="1"/>
  <c r="N28" i="6"/>
  <c r="GL39" i="3"/>
  <c r="N29" i="6" s="1"/>
  <c r="N30" i="6"/>
  <c r="GL186" i="3"/>
  <c r="N71" i="6" s="1"/>
  <c r="N72" i="6"/>
  <c r="GN30" i="3"/>
  <c r="GN95" i="3"/>
  <c r="P138" i="3"/>
  <c r="GJ11" i="3"/>
  <c r="GM31" i="3"/>
  <c r="O27" i="6" s="1"/>
  <c r="O28" i="6"/>
  <c r="GM39" i="3"/>
  <c r="O29" i="6" s="1"/>
  <c r="O30" i="6"/>
  <c r="GM186" i="3"/>
  <c r="O71" i="6" s="1"/>
  <c r="O72" i="6"/>
  <c r="GL178" i="3"/>
  <c r="N69" i="6" s="1"/>
  <c r="N70" i="6"/>
  <c r="AX76" i="2"/>
  <c r="AX77" i="2"/>
  <c r="GM27" i="3"/>
  <c r="O25" i="6" s="1"/>
  <c r="O26" i="6"/>
  <c r="GM63" i="3"/>
  <c r="O37" i="6" s="1"/>
  <c r="O38" i="6"/>
  <c r="GM70" i="3"/>
  <c r="O41" i="6"/>
  <c r="GM110" i="3"/>
  <c r="O48" i="6" s="1"/>
  <c r="O49" i="6"/>
  <c r="GM178" i="3"/>
  <c r="O69" i="6" s="1"/>
  <c r="O70" i="6"/>
  <c r="GN101" i="3"/>
  <c r="GN113" i="3"/>
  <c r="GN127" i="3"/>
  <c r="Y158" i="3"/>
  <c r="GO113" i="3"/>
  <c r="GN120" i="3"/>
  <c r="GN109" i="3"/>
  <c r="GN18" i="3"/>
  <c r="GO120" i="3"/>
  <c r="GO127" i="3"/>
  <c r="GO143" i="3"/>
  <c r="GO157" i="3"/>
  <c r="GO177" i="3"/>
  <c r="GN177" i="3"/>
  <c r="GN132" i="3"/>
  <c r="Y64" i="3"/>
  <c r="Y63" i="3" s="1"/>
  <c r="Y92" i="3"/>
  <c r="GK20" i="3"/>
  <c r="GK57" i="3"/>
  <c r="GK64" i="3"/>
  <c r="GK155" i="3"/>
  <c r="GO109" i="3"/>
  <c r="GN124" i="3"/>
  <c r="GN174" i="3"/>
  <c r="GO95" i="3"/>
  <c r="GN161" i="3"/>
  <c r="FA121" i="3"/>
  <c r="GA166" i="3"/>
  <c r="GN15" i="3"/>
  <c r="GN26" i="3"/>
  <c r="GN37" i="3"/>
  <c r="GN47" i="3"/>
  <c r="GN59" i="3"/>
  <c r="GN90" i="3"/>
  <c r="GO124" i="3"/>
  <c r="GO15" i="3"/>
  <c r="GO90" i="3"/>
  <c r="GO130" i="3"/>
  <c r="GN143" i="3"/>
  <c r="GN157" i="3"/>
  <c r="GO18" i="3"/>
  <c r="GO66" i="3"/>
  <c r="GO87" i="3"/>
  <c r="GO132" i="3"/>
  <c r="GN140" i="3"/>
  <c r="GN154" i="3"/>
  <c r="Q40" i="3"/>
  <c r="GO41" i="3"/>
  <c r="GO40" i="3" s="1"/>
  <c r="P67" i="3"/>
  <c r="GN68" i="3"/>
  <c r="GN67" i="3" s="1"/>
  <c r="P39" i="6" s="1"/>
  <c r="GN130" i="3"/>
  <c r="GO140" i="3"/>
  <c r="GO154" i="3"/>
  <c r="GO161" i="3"/>
  <c r="GO174" i="3"/>
  <c r="GJ16" i="3"/>
  <c r="L21" i="6" s="1"/>
  <c r="L24" i="3"/>
  <c r="GJ24" i="3"/>
  <c r="L24" i="6" s="1"/>
  <c r="GJ60" i="3"/>
  <c r="L36" i="6" s="1"/>
  <c r="L92" i="3"/>
  <c r="GJ92" i="3"/>
  <c r="L44" i="6" s="1"/>
  <c r="L111" i="3"/>
  <c r="GJ111" i="3"/>
  <c r="L49" i="6" s="1"/>
  <c r="P122" i="3"/>
  <c r="GJ122" i="3"/>
  <c r="L53" i="6" s="1"/>
  <c r="GJ128" i="3"/>
  <c r="L55" i="6" s="1"/>
  <c r="GJ138" i="3"/>
  <c r="Q67" i="3"/>
  <c r="GO68" i="3"/>
  <c r="GO67" i="3" s="1"/>
  <c r="Q39" i="6" s="1"/>
  <c r="P162" i="3"/>
  <c r="GN162" i="3"/>
  <c r="P65" i="6" s="1"/>
  <c r="M16" i="3"/>
  <c r="GK16" i="3"/>
  <c r="M24" i="3"/>
  <c r="GK24" i="3"/>
  <c r="GK60" i="3"/>
  <c r="Q92" i="3"/>
  <c r="GK92" i="3"/>
  <c r="M111" i="3"/>
  <c r="GK111" i="3"/>
  <c r="M122" i="3"/>
  <c r="GK122" i="3"/>
  <c r="GK128" i="3"/>
  <c r="M138" i="3"/>
  <c r="GK138" i="3"/>
  <c r="P40" i="3"/>
  <c r="GN41" i="3"/>
  <c r="GN40" i="3" s="1"/>
  <c r="P114" i="3"/>
  <c r="Q162" i="3"/>
  <c r="L28" i="3"/>
  <c r="GJ28" i="3"/>
  <c r="GJ57" i="3"/>
  <c r="L35" i="6" s="1"/>
  <c r="GJ64" i="3"/>
  <c r="L125" i="3"/>
  <c r="GJ125" i="3"/>
  <c r="L54" i="6" s="1"/>
  <c r="GJ175" i="3"/>
  <c r="L68" i="6" s="1"/>
  <c r="Z16" i="3"/>
  <c r="GL16" i="3"/>
  <c r="N21" i="6" s="1"/>
  <c r="Z20" i="3"/>
  <c r="GL20" i="3"/>
  <c r="N23" i="6" s="1"/>
  <c r="Z24" i="3"/>
  <c r="GL24" i="3"/>
  <c r="N24" i="6" s="1"/>
  <c r="Z28" i="3"/>
  <c r="Z27" i="3" s="1"/>
  <c r="GL28" i="3"/>
  <c r="Z44" i="3"/>
  <c r="Z43" i="3" s="1"/>
  <c r="GL44" i="3"/>
  <c r="Z49" i="3"/>
  <c r="GL49" i="3"/>
  <c r="N34" i="6" s="1"/>
  <c r="Z57" i="3"/>
  <c r="GL57" i="3"/>
  <c r="N35" i="6" s="1"/>
  <c r="Z60" i="3"/>
  <c r="GL60" i="3"/>
  <c r="N36" i="6" s="1"/>
  <c r="Z64" i="3"/>
  <c r="Z63" i="3" s="1"/>
  <c r="GL64" i="3"/>
  <c r="Z71" i="3"/>
  <c r="GL71" i="3"/>
  <c r="N41" i="6" s="1"/>
  <c r="Z88" i="3"/>
  <c r="GL88" i="3"/>
  <c r="N42" i="6" s="1"/>
  <c r="Z92" i="3"/>
  <c r="GL92" i="3"/>
  <c r="N44" i="6" s="1"/>
  <c r="Z96" i="3"/>
  <c r="GL96" i="3"/>
  <c r="N45" i="6" s="1"/>
  <c r="Z103" i="3"/>
  <c r="Z102" i="3" s="1"/>
  <c r="GL103" i="3"/>
  <c r="Z111" i="3"/>
  <c r="GL111" i="3"/>
  <c r="N49" i="6" s="1"/>
  <c r="Z118" i="3"/>
  <c r="GL118" i="3"/>
  <c r="N51" i="6" s="1"/>
  <c r="Z122" i="3"/>
  <c r="GL122" i="3"/>
  <c r="N53" i="6" s="1"/>
  <c r="Z125" i="3"/>
  <c r="GL125" i="3"/>
  <c r="N54" i="6" s="1"/>
  <c r="Z128" i="3"/>
  <c r="GL128" i="3"/>
  <c r="N55" i="6" s="1"/>
  <c r="Z134" i="3"/>
  <c r="GL134" i="3"/>
  <c r="N57" i="6" s="1"/>
  <c r="Z138" i="3"/>
  <c r="GL138" i="3"/>
  <c r="N59" i="6" s="1"/>
  <c r="Z141" i="3"/>
  <c r="GL141" i="3"/>
  <c r="N60" i="6" s="1"/>
  <c r="Z145" i="3"/>
  <c r="GL145" i="3"/>
  <c r="N62" i="6" s="1"/>
  <c r="Z155" i="3"/>
  <c r="GL155" i="3"/>
  <c r="N63" i="6" s="1"/>
  <c r="Z158" i="3"/>
  <c r="GL158" i="3"/>
  <c r="N64" i="6" s="1"/>
  <c r="Z167" i="3"/>
  <c r="GL167" i="3"/>
  <c r="N67" i="6" s="1"/>
  <c r="Z175" i="3"/>
  <c r="GL175" i="3"/>
  <c r="N68" i="6" s="1"/>
  <c r="Q114" i="3"/>
  <c r="GK28" i="3"/>
  <c r="M88" i="3"/>
  <c r="GK88" i="3"/>
  <c r="M118" i="3"/>
  <c r="GK118" i="3"/>
  <c r="GK125" i="3"/>
  <c r="GK134" i="3"/>
  <c r="GK141" i="3"/>
  <c r="M175" i="3"/>
  <c r="GK175" i="3"/>
  <c r="AA16" i="3"/>
  <c r="GM16" i="3"/>
  <c r="O21" i="6" s="1"/>
  <c r="AA24" i="3"/>
  <c r="GM24" i="3"/>
  <c r="AA44" i="3"/>
  <c r="AA43" i="3" s="1"/>
  <c r="GM44" i="3"/>
  <c r="AA60" i="3"/>
  <c r="GM60" i="3"/>
  <c r="AA92" i="3"/>
  <c r="GM92" i="3"/>
  <c r="O44" i="6" s="1"/>
  <c r="AA96" i="3"/>
  <c r="GM96" i="3"/>
  <c r="O45" i="6" s="1"/>
  <c r="AA134" i="3"/>
  <c r="GM134" i="3"/>
  <c r="AA138" i="3"/>
  <c r="GM138" i="3"/>
  <c r="O59" i="6" s="1"/>
  <c r="AA141" i="3"/>
  <c r="GM141" i="3"/>
  <c r="O60" i="6" s="1"/>
  <c r="AA155" i="3"/>
  <c r="GM155" i="3"/>
  <c r="O63" i="6" s="1"/>
  <c r="AA158" i="3"/>
  <c r="GM158" i="3"/>
  <c r="O64" i="6" s="1"/>
  <c r="AA167" i="3"/>
  <c r="GM167" i="3"/>
  <c r="S11" i="3"/>
  <c r="GK11" i="3"/>
  <c r="Y44" i="3"/>
  <c r="Y43" i="3" s="1"/>
  <c r="Z10" i="3"/>
  <c r="GL11" i="3"/>
  <c r="GL10" i="3" s="1"/>
  <c r="N20" i="6" s="1"/>
  <c r="Y179" i="3"/>
  <c r="Y178" i="3" s="1"/>
  <c r="AA10" i="3"/>
  <c r="GM11" i="3"/>
  <c r="GM10" i="3" s="1"/>
  <c r="O20" i="6" s="1"/>
  <c r="FL19" i="3"/>
  <c r="FZ166" i="3"/>
  <c r="FN137" i="3"/>
  <c r="FN19" i="3"/>
  <c r="FD170" i="3"/>
  <c r="Y88" i="3"/>
  <c r="Y167" i="3"/>
  <c r="Y28" i="3"/>
  <c r="Y27" i="3" s="1"/>
  <c r="Y71" i="3"/>
  <c r="Y96" i="3"/>
  <c r="Y175" i="3"/>
  <c r="FE72" i="3"/>
  <c r="GO72" i="3" s="1"/>
  <c r="FE73" i="3"/>
  <c r="GO73" i="3" s="1"/>
  <c r="FE74" i="3"/>
  <c r="GO74" i="3" s="1"/>
  <c r="FE75" i="3"/>
  <c r="GO75" i="3" s="1"/>
  <c r="FE76" i="3"/>
  <c r="GO76" i="3" s="1"/>
  <c r="FE77" i="3"/>
  <c r="GO77" i="3" s="1"/>
  <c r="FE78" i="3"/>
  <c r="GO78" i="3" s="1"/>
  <c r="FE79" i="3"/>
  <c r="GO79" i="3" s="1"/>
  <c r="FA91" i="3"/>
  <c r="FE93" i="3"/>
  <c r="FE104" i="3"/>
  <c r="GO104" i="3" s="1"/>
  <c r="FE105" i="3"/>
  <c r="GO105" i="3" s="1"/>
  <c r="Q122" i="3"/>
  <c r="M92" i="3"/>
  <c r="M128" i="3"/>
  <c r="DF49" i="3"/>
  <c r="DF48" i="3" s="1"/>
  <c r="CF19" i="3"/>
  <c r="CH19" i="3"/>
  <c r="M10" i="3"/>
  <c r="L96" i="3"/>
  <c r="CS141" i="3"/>
  <c r="CS145" i="3"/>
  <c r="DQ19" i="3"/>
  <c r="DR19" i="3"/>
  <c r="X64" i="3"/>
  <c r="X63" i="3" s="1"/>
  <c r="X71" i="3"/>
  <c r="X88" i="3"/>
  <c r="X175" i="3"/>
  <c r="L128" i="3"/>
  <c r="CR28" i="3"/>
  <c r="CR27" i="3" s="1"/>
  <c r="DS91" i="3"/>
  <c r="FZ63" i="3"/>
  <c r="DQ57" i="3"/>
  <c r="DQ48" i="3" s="1"/>
  <c r="CT19" i="3"/>
  <c r="CS28" i="3"/>
  <c r="CS27" i="3" s="1"/>
  <c r="CS134" i="3"/>
  <c r="CS158" i="3"/>
  <c r="DE20" i="3"/>
  <c r="DE57" i="3"/>
  <c r="M20" i="3"/>
  <c r="M57" i="3"/>
  <c r="M158" i="3"/>
  <c r="AA20" i="3"/>
  <c r="AC20" i="3"/>
  <c r="AA145" i="3"/>
  <c r="AA179" i="3"/>
  <c r="AA178" i="3" s="1"/>
  <c r="CG28" i="3"/>
  <c r="CG27" i="3" s="1"/>
  <c r="CG122" i="3"/>
  <c r="DP155" i="3"/>
  <c r="DP158" i="3"/>
  <c r="EB16" i="3"/>
  <c r="EC64" i="3"/>
  <c r="EG64" i="3" s="1"/>
  <c r="EG63" i="3" s="1"/>
  <c r="EC92" i="3"/>
  <c r="EC91" i="3" s="1"/>
  <c r="EC175" i="3"/>
  <c r="EO20" i="3"/>
  <c r="EN57" i="3"/>
  <c r="CS138" i="3"/>
  <c r="M44" i="3"/>
  <c r="M155" i="3"/>
  <c r="AA28" i="3"/>
  <c r="AA27" i="3" s="1"/>
  <c r="AC28" i="3"/>
  <c r="AC27" i="3" s="1"/>
  <c r="CG24" i="3"/>
  <c r="CG19" i="3" s="1"/>
  <c r="DP125" i="3"/>
  <c r="DP128" i="3"/>
  <c r="CR24" i="3"/>
  <c r="CR19" i="3" s="1"/>
  <c r="CS111" i="3"/>
  <c r="CS118" i="3"/>
  <c r="CS57" i="3"/>
  <c r="CS48" i="3" s="1"/>
  <c r="DQ64" i="3"/>
  <c r="DQ63" i="3" s="1"/>
  <c r="CS19" i="3"/>
  <c r="DS19" i="3"/>
  <c r="EP137" i="3"/>
  <c r="FB121" i="3"/>
  <c r="FE187" i="3"/>
  <c r="FE186" i="3" s="1"/>
  <c r="FM9" i="3"/>
  <c r="FQ72" i="3"/>
  <c r="FM91" i="3"/>
  <c r="GC64" i="3"/>
  <c r="GC63" i="3" s="1"/>
  <c r="GA91" i="3"/>
  <c r="CS125" i="3"/>
  <c r="CS155" i="3"/>
  <c r="CI19" i="3"/>
  <c r="DS9" i="3"/>
  <c r="CR16" i="3"/>
  <c r="CR9" i="3" s="1"/>
  <c r="DQ158" i="3"/>
  <c r="FE180" i="3"/>
  <c r="GO180" i="3" s="1"/>
  <c r="FE181" i="3"/>
  <c r="GO181" i="3" s="1"/>
  <c r="FE182" i="3"/>
  <c r="GO182" i="3" s="1"/>
  <c r="CU19" i="3"/>
  <c r="GC65" i="3"/>
  <c r="GE65" i="3"/>
  <c r="GC72" i="3"/>
  <c r="GE72" i="3"/>
  <c r="GC73" i="3"/>
  <c r="GE73" i="3"/>
  <c r="GC74" i="3"/>
  <c r="GE74" i="3"/>
  <c r="GC75" i="3"/>
  <c r="GE75" i="3"/>
  <c r="GC76" i="3"/>
  <c r="GE76" i="3"/>
  <c r="GC77" i="3"/>
  <c r="GE77" i="3"/>
  <c r="GC78" i="3"/>
  <c r="GE78" i="3"/>
  <c r="FX103" i="3"/>
  <c r="FX102" i="3" s="1"/>
  <c r="GD104" i="3"/>
  <c r="FX118" i="3"/>
  <c r="GD119" i="3"/>
  <c r="FX122" i="3"/>
  <c r="GD123" i="3"/>
  <c r="FX134" i="3"/>
  <c r="GD135" i="3"/>
  <c r="FX155" i="3"/>
  <c r="GD156" i="3"/>
  <c r="FX167" i="3"/>
  <c r="GD168" i="3"/>
  <c r="FR21" i="3"/>
  <c r="FG156" i="3"/>
  <c r="FA155" i="3"/>
  <c r="FA144" i="3" s="1"/>
  <c r="EZ158" i="3"/>
  <c r="EZ144" i="3" s="1"/>
  <c r="FF159" i="3"/>
  <c r="EZ179" i="3"/>
  <c r="EZ178" i="3" s="1"/>
  <c r="FF180" i="3"/>
  <c r="L141" i="3"/>
  <c r="L137" i="3" s="1"/>
  <c r="L155" i="3"/>
  <c r="CG16" i="3"/>
  <c r="CG9" i="3" s="1"/>
  <c r="CG57" i="3"/>
  <c r="CG48" i="3" s="1"/>
  <c r="CS16" i="3"/>
  <c r="CS9" i="3" s="1"/>
  <c r="CR71" i="3"/>
  <c r="CR70" i="3" s="1"/>
  <c r="CR92" i="3"/>
  <c r="CR91" i="3" s="1"/>
  <c r="CR103" i="3"/>
  <c r="CR102" i="3" s="1"/>
  <c r="CR128" i="3"/>
  <c r="DE44" i="3"/>
  <c r="DE43" i="3" s="1"/>
  <c r="DE128" i="3"/>
  <c r="DE145" i="3"/>
  <c r="DE179" i="3"/>
  <c r="DE178" i="3" s="1"/>
  <c r="DP24" i="3"/>
  <c r="DP44" i="3"/>
  <c r="DP43" i="3" s="1"/>
  <c r="DP88" i="3"/>
  <c r="DP70" i="3" s="1"/>
  <c r="DQ92" i="3"/>
  <c r="DQ91" i="3" s="1"/>
  <c r="DP96" i="3"/>
  <c r="EC57" i="3"/>
  <c r="EB122" i="3"/>
  <c r="EC134" i="3"/>
  <c r="EB141" i="3"/>
  <c r="EC145" i="3"/>
  <c r="EC167" i="3"/>
  <c r="L20" i="3"/>
  <c r="L118" i="3"/>
  <c r="L134" i="3"/>
  <c r="L175" i="3"/>
  <c r="Z179" i="3"/>
  <c r="Z178" i="3" s="1"/>
  <c r="CR122" i="3"/>
  <c r="CR138" i="3"/>
  <c r="CR137" i="3" s="1"/>
  <c r="CR145" i="3"/>
  <c r="CR144" i="3" s="1"/>
  <c r="DE16" i="3"/>
  <c r="DE9" i="3" s="1"/>
  <c r="DE96" i="3"/>
  <c r="DP20" i="3"/>
  <c r="DP57" i="3"/>
  <c r="DP48" i="3" s="1"/>
  <c r="DQ128" i="3"/>
  <c r="DQ145" i="3"/>
  <c r="FE183" i="3"/>
  <c r="GO183" i="3" s="1"/>
  <c r="DT28" i="3"/>
  <c r="DT27" i="3" s="1"/>
  <c r="BI9" i="3"/>
  <c r="DS166" i="3"/>
  <c r="CT137" i="3"/>
  <c r="M96" i="3"/>
  <c r="AC11" i="3"/>
  <c r="DF137" i="3"/>
  <c r="DR9" i="3"/>
  <c r="DT111" i="3"/>
  <c r="ED137" i="3"/>
  <c r="BK9" i="3"/>
  <c r="BK137" i="3"/>
  <c r="BU19" i="3"/>
  <c r="DR137" i="3"/>
  <c r="FC137" i="3"/>
  <c r="FZ137" i="3"/>
  <c r="BT19" i="3"/>
  <c r="CH137" i="3"/>
  <c r="DS137" i="3"/>
  <c r="EQ137" i="3"/>
  <c r="EZ137" i="3"/>
  <c r="GA137" i="3"/>
  <c r="BI137" i="3"/>
  <c r="BV19" i="3"/>
  <c r="BW19" i="3"/>
  <c r="BV137" i="3"/>
  <c r="CI137" i="3"/>
  <c r="DG137" i="3"/>
  <c r="FA137" i="3"/>
  <c r="FO137" i="3"/>
  <c r="BJ137" i="3"/>
  <c r="BW137" i="3"/>
  <c r="CU137" i="3"/>
  <c r="EE137" i="3"/>
  <c r="FB137" i="3"/>
  <c r="FY137" i="3"/>
  <c r="BH9" i="3"/>
  <c r="FO48" i="3"/>
  <c r="BA187" i="3"/>
  <c r="BA186" i="3" s="1"/>
  <c r="FL110" i="3"/>
  <c r="FO110" i="3"/>
  <c r="BJ48" i="3"/>
  <c r="FN48" i="3"/>
  <c r="BT71" i="3"/>
  <c r="BT70" i="3" s="1"/>
  <c r="BT92" i="3"/>
  <c r="BT91" i="3" s="1"/>
  <c r="EO57" i="3"/>
  <c r="EO48" i="3" s="1"/>
  <c r="EN64" i="3"/>
  <c r="ER64" i="3" s="1"/>
  <c r="ER63" i="3" s="1"/>
  <c r="DD44" i="3"/>
  <c r="DD43" i="3" s="1"/>
  <c r="DT16" i="3"/>
  <c r="DP138" i="3"/>
  <c r="DP137" i="3" s="1"/>
  <c r="DQ167" i="3"/>
  <c r="DQ166" i="3" s="1"/>
  <c r="DP175" i="3"/>
  <c r="EB10" i="3"/>
  <c r="EH11" i="3"/>
  <c r="EB20" i="3"/>
  <c r="EB118" i="3"/>
  <c r="EC141" i="3"/>
  <c r="EC137" i="3" s="1"/>
  <c r="FG73" i="3"/>
  <c r="FG75" i="3"/>
  <c r="FG77" i="3"/>
  <c r="FG79" i="3"/>
  <c r="FG104" i="3"/>
  <c r="FP89" i="3"/>
  <c r="FP88" i="3" s="1"/>
  <c r="FN91" i="3"/>
  <c r="FP97" i="3"/>
  <c r="FP98" i="3"/>
  <c r="FP99" i="3"/>
  <c r="FQ129" i="3"/>
  <c r="FQ128" i="3" s="1"/>
  <c r="FQ135" i="3"/>
  <c r="FQ134" i="3" s="1"/>
  <c r="FQ139" i="3"/>
  <c r="FQ138" i="3" s="1"/>
  <c r="FQ146" i="3"/>
  <c r="FQ168" i="3"/>
  <c r="FQ169" i="3"/>
  <c r="FY9" i="3"/>
  <c r="FS72" i="3"/>
  <c r="L71" i="3"/>
  <c r="BH63" i="3"/>
  <c r="DF166" i="3"/>
  <c r="DS48" i="3"/>
  <c r="FN9" i="3"/>
  <c r="FQ58" i="3"/>
  <c r="FQ57" i="3" s="1"/>
  <c r="FG72" i="3"/>
  <c r="FG74" i="3"/>
  <c r="FG76" i="3"/>
  <c r="FG78" i="3"/>
  <c r="FG93" i="3"/>
  <c r="FG105" i="3"/>
  <c r="FF176" i="3"/>
  <c r="L64" i="3"/>
  <c r="L63" i="3" s="1"/>
  <c r="L103" i="3"/>
  <c r="L179" i="3"/>
  <c r="AB11" i="3"/>
  <c r="AB175" i="3"/>
  <c r="BU48" i="3"/>
  <c r="BY64" i="3"/>
  <c r="BY63" i="3" s="1"/>
  <c r="BW63" i="3"/>
  <c r="BU91" i="3"/>
  <c r="BY92" i="3"/>
  <c r="BW91" i="3"/>
  <c r="BY134" i="3"/>
  <c r="DS121" i="3"/>
  <c r="EG141" i="3"/>
  <c r="FP159" i="3"/>
  <c r="FP160" i="3"/>
  <c r="FN166" i="3"/>
  <c r="FZ9" i="3"/>
  <c r="GB17" i="3"/>
  <c r="GB16" i="3" s="1"/>
  <c r="GC97" i="3"/>
  <c r="GC98" i="3"/>
  <c r="GC99" i="3"/>
  <c r="L57" i="3"/>
  <c r="L88" i="3"/>
  <c r="L10" i="3"/>
  <c r="GN187" i="3"/>
  <c r="FD142" i="3"/>
  <c r="AC57" i="3"/>
  <c r="AC88" i="3"/>
  <c r="AC92" i="3"/>
  <c r="BV63" i="3"/>
  <c r="BX92" i="3"/>
  <c r="BV166" i="3"/>
  <c r="BW110" i="3"/>
  <c r="BY141" i="3"/>
  <c r="AB88" i="3"/>
  <c r="AC111" i="3"/>
  <c r="AC118" i="3"/>
  <c r="AC122" i="3"/>
  <c r="AC125" i="3"/>
  <c r="AC128" i="3"/>
  <c r="AC134" i="3"/>
  <c r="AC138" i="3"/>
  <c r="AC141" i="3"/>
  <c r="AC155" i="3"/>
  <c r="AC175" i="3"/>
  <c r="DU187" i="3"/>
  <c r="DU186" i="3" s="1"/>
  <c r="ED166" i="3"/>
  <c r="AO64" i="3"/>
  <c r="AO63" i="3" s="1"/>
  <c r="AX110" i="3"/>
  <c r="CG63" i="3"/>
  <c r="CI91" i="3"/>
  <c r="CK141" i="3"/>
  <c r="CI166" i="3"/>
  <c r="EQ9" i="3"/>
  <c r="AY48" i="3"/>
  <c r="BM187" i="3"/>
  <c r="BM186" i="3" s="1"/>
  <c r="BU9" i="3"/>
  <c r="DF9" i="3"/>
  <c r="ER187" i="3"/>
  <c r="ER186" i="3" s="1"/>
  <c r="GC148" i="3"/>
  <c r="GC149" i="3"/>
  <c r="M28" i="3"/>
  <c r="M27" i="3" s="1"/>
  <c r="M125" i="3"/>
  <c r="M141" i="3"/>
  <c r="M49" i="3"/>
  <c r="AA64" i="3"/>
  <c r="AA63" i="3" s="1"/>
  <c r="AA71" i="3"/>
  <c r="AA88" i="3"/>
  <c r="AA175" i="3"/>
  <c r="AL9" i="3"/>
  <c r="AJ63" i="3"/>
  <c r="AM166" i="3"/>
  <c r="BV9" i="3"/>
  <c r="CF63" i="3"/>
  <c r="M64" i="3"/>
  <c r="M63" i="3" s="1"/>
  <c r="M71" i="3"/>
  <c r="M103" i="3"/>
  <c r="M102" i="3" s="1"/>
  <c r="M134" i="3"/>
  <c r="M145" i="3"/>
  <c r="M179" i="3"/>
  <c r="M178" i="3" s="1"/>
  <c r="AA49" i="3"/>
  <c r="AA57" i="3"/>
  <c r="AA103" i="3"/>
  <c r="AA102" i="3" s="1"/>
  <c r="AA111" i="3"/>
  <c r="AA118" i="3"/>
  <c r="AA122" i="3"/>
  <c r="AA125" i="3"/>
  <c r="AA128" i="3"/>
  <c r="BA64" i="3"/>
  <c r="BA63" i="3" s="1"/>
  <c r="AM63" i="3"/>
  <c r="AM137" i="3"/>
  <c r="AW70" i="3"/>
  <c r="BI70" i="3"/>
  <c r="BV70" i="3"/>
  <c r="CI9" i="3"/>
  <c r="CI70" i="3"/>
  <c r="CU70" i="3"/>
  <c r="CU166" i="3"/>
  <c r="DH24" i="3"/>
  <c r="DS70" i="3"/>
  <c r="ED70" i="3"/>
  <c r="EQ166" i="3"/>
  <c r="ES175" i="3"/>
  <c r="FA70" i="3"/>
  <c r="FL70" i="3"/>
  <c r="FY70" i="3"/>
  <c r="GB159" i="3"/>
  <c r="GO187" i="3"/>
  <c r="AX70" i="3"/>
  <c r="BJ70" i="3"/>
  <c r="BW70" i="3"/>
  <c r="CF70" i="3"/>
  <c r="EP70" i="3"/>
  <c r="FB70" i="3"/>
  <c r="FM70" i="3"/>
  <c r="FZ70" i="3"/>
  <c r="O70" i="3"/>
  <c r="AY70" i="3"/>
  <c r="BK70" i="3"/>
  <c r="CG70" i="3"/>
  <c r="CS70" i="3"/>
  <c r="DF70" i="3"/>
  <c r="DQ70" i="3"/>
  <c r="EQ70" i="3"/>
  <c r="FC70" i="3"/>
  <c r="FN70" i="3"/>
  <c r="GA70" i="3"/>
  <c r="N70" i="3"/>
  <c r="BK63" i="3"/>
  <c r="BU70" i="3"/>
  <c r="CH70" i="3"/>
  <c r="CT70" i="3"/>
  <c r="DG70" i="3"/>
  <c r="DR70" i="3"/>
  <c r="EZ70" i="3"/>
  <c r="FO70" i="3"/>
  <c r="FX70" i="3"/>
  <c r="L44" i="3"/>
  <c r="L49" i="3"/>
  <c r="BJ63" i="3"/>
  <c r="EF111" i="3"/>
  <c r="BJ9" i="3"/>
  <c r="BL57" i="3"/>
  <c r="CT9" i="3"/>
  <c r="CU63" i="3"/>
  <c r="AZ187" i="3"/>
  <c r="AZ186" i="3" s="1"/>
  <c r="BK48" i="3"/>
  <c r="AB20" i="3"/>
  <c r="X20" i="3"/>
  <c r="AB24" i="3"/>
  <c r="X24" i="3"/>
  <c r="AB28" i="3"/>
  <c r="AB27" i="3" s="1"/>
  <c r="X28" i="3"/>
  <c r="X27" i="3" s="1"/>
  <c r="X44" i="3"/>
  <c r="X43" i="3" s="1"/>
  <c r="X49" i="3"/>
  <c r="AB57" i="3"/>
  <c r="X57" i="3"/>
  <c r="AB92" i="3"/>
  <c r="X92" i="3"/>
  <c r="X96" i="3"/>
  <c r="X103" i="3"/>
  <c r="X102" i="3" s="1"/>
  <c r="AB111" i="3"/>
  <c r="X111" i="3"/>
  <c r="AB118" i="3"/>
  <c r="X118" i="3"/>
  <c r="AB122" i="3"/>
  <c r="X122" i="3"/>
  <c r="AB125" i="3"/>
  <c r="X125" i="3"/>
  <c r="AB128" i="3"/>
  <c r="X128" i="3"/>
  <c r="AB134" i="3"/>
  <c r="X134" i="3"/>
  <c r="AB138" i="3"/>
  <c r="X138" i="3"/>
  <c r="AB141" i="3"/>
  <c r="X141" i="3"/>
  <c r="X145" i="3"/>
  <c r="AB155" i="3"/>
  <c r="X155" i="3"/>
  <c r="X158" i="3"/>
  <c r="X179" i="3"/>
  <c r="X178" i="3" s="1"/>
  <c r="BY11" i="3"/>
  <c r="FY91" i="3"/>
  <c r="ES187" i="3"/>
  <c r="ES186" i="3" s="1"/>
  <c r="AX121" i="3"/>
  <c r="CK111" i="3"/>
  <c r="GB29" i="3"/>
  <c r="GB28" i="3" s="1"/>
  <c r="GB27" i="3" s="1"/>
  <c r="AV63" i="3"/>
  <c r="BM57" i="3"/>
  <c r="FC110" i="3"/>
  <c r="FP187" i="3"/>
  <c r="FP186" i="3" s="1"/>
  <c r="GC100" i="3"/>
  <c r="AM9" i="3"/>
  <c r="BL145" i="3"/>
  <c r="FL91" i="3"/>
  <c r="CJ187" i="3"/>
  <c r="CJ186" i="3" s="1"/>
  <c r="FC48" i="3"/>
  <c r="FC121" i="3"/>
  <c r="FX63" i="3"/>
  <c r="AO166" i="3"/>
  <c r="DS63" i="3"/>
  <c r="EG128" i="3"/>
  <c r="EZ48" i="3"/>
  <c r="FY63" i="3"/>
  <c r="GB160" i="3"/>
  <c r="BK91" i="3"/>
  <c r="BI110" i="3"/>
  <c r="BX125" i="3"/>
  <c r="CG91" i="3"/>
  <c r="CU110" i="3"/>
  <c r="FM48" i="3"/>
  <c r="FO91" i="3"/>
  <c r="FQ104" i="3"/>
  <c r="FQ105" i="3"/>
  <c r="FZ48" i="3"/>
  <c r="GB89" i="3"/>
  <c r="GB88" i="3" s="1"/>
  <c r="BL122" i="3"/>
  <c r="BL141" i="3"/>
  <c r="BL187" i="3"/>
  <c r="BL186" i="3" s="1"/>
  <c r="BT9" i="3"/>
  <c r="CH91" i="3"/>
  <c r="CT91" i="3"/>
  <c r="CT121" i="3"/>
  <c r="CT144" i="3"/>
  <c r="CT166" i="3"/>
  <c r="DF63" i="3"/>
  <c r="DH187" i="3"/>
  <c r="DH186" i="3" s="1"/>
  <c r="EG20" i="3"/>
  <c r="FA48" i="3"/>
  <c r="FA110" i="3"/>
  <c r="EZ121" i="3"/>
  <c r="FD126" i="3"/>
  <c r="FP32" i="3"/>
  <c r="FP31" i="3" s="1"/>
  <c r="FM110" i="3"/>
  <c r="FQ187" i="3"/>
  <c r="FQ186" i="3" s="1"/>
  <c r="CH48" i="3"/>
  <c r="CU121" i="3"/>
  <c r="ED9" i="3"/>
  <c r="EP9" i="3"/>
  <c r="EQ48" i="3"/>
  <c r="FD72" i="3"/>
  <c r="GN72" i="3" s="1"/>
  <c r="FD73" i="3"/>
  <c r="GN73" i="3" s="1"/>
  <c r="FD74" i="3"/>
  <c r="GN74" i="3" s="1"/>
  <c r="FD75" i="3"/>
  <c r="GN75" i="3" s="1"/>
  <c r="FD76" i="3"/>
  <c r="GN76" i="3" s="1"/>
  <c r="FD77" i="3"/>
  <c r="GN77" i="3" s="1"/>
  <c r="FD78" i="3"/>
  <c r="GN78" i="3" s="1"/>
  <c r="FD79" i="3"/>
  <c r="GN79" i="3" s="1"/>
  <c r="FD80" i="3"/>
  <c r="GN80" i="3" s="1"/>
  <c r="FD85" i="3"/>
  <c r="GN85" i="3" s="1"/>
  <c r="FD86" i="3"/>
  <c r="GN86" i="3" s="1"/>
  <c r="EZ91" i="3"/>
  <c r="FD93" i="3"/>
  <c r="FD104" i="3"/>
  <c r="GN104" i="3" s="1"/>
  <c r="FD105" i="3"/>
  <c r="GN105" i="3" s="1"/>
  <c r="FE146" i="3"/>
  <c r="GO146" i="3" s="1"/>
  <c r="FE148" i="3"/>
  <c r="GO148" i="3" s="1"/>
  <c r="FE156" i="3"/>
  <c r="FD181" i="3"/>
  <c r="GN181" i="3" s="1"/>
  <c r="FD182" i="3"/>
  <c r="GN182" i="3" s="1"/>
  <c r="FD183" i="3"/>
  <c r="GN183" i="3" s="1"/>
  <c r="FD184" i="3"/>
  <c r="GN184" i="3" s="1"/>
  <c r="FO9" i="3"/>
  <c r="FQ32" i="3"/>
  <c r="FQ31" i="3" s="1"/>
  <c r="FQ45" i="3"/>
  <c r="FQ46" i="3"/>
  <c r="FQ65" i="3"/>
  <c r="FN110" i="3"/>
  <c r="GA9" i="3"/>
  <c r="GA63" i="3"/>
  <c r="CI48" i="3"/>
  <c r="CH63" i="3"/>
  <c r="CF110" i="3"/>
  <c r="CR110" i="3"/>
  <c r="DR63" i="3"/>
  <c r="FC91" i="3"/>
  <c r="FE106" i="3"/>
  <c r="GO106" i="3" s="1"/>
  <c r="FE107" i="3"/>
  <c r="GO107" i="3" s="1"/>
  <c r="FE108" i="3"/>
  <c r="GO108" i="3" s="1"/>
  <c r="FC144" i="3"/>
  <c r="FL48" i="3"/>
  <c r="FQ73" i="3"/>
  <c r="FQ74" i="3"/>
  <c r="FQ75" i="3"/>
  <c r="FQ76" i="3"/>
  <c r="FQ77" i="3"/>
  <c r="FX9" i="3"/>
  <c r="FY48" i="3"/>
  <c r="FZ91" i="3"/>
  <c r="GB112" i="3"/>
  <c r="GB111" i="3" s="1"/>
  <c r="AW110" i="3"/>
  <c r="AX91" i="3"/>
  <c r="AM110" i="3"/>
  <c r="AZ64" i="3"/>
  <c r="AZ63" i="3" s="1"/>
  <c r="AX63" i="3"/>
  <c r="AZ88" i="3"/>
  <c r="AZ138" i="3"/>
  <c r="AX137" i="3"/>
  <c r="AZ155" i="3"/>
  <c r="CU144" i="3"/>
  <c r="AY63" i="3"/>
  <c r="AY121" i="3"/>
  <c r="DG9" i="3"/>
  <c r="AM48" i="3"/>
  <c r="BL20" i="3"/>
  <c r="BL24" i="3"/>
  <c r="BL32" i="3"/>
  <c r="BL31" i="3" s="1"/>
  <c r="BK110" i="3"/>
  <c r="BL118" i="3"/>
  <c r="BX122" i="3"/>
  <c r="CJ32" i="3"/>
  <c r="CJ31" i="3" s="1"/>
  <c r="CK64" i="3"/>
  <c r="CK63" i="3" s="1"/>
  <c r="CI63" i="3"/>
  <c r="CH121" i="3"/>
  <c r="CV11" i="3"/>
  <c r="CV32" i="3"/>
  <c r="CV31" i="3" s="1"/>
  <c r="CV125" i="3"/>
  <c r="CV134" i="3"/>
  <c r="CW187" i="3"/>
  <c r="CW186" i="3" s="1"/>
  <c r="DD9" i="3"/>
  <c r="DG121" i="3"/>
  <c r="DP63" i="3"/>
  <c r="DU138" i="3"/>
  <c r="DS144" i="3"/>
  <c r="EE9" i="3"/>
  <c r="EG16" i="3"/>
  <c r="FB110" i="3"/>
  <c r="AX48" i="3"/>
  <c r="AZ60" i="3"/>
  <c r="AW63" i="3"/>
  <c r="AY91" i="3"/>
  <c r="BX187" i="3"/>
  <c r="BX186" i="3" s="1"/>
  <c r="CK20" i="3"/>
  <c r="CK32" i="3"/>
  <c r="CK31" i="3" s="1"/>
  <c r="CI121" i="3"/>
  <c r="CT63" i="3"/>
  <c r="CW125" i="3"/>
  <c r="CW134" i="3"/>
  <c r="CV175" i="3"/>
  <c r="DI28" i="3"/>
  <c r="DI27" i="3" s="1"/>
  <c r="DI32" i="3"/>
  <c r="DI31" i="3" s="1"/>
  <c r="DH122" i="3"/>
  <c r="DH125" i="3"/>
  <c r="DU20" i="3"/>
  <c r="DU24" i="3"/>
  <c r="DU32" i="3"/>
  <c r="DU31" i="3" s="1"/>
  <c r="FO19" i="3"/>
  <c r="FX48" i="3"/>
  <c r="ED63" i="3"/>
  <c r="EF187" i="3"/>
  <c r="EF186" i="3" s="1"/>
  <c r="ER32" i="3"/>
  <c r="ER31" i="3" s="1"/>
  <c r="EQ91" i="3"/>
  <c r="FA9" i="3"/>
  <c r="FC9" i="3"/>
  <c r="FD65" i="3"/>
  <c r="GN65" i="3" s="1"/>
  <c r="FB63" i="3"/>
  <c r="FP29" i="3"/>
  <c r="FP28" i="3" s="1"/>
  <c r="FP27" i="3" s="1"/>
  <c r="FP50" i="3"/>
  <c r="FO63" i="3"/>
  <c r="FQ89" i="3"/>
  <c r="FQ88" i="3" s="1"/>
  <c r="FQ97" i="3"/>
  <c r="FQ98" i="3"/>
  <c r="FQ99" i="3"/>
  <c r="FQ159" i="3"/>
  <c r="FQ160" i="3"/>
  <c r="FO166" i="3"/>
  <c r="GC50" i="3"/>
  <c r="GC51" i="3"/>
  <c r="GC53" i="3"/>
  <c r="GC54" i="3"/>
  <c r="GC55" i="3"/>
  <c r="GA48" i="3"/>
  <c r="GC61" i="3"/>
  <c r="GC60" i="3" s="1"/>
  <c r="GC156" i="3"/>
  <c r="GC155" i="3" s="1"/>
  <c r="GB187" i="3"/>
  <c r="GB186" i="3" s="1"/>
  <c r="EF88" i="3"/>
  <c r="EF155" i="3"/>
  <c r="EO9" i="3"/>
  <c r="ES60" i="3"/>
  <c r="ES64" i="3"/>
  <c r="ES63" i="3" s="1"/>
  <c r="ES88" i="3"/>
  <c r="EP166" i="3"/>
  <c r="FB9" i="3"/>
  <c r="FE64" i="3"/>
  <c r="FE63" i="3" s="1"/>
  <c r="FE65" i="3"/>
  <c r="GO65" i="3" s="1"/>
  <c r="FD146" i="3"/>
  <c r="GN146" i="3" s="1"/>
  <c r="FD148" i="3"/>
  <c r="GN148" i="3" s="1"/>
  <c r="FD149" i="3"/>
  <c r="GN149" i="3" s="1"/>
  <c r="FB166" i="3"/>
  <c r="FQ21" i="3"/>
  <c r="FQ20" i="3" s="1"/>
  <c r="FQ25" i="3"/>
  <c r="FQ24" i="3" s="1"/>
  <c r="FP65" i="3"/>
  <c r="FN63" i="3"/>
  <c r="FP72" i="3"/>
  <c r="FP73" i="3"/>
  <c r="FP74" i="3"/>
  <c r="FP75" i="3"/>
  <c r="FP76" i="3"/>
  <c r="FP77" i="3"/>
  <c r="FP78" i="3"/>
  <c r="FP79" i="3"/>
  <c r="FP129" i="3"/>
  <c r="FP128" i="3" s="1"/>
  <c r="FP135" i="3"/>
  <c r="FP134" i="3" s="1"/>
  <c r="FP139" i="3"/>
  <c r="FP138" i="3" s="1"/>
  <c r="FP146" i="3"/>
  <c r="FP148" i="3"/>
  <c r="FP149" i="3"/>
  <c r="FP150" i="3"/>
  <c r="FP168" i="3"/>
  <c r="FP169" i="3"/>
  <c r="FP170" i="3"/>
  <c r="FP180" i="3"/>
  <c r="FP181" i="3"/>
  <c r="FX91" i="3"/>
  <c r="GB146" i="3"/>
  <c r="GB148" i="3"/>
  <c r="GB149" i="3"/>
  <c r="GB150" i="3"/>
  <c r="GB151" i="3"/>
  <c r="GB152" i="3"/>
  <c r="FZ144" i="3"/>
  <c r="GC168" i="3"/>
  <c r="GB180" i="3"/>
  <c r="GB181" i="3"/>
  <c r="GB182" i="3"/>
  <c r="GB183" i="3"/>
  <c r="GB184" i="3"/>
  <c r="AL48" i="3"/>
  <c r="AM70" i="3"/>
  <c r="AK121" i="3"/>
  <c r="AM144" i="3"/>
  <c r="BA32" i="3"/>
  <c r="BA31" i="3" s="1"/>
  <c r="AW91" i="3"/>
  <c r="BI48" i="3"/>
  <c r="BI91" i="3"/>
  <c r="BL111" i="3"/>
  <c r="BY20" i="3"/>
  <c r="BY24" i="3"/>
  <c r="BY32" i="3"/>
  <c r="BY31" i="3" s="1"/>
  <c r="BW48" i="3"/>
  <c r="BY60" i="3"/>
  <c r="BX111" i="3"/>
  <c r="BT122" i="3"/>
  <c r="BY125" i="3"/>
  <c r="BU141" i="3"/>
  <c r="BU137" i="3" s="1"/>
  <c r="BW166" i="3"/>
  <c r="BY187" i="3"/>
  <c r="BY186" i="3" s="1"/>
  <c r="CJ11" i="3"/>
  <c r="CK92" i="3"/>
  <c r="CK155" i="3"/>
  <c r="CH166" i="3"/>
  <c r="CW11" i="3"/>
  <c r="Y9" i="3"/>
  <c r="BM134" i="3"/>
  <c r="BL138" i="3"/>
  <c r="BV91" i="3"/>
  <c r="BU110" i="3"/>
  <c r="BY155" i="3"/>
  <c r="BY175" i="3"/>
  <c r="CK11" i="3"/>
  <c r="CK16" i="3"/>
  <c r="CK118" i="3"/>
  <c r="CK122" i="3"/>
  <c r="CK125" i="3"/>
  <c r="AK48" i="3"/>
  <c r="AL63" i="3"/>
  <c r="AM121" i="3"/>
  <c r="BA134" i="3"/>
  <c r="BL175" i="3"/>
  <c r="AO32" i="3"/>
  <c r="AO31" i="3" s="1"/>
  <c r="AL137" i="3"/>
  <c r="AV9" i="3"/>
  <c r="AZ11" i="3"/>
  <c r="AZ20" i="3"/>
  <c r="AZ24" i="3"/>
  <c r="AZ32" i="3"/>
  <c r="AZ31" i="3" s="1"/>
  <c r="AW48" i="3"/>
  <c r="BA60" i="3"/>
  <c r="AV70" i="3"/>
  <c r="AZ71" i="3"/>
  <c r="AV158" i="3"/>
  <c r="AV179" i="3"/>
  <c r="AV178" i="3" s="1"/>
  <c r="BI63" i="3"/>
  <c r="BX20" i="3"/>
  <c r="BX24" i="3"/>
  <c r="BU63" i="3"/>
  <c r="BT63" i="3"/>
  <c r="CK60" i="3"/>
  <c r="CW88" i="3"/>
  <c r="CU91" i="3"/>
  <c r="CV187" i="3"/>
  <c r="CV186" i="3" s="1"/>
  <c r="DH28" i="3"/>
  <c r="DH27" i="3" s="1"/>
  <c r="DH111" i="3"/>
  <c r="DF121" i="3"/>
  <c r="DG166" i="3"/>
  <c r="DR91" i="3"/>
  <c r="DR110" i="3"/>
  <c r="DT134" i="3"/>
  <c r="DP167" i="3"/>
  <c r="EG11" i="3"/>
  <c r="EB88" i="3"/>
  <c r="EB111" i="3"/>
  <c r="EF125" i="3"/>
  <c r="EF134" i="3"/>
  <c r="ER11" i="3"/>
  <c r="ER16" i="3"/>
  <c r="ER24" i="3"/>
  <c r="EQ63" i="3"/>
  <c r="FE50" i="3"/>
  <c r="GO50" i="3" s="1"/>
  <c r="FE51" i="3"/>
  <c r="GO51" i="3" s="1"/>
  <c r="FE53" i="3"/>
  <c r="GO53" i="3" s="1"/>
  <c r="FE54" i="3"/>
  <c r="GO54" i="3" s="1"/>
  <c r="FE55" i="3"/>
  <c r="GO55" i="3" s="1"/>
  <c r="FE61" i="3"/>
  <c r="FD64" i="3"/>
  <c r="FD63" i="3" s="1"/>
  <c r="EZ63" i="3"/>
  <c r="DH88" i="3"/>
  <c r="DQ110" i="3"/>
  <c r="FC63" i="3"/>
  <c r="EQ110" i="3"/>
  <c r="CW20" i="3"/>
  <c r="CW24" i="3"/>
  <c r="CW32" i="3"/>
  <c r="CW31" i="3" s="1"/>
  <c r="CW60" i="3"/>
  <c r="CV111" i="3"/>
  <c r="CT110" i="3"/>
  <c r="CV118" i="3"/>
  <c r="CV155" i="3"/>
  <c r="CR167" i="3"/>
  <c r="DI24" i="3"/>
  <c r="DG63" i="3"/>
  <c r="DH118" i="3"/>
  <c r="DI187" i="3"/>
  <c r="DI186" i="3" s="1"/>
  <c r="DT11" i="3"/>
  <c r="DU57" i="3"/>
  <c r="DT187" i="3"/>
  <c r="DT186" i="3" s="1"/>
  <c r="EG28" i="3"/>
  <c r="EG27" i="3" s="1"/>
  <c r="EG32" i="3"/>
  <c r="EG31" i="3" s="1"/>
  <c r="EE63" i="3"/>
  <c r="ED91" i="3"/>
  <c r="ED110" i="3"/>
  <c r="EG187" i="3"/>
  <c r="EG186" i="3" s="1"/>
  <c r="ER20" i="3"/>
  <c r="ER28" i="3"/>
  <c r="ER27" i="3" s="1"/>
  <c r="ES92" i="3"/>
  <c r="EZ9" i="3"/>
  <c r="FD17" i="3"/>
  <c r="FD29" i="3"/>
  <c r="FA63" i="3"/>
  <c r="FE17" i="3"/>
  <c r="FE29" i="3"/>
  <c r="FD50" i="3"/>
  <c r="GN50" i="3" s="1"/>
  <c r="FD51" i="3"/>
  <c r="GN51" i="3" s="1"/>
  <c r="FD53" i="3"/>
  <c r="GN53" i="3" s="1"/>
  <c r="FD54" i="3"/>
  <c r="GN54" i="3" s="1"/>
  <c r="FD55" i="3"/>
  <c r="GN55" i="3" s="1"/>
  <c r="FB48" i="3"/>
  <c r="FD61" i="3"/>
  <c r="EZ110" i="3"/>
  <c r="FD119" i="3"/>
  <c r="FE126" i="3"/>
  <c r="FE135" i="3"/>
  <c r="FE168" i="3"/>
  <c r="GO168" i="3" s="1"/>
  <c r="FP80" i="3"/>
  <c r="FP85" i="3"/>
  <c r="FP86" i="3"/>
  <c r="FP151" i="3"/>
  <c r="FP152" i="3"/>
  <c r="FP153" i="3"/>
  <c r="FQ180" i="3"/>
  <c r="FQ181" i="3"/>
  <c r="FQ182" i="3"/>
  <c r="FQ183" i="3"/>
  <c r="FQ184" i="3"/>
  <c r="GC17" i="3"/>
  <c r="GC16" i="3" s="1"/>
  <c r="GC29" i="3"/>
  <c r="GC28" i="3" s="1"/>
  <c r="GC27" i="3" s="1"/>
  <c r="GC89" i="3"/>
  <c r="GC88" i="3" s="1"/>
  <c r="FX158" i="3"/>
  <c r="GC160" i="3"/>
  <c r="FX179" i="3"/>
  <c r="FX178" i="3" s="1"/>
  <c r="GC181" i="3"/>
  <c r="GC182" i="3"/>
  <c r="GC183" i="3"/>
  <c r="GC184" i="3"/>
  <c r="FB91" i="3"/>
  <c r="FD106" i="3"/>
  <c r="GN106" i="3" s="1"/>
  <c r="FD107" i="3"/>
  <c r="GN107" i="3" s="1"/>
  <c r="FD108" i="3"/>
  <c r="GN108" i="3" s="1"/>
  <c r="FE119" i="3"/>
  <c r="FD150" i="3"/>
  <c r="GN150" i="3" s="1"/>
  <c r="FL9" i="3"/>
  <c r="FP17" i="3"/>
  <c r="FP16" i="3" s="1"/>
  <c r="FQ78" i="3"/>
  <c r="FQ79" i="3"/>
  <c r="FQ80" i="3"/>
  <c r="FQ148" i="3"/>
  <c r="FQ149" i="3"/>
  <c r="FQ150" i="3"/>
  <c r="FQ151" i="3"/>
  <c r="FQ152" i="3"/>
  <c r="FQ153" i="3"/>
  <c r="FQ176" i="3"/>
  <c r="FQ175" i="3" s="1"/>
  <c r="GB50" i="3"/>
  <c r="GB51" i="3"/>
  <c r="GB53" i="3"/>
  <c r="GB54" i="3"/>
  <c r="GB55" i="3"/>
  <c r="GB61" i="3"/>
  <c r="GB60" i="3" s="1"/>
  <c r="GB64" i="3"/>
  <c r="GB63" i="3" s="1"/>
  <c r="GB65" i="3"/>
  <c r="GB72" i="3"/>
  <c r="GB73" i="3"/>
  <c r="GB74" i="3"/>
  <c r="GA110" i="3"/>
  <c r="GC126" i="3"/>
  <c r="GC125" i="3" s="1"/>
  <c r="GB129" i="3"/>
  <c r="GB128" i="3" s="1"/>
  <c r="GB168" i="3"/>
  <c r="GC187" i="3"/>
  <c r="GC186" i="3" s="1"/>
  <c r="FQ17" i="3"/>
  <c r="FQ16" i="3" s="1"/>
  <c r="FP51" i="3"/>
  <c r="FP112" i="3"/>
  <c r="FP111" i="3" s="1"/>
  <c r="FL179" i="3"/>
  <c r="FL178" i="3" s="1"/>
  <c r="FZ110" i="3"/>
  <c r="FE80" i="3"/>
  <c r="GO80" i="3" s="1"/>
  <c r="FE85" i="3"/>
  <c r="GO85" i="3" s="1"/>
  <c r="FE86" i="3"/>
  <c r="GO86" i="3" s="1"/>
  <c r="FD135" i="3"/>
  <c r="FC166" i="3"/>
  <c r="FQ112" i="3"/>
  <c r="FQ111" i="3" s="1"/>
  <c r="FZ121" i="3"/>
  <c r="AM19" i="3"/>
  <c r="AK103" i="3"/>
  <c r="AK102" i="3" s="1"/>
  <c r="AO141" i="3"/>
  <c r="AO158" i="3"/>
  <c r="AZ96" i="3"/>
  <c r="AV110" i="3"/>
  <c r="AZ118" i="3"/>
  <c r="AZ141" i="3"/>
  <c r="BJ91" i="3"/>
  <c r="BM111" i="3"/>
  <c r="BM122" i="3"/>
  <c r="BL125" i="3"/>
  <c r="BH145" i="3"/>
  <c r="CK28" i="3"/>
  <c r="CK27" i="3" s="1"/>
  <c r="CF91" i="3"/>
  <c r="CG118" i="3"/>
  <c r="CG110" i="3" s="1"/>
  <c r="CU9" i="3"/>
  <c r="CU48" i="3"/>
  <c r="DH32" i="3"/>
  <c r="DH31" i="3" s="1"/>
  <c r="DD71" i="3"/>
  <c r="DH155" i="3"/>
  <c r="DQ138" i="3"/>
  <c r="DQ137" i="3" s="1"/>
  <c r="DU141" i="3"/>
  <c r="EC28" i="3"/>
  <c r="EC27" i="3" s="1"/>
  <c r="EE96" i="3"/>
  <c r="EE91" i="3" s="1"/>
  <c r="EE179" i="3"/>
  <c r="EE178" i="3" s="1"/>
  <c r="AK20" i="3"/>
  <c r="AK19" i="3" s="1"/>
  <c r="AK31" i="3"/>
  <c r="AO44" i="3"/>
  <c r="AO43" i="3" s="1"/>
  <c r="AK91" i="3"/>
  <c r="AL110" i="3"/>
  <c r="AN187" i="3"/>
  <c r="AN186" i="3" s="1"/>
  <c r="AW137" i="3"/>
  <c r="BM20" i="3"/>
  <c r="BM24" i="3"/>
  <c r="BM32" i="3"/>
  <c r="BM31" i="3" s="1"/>
  <c r="BL92" i="3"/>
  <c r="BJ110" i="3"/>
  <c r="BH122" i="3"/>
  <c r="BX32" i="3"/>
  <c r="BX31" i="3" s="1"/>
  <c r="BV48" i="3"/>
  <c r="BT48" i="3"/>
  <c r="BX60" i="3"/>
  <c r="BX64" i="3"/>
  <c r="BX63" i="3" s="1"/>
  <c r="CJ88" i="3"/>
  <c r="CK128" i="3"/>
  <c r="CK134" i="3"/>
  <c r="CK138" i="3"/>
  <c r="CK175" i="3"/>
  <c r="CK187" i="3"/>
  <c r="CK186" i="3" s="1"/>
  <c r="CV16" i="3"/>
  <c r="CV28" i="3"/>
  <c r="CV27" i="3" s="1"/>
  <c r="CV57" i="3"/>
  <c r="CS63" i="3"/>
  <c r="CV88" i="3"/>
  <c r="CS91" i="3"/>
  <c r="CW111" i="3"/>
  <c r="CW118" i="3"/>
  <c r="DH141" i="3"/>
  <c r="DT32" i="3"/>
  <c r="DT31" i="3" s="1"/>
  <c r="DR48" i="3"/>
  <c r="DT60" i="3"/>
  <c r="DT64" i="3"/>
  <c r="DT63" i="3" s="1"/>
  <c r="DP111" i="3"/>
  <c r="DP110" i="3" s="1"/>
  <c r="DU128" i="3"/>
  <c r="EC10" i="3"/>
  <c r="EC16" i="3"/>
  <c r="EF57" i="3"/>
  <c r="EF60" i="3"/>
  <c r="EF122" i="3"/>
  <c r="EG125" i="3"/>
  <c r="EE158" i="3"/>
  <c r="EE144" i="3" s="1"/>
  <c r="AN16" i="3"/>
  <c r="AJ44" i="3"/>
  <c r="AJ43" i="3" s="1"/>
  <c r="AW9" i="3"/>
  <c r="BA88" i="3"/>
  <c r="AW121" i="3"/>
  <c r="BH48" i="3"/>
  <c r="BK144" i="3"/>
  <c r="BW9" i="3"/>
  <c r="CF48" i="3"/>
  <c r="CJ57" i="3"/>
  <c r="CK88" i="3"/>
  <c r="CV92" i="3"/>
  <c r="CV141" i="3"/>
  <c r="CW155" i="3"/>
  <c r="CR179" i="3"/>
  <c r="CR178" i="3" s="1"/>
  <c r="DH92" i="3"/>
  <c r="DH128" i="3"/>
  <c r="DH134" i="3"/>
  <c r="DH138" i="3"/>
  <c r="DH175" i="3"/>
  <c r="DU88" i="3"/>
  <c r="DP134" i="3"/>
  <c r="EC71" i="3"/>
  <c r="EC158" i="3"/>
  <c r="EF175" i="3"/>
  <c r="ED179" i="3"/>
  <c r="ED178" i="3" s="1"/>
  <c r="AO16" i="3"/>
  <c r="AK70" i="3"/>
  <c r="AM91" i="3"/>
  <c r="AK110" i="3"/>
  <c r="AJ121" i="3"/>
  <c r="AX9" i="3"/>
  <c r="AV48" i="3"/>
  <c r="AY110" i="3"/>
  <c r="BA125" i="3"/>
  <c r="BK121" i="3"/>
  <c r="BL155" i="3"/>
  <c r="BM175" i="3"/>
  <c r="BW121" i="3"/>
  <c r="CJ28" i="3"/>
  <c r="CJ27" i="3" s="1"/>
  <c r="CW141" i="3"/>
  <c r="DS110" i="3"/>
  <c r="ER88" i="3"/>
  <c r="FE142" i="3"/>
  <c r="FE169" i="3"/>
  <c r="GO169" i="3" s="1"/>
  <c r="FE170" i="3"/>
  <c r="GO170" i="3" s="1"/>
  <c r="FM20" i="3"/>
  <c r="FM19" i="3" s="1"/>
  <c r="FQ85" i="3"/>
  <c r="FQ156" i="3"/>
  <c r="FQ155" i="3" s="1"/>
  <c r="GB97" i="3"/>
  <c r="GB169" i="3"/>
  <c r="GB170" i="3"/>
  <c r="GB176" i="3"/>
  <c r="GB175" i="3" s="1"/>
  <c r="GN32" i="3"/>
  <c r="ER122" i="3"/>
  <c r="ES155" i="3"/>
  <c r="FD32" i="3"/>
  <c r="FD31" i="3" s="1"/>
  <c r="FE159" i="3"/>
  <c r="GO159" i="3" s="1"/>
  <c r="FE160" i="3"/>
  <c r="GO160" i="3" s="1"/>
  <c r="EZ167" i="3"/>
  <c r="EZ166" i="3" s="1"/>
  <c r="FD187" i="3"/>
  <c r="FD186" i="3" s="1"/>
  <c r="FP11" i="3"/>
  <c r="FP12" i="3"/>
  <c r="FP13" i="3"/>
  <c r="FP14" i="3"/>
  <c r="FQ29" i="3"/>
  <c r="FQ28" i="3" s="1"/>
  <c r="FQ27" i="3" s="1"/>
  <c r="FQ50" i="3"/>
  <c r="FL64" i="3"/>
  <c r="FP64" i="3" s="1"/>
  <c r="FP63" i="3" s="1"/>
  <c r="FP123" i="3"/>
  <c r="FP122" i="3" s="1"/>
  <c r="FP126" i="3"/>
  <c r="FP125" i="3" s="1"/>
  <c r="FP142" i="3"/>
  <c r="FP141" i="3" s="1"/>
  <c r="GB11" i="3"/>
  <c r="GB12" i="3"/>
  <c r="GB13" i="3"/>
  <c r="GB32" i="3"/>
  <c r="GB31" i="3" s="1"/>
  <c r="GB139" i="3"/>
  <c r="GB138" i="3" s="1"/>
  <c r="GC169" i="3"/>
  <c r="GC170" i="3"/>
  <c r="GO32" i="3"/>
  <c r="ES32" i="3"/>
  <c r="ES31" i="3" s="1"/>
  <c r="EP63" i="3"/>
  <c r="FE32" i="3"/>
  <c r="FE31" i="3" s="1"/>
  <c r="FD151" i="3"/>
  <c r="GN151" i="3" s="1"/>
  <c r="FD152" i="3"/>
  <c r="GN152" i="3" s="1"/>
  <c r="FQ11" i="3"/>
  <c r="FQ12" i="3"/>
  <c r="FP21" i="3"/>
  <c r="FP20" i="3" s="1"/>
  <c r="FP25" i="3"/>
  <c r="FP24" i="3" s="1"/>
  <c r="FM28" i="3"/>
  <c r="FM27" i="3" s="1"/>
  <c r="FP45" i="3"/>
  <c r="FP58" i="3"/>
  <c r="FP57" i="3" s="1"/>
  <c r="FQ123" i="3"/>
  <c r="FQ122" i="3" s="1"/>
  <c r="FQ126" i="3"/>
  <c r="FQ125" i="3" s="1"/>
  <c r="FQ142" i="3"/>
  <c r="FQ141" i="3" s="1"/>
  <c r="FQ170" i="3"/>
  <c r="GC11" i="3"/>
  <c r="GC12" i="3"/>
  <c r="GC13" i="3"/>
  <c r="GC32" i="3"/>
  <c r="GC31" i="3" s="1"/>
  <c r="GB119" i="3"/>
  <c r="GB118" i="3" s="1"/>
  <c r="GB126" i="3"/>
  <c r="GB125" i="3" s="1"/>
  <c r="FY155" i="3"/>
  <c r="FY144" i="3" s="1"/>
  <c r="EP48" i="3"/>
  <c r="FP104" i="3"/>
  <c r="FP156" i="3"/>
  <c r="FP155" i="3" s="1"/>
  <c r="GB75" i="3"/>
  <c r="GB76" i="3"/>
  <c r="GB77" i="3"/>
  <c r="GB78" i="3"/>
  <c r="GB79" i="3"/>
  <c r="FY110" i="3"/>
  <c r="GB153" i="3"/>
  <c r="AK144" i="3"/>
  <c r="AJ9" i="3"/>
  <c r="AL19" i="3"/>
  <c r="AN64" i="3"/>
  <c r="AN63" i="3" s="1"/>
  <c r="AL71" i="3"/>
  <c r="AL70" i="3" s="1"/>
  <c r="AL96" i="3"/>
  <c r="AL91" i="3" s="1"/>
  <c r="AJ110" i="3"/>
  <c r="AO134" i="3"/>
  <c r="AO138" i="3"/>
  <c r="AL145" i="3"/>
  <c r="AL144" i="3" s="1"/>
  <c r="AO155" i="3"/>
  <c r="AZ16" i="3"/>
  <c r="AZ28" i="3"/>
  <c r="AZ27" i="3" s="1"/>
  <c r="AL179" i="3"/>
  <c r="AL178" i="3" s="1"/>
  <c r="AK16" i="3"/>
  <c r="AK9" i="3" s="1"/>
  <c r="AN24" i="3"/>
  <c r="AJ60" i="3"/>
  <c r="AJ48" i="3" s="1"/>
  <c r="AK63" i="3"/>
  <c r="AL121" i="3"/>
  <c r="AJ166" i="3"/>
  <c r="AL166" i="3"/>
  <c r="AN11" i="3"/>
  <c r="AN20" i="3"/>
  <c r="AJ19" i="3"/>
  <c r="AO24" i="3"/>
  <c r="AO19" i="3" s="1"/>
  <c r="AN28" i="3"/>
  <c r="AN27" i="3" s="1"/>
  <c r="AO92" i="3"/>
  <c r="AO128" i="3"/>
  <c r="AO145" i="3"/>
  <c r="AK167" i="3"/>
  <c r="AK166" i="3" s="1"/>
  <c r="BA11" i="3"/>
  <c r="BA20" i="3"/>
  <c r="BA24" i="3"/>
  <c r="AY144" i="3"/>
  <c r="BX118" i="3"/>
  <c r="BT118" i="3"/>
  <c r="AZ92" i="3"/>
  <c r="AZ167" i="3"/>
  <c r="AZ175" i="3"/>
  <c r="AZ179" i="3"/>
  <c r="AZ178" i="3" s="1"/>
  <c r="BL11" i="3"/>
  <c r="BL16" i="3"/>
  <c r="BL28" i="3"/>
  <c r="BL27" i="3" s="1"/>
  <c r="BL60" i="3"/>
  <c r="BL64" i="3"/>
  <c r="BL63" i="3" s="1"/>
  <c r="BL88" i="3"/>
  <c r="BM92" i="3"/>
  <c r="BH118" i="3"/>
  <c r="BM118" i="3"/>
  <c r="BI122" i="3"/>
  <c r="BM125" i="3"/>
  <c r="BL128" i="3"/>
  <c r="BM138" i="3"/>
  <c r="BM141" i="3"/>
  <c r="BI145" i="3"/>
  <c r="BM155" i="3"/>
  <c r="BH175" i="3"/>
  <c r="BH179" i="3"/>
  <c r="BH178" i="3" s="1"/>
  <c r="BY122" i="3"/>
  <c r="BU122" i="3"/>
  <c r="BU121" i="3" s="1"/>
  <c r="AZ44" i="3"/>
  <c r="AZ43" i="3" s="1"/>
  <c r="AZ57" i="3"/>
  <c r="BA92" i="3"/>
  <c r="BA118" i="3"/>
  <c r="BA110" i="3" s="1"/>
  <c r="AZ122" i="3"/>
  <c r="AZ128" i="3"/>
  <c r="BA138" i="3"/>
  <c r="BA137" i="3" s="1"/>
  <c r="BA155" i="3"/>
  <c r="BA175" i="3"/>
  <c r="BM11" i="3"/>
  <c r="BM16" i="3"/>
  <c r="BM28" i="3"/>
  <c r="BM27" i="3" s="1"/>
  <c r="BM60" i="3"/>
  <c r="BM64" i="3"/>
  <c r="BM63" i="3" s="1"/>
  <c r="BM88" i="3"/>
  <c r="BM128" i="3"/>
  <c r="BL134" i="3"/>
  <c r="BH141" i="3"/>
  <c r="BN141" i="3" s="1"/>
  <c r="BI175" i="3"/>
  <c r="BI166" i="3" s="1"/>
  <c r="BK166" i="3"/>
  <c r="BX11" i="3"/>
  <c r="BA57" i="3"/>
  <c r="AZ111" i="3"/>
  <c r="BA122" i="3"/>
  <c r="AX144" i="3"/>
  <c r="BI128" i="3"/>
  <c r="BI158" i="3"/>
  <c r="BJ144" i="3"/>
  <c r="CJ16" i="3"/>
  <c r="CF16" i="3"/>
  <c r="CF9" i="3" s="1"/>
  <c r="CK24" i="3"/>
  <c r="CV20" i="3"/>
  <c r="CV24" i="3"/>
  <c r="CT48" i="3"/>
  <c r="CV60" i="3"/>
  <c r="CH110" i="3"/>
  <c r="DG48" i="3"/>
  <c r="BX16" i="3"/>
  <c r="BX28" i="3"/>
  <c r="BX27" i="3" s="1"/>
  <c r="BX57" i="3"/>
  <c r="BX88" i="3"/>
  <c r="BY111" i="3"/>
  <c r="BY118" i="3"/>
  <c r="BX128" i="3"/>
  <c r="BX138" i="3"/>
  <c r="BU145" i="3"/>
  <c r="BU158" i="3"/>
  <c r="BU179" i="3"/>
  <c r="BU178" i="3" s="1"/>
  <c r="CK57" i="3"/>
  <c r="CI110" i="3"/>
  <c r="CG128" i="3"/>
  <c r="CG141" i="3"/>
  <c r="CG145" i="3"/>
  <c r="CG158" i="3"/>
  <c r="CG175" i="3"/>
  <c r="CG179" i="3"/>
  <c r="CG178" i="3" s="1"/>
  <c r="CV122" i="3"/>
  <c r="CV128" i="3"/>
  <c r="CV138" i="3"/>
  <c r="CR175" i="3"/>
  <c r="CW175" i="3"/>
  <c r="CS179" i="3"/>
  <c r="CS178" i="3" s="1"/>
  <c r="DH11" i="3"/>
  <c r="DH16" i="3"/>
  <c r="DH20" i="3"/>
  <c r="DD24" i="3"/>
  <c r="DD19" i="3" s="1"/>
  <c r="DF19" i="3"/>
  <c r="DD28" i="3"/>
  <c r="DD27" i="3" s="1"/>
  <c r="DH57" i="3"/>
  <c r="DH60" i="3"/>
  <c r="DD64" i="3"/>
  <c r="DH64" i="3" s="1"/>
  <c r="DH63" i="3" s="1"/>
  <c r="BY16" i="3"/>
  <c r="BY28" i="3"/>
  <c r="BY27" i="3" s="1"/>
  <c r="BY57" i="3"/>
  <c r="BY88" i="3"/>
  <c r="BV110" i="3"/>
  <c r="BY128" i="3"/>
  <c r="BX134" i="3"/>
  <c r="BY138" i="3"/>
  <c r="BX141" i="3"/>
  <c r="BX155" i="3"/>
  <c r="BX175" i="3"/>
  <c r="CH9" i="3"/>
  <c r="CJ20" i="3"/>
  <c r="CJ24" i="3"/>
  <c r="CJ60" i="3"/>
  <c r="CJ64" i="3"/>
  <c r="CJ63" i="3" s="1"/>
  <c r="CJ92" i="3"/>
  <c r="CJ111" i="3"/>
  <c r="CJ118" i="3"/>
  <c r="CJ122" i="3"/>
  <c r="CJ125" i="3"/>
  <c r="CJ128" i="3"/>
  <c r="CJ134" i="3"/>
  <c r="CJ138" i="3"/>
  <c r="CJ141" i="3"/>
  <c r="CJ155" i="3"/>
  <c r="CJ175" i="3"/>
  <c r="CW16" i="3"/>
  <c r="CW28" i="3"/>
  <c r="CW27" i="3" s="1"/>
  <c r="CR57" i="3"/>
  <c r="CR48" i="3" s="1"/>
  <c r="CW57" i="3"/>
  <c r="CR64" i="3"/>
  <c r="CW92" i="3"/>
  <c r="CW122" i="3"/>
  <c r="CW128" i="3"/>
  <c r="CW138" i="3"/>
  <c r="DI11" i="3"/>
  <c r="DI16" i="3"/>
  <c r="DI20" i="3"/>
  <c r="DE24" i="3"/>
  <c r="DG19" i="3"/>
  <c r="DE28" i="3"/>
  <c r="DE27" i="3" s="1"/>
  <c r="DI57" i="3"/>
  <c r="DI60" i="3"/>
  <c r="DE64" i="3"/>
  <c r="DI64" i="3" s="1"/>
  <c r="DI63" i="3" s="1"/>
  <c r="DI88" i="3"/>
  <c r="DI92" i="3"/>
  <c r="DI111" i="3"/>
  <c r="DI118" i="3"/>
  <c r="DI122" i="3"/>
  <c r="DI125" i="3"/>
  <c r="DI128" i="3"/>
  <c r="DI134" i="3"/>
  <c r="DI138" i="3"/>
  <c r="DI141" i="3"/>
  <c r="DI155" i="3"/>
  <c r="DI175" i="3"/>
  <c r="DU11" i="3"/>
  <c r="DU16" i="3"/>
  <c r="DU28" i="3"/>
  <c r="DU27" i="3" s="1"/>
  <c r="DU60" i="3"/>
  <c r="DT92" i="3"/>
  <c r="DU134" i="3"/>
  <c r="DQ134" i="3"/>
  <c r="EF28" i="3"/>
  <c r="EF27" i="3" s="1"/>
  <c r="EB28" i="3"/>
  <c r="EB27" i="3" s="1"/>
  <c r="EF92" i="3"/>
  <c r="EB92" i="3"/>
  <c r="EB103" i="3"/>
  <c r="EB102" i="3" s="1"/>
  <c r="EB179" i="3"/>
  <c r="EB178" i="3" s="1"/>
  <c r="ES28" i="3"/>
  <c r="ES27" i="3" s="1"/>
  <c r="EO28" i="3"/>
  <c r="EO27" i="3" s="1"/>
  <c r="EO71" i="3"/>
  <c r="EO70" i="3" s="1"/>
  <c r="EN96" i="3"/>
  <c r="DD96" i="3"/>
  <c r="DF91" i="3"/>
  <c r="DD118" i="3"/>
  <c r="DF110" i="3"/>
  <c r="DD122" i="3"/>
  <c r="DD128" i="3"/>
  <c r="DD141" i="3"/>
  <c r="DD145" i="3"/>
  <c r="DD158" i="3"/>
  <c r="DD175" i="3"/>
  <c r="DD179" i="3"/>
  <c r="DD178" i="3" s="1"/>
  <c r="DQ10" i="3"/>
  <c r="DQ16" i="3"/>
  <c r="DT20" i="3"/>
  <c r="DT24" i="3"/>
  <c r="DT57" i="3"/>
  <c r="DT88" i="3"/>
  <c r="DP92" i="3"/>
  <c r="DU92" i="3"/>
  <c r="DP103" i="3"/>
  <c r="DP102" i="3" s="1"/>
  <c r="DU155" i="3"/>
  <c r="DQ155" i="3"/>
  <c r="EF24" i="3"/>
  <c r="EB24" i="3"/>
  <c r="EB158" i="3"/>
  <c r="ES24" i="3"/>
  <c r="EO24" i="3"/>
  <c r="ES134" i="3"/>
  <c r="EO134" i="3"/>
  <c r="EO145" i="3"/>
  <c r="DG91" i="3"/>
  <c r="DG110" i="3"/>
  <c r="EC49" i="3"/>
  <c r="EB64" i="3"/>
  <c r="EF64" i="3" s="1"/>
  <c r="EF63" i="3" s="1"/>
  <c r="EG88" i="3"/>
  <c r="EC88" i="3"/>
  <c r="EG111" i="3"/>
  <c r="EC111" i="3"/>
  <c r="EC110" i="3" s="1"/>
  <c r="EC122" i="3"/>
  <c r="EG122" i="3"/>
  <c r="ES141" i="3"/>
  <c r="EO141" i="3"/>
  <c r="EO137" i="3" s="1"/>
  <c r="EB44" i="3"/>
  <c r="EB43" i="3" s="1"/>
  <c r="ED49" i="3"/>
  <c r="ED48" i="3" s="1"/>
  <c r="EE48" i="3"/>
  <c r="EB96" i="3"/>
  <c r="EF128" i="3"/>
  <c r="EB128" i="3"/>
  <c r="EB145" i="3"/>
  <c r="ES118" i="3"/>
  <c r="EO118" i="3"/>
  <c r="EO110" i="3" s="1"/>
  <c r="ES128" i="3"/>
  <c r="EO128" i="3"/>
  <c r="DT155" i="3"/>
  <c r="DR166" i="3"/>
  <c r="DU175" i="3"/>
  <c r="EE71" i="3"/>
  <c r="EE70" i="3" s="1"/>
  <c r="EE103" i="3"/>
  <c r="EE102" i="3" s="1"/>
  <c r="EG138" i="3"/>
  <c r="ES57" i="3"/>
  <c r="ER60" i="3"/>
  <c r="EO63" i="3"/>
  <c r="ER92" i="3"/>
  <c r="ES111" i="3"/>
  <c r="ER118" i="3"/>
  <c r="EO158" i="3"/>
  <c r="DU122" i="3"/>
  <c r="DT125" i="3"/>
  <c r="DR144" i="3"/>
  <c r="EC20" i="3"/>
  <c r="EC19" i="3" s="1"/>
  <c r="EG24" i="3"/>
  <c r="EE110" i="3"/>
  <c r="ED121" i="3"/>
  <c r="EP110" i="3"/>
  <c r="DU111" i="3"/>
  <c r="DU118" i="3"/>
  <c r="DU125" i="3"/>
  <c r="DT138" i="3"/>
  <c r="EF11" i="3"/>
  <c r="EF16" i="3"/>
  <c r="EF20" i="3"/>
  <c r="EB49" i="3"/>
  <c r="EB57" i="3"/>
  <c r="EB71" i="3"/>
  <c r="EF118" i="3"/>
  <c r="EE121" i="3"/>
  <c r="EC125" i="3"/>
  <c r="EF138" i="3"/>
  <c r="EF141" i="3"/>
  <c r="EG155" i="3"/>
  <c r="ED144" i="3"/>
  <c r="ES11" i="3"/>
  <c r="ES16" i="3"/>
  <c r="ES20" i="3"/>
  <c r="EP19" i="3"/>
  <c r="ER57" i="3"/>
  <c r="EO96" i="3"/>
  <c r="EO91" i="3" s="1"/>
  <c r="EP91" i="3"/>
  <c r="ER111" i="3"/>
  <c r="EN122" i="3"/>
  <c r="ES122" i="3"/>
  <c r="ER125" i="3"/>
  <c r="EQ121" i="3"/>
  <c r="ER138" i="3"/>
  <c r="EO175" i="3"/>
  <c r="EO179" i="3"/>
  <c r="EO178" i="3" s="1"/>
  <c r="FE149" i="3"/>
  <c r="GO149" i="3" s="1"/>
  <c r="FE150" i="3"/>
  <c r="GO150" i="3" s="1"/>
  <c r="FE151" i="3"/>
  <c r="GO151" i="3" s="1"/>
  <c r="FE152" i="3"/>
  <c r="GO152" i="3" s="1"/>
  <c r="FE153" i="3"/>
  <c r="GO153" i="3" s="1"/>
  <c r="FD156" i="3"/>
  <c r="FA167" i="3"/>
  <c r="FA166" i="3" s="1"/>
  <c r="FE176" i="3"/>
  <c r="FP46" i="3"/>
  <c r="FP93" i="3"/>
  <c r="FP92" i="3" s="1"/>
  <c r="FP105" i="3"/>
  <c r="FP106" i="3"/>
  <c r="FP107" i="3"/>
  <c r="FP108" i="3"/>
  <c r="FP119" i="3"/>
  <c r="FP118" i="3" s="1"/>
  <c r="FL128" i="3"/>
  <c r="FN121" i="3"/>
  <c r="FL141" i="3"/>
  <c r="FL145" i="3"/>
  <c r="FL158" i="3"/>
  <c r="GB14" i="3"/>
  <c r="GB21" i="3"/>
  <c r="GB20" i="3" s="1"/>
  <c r="GB25" i="3"/>
  <c r="GB24" i="3" s="1"/>
  <c r="GB45" i="3"/>
  <c r="GB46" i="3"/>
  <c r="GB58" i="3"/>
  <c r="GB57" i="3" s="1"/>
  <c r="GB98" i="3"/>
  <c r="GB99" i="3"/>
  <c r="GB100" i="3"/>
  <c r="GC104" i="3"/>
  <c r="GC105" i="3"/>
  <c r="GC106" i="3"/>
  <c r="GC107" i="3"/>
  <c r="GC108" i="3"/>
  <c r="GB123" i="3"/>
  <c r="GB122" i="3" s="1"/>
  <c r="GC135" i="3"/>
  <c r="GC134" i="3" s="1"/>
  <c r="ES125" i="3"/>
  <c r="ER128" i="3"/>
  <c r="ER134" i="3"/>
  <c r="ES138" i="3"/>
  <c r="ER141" i="3"/>
  <c r="ER155" i="3"/>
  <c r="ER175" i="3"/>
  <c r="FD11" i="3"/>
  <c r="FD12" i="3"/>
  <c r="GN12" i="3" s="1"/>
  <c r="FD13" i="3"/>
  <c r="GN13" i="3" s="1"/>
  <c r="FD14" i="3"/>
  <c r="GN14" i="3" s="1"/>
  <c r="FD21" i="3"/>
  <c r="FD25" i="3"/>
  <c r="FD45" i="3"/>
  <c r="GN45" i="3" s="1"/>
  <c r="FD46" i="3"/>
  <c r="GN46" i="3" s="1"/>
  <c r="FD58" i="3"/>
  <c r="FD89" i="3"/>
  <c r="FD97" i="3"/>
  <c r="GN97" i="3" s="1"/>
  <c r="FD98" i="3"/>
  <c r="GN98" i="3" s="1"/>
  <c r="FD99" i="3"/>
  <c r="GN99" i="3" s="1"/>
  <c r="FD100" i="3"/>
  <c r="GN100" i="3" s="1"/>
  <c r="FD112" i="3"/>
  <c r="FD123" i="3"/>
  <c r="FD129" i="3"/>
  <c r="FD139" i="3"/>
  <c r="FD160" i="3"/>
  <c r="GN160" i="3" s="1"/>
  <c r="FQ86" i="3"/>
  <c r="FQ93" i="3"/>
  <c r="FQ92" i="3" s="1"/>
  <c r="FQ106" i="3"/>
  <c r="FQ107" i="3"/>
  <c r="FQ108" i="3"/>
  <c r="FQ119" i="3"/>
  <c r="FQ118" i="3" s="1"/>
  <c r="FM128" i="3"/>
  <c r="FO121" i="3"/>
  <c r="FM141" i="3"/>
  <c r="FM145" i="3"/>
  <c r="FM158" i="3"/>
  <c r="FM175" i="3"/>
  <c r="FM179" i="3"/>
  <c r="FM178" i="3" s="1"/>
  <c r="GC14" i="3"/>
  <c r="GC21" i="3"/>
  <c r="GC20" i="3" s="1"/>
  <c r="GC25" i="3"/>
  <c r="GC24" i="3" s="1"/>
  <c r="GC45" i="3"/>
  <c r="GC46" i="3"/>
  <c r="GC58" i="3"/>
  <c r="GC57" i="3" s="1"/>
  <c r="FE11" i="3"/>
  <c r="FE12" i="3"/>
  <c r="GO12" i="3" s="1"/>
  <c r="FE13" i="3"/>
  <c r="GO13" i="3" s="1"/>
  <c r="FE14" i="3"/>
  <c r="GO14" i="3" s="1"/>
  <c r="FE21" i="3"/>
  <c r="FE25" i="3"/>
  <c r="FE45" i="3"/>
  <c r="GO45" i="3" s="1"/>
  <c r="FE46" i="3"/>
  <c r="GO46" i="3" s="1"/>
  <c r="FE58" i="3"/>
  <c r="FE89" i="3"/>
  <c r="FE97" i="3"/>
  <c r="GO97" i="3" s="1"/>
  <c r="FE98" i="3"/>
  <c r="GO98" i="3" s="1"/>
  <c r="FE99" i="3"/>
  <c r="GO99" i="3" s="1"/>
  <c r="FE100" i="3"/>
  <c r="GO100" i="3" s="1"/>
  <c r="FE112" i="3"/>
  <c r="FE123" i="3"/>
  <c r="FE129" i="3"/>
  <c r="FE139" i="3"/>
  <c r="FB144" i="3"/>
  <c r="FQ13" i="3"/>
  <c r="FQ14" i="3"/>
  <c r="FP53" i="3"/>
  <c r="FP54" i="3"/>
  <c r="FP55" i="3"/>
  <c r="FP61" i="3"/>
  <c r="FP60" i="3" s="1"/>
  <c r="FM64" i="3"/>
  <c r="FM63" i="3" s="1"/>
  <c r="FP100" i="3"/>
  <c r="FP176" i="3"/>
  <c r="FP175" i="3" s="1"/>
  <c r="FP182" i="3"/>
  <c r="FP183" i="3"/>
  <c r="FP184" i="3"/>
  <c r="GB80" i="3"/>
  <c r="GB85" i="3"/>
  <c r="GB86" i="3"/>
  <c r="GB93" i="3"/>
  <c r="GB92" i="3" s="1"/>
  <c r="GA144" i="3"/>
  <c r="FD153" i="3"/>
  <c r="GN153" i="3" s="1"/>
  <c r="FE184" i="3"/>
  <c r="GO184" i="3" s="1"/>
  <c r="FQ51" i="3"/>
  <c r="FQ53" i="3"/>
  <c r="FQ54" i="3"/>
  <c r="FQ55" i="3"/>
  <c r="FQ61" i="3"/>
  <c r="FQ60" i="3" s="1"/>
  <c r="FQ100" i="3"/>
  <c r="GC79" i="3"/>
  <c r="GC80" i="3"/>
  <c r="GC85" i="3"/>
  <c r="GC86" i="3"/>
  <c r="GC93" i="3"/>
  <c r="GC92" i="3" s="1"/>
  <c r="GB104" i="3"/>
  <c r="GB105" i="3"/>
  <c r="GB106" i="3"/>
  <c r="GB107" i="3"/>
  <c r="GB108" i="3"/>
  <c r="FX111" i="3"/>
  <c r="GC112" i="3"/>
  <c r="GC111" i="3" s="1"/>
  <c r="FY125" i="3"/>
  <c r="FY121" i="3" s="1"/>
  <c r="GB135" i="3"/>
  <c r="GB134" i="3" s="1"/>
  <c r="FX138" i="3"/>
  <c r="FX137" i="3" s="1"/>
  <c r="GC139" i="3"/>
  <c r="GC138" i="3" s="1"/>
  <c r="GB142" i="3"/>
  <c r="GB141" i="3" s="1"/>
  <c r="FX145" i="3"/>
  <c r="GC150" i="3"/>
  <c r="GC151" i="3"/>
  <c r="GC152" i="3"/>
  <c r="GC153" i="3"/>
  <c r="GB156" i="3"/>
  <c r="GB155" i="3" s="1"/>
  <c r="FY167" i="3"/>
  <c r="FY166" i="3" s="1"/>
  <c r="FX175" i="3"/>
  <c r="GA121" i="3"/>
  <c r="GC119" i="3"/>
  <c r="GC118" i="3" s="1"/>
  <c r="GC123" i="3"/>
  <c r="GC122" i="3" s="1"/>
  <c r="GC129" i="3"/>
  <c r="GC128" i="3" s="1"/>
  <c r="GC142" i="3"/>
  <c r="GC141" i="3" s="1"/>
  <c r="GC146" i="3"/>
  <c r="GC159" i="3"/>
  <c r="GC158" i="3" s="1"/>
  <c r="GC176" i="3"/>
  <c r="GC175" i="3" s="1"/>
  <c r="GC180" i="3"/>
  <c r="FN144" i="3"/>
  <c r="FO144" i="3"/>
  <c r="FL125" i="3"/>
  <c r="FL134" i="3"/>
  <c r="FL138" i="3"/>
  <c r="FL155" i="3"/>
  <c r="FL167" i="3"/>
  <c r="FL166" i="3" s="1"/>
  <c r="FM125" i="3"/>
  <c r="FM134" i="3"/>
  <c r="FM138" i="3"/>
  <c r="FM155" i="3"/>
  <c r="FM167" i="3"/>
  <c r="FD159" i="3"/>
  <c r="GN159" i="3" s="1"/>
  <c r="FD176" i="3"/>
  <c r="FD180" i="3"/>
  <c r="GN180" i="3" s="1"/>
  <c r="EQ19" i="3"/>
  <c r="EN10" i="3"/>
  <c r="EN16" i="3"/>
  <c r="EN20" i="3"/>
  <c r="EN24" i="3"/>
  <c r="EN28" i="3"/>
  <c r="EN27" i="3" s="1"/>
  <c r="EP121" i="3"/>
  <c r="EP144" i="3"/>
  <c r="EQ144" i="3"/>
  <c r="EN60" i="3"/>
  <c r="EN88" i="3"/>
  <c r="EN70" i="3" s="1"/>
  <c r="EN92" i="3"/>
  <c r="EN103" i="3"/>
  <c r="EN102" i="3" s="1"/>
  <c r="EN111" i="3"/>
  <c r="EN110" i="3" s="1"/>
  <c r="EN125" i="3"/>
  <c r="EN134" i="3"/>
  <c r="EN138" i="3"/>
  <c r="EN137" i="3" s="1"/>
  <c r="EN155" i="3"/>
  <c r="EN144" i="3" s="1"/>
  <c r="EN167" i="3"/>
  <c r="EN166" i="3" s="1"/>
  <c r="EO155" i="3"/>
  <c r="EO167" i="3"/>
  <c r="EE19" i="3"/>
  <c r="ED19" i="3"/>
  <c r="EC31" i="3"/>
  <c r="EG57" i="3"/>
  <c r="EG92" i="3"/>
  <c r="EC103" i="3"/>
  <c r="EC102" i="3" s="1"/>
  <c r="EG118" i="3"/>
  <c r="EG134" i="3"/>
  <c r="EG175" i="3"/>
  <c r="EC179" i="3"/>
  <c r="EC178" i="3" s="1"/>
  <c r="EF32" i="3"/>
  <c r="EF31" i="3" s="1"/>
  <c r="EE167" i="3"/>
  <c r="EE166" i="3" s="1"/>
  <c r="EG60" i="3"/>
  <c r="EB60" i="3"/>
  <c r="EB125" i="3"/>
  <c r="EB134" i="3"/>
  <c r="EB138" i="3"/>
  <c r="EB155" i="3"/>
  <c r="EB167" i="3"/>
  <c r="EB166" i="3" s="1"/>
  <c r="DP10" i="3"/>
  <c r="DP16" i="3"/>
  <c r="DR121" i="3"/>
  <c r="DT118" i="3"/>
  <c r="DT122" i="3"/>
  <c r="DT128" i="3"/>
  <c r="DT141" i="3"/>
  <c r="DT175" i="3"/>
  <c r="DD31" i="3"/>
  <c r="DF144" i="3"/>
  <c r="DE31" i="3"/>
  <c r="DG144" i="3"/>
  <c r="DD49" i="3"/>
  <c r="DD60" i="3"/>
  <c r="DD88" i="3"/>
  <c r="DD92" i="3"/>
  <c r="DD103" i="3"/>
  <c r="DD102" i="3" s="1"/>
  <c r="DD111" i="3"/>
  <c r="DD125" i="3"/>
  <c r="DD134" i="3"/>
  <c r="DD138" i="3"/>
  <c r="DD155" i="3"/>
  <c r="DD167" i="3"/>
  <c r="DE49" i="3"/>
  <c r="DE60" i="3"/>
  <c r="DE88" i="3"/>
  <c r="DE70" i="3" s="1"/>
  <c r="DE92" i="3"/>
  <c r="DE103" i="3"/>
  <c r="DE102" i="3" s="1"/>
  <c r="DE111" i="3"/>
  <c r="DE110" i="3" s="1"/>
  <c r="DE125" i="3"/>
  <c r="DE134" i="3"/>
  <c r="DE138" i="3"/>
  <c r="DE137" i="3" s="1"/>
  <c r="DE155" i="3"/>
  <c r="DE167" i="3"/>
  <c r="DE166" i="3" s="1"/>
  <c r="CW64" i="3"/>
  <c r="CW63" i="3" s="1"/>
  <c r="CS167" i="3"/>
  <c r="CS166" i="3" s="1"/>
  <c r="CH144" i="3"/>
  <c r="CI144" i="3"/>
  <c r="CF125" i="3"/>
  <c r="CF134" i="3"/>
  <c r="CF138" i="3"/>
  <c r="CF137" i="3" s="1"/>
  <c r="CF155" i="3"/>
  <c r="CF144" i="3" s="1"/>
  <c r="CF167" i="3"/>
  <c r="CF166" i="3" s="1"/>
  <c r="CG125" i="3"/>
  <c r="CG134" i="3"/>
  <c r="CG138" i="3"/>
  <c r="CG155" i="3"/>
  <c r="CG167" i="3"/>
  <c r="BV144" i="3"/>
  <c r="BV121" i="3"/>
  <c r="BW144" i="3"/>
  <c r="BT111" i="3"/>
  <c r="BT125" i="3"/>
  <c r="BT134" i="3"/>
  <c r="BT138" i="3"/>
  <c r="BT137" i="3" s="1"/>
  <c r="BT155" i="3"/>
  <c r="BT144" i="3" s="1"/>
  <c r="BT167" i="3"/>
  <c r="BT166" i="3" s="1"/>
  <c r="BU155" i="3"/>
  <c r="BU167" i="3"/>
  <c r="BU166" i="3" s="1"/>
  <c r="BJ121" i="3"/>
  <c r="BH88" i="3"/>
  <c r="BH70" i="3" s="1"/>
  <c r="BH92" i="3"/>
  <c r="BH91" i="3" s="1"/>
  <c r="BH103" i="3"/>
  <c r="BH102" i="3" s="1"/>
  <c r="BH111" i="3"/>
  <c r="BH125" i="3"/>
  <c r="BH134" i="3"/>
  <c r="BH138" i="3"/>
  <c r="BH155" i="3"/>
  <c r="BH167" i="3"/>
  <c r="AV134" i="3"/>
  <c r="AV121" i="3" s="1"/>
  <c r="AV155" i="3"/>
  <c r="AV167" i="3"/>
  <c r="AV166" i="3" s="1"/>
  <c r="AW155" i="3"/>
  <c r="AW144" i="3" s="1"/>
  <c r="AW167" i="3"/>
  <c r="AW166" i="3" s="1"/>
  <c r="AN32" i="3"/>
  <c r="AN31" i="3" s="1"/>
  <c r="AN118" i="3"/>
  <c r="AN158" i="3"/>
  <c r="AK28" i="3"/>
  <c r="AK27" i="3" s="1"/>
  <c r="AK44" i="3"/>
  <c r="AK43" i="3" s="1"/>
  <c r="AN57" i="3"/>
  <c r="AJ71" i="3"/>
  <c r="AJ70" i="3" s="1"/>
  <c r="AN88" i="3"/>
  <c r="AN111" i="3"/>
  <c r="AO110" i="3"/>
  <c r="AN125" i="3"/>
  <c r="AN134" i="3"/>
  <c r="AJ145" i="3"/>
  <c r="AJ144" i="3" s="1"/>
  <c r="AN175" i="3"/>
  <c r="AN49" i="3"/>
  <c r="AO71" i="3"/>
  <c r="AO70" i="3" s="1"/>
  <c r="AN92" i="3"/>
  <c r="AJ103" i="3"/>
  <c r="AJ102" i="3" s="1"/>
  <c r="AN103" i="3"/>
  <c r="AN102" i="3" s="1"/>
  <c r="AN122" i="3"/>
  <c r="AN128" i="3"/>
  <c r="AN138" i="3"/>
  <c r="AO49" i="3"/>
  <c r="AO48" i="3" s="1"/>
  <c r="AJ96" i="3"/>
  <c r="AJ91" i="3" s="1"/>
  <c r="AO103" i="3"/>
  <c r="AO102" i="3" s="1"/>
  <c r="AJ137" i="3"/>
  <c r="AN141" i="3"/>
  <c r="AN155" i="3"/>
  <c r="AJ179" i="3"/>
  <c r="AJ178" i="3" s="1"/>
  <c r="N166" i="3"/>
  <c r="L145" i="3"/>
  <c r="L158" i="3"/>
  <c r="Q187" i="3"/>
  <c r="Q186" i="3" s="1"/>
  <c r="BB11" i="3"/>
  <c r="O121" i="3"/>
  <c r="O19" i="3"/>
  <c r="N91" i="3"/>
  <c r="N110" i="3"/>
  <c r="N121" i="3"/>
  <c r="Y110" i="3"/>
  <c r="O63" i="3"/>
  <c r="O91" i="3"/>
  <c r="O110" i="3"/>
  <c r="Y121" i="3"/>
  <c r="O144" i="3"/>
  <c r="X16" i="3"/>
  <c r="X9" i="3" s="1"/>
  <c r="N63" i="3"/>
  <c r="N144" i="3"/>
  <c r="Y19" i="3"/>
  <c r="AC60" i="3"/>
  <c r="Q128" i="3"/>
  <c r="P187" i="3"/>
  <c r="P186" i="3" s="1"/>
  <c r="N19" i="3"/>
  <c r="O166" i="3"/>
  <c r="Y137" i="3"/>
  <c r="X167" i="3"/>
  <c r="Y60" i="3"/>
  <c r="Y48" i="3" s="1"/>
  <c r="P158" i="3"/>
  <c r="O9" i="3"/>
  <c r="N9" i="3"/>
  <c r="X60" i="3"/>
  <c r="AB60" i="3"/>
  <c r="GD11" i="3"/>
  <c r="GD61" i="3"/>
  <c r="GE11" i="3"/>
  <c r="GE61" i="3"/>
  <c r="GE169" i="3"/>
  <c r="FG11" i="3"/>
  <c r="FG61" i="3"/>
  <c r="FG169" i="3"/>
  <c r="DV11" i="3"/>
  <c r="DW11" i="3"/>
  <c r="DJ11" i="3"/>
  <c r="DK11" i="3"/>
  <c r="CY11" i="3"/>
  <c r="CL11" i="3"/>
  <c r="CM11" i="3"/>
  <c r="BZ11" i="3"/>
  <c r="CA11" i="3"/>
  <c r="BC11" i="3"/>
  <c r="AD11" i="3"/>
  <c r="AB16" i="3"/>
  <c r="AB32" i="3"/>
  <c r="AB31" i="3" s="1"/>
  <c r="AE11" i="3"/>
  <c r="AC16" i="3"/>
  <c r="AC32" i="3"/>
  <c r="AC31" i="3" s="1"/>
  <c r="Q11" i="3"/>
  <c r="P11" i="3"/>
  <c r="R11" i="3"/>
  <c r="L167" i="3"/>
  <c r="M167" i="3"/>
  <c r="Q134" i="3"/>
  <c r="Q141" i="3"/>
  <c r="P128" i="3"/>
  <c r="P118" i="3"/>
  <c r="L60" i="3"/>
  <c r="M60" i="3"/>
  <c r="L16" i="3"/>
  <c r="AF193" i="3"/>
  <c r="AF187" i="3"/>
  <c r="AF179" i="3"/>
  <c r="AF175" i="3"/>
  <c r="AF167" i="3"/>
  <c r="AF162" i="3"/>
  <c r="AF158" i="3"/>
  <c r="AF155" i="3"/>
  <c r="AF145" i="3"/>
  <c r="AF141" i="3"/>
  <c r="AF138" i="3"/>
  <c r="AF134" i="3"/>
  <c r="AF131" i="3"/>
  <c r="AF128" i="3"/>
  <c r="AF125" i="3"/>
  <c r="AF122" i="3"/>
  <c r="AF118" i="3"/>
  <c r="AF114" i="3"/>
  <c r="AF111" i="3"/>
  <c r="AF103" i="3"/>
  <c r="AF96" i="3"/>
  <c r="AF92" i="3"/>
  <c r="AF88" i="3"/>
  <c r="AF71" i="3"/>
  <c r="AF67" i="3"/>
  <c r="AF64" i="3"/>
  <c r="AF60" i="3"/>
  <c r="AF57" i="3"/>
  <c r="AF49" i="3"/>
  <c r="AF44" i="3"/>
  <c r="AF40" i="3"/>
  <c r="AF32" i="3"/>
  <c r="AF28" i="3"/>
  <c r="AF24" i="3"/>
  <c r="AF20" i="3"/>
  <c r="AG16" i="3"/>
  <c r="AF16" i="3"/>
  <c r="AG10" i="3"/>
  <c r="AF10" i="3"/>
  <c r="Y144" i="3" l="1"/>
  <c r="AA9" i="3"/>
  <c r="GM102" i="3"/>
  <c r="O46" i="6" s="1"/>
  <c r="GU11" i="3"/>
  <c r="GU20" i="3"/>
  <c r="M51" i="6"/>
  <c r="GU118" i="3"/>
  <c r="GU28" i="3"/>
  <c r="M55" i="6"/>
  <c r="GU128" i="3"/>
  <c r="M24" i="6"/>
  <c r="GU24" i="3"/>
  <c r="M35" i="6"/>
  <c r="GU57" i="3"/>
  <c r="M60" i="6"/>
  <c r="GU141" i="3"/>
  <c r="M53" i="6"/>
  <c r="GU122" i="3"/>
  <c r="M44" i="6"/>
  <c r="GU92" i="3"/>
  <c r="M57" i="6"/>
  <c r="GU134" i="3"/>
  <c r="M42" i="6"/>
  <c r="GU88" i="3"/>
  <c r="M59" i="6"/>
  <c r="GU138" i="3"/>
  <c r="M21" i="6"/>
  <c r="GU16" i="3"/>
  <c r="M63" i="6"/>
  <c r="GU155" i="3"/>
  <c r="M27" i="6"/>
  <c r="M68" i="6"/>
  <c r="GU175" i="3"/>
  <c r="M54" i="6"/>
  <c r="GU125" i="3"/>
  <c r="M49" i="6"/>
  <c r="GU111" i="3"/>
  <c r="M36" i="6"/>
  <c r="GU60" i="3"/>
  <c r="GO64" i="3"/>
  <c r="Q38" i="6" s="1"/>
  <c r="GU64" i="3"/>
  <c r="FE122" i="3"/>
  <c r="GO123" i="3"/>
  <c r="GO122" i="3" s="1"/>
  <c r="Q53" i="6" s="1"/>
  <c r="FD138" i="3"/>
  <c r="GN139" i="3"/>
  <c r="GN138" i="3" s="1"/>
  <c r="P59" i="6" s="1"/>
  <c r="FD88" i="3"/>
  <c r="GN89" i="3"/>
  <c r="GN88" i="3" s="1"/>
  <c r="P42" i="6" s="1"/>
  <c r="FD24" i="3"/>
  <c r="GN25" i="3"/>
  <c r="GN24" i="3" s="1"/>
  <c r="P24" i="6" s="1"/>
  <c r="FE141" i="3"/>
  <c r="GO142" i="3"/>
  <c r="GO141" i="3" s="1"/>
  <c r="Q60" i="6" s="1"/>
  <c r="FE134" i="3"/>
  <c r="GO135" i="3"/>
  <c r="GO134" i="3" s="1"/>
  <c r="Q57" i="6" s="1"/>
  <c r="FD60" i="3"/>
  <c r="GN61" i="3"/>
  <c r="FE16" i="3"/>
  <c r="GO17" i="3"/>
  <c r="GO16" i="3" s="1"/>
  <c r="Q21" i="6" s="1"/>
  <c r="FE60" i="3"/>
  <c r="GO61" i="3"/>
  <c r="GO60" i="3" s="1"/>
  <c r="Q36" i="6" s="1"/>
  <c r="FE155" i="3"/>
  <c r="GO156" i="3"/>
  <c r="FE111" i="3"/>
  <c r="GO112" i="3"/>
  <c r="GO111" i="3" s="1"/>
  <c r="Q49" i="6" s="1"/>
  <c r="FD128" i="3"/>
  <c r="GN129" i="3"/>
  <c r="GN128" i="3" s="1"/>
  <c r="P55" i="6" s="1"/>
  <c r="FD57" i="3"/>
  <c r="GN58" i="3"/>
  <c r="GN57" i="3" s="1"/>
  <c r="P35" i="6" s="1"/>
  <c r="FD20" i="3"/>
  <c r="GN21" i="3"/>
  <c r="GN20" i="3" s="1"/>
  <c r="P23" i="6" s="1"/>
  <c r="FE175" i="3"/>
  <c r="GO176" i="3"/>
  <c r="GO175" i="3" s="1"/>
  <c r="Q68" i="6" s="1"/>
  <c r="FE118" i="3"/>
  <c r="GO119" i="3"/>
  <c r="GO118" i="3" s="1"/>
  <c r="Q51" i="6" s="1"/>
  <c r="FE125" i="3"/>
  <c r="GO126" i="3"/>
  <c r="GO125" i="3" s="1"/>
  <c r="Q54" i="6" s="1"/>
  <c r="FD92" i="3"/>
  <c r="GN93" i="3"/>
  <c r="GN92" i="3" s="1"/>
  <c r="P44" i="6" s="1"/>
  <c r="FE138" i="3"/>
  <c r="GO139" i="3"/>
  <c r="GO138" i="3" s="1"/>
  <c r="Q59" i="6" s="1"/>
  <c r="FE88" i="3"/>
  <c r="GO89" i="3"/>
  <c r="GO88" i="3" s="1"/>
  <c r="Q42" i="6" s="1"/>
  <c r="FE24" i="3"/>
  <c r="GO25" i="3"/>
  <c r="GO24" i="3" s="1"/>
  <c r="Q24" i="6" s="1"/>
  <c r="FD122" i="3"/>
  <c r="GN123" i="3"/>
  <c r="GN122" i="3" s="1"/>
  <c r="P53" i="6" s="1"/>
  <c r="FD118" i="3"/>
  <c r="GN119" i="3"/>
  <c r="GN118" i="3" s="1"/>
  <c r="P51" i="6" s="1"/>
  <c r="FD28" i="3"/>
  <c r="FD27" i="3" s="1"/>
  <c r="GN29" i="3"/>
  <c r="GN28" i="3" s="1"/>
  <c r="FD125" i="3"/>
  <c r="GN126" i="3"/>
  <c r="GN125" i="3" s="1"/>
  <c r="P54" i="6" s="1"/>
  <c r="FD141" i="3"/>
  <c r="FD137" i="3" s="1"/>
  <c r="GN142" i="3"/>
  <c r="GN141" i="3" s="1"/>
  <c r="P60" i="6" s="1"/>
  <c r="FE92" i="3"/>
  <c r="GO93" i="3"/>
  <c r="GO92" i="3" s="1"/>
  <c r="Q44" i="6" s="1"/>
  <c r="FD167" i="3"/>
  <c r="GN170" i="3"/>
  <c r="FD175" i="3"/>
  <c r="GN176" i="3"/>
  <c r="GN175" i="3" s="1"/>
  <c r="P68" i="6" s="1"/>
  <c r="FE128" i="3"/>
  <c r="GO129" i="3"/>
  <c r="GO128" i="3" s="1"/>
  <c r="Q55" i="6" s="1"/>
  <c r="FE57" i="3"/>
  <c r="GO58" i="3"/>
  <c r="GO57" i="3" s="1"/>
  <c r="Q35" i="6" s="1"/>
  <c r="FE20" i="3"/>
  <c r="GO21" i="3"/>
  <c r="GO20" i="3" s="1"/>
  <c r="Q23" i="6" s="1"/>
  <c r="FD111" i="3"/>
  <c r="GN112" i="3"/>
  <c r="GN111" i="3" s="1"/>
  <c r="P49" i="6" s="1"/>
  <c r="FD155" i="3"/>
  <c r="GN156" i="3"/>
  <c r="GN155" i="3" s="1"/>
  <c r="P63" i="6" s="1"/>
  <c r="FD134" i="3"/>
  <c r="GN135" i="3"/>
  <c r="GN134" i="3" s="1"/>
  <c r="P57" i="6" s="1"/>
  <c r="FE28" i="3"/>
  <c r="FE27" i="3" s="1"/>
  <c r="GO29" i="3"/>
  <c r="GO28" i="3" s="1"/>
  <c r="FD16" i="3"/>
  <c r="GN17" i="3"/>
  <c r="GN16" i="3" s="1"/>
  <c r="P21" i="6" s="1"/>
  <c r="X137" i="3"/>
  <c r="M70" i="3"/>
  <c r="L110" i="3"/>
  <c r="L19" i="3"/>
  <c r="L91" i="3"/>
  <c r="M9" i="3"/>
  <c r="GJ158" i="3"/>
  <c r="L64" i="6" s="1"/>
  <c r="X166" i="3"/>
  <c r="Y91" i="3"/>
  <c r="GK158" i="3"/>
  <c r="M110" i="3"/>
  <c r="Z137" i="3"/>
  <c r="Z110" i="3"/>
  <c r="Z91" i="3"/>
  <c r="GJ145" i="3"/>
  <c r="L62" i="6" s="1"/>
  <c r="GJ44" i="3"/>
  <c r="GJ43" i="3" s="1"/>
  <c r="L31" i="6" s="1"/>
  <c r="P179" i="3"/>
  <c r="P178" i="3" s="1"/>
  <c r="EC63" i="3"/>
  <c r="AB64" i="3"/>
  <c r="AB63" i="3" s="1"/>
  <c r="DP91" i="3"/>
  <c r="GK145" i="3"/>
  <c r="GK167" i="3"/>
  <c r="GJ167" i="3"/>
  <c r="GJ166" i="3" s="1"/>
  <c r="L66" i="6" s="1"/>
  <c r="EN48" i="3"/>
  <c r="DE91" i="3"/>
  <c r="DQ121" i="3"/>
  <c r="GN31" i="3"/>
  <c r="P27" i="6" s="1"/>
  <c r="P28" i="6"/>
  <c r="GN186" i="3"/>
  <c r="P71" i="6" s="1"/>
  <c r="P72" i="6"/>
  <c r="GO31" i="3"/>
  <c r="Q27" i="6" s="1"/>
  <c r="Q28" i="6"/>
  <c r="GO186" i="3"/>
  <c r="Q71" i="6" s="1"/>
  <c r="Q72" i="6"/>
  <c r="GN39" i="3"/>
  <c r="P29" i="6" s="1"/>
  <c r="P30" i="6"/>
  <c r="GO39" i="3"/>
  <c r="Q29" i="6" s="1"/>
  <c r="Q30" i="6"/>
  <c r="GK19" i="3"/>
  <c r="M23" i="6"/>
  <c r="GM121" i="3"/>
  <c r="O52" i="6" s="1"/>
  <c r="O57" i="6"/>
  <c r="GM43" i="3"/>
  <c r="O31" i="6" s="1"/>
  <c r="O32" i="6"/>
  <c r="GK27" i="3"/>
  <c r="M26" i="6"/>
  <c r="GL63" i="3"/>
  <c r="N37" i="6" s="1"/>
  <c r="N38" i="6"/>
  <c r="GL43" i="3"/>
  <c r="N31" i="6" s="1"/>
  <c r="N32" i="6"/>
  <c r="GJ63" i="3"/>
  <c r="L37" i="6" s="1"/>
  <c r="L38" i="6"/>
  <c r="GJ27" i="3"/>
  <c r="L25" i="6" s="1"/>
  <c r="L26" i="6"/>
  <c r="GK63" i="3"/>
  <c r="M38" i="6"/>
  <c r="AR93" i="2"/>
  <c r="GJ193" i="3"/>
  <c r="GM166" i="3"/>
  <c r="O66" i="6" s="1"/>
  <c r="O67" i="6"/>
  <c r="GM48" i="3"/>
  <c r="O33" i="6" s="1"/>
  <c r="O36" i="6"/>
  <c r="GM19" i="3"/>
  <c r="O22" i="6" s="1"/>
  <c r="O24" i="6"/>
  <c r="GL102" i="3"/>
  <c r="N46" i="6" s="1"/>
  <c r="N47" i="6"/>
  <c r="GL27" i="3"/>
  <c r="N25" i="6" s="1"/>
  <c r="N26" i="6"/>
  <c r="GJ137" i="3"/>
  <c r="L58" i="6" s="1"/>
  <c r="L59" i="6"/>
  <c r="AS93" i="2"/>
  <c r="GK193" i="3"/>
  <c r="GJ96" i="3"/>
  <c r="AA137" i="3"/>
  <c r="GN64" i="3"/>
  <c r="GJ19" i="3"/>
  <c r="L22" i="6" s="1"/>
  <c r="FQ137" i="3"/>
  <c r="GM91" i="3"/>
  <c r="O43" i="6" s="1"/>
  <c r="GK179" i="3"/>
  <c r="GL137" i="3"/>
  <c r="N58" i="6" s="1"/>
  <c r="GL110" i="3"/>
  <c r="N48" i="6" s="1"/>
  <c r="Z9" i="3"/>
  <c r="AA91" i="3"/>
  <c r="Z166" i="3"/>
  <c r="Z144" i="3"/>
  <c r="Z48" i="3"/>
  <c r="Z19" i="3"/>
  <c r="GM144" i="3"/>
  <c r="O61" i="6" s="1"/>
  <c r="GJ10" i="3"/>
  <c r="GK10" i="3"/>
  <c r="Z121" i="3"/>
  <c r="GK110" i="3"/>
  <c r="GK96" i="3"/>
  <c r="GU96" i="3" s="1"/>
  <c r="M166" i="3"/>
  <c r="GO11" i="3"/>
  <c r="EF158" i="3"/>
  <c r="AZ48" i="3"/>
  <c r="AA166" i="3"/>
  <c r="AA144" i="3"/>
  <c r="M19" i="3"/>
  <c r="GM9" i="3"/>
  <c r="O19" i="6" s="1"/>
  <c r="GL9" i="3"/>
  <c r="N19" i="6" s="1"/>
  <c r="GM137" i="3"/>
  <c r="O58" i="6" s="1"/>
  <c r="GL166" i="3"/>
  <c r="N66" i="6" s="1"/>
  <c r="GL91" i="3"/>
  <c r="N43" i="6" s="1"/>
  <c r="GL70" i="3"/>
  <c r="GL48" i="3"/>
  <c r="N33" i="6" s="1"/>
  <c r="GL19" i="3"/>
  <c r="N22" i="6" s="1"/>
  <c r="GJ103" i="3"/>
  <c r="GK137" i="3"/>
  <c r="GK121" i="3"/>
  <c r="GJ121" i="3"/>
  <c r="L52" i="6" s="1"/>
  <c r="GL144" i="3"/>
  <c r="N61" i="6" s="1"/>
  <c r="GL121" i="3"/>
  <c r="N52" i="6" s="1"/>
  <c r="GJ110" i="3"/>
  <c r="L48" i="6" s="1"/>
  <c r="DH19" i="3"/>
  <c r="CK110" i="3"/>
  <c r="AA19" i="3"/>
  <c r="P60" i="3"/>
  <c r="GN60" i="3"/>
  <c r="P36" i="6" s="1"/>
  <c r="Q60" i="3"/>
  <c r="P16" i="3"/>
  <c r="Q175" i="3"/>
  <c r="Q118" i="3"/>
  <c r="P141" i="3"/>
  <c r="P57" i="3"/>
  <c r="P155" i="3"/>
  <c r="P44" i="3"/>
  <c r="Q155" i="3"/>
  <c r="GO155" i="3"/>
  <c r="Q63" i="6" s="1"/>
  <c r="P96" i="3"/>
  <c r="Q103" i="3"/>
  <c r="Q102" i="3" s="1"/>
  <c r="Q138" i="3"/>
  <c r="GK71" i="3"/>
  <c r="GK49" i="3"/>
  <c r="GJ179" i="3"/>
  <c r="Q16" i="3"/>
  <c r="P125" i="3"/>
  <c r="P175" i="3"/>
  <c r="P20" i="3"/>
  <c r="Q158" i="3"/>
  <c r="Q20" i="3"/>
  <c r="P92" i="3"/>
  <c r="Q24" i="3"/>
  <c r="Q28" i="3"/>
  <c r="Q27" i="3" s="1"/>
  <c r="P88" i="3"/>
  <c r="Q57" i="3"/>
  <c r="P111" i="3"/>
  <c r="P110" i="3" s="1"/>
  <c r="P24" i="3"/>
  <c r="GK103" i="3"/>
  <c r="GK44" i="3"/>
  <c r="GJ71" i="3"/>
  <c r="GJ49" i="3"/>
  <c r="Q125" i="3"/>
  <c r="Q88" i="3"/>
  <c r="P28" i="3"/>
  <c r="P27" i="3" s="1"/>
  <c r="P134" i="3"/>
  <c r="Q111" i="3"/>
  <c r="Z70" i="3"/>
  <c r="GN11" i="3"/>
  <c r="M144" i="3"/>
  <c r="AC10" i="3"/>
  <c r="AC9" i="3" s="1"/>
  <c r="Q179" i="3"/>
  <c r="Q178" i="3" s="1"/>
  <c r="EC70" i="3"/>
  <c r="Y166" i="3"/>
  <c r="Y70" i="3"/>
  <c r="M91" i="3"/>
  <c r="CS110" i="3"/>
  <c r="L9" i="3"/>
  <c r="DU64" i="3"/>
  <c r="DU63" i="3" s="1"/>
  <c r="DT110" i="3"/>
  <c r="P49" i="3"/>
  <c r="AC64" i="3"/>
  <c r="AC63" i="3" s="1"/>
  <c r="Q145" i="3"/>
  <c r="CS121" i="3"/>
  <c r="DD63" i="3"/>
  <c r="M121" i="3"/>
  <c r="BM19" i="3"/>
  <c r="L121" i="3"/>
  <c r="Q44" i="3"/>
  <c r="Q71" i="3"/>
  <c r="DE19" i="3"/>
  <c r="BT110" i="3"/>
  <c r="EB9" i="3"/>
  <c r="EF44" i="3"/>
  <c r="EF43" i="3" s="1"/>
  <c r="AC19" i="3"/>
  <c r="X70" i="3"/>
  <c r="CS137" i="3"/>
  <c r="DH110" i="3"/>
  <c r="AB10" i="3"/>
  <c r="AB9" i="3" s="1"/>
  <c r="AA48" i="3"/>
  <c r="AC179" i="3"/>
  <c r="AC178" i="3" s="1"/>
  <c r="BL19" i="3"/>
  <c r="EC166" i="3"/>
  <c r="ER19" i="3"/>
  <c r="CW19" i="3"/>
  <c r="P103" i="3"/>
  <c r="P102" i="3" s="1"/>
  <c r="DP121" i="3"/>
  <c r="DP144" i="3"/>
  <c r="CS144" i="3"/>
  <c r="P10" i="3"/>
  <c r="BH166" i="3"/>
  <c r="DE144" i="3"/>
  <c r="EN63" i="3"/>
  <c r="EO19" i="3"/>
  <c r="GB110" i="3"/>
  <c r="AZ19" i="3"/>
  <c r="BH144" i="3"/>
  <c r="DT158" i="3"/>
  <c r="GB137" i="3"/>
  <c r="CW110" i="3"/>
  <c r="Q49" i="3"/>
  <c r="L48" i="3"/>
  <c r="EG158" i="3"/>
  <c r="CV121" i="3"/>
  <c r="X144" i="3"/>
  <c r="AB19" i="3"/>
  <c r="L166" i="3"/>
  <c r="AC137" i="3"/>
  <c r="DD70" i="3"/>
  <c r="EC48" i="3"/>
  <c r="CV110" i="3"/>
  <c r="FQ19" i="3"/>
  <c r="DQ144" i="3"/>
  <c r="FP137" i="3"/>
  <c r="AB137" i="3"/>
  <c r="FE179" i="3"/>
  <c r="FE178" i="3" s="1"/>
  <c r="FP96" i="3"/>
  <c r="FP91" i="3" s="1"/>
  <c r="EF121" i="3"/>
  <c r="EC144" i="3"/>
  <c r="AA110" i="3"/>
  <c r="CJ110" i="3"/>
  <c r="AO137" i="3"/>
  <c r="AB103" i="3"/>
  <c r="AB102" i="3" s="1"/>
  <c r="CR121" i="3"/>
  <c r="FX121" i="3"/>
  <c r="AA70" i="3"/>
  <c r="AC44" i="3"/>
  <c r="AC43" i="3" s="1"/>
  <c r="FA190" i="3"/>
  <c r="FA194" i="3" s="1"/>
  <c r="P71" i="3"/>
  <c r="FX166" i="3"/>
  <c r="FQ110" i="3"/>
  <c r="EF110" i="3"/>
  <c r="ES158" i="3"/>
  <c r="BM110" i="3"/>
  <c r="DP19" i="3"/>
  <c r="Q10" i="3"/>
  <c r="EB137" i="3"/>
  <c r="FP110" i="3"/>
  <c r="DI19" i="3"/>
  <c r="CR166" i="3"/>
  <c r="AV144" i="3"/>
  <c r="AV190" i="3" s="1"/>
  <c r="AV194" i="3" s="1"/>
  <c r="FX110" i="3"/>
  <c r="EG19" i="3"/>
  <c r="AZ110" i="3"/>
  <c r="AZ137" i="3"/>
  <c r="DD91" i="3"/>
  <c r="EG110" i="3"/>
  <c r="EO121" i="3"/>
  <c r="CJ137" i="3"/>
  <c r="AC96" i="3"/>
  <c r="AC91" i="3" s="1"/>
  <c r="BM137" i="3"/>
  <c r="FP19" i="3"/>
  <c r="BX19" i="3"/>
  <c r="GC137" i="3"/>
  <c r="DI137" i="3"/>
  <c r="CJ19" i="3"/>
  <c r="DH158" i="3"/>
  <c r="FP158" i="3"/>
  <c r="DS190" i="3"/>
  <c r="FL137" i="3"/>
  <c r="DD137" i="3"/>
  <c r="CV19" i="3"/>
  <c r="BY137" i="3"/>
  <c r="DD110" i="3"/>
  <c r="DT19" i="3"/>
  <c r="CV137" i="3"/>
  <c r="DU137" i="3"/>
  <c r="BM121" i="3"/>
  <c r="BY19" i="3"/>
  <c r="DU19" i="3"/>
  <c r="CK19" i="3"/>
  <c r="BL110" i="3"/>
  <c r="X121" i="3"/>
  <c r="AB110" i="3"/>
  <c r="Q96" i="3"/>
  <c r="Q91" i="3" s="1"/>
  <c r="BJ190" i="3"/>
  <c r="BJ194" i="3" s="1"/>
  <c r="DT137" i="3"/>
  <c r="EF137" i="3"/>
  <c r="BX110" i="3"/>
  <c r="EF71" i="3"/>
  <c r="EF70" i="3" s="1"/>
  <c r="EB110" i="3"/>
  <c r="CK137" i="3"/>
  <c r="FM137" i="3"/>
  <c r="FQ71" i="3"/>
  <c r="FQ70" i="3" s="1"/>
  <c r="ER137" i="3"/>
  <c r="ER110" i="3"/>
  <c r="ES137" i="3"/>
  <c r="BX137" i="3"/>
  <c r="CG137" i="3"/>
  <c r="CW137" i="3"/>
  <c r="DH137" i="3"/>
  <c r="BL137" i="3"/>
  <c r="AA121" i="3"/>
  <c r="EG137" i="3"/>
  <c r="CI190" i="3"/>
  <c r="CI194" i="3" s="1"/>
  <c r="DT179" i="3"/>
  <c r="DT178" i="3" s="1"/>
  <c r="DT96" i="3"/>
  <c r="DT91" i="3" s="1"/>
  <c r="FD179" i="3"/>
  <c r="FD178" i="3" s="1"/>
  <c r="FB190" i="3"/>
  <c r="EB19" i="3"/>
  <c r="DP166" i="3"/>
  <c r="L70" i="3"/>
  <c r="X48" i="3"/>
  <c r="BH110" i="3"/>
  <c r="FN190" i="3"/>
  <c r="FP44" i="3"/>
  <c r="FP43" i="3" s="1"/>
  <c r="FQ167" i="3"/>
  <c r="FQ166" i="3" s="1"/>
  <c r="BL121" i="3"/>
  <c r="AC158" i="3"/>
  <c r="AC145" i="3"/>
  <c r="AC121" i="3"/>
  <c r="AC110" i="3"/>
  <c r="AC49" i="3"/>
  <c r="AC48" i="3" s="1"/>
  <c r="DU158" i="3"/>
  <c r="AB71" i="3"/>
  <c r="AB70" i="3" s="1"/>
  <c r="DD166" i="3"/>
  <c r="DF190" i="3"/>
  <c r="AY190" i="3"/>
  <c r="BY71" i="3"/>
  <c r="BY70" i="3" s="1"/>
  <c r="BH137" i="3"/>
  <c r="CG166" i="3"/>
  <c r="EB63" i="3"/>
  <c r="BY10" i="3"/>
  <c r="BY9" i="3" s="1"/>
  <c r="GB158" i="3"/>
  <c r="EF96" i="3"/>
  <c r="EF91" i="3" s="1"/>
  <c r="BL44" i="3"/>
  <c r="BL43" i="3" s="1"/>
  <c r="GC96" i="3"/>
  <c r="GC91" i="3" s="1"/>
  <c r="AC71" i="3"/>
  <c r="AC70" i="3" s="1"/>
  <c r="BY103" i="3"/>
  <c r="BY102" i="3" s="1"/>
  <c r="AC103" i="3"/>
  <c r="AC102" i="3" s="1"/>
  <c r="DU121" i="3"/>
  <c r="BX71" i="3"/>
  <c r="BX70" i="3" s="1"/>
  <c r="EB144" i="3"/>
  <c r="DT167" i="3"/>
  <c r="DT166" i="3" s="1"/>
  <c r="CK49" i="3"/>
  <c r="CK48" i="3" s="1"/>
  <c r="CW49" i="3"/>
  <c r="CW48" i="3" s="1"/>
  <c r="BA121" i="3"/>
  <c r="GB96" i="3"/>
  <c r="GB91" i="3" s="1"/>
  <c r="GB19" i="3"/>
  <c r="AB158" i="3"/>
  <c r="X110" i="3"/>
  <c r="X19" i="3"/>
  <c r="EF103" i="3"/>
  <c r="EF102" i="3" s="1"/>
  <c r="AW190" i="3"/>
  <c r="AW194" i="3" s="1"/>
  <c r="ES121" i="3"/>
  <c r="EB70" i="3"/>
  <c r="AZ70" i="3"/>
  <c r="ED190" i="3"/>
  <c r="FM144" i="3"/>
  <c r="FO190" i="3"/>
  <c r="FD103" i="3"/>
  <c r="FD102" i="3" s="1"/>
  <c r="BY179" i="3"/>
  <c r="BY178" i="3" s="1"/>
  <c r="GC19" i="3"/>
  <c r="AM190" i="3"/>
  <c r="AB179" i="3"/>
  <c r="AB178" i="3" s="1"/>
  <c r="AB145" i="3"/>
  <c r="AB49" i="3"/>
  <c r="AB48" i="3" s="1"/>
  <c r="X91" i="3"/>
  <c r="AB44" i="3"/>
  <c r="AB43" i="3" s="1"/>
  <c r="DD121" i="3"/>
  <c r="BA19" i="3"/>
  <c r="AB96" i="3"/>
  <c r="AB91" i="3" s="1"/>
  <c r="AB121" i="3"/>
  <c r="EO166" i="3"/>
  <c r="FE103" i="3"/>
  <c r="FE102" i="3" s="1"/>
  <c r="FQ44" i="3"/>
  <c r="FQ43" i="3" s="1"/>
  <c r="EG179" i="3"/>
  <c r="EG178" i="3" s="1"/>
  <c r="AZ91" i="3"/>
  <c r="BT121" i="3"/>
  <c r="BY121" i="3"/>
  <c r="AN19" i="3"/>
  <c r="BX103" i="3"/>
  <c r="BX102" i="3" s="1"/>
  <c r="GB145" i="3"/>
  <c r="ES96" i="3"/>
  <c r="ES91" i="3" s="1"/>
  <c r="FC190" i="3"/>
  <c r="BY167" i="3"/>
  <c r="BY166" i="3" s="1"/>
  <c r="BM167" i="3"/>
  <c r="BM166" i="3" s="1"/>
  <c r="FD71" i="3"/>
  <c r="CV167" i="3"/>
  <c r="CV166" i="3" s="1"/>
  <c r="EG49" i="3"/>
  <c r="EG48" i="3" s="1"/>
  <c r="ER121" i="3"/>
  <c r="ES19" i="3"/>
  <c r="DU110" i="3"/>
  <c r="EF145" i="3"/>
  <c r="DI110" i="3"/>
  <c r="BY110" i="3"/>
  <c r="BI144" i="3"/>
  <c r="FZ190" i="3"/>
  <c r="FQ145" i="3"/>
  <c r="BY158" i="3"/>
  <c r="ER49" i="3"/>
  <c r="ER48" i="3" s="1"/>
  <c r="BM145" i="3"/>
  <c r="AL190" i="3"/>
  <c r="BU144" i="3"/>
  <c r="BU190" i="3" s="1"/>
  <c r="BW190" i="3"/>
  <c r="BW194" i="3" s="1"/>
  <c r="CG144" i="3"/>
  <c r="CH190" i="3"/>
  <c r="CH194" i="3" s="1"/>
  <c r="DE63" i="3"/>
  <c r="DD144" i="3"/>
  <c r="DT145" i="3"/>
  <c r="EB121" i="3"/>
  <c r="EO144" i="3"/>
  <c r="EN91" i="3"/>
  <c r="FQ96" i="3"/>
  <c r="FQ91" i="3" s="1"/>
  <c r="FD145" i="3"/>
  <c r="GC10" i="3"/>
  <c r="GC9" i="3" s="1"/>
  <c r="GB10" i="3"/>
  <c r="GB9" i="3" s="1"/>
  <c r="ES71" i="3"/>
  <c r="ES70" i="3" s="1"/>
  <c r="EF179" i="3"/>
  <c r="EF178" i="3" s="1"/>
  <c r="CV103" i="3"/>
  <c r="CV102" i="3" s="1"/>
  <c r="AX190" i="3"/>
  <c r="FP121" i="3"/>
  <c r="DH121" i="3"/>
  <c r="FP145" i="3"/>
  <c r="CW44" i="3"/>
  <c r="CW43" i="3" s="1"/>
  <c r="GB179" i="3"/>
  <c r="GB178" i="3" s="1"/>
  <c r="DH71" i="3"/>
  <c r="DH70" i="3" s="1"/>
  <c r="AZ145" i="3"/>
  <c r="AZ144" i="3" s="1"/>
  <c r="CW179" i="3"/>
  <c r="CW178" i="3" s="1"/>
  <c r="CV71" i="3"/>
  <c r="CV70" i="3" s="1"/>
  <c r="GC179" i="3"/>
  <c r="GC178" i="3" s="1"/>
  <c r="FX144" i="3"/>
  <c r="GB121" i="3"/>
  <c r="ER167" i="3"/>
  <c r="ER166" i="3" s="1"/>
  <c r="ES145" i="3"/>
  <c r="ER96" i="3"/>
  <c r="ER91" i="3" s="1"/>
  <c r="BK190" i="3"/>
  <c r="BK194" i="3" s="1"/>
  <c r="FE71" i="3"/>
  <c r="BY145" i="3"/>
  <c r="FP167" i="3"/>
  <c r="FP166" i="3" s="1"/>
  <c r="FQ158" i="3"/>
  <c r="CK179" i="3"/>
  <c r="CK178" i="3" s="1"/>
  <c r="DG190" i="3"/>
  <c r="DR190" i="3"/>
  <c r="EG121" i="3"/>
  <c r="FL144" i="3"/>
  <c r="FL63" i="3"/>
  <c r="EZ190" i="3"/>
  <c r="EZ194" i="3" s="1"/>
  <c r="CT190" i="3"/>
  <c r="CT194" i="3" s="1"/>
  <c r="AO144" i="3"/>
  <c r="GC167" i="3"/>
  <c r="GC166" i="3" s="1"/>
  <c r="CK121" i="3"/>
  <c r="FP71" i="3"/>
  <c r="FP70" i="3" s="1"/>
  <c r="CK71" i="3"/>
  <c r="CK70" i="3" s="1"/>
  <c r="GC49" i="3"/>
  <c r="GC48" i="3" s="1"/>
  <c r="DH167" i="3"/>
  <c r="DH166" i="3" s="1"/>
  <c r="CV10" i="3"/>
  <c r="CV9" i="3" s="1"/>
  <c r="EB48" i="3"/>
  <c r="EG103" i="3"/>
  <c r="EG102" i="3" s="1"/>
  <c r="FD158" i="3"/>
  <c r="FM166" i="3"/>
  <c r="FQ64" i="3"/>
  <c r="FQ63" i="3" s="1"/>
  <c r="FQ10" i="3"/>
  <c r="FQ9" i="3" s="1"/>
  <c r="EB91" i="3"/>
  <c r="DI167" i="3"/>
  <c r="DI166" i="3" s="1"/>
  <c r="DI121" i="3"/>
  <c r="BX158" i="3"/>
  <c r="DH10" i="3"/>
  <c r="DH9" i="3" s="1"/>
  <c r="BX121" i="3"/>
  <c r="FE167" i="3"/>
  <c r="DT10" i="3"/>
  <c r="DT9" i="3" s="1"/>
  <c r="FQ179" i="3"/>
  <c r="FQ178" i="3" s="1"/>
  <c r="FD49" i="3"/>
  <c r="CW167" i="3"/>
  <c r="CW166" i="3" s="1"/>
  <c r="ES167" i="3"/>
  <c r="ES166" i="3" s="1"/>
  <c r="ER10" i="3"/>
  <c r="ER9" i="3" s="1"/>
  <c r="BA49" i="3"/>
  <c r="BA48" i="3" s="1"/>
  <c r="CK103" i="3"/>
  <c r="CK102" i="3" s="1"/>
  <c r="BY49" i="3"/>
  <c r="BY48" i="3" s="1"/>
  <c r="DU145" i="3"/>
  <c r="GB167" i="3"/>
  <c r="GB166" i="3" s="1"/>
  <c r="GB49" i="3"/>
  <c r="GB48" i="3" s="1"/>
  <c r="DH145" i="3"/>
  <c r="FE49" i="3"/>
  <c r="FE48" i="3" s="1"/>
  <c r="EG10" i="3"/>
  <c r="EG9" i="3" s="1"/>
  <c r="AZ10" i="3"/>
  <c r="AZ9" i="3" s="1"/>
  <c r="CK10" i="3"/>
  <c r="CK9" i="3" s="1"/>
  <c r="CW10" i="3"/>
  <c r="CW9" i="3" s="1"/>
  <c r="CJ10" i="3"/>
  <c r="CJ9" i="3" s="1"/>
  <c r="BA96" i="3"/>
  <c r="BA91" i="3" s="1"/>
  <c r="CV179" i="3"/>
  <c r="CV178" i="3" s="1"/>
  <c r="CF121" i="3"/>
  <c r="CF190" i="3" s="1"/>
  <c r="CF194" i="3" s="1"/>
  <c r="GB71" i="3"/>
  <c r="GB70" i="3" s="1"/>
  <c r="FP49" i="3"/>
  <c r="FP48" i="3" s="1"/>
  <c r="ES44" i="3"/>
  <c r="ES43" i="3" s="1"/>
  <c r="CW96" i="3"/>
  <c r="CW91" i="3" s="1"/>
  <c r="BL103" i="3"/>
  <c r="BL102" i="3" s="1"/>
  <c r="CU190" i="3"/>
  <c r="CU194" i="3" s="1"/>
  <c r="CJ96" i="3"/>
  <c r="CJ91" i="3" s="1"/>
  <c r="ES103" i="3"/>
  <c r="ES102" i="3" s="1"/>
  <c r="DU96" i="3"/>
  <c r="DU91" i="3" s="1"/>
  <c r="DT71" i="3"/>
  <c r="DT70" i="3" s="1"/>
  <c r="DH103" i="3"/>
  <c r="DH102" i="3" s="1"/>
  <c r="DH96" i="3"/>
  <c r="DH91" i="3" s="1"/>
  <c r="CK145" i="3"/>
  <c r="AO121" i="3"/>
  <c r="AN167" i="3"/>
  <c r="AN166" i="3" s="1"/>
  <c r="AO10" i="3"/>
  <c r="AO9" i="3" s="1"/>
  <c r="AN48" i="3"/>
  <c r="BV190" i="3"/>
  <c r="BV194" i="3" s="1"/>
  <c r="DE48" i="3"/>
  <c r="DD48" i="3"/>
  <c r="FY190" i="3"/>
  <c r="FY194" i="3" s="1"/>
  <c r="GC71" i="3"/>
  <c r="GC70" i="3" s="1"/>
  <c r="FE96" i="3"/>
  <c r="FE44" i="3"/>
  <c r="FE43" i="3" s="1"/>
  <c r="FQ103" i="3"/>
  <c r="FQ102" i="3" s="1"/>
  <c r="GB44" i="3"/>
  <c r="GB43" i="3" s="1"/>
  <c r="FP103" i="3"/>
  <c r="FP102" i="3" s="1"/>
  <c r="CW121" i="3"/>
  <c r="CJ167" i="3"/>
  <c r="CJ166" i="3" s="1"/>
  <c r="DH44" i="3"/>
  <c r="DH43" i="3" s="1"/>
  <c r="CK96" i="3"/>
  <c r="CK91" i="3" s="1"/>
  <c r="CV96" i="3"/>
  <c r="CV91" i="3" s="1"/>
  <c r="BA158" i="3"/>
  <c r="FP10" i="3"/>
  <c r="FP9" i="3" s="1"/>
  <c r="FE158" i="3"/>
  <c r="CJ44" i="3"/>
  <c r="CJ43" i="3" s="1"/>
  <c r="DU44" i="3"/>
  <c r="DU43" i="3" s="1"/>
  <c r="CK158" i="3"/>
  <c r="EC9" i="3"/>
  <c r="BL71" i="3"/>
  <c r="BL70" i="3" s="1"/>
  <c r="AK190" i="3"/>
  <c r="AK194" i="3" s="1"/>
  <c r="ES179" i="3"/>
  <c r="ES178" i="3" s="1"/>
  <c r="EF167" i="3"/>
  <c r="EF166" i="3" s="1"/>
  <c r="DH179" i="3"/>
  <c r="DH178" i="3" s="1"/>
  <c r="CG121" i="3"/>
  <c r="EG145" i="3"/>
  <c r="EN121" i="3"/>
  <c r="GC145" i="3"/>
  <c r="GC144" i="3" s="1"/>
  <c r="GC110" i="3"/>
  <c r="FP179" i="3"/>
  <c r="FP178" i="3" s="1"/>
  <c r="FD96" i="3"/>
  <c r="FD44" i="3"/>
  <c r="FD43" i="3" s="1"/>
  <c r="FE145" i="3"/>
  <c r="CK44" i="3"/>
  <c r="CK43" i="3" s="1"/>
  <c r="BL158" i="3"/>
  <c r="BL144" i="3" s="1"/>
  <c r="AZ166" i="3"/>
  <c r="FQ121" i="3"/>
  <c r="ER44" i="3"/>
  <c r="ER43" i="3" s="1"/>
  <c r="CK167" i="3"/>
  <c r="CK166" i="3" s="1"/>
  <c r="EG44" i="3"/>
  <c r="EG43" i="3" s="1"/>
  <c r="CV49" i="3"/>
  <c r="CV48" i="3" s="1"/>
  <c r="BM44" i="3"/>
  <c r="BM43" i="3" s="1"/>
  <c r="AJ190" i="3"/>
  <c r="AJ194" i="3" s="1"/>
  <c r="GA190" i="3"/>
  <c r="FQ49" i="3"/>
  <c r="FQ48" i="3" s="1"/>
  <c r="GC44" i="3"/>
  <c r="GC43" i="3" s="1"/>
  <c r="BY44" i="3"/>
  <c r="BY43" i="3" s="1"/>
  <c r="BX10" i="3"/>
  <c r="BX9" i="3" s="1"/>
  <c r="BM158" i="3"/>
  <c r="AZ121" i="3"/>
  <c r="BL10" i="3"/>
  <c r="BL9" i="3" s="1"/>
  <c r="DT49" i="3"/>
  <c r="DT48" i="3" s="1"/>
  <c r="BX49" i="3"/>
  <c r="BX48" i="3" s="1"/>
  <c r="BL167" i="3"/>
  <c r="BL166" i="3" s="1"/>
  <c r="GB103" i="3"/>
  <c r="GB102" i="3" s="1"/>
  <c r="ER179" i="3"/>
  <c r="ER178" i="3" s="1"/>
  <c r="GC103" i="3"/>
  <c r="GC102" i="3" s="1"/>
  <c r="ER103" i="3"/>
  <c r="ER102" i="3" s="1"/>
  <c r="ER71" i="3"/>
  <c r="ER70" i="3" s="1"/>
  <c r="DI179" i="3"/>
  <c r="DI178" i="3" s="1"/>
  <c r="DI71" i="3"/>
  <c r="DI70" i="3" s="1"/>
  <c r="DI49" i="3"/>
  <c r="DI48" i="3" s="1"/>
  <c r="CW145" i="3"/>
  <c r="CW103" i="3"/>
  <c r="CW102" i="3" s="1"/>
  <c r="CW71" i="3"/>
  <c r="CW70" i="3" s="1"/>
  <c r="BX145" i="3"/>
  <c r="CV145" i="3"/>
  <c r="BA145" i="3"/>
  <c r="BL179" i="3"/>
  <c r="BL178" i="3" s="1"/>
  <c r="EE190" i="3"/>
  <c r="EP190" i="3"/>
  <c r="EN9" i="3"/>
  <c r="EF10" i="3"/>
  <c r="EF9" i="3" s="1"/>
  <c r="DU167" i="3"/>
  <c r="DU166" i="3" s="1"/>
  <c r="DU103" i="3"/>
  <c r="DU102" i="3" s="1"/>
  <c r="DT44" i="3"/>
  <c r="DT43" i="3" s="1"/>
  <c r="DQ9" i="3"/>
  <c r="DT103" i="3"/>
  <c r="DT102" i="3" s="1"/>
  <c r="DU71" i="3"/>
  <c r="DU70" i="3" s="1"/>
  <c r="DU49" i="3"/>
  <c r="DU48" i="3" s="1"/>
  <c r="CW158" i="3"/>
  <c r="CJ158" i="3"/>
  <c r="CJ145" i="3"/>
  <c r="BY96" i="3"/>
  <c r="BY91" i="3" s="1"/>
  <c r="BM179" i="3"/>
  <c r="BM178" i="3" s="1"/>
  <c r="DH49" i="3"/>
  <c r="DH48" i="3" s="1"/>
  <c r="CV158" i="3"/>
  <c r="CV44" i="3"/>
  <c r="CV43" i="3" s="1"/>
  <c r="BM10" i="3"/>
  <c r="BM9" i="3" s="1"/>
  <c r="BA103" i="3"/>
  <c r="BA102" i="3" s="1"/>
  <c r="BA71" i="3"/>
  <c r="BA70" i="3" s="1"/>
  <c r="BM103" i="3"/>
  <c r="BM102" i="3" s="1"/>
  <c r="BL96" i="3"/>
  <c r="BL91" i="3" s="1"/>
  <c r="BA44" i="3"/>
  <c r="BA43" i="3" s="1"/>
  <c r="AN96" i="3"/>
  <c r="AN91" i="3" s="1"/>
  <c r="BH121" i="3"/>
  <c r="DE121" i="3"/>
  <c r="DT121" i="3"/>
  <c r="EQ190" i="3"/>
  <c r="FE10" i="3"/>
  <c r="FD10" i="3"/>
  <c r="ER158" i="3"/>
  <c r="ER145" i="3"/>
  <c r="ES49" i="3"/>
  <c r="ES48" i="3" s="1"/>
  <c r="DU179" i="3"/>
  <c r="DU178" i="3" s="1"/>
  <c r="ES110" i="3"/>
  <c r="EF19" i="3"/>
  <c r="DI158" i="3"/>
  <c r="DI145" i="3"/>
  <c r="DI44" i="3"/>
  <c r="DI43" i="3" s="1"/>
  <c r="CV64" i="3"/>
  <c r="CV63" i="3" s="1"/>
  <c r="CR63" i="3"/>
  <c r="CJ103" i="3"/>
  <c r="CJ102" i="3" s="1"/>
  <c r="CJ71" i="3"/>
  <c r="CJ70" i="3" s="1"/>
  <c r="CJ49" i="3"/>
  <c r="CJ48" i="3" s="1"/>
  <c r="BX179" i="3"/>
  <c r="BX178" i="3" s="1"/>
  <c r="BX167" i="3"/>
  <c r="BX166" i="3" s="1"/>
  <c r="BX96" i="3"/>
  <c r="BX91" i="3" s="1"/>
  <c r="BX44" i="3"/>
  <c r="BX43" i="3" s="1"/>
  <c r="BM96" i="3"/>
  <c r="BM91" i="3" s="1"/>
  <c r="BA179" i="3"/>
  <c r="BA178" i="3" s="1"/>
  <c r="BA167" i="3"/>
  <c r="BA166" i="3" s="1"/>
  <c r="BI121" i="3"/>
  <c r="BM71" i="3"/>
  <c r="BM70" i="3" s="1"/>
  <c r="BL49" i="3"/>
  <c r="BL48" i="3" s="1"/>
  <c r="AO179" i="3"/>
  <c r="AO178" i="3" s="1"/>
  <c r="AN121" i="3"/>
  <c r="EG96" i="3"/>
  <c r="EG91" i="3" s="1"/>
  <c r="GC121" i="3"/>
  <c r="ES10" i="3"/>
  <c r="ES9" i="3" s="1"/>
  <c r="EC121" i="3"/>
  <c r="DU10" i="3"/>
  <c r="DU9" i="3" s="1"/>
  <c r="DI103" i="3"/>
  <c r="DI102" i="3" s="1"/>
  <c r="DI96" i="3"/>
  <c r="DI91" i="3" s="1"/>
  <c r="DI10" i="3"/>
  <c r="DI9" i="3" s="1"/>
  <c r="CJ179" i="3"/>
  <c r="CJ178" i="3" s="1"/>
  <c r="CJ121" i="3"/>
  <c r="BM49" i="3"/>
  <c r="BM48" i="3" s="1"/>
  <c r="BA10" i="3"/>
  <c r="BA9" i="3" s="1"/>
  <c r="AO96" i="3"/>
  <c r="AO91" i="3" s="1"/>
  <c r="AN10" i="3"/>
  <c r="AN9" i="3" s="1"/>
  <c r="FM121" i="3"/>
  <c r="FL121" i="3"/>
  <c r="EN19" i="3"/>
  <c r="EG167" i="3"/>
  <c r="EG166" i="3" s="1"/>
  <c r="EF49" i="3"/>
  <c r="EF48" i="3" s="1"/>
  <c r="EG71" i="3"/>
  <c r="EG70" i="3" s="1"/>
  <c r="DP9" i="3"/>
  <c r="AN179" i="3"/>
  <c r="AN178" i="3" s="1"/>
  <c r="AN137" i="3"/>
  <c r="AN71" i="3"/>
  <c r="AN70" i="3" s="1"/>
  <c r="AN110" i="3"/>
  <c r="AN145" i="3"/>
  <c r="AN144" i="3" s="1"/>
  <c r="L144" i="3"/>
  <c r="AC167" i="3"/>
  <c r="AC166" i="3" s="1"/>
  <c r="AB167" i="3"/>
  <c r="AB166" i="3" s="1"/>
  <c r="Q167" i="3"/>
  <c r="P167" i="3"/>
  <c r="K37" i="1"/>
  <c r="K44" i="1"/>
  <c r="FD9" i="3" l="1"/>
  <c r="FE9" i="3"/>
  <c r="FE121" i="3"/>
  <c r="FD19" i="3"/>
  <c r="FD91" i="3"/>
  <c r="FE70" i="3"/>
  <c r="GO63" i="3"/>
  <c r="Q37" i="6" s="1"/>
  <c r="FD166" i="3"/>
  <c r="FE110" i="3"/>
  <c r="FE19" i="3"/>
  <c r="FD121" i="3"/>
  <c r="FD110" i="3"/>
  <c r="FE137" i="3"/>
  <c r="FE91" i="3"/>
  <c r="FD70" i="3"/>
  <c r="FE166" i="3"/>
  <c r="FD48" i="3"/>
  <c r="GU10" i="3"/>
  <c r="GU103" i="3"/>
  <c r="GU49" i="3"/>
  <c r="GU44" i="3"/>
  <c r="P19" i="3"/>
  <c r="GU71" i="3"/>
  <c r="M58" i="6"/>
  <c r="GU179" i="3"/>
  <c r="M25" i="6"/>
  <c r="M62" i="6"/>
  <c r="GU145" i="3"/>
  <c r="M37" i="6"/>
  <c r="M22" i="6"/>
  <c r="M52" i="6"/>
  <c r="M48" i="6"/>
  <c r="GK166" i="3"/>
  <c r="GU167" i="3"/>
  <c r="M64" i="6"/>
  <c r="GU158" i="3"/>
  <c r="GJ144" i="3"/>
  <c r="L61" i="6" s="1"/>
  <c r="GO167" i="3"/>
  <c r="Q67" i="6" s="1"/>
  <c r="L32" i="6"/>
  <c r="L67" i="6"/>
  <c r="Q166" i="3"/>
  <c r="GK144" i="3"/>
  <c r="GN158" i="3"/>
  <c r="P64" i="6" s="1"/>
  <c r="BM144" i="3"/>
  <c r="BM190" i="3" s="1"/>
  <c r="M67" i="6"/>
  <c r="GN179" i="3"/>
  <c r="GN178" i="3" s="1"/>
  <c r="P69" i="6" s="1"/>
  <c r="GJ48" i="3"/>
  <c r="L33" i="6" s="1"/>
  <c r="L34" i="6"/>
  <c r="GK48" i="3"/>
  <c r="M34" i="6"/>
  <c r="GJ9" i="3"/>
  <c r="L19" i="6" s="1"/>
  <c r="L20" i="6"/>
  <c r="GJ91" i="3"/>
  <c r="L43" i="6" s="1"/>
  <c r="L45" i="6"/>
  <c r="GJ70" i="3"/>
  <c r="L41" i="6"/>
  <c r="GO27" i="3"/>
  <c r="Q25" i="6" s="1"/>
  <c r="Q26" i="6"/>
  <c r="GK70" i="3"/>
  <c r="M41" i="6"/>
  <c r="GK9" i="3"/>
  <c r="M19" i="6" s="1"/>
  <c r="M20" i="6"/>
  <c r="GN27" i="3"/>
  <c r="P25" i="6" s="1"/>
  <c r="P26" i="6"/>
  <c r="GK43" i="3"/>
  <c r="M32" i="6"/>
  <c r="GK91" i="3"/>
  <c r="M45" i="6"/>
  <c r="GK178" i="3"/>
  <c r="M70" i="6"/>
  <c r="GN63" i="3"/>
  <c r="P37" i="6" s="1"/>
  <c r="P38" i="6"/>
  <c r="GK102" i="3"/>
  <c r="M47" i="6"/>
  <c r="GJ178" i="3"/>
  <c r="L69" i="6" s="1"/>
  <c r="L70" i="6"/>
  <c r="GJ102" i="3"/>
  <c r="L46" i="6" s="1"/>
  <c r="L47" i="6"/>
  <c r="GO145" i="3"/>
  <c r="Q62" i="6" s="1"/>
  <c r="Q110" i="3"/>
  <c r="Y190" i="3"/>
  <c r="Y194" i="3" s="1"/>
  <c r="Q9" i="3"/>
  <c r="P166" i="3"/>
  <c r="GN49" i="3"/>
  <c r="GO103" i="3"/>
  <c r="Q70" i="3"/>
  <c r="GN167" i="3"/>
  <c r="GM190" i="3"/>
  <c r="P70" i="3"/>
  <c r="GO110" i="3"/>
  <c r="Q48" i="6" s="1"/>
  <c r="EF144" i="3"/>
  <c r="EF190" i="3" s="1"/>
  <c r="BU194" i="3"/>
  <c r="GO44" i="3"/>
  <c r="Q19" i="3"/>
  <c r="GO179" i="3"/>
  <c r="DT144" i="3"/>
  <c r="DT190" i="3" s="1"/>
  <c r="Q144" i="3"/>
  <c r="Z190" i="3"/>
  <c r="Z194" i="3" s="1"/>
  <c r="GO49" i="3"/>
  <c r="GO71" i="3"/>
  <c r="GN96" i="3"/>
  <c r="GN103" i="3"/>
  <c r="GN71" i="3"/>
  <c r="GO96" i="3"/>
  <c r="P91" i="3"/>
  <c r="GN44" i="3"/>
  <c r="GL190" i="3"/>
  <c r="EG144" i="3"/>
  <c r="EG190" i="3" s="1"/>
  <c r="P9" i="3"/>
  <c r="GO166" i="3"/>
  <c r="Q66" i="6" s="1"/>
  <c r="GN10" i="3"/>
  <c r="GO158" i="3"/>
  <c r="Q64" i="6" s="1"/>
  <c r="GO19" i="3"/>
  <c r="Q22" i="6" s="1"/>
  <c r="GN110" i="3"/>
  <c r="P48" i="6" s="1"/>
  <c r="GO137" i="3"/>
  <c r="Q58" i="6" s="1"/>
  <c r="GO10" i="3"/>
  <c r="GN121" i="3"/>
  <c r="P52" i="6" s="1"/>
  <c r="GN19" i="3"/>
  <c r="P22" i="6" s="1"/>
  <c r="GN137" i="3"/>
  <c r="P58" i="6" s="1"/>
  <c r="GO121" i="3"/>
  <c r="Q52" i="6" s="1"/>
  <c r="CR190" i="3"/>
  <c r="CR194" i="3" s="1"/>
  <c r="BT190" i="3"/>
  <c r="DP190" i="3"/>
  <c r="DP194" i="3" s="1"/>
  <c r="ES144" i="3"/>
  <c r="ES190" i="3" s="1"/>
  <c r="DU144" i="3"/>
  <c r="DU190" i="3" s="1"/>
  <c r="CS190" i="3"/>
  <c r="CS194" i="3" s="1"/>
  <c r="EO190" i="3"/>
  <c r="EO194" i="3" s="1"/>
  <c r="AA190" i="3"/>
  <c r="AA194" i="3" s="1"/>
  <c r="CG190" i="3"/>
  <c r="CG194" i="3" s="1"/>
  <c r="FL190" i="3"/>
  <c r="FL194" i="3" s="1"/>
  <c r="BH190" i="3"/>
  <c r="BH194" i="3" s="1"/>
  <c r="FD144" i="3"/>
  <c r="FM190" i="3"/>
  <c r="FM194" i="3" s="1"/>
  <c r="FP144" i="3"/>
  <c r="FP190" i="3" s="1"/>
  <c r="FX190" i="3"/>
  <c r="FX194" i="3" s="1"/>
  <c r="DQ190" i="3"/>
  <c r="DQ194" i="3" s="1"/>
  <c r="DD190" i="3"/>
  <c r="DD194" i="3" s="1"/>
  <c r="GB144" i="3"/>
  <c r="GB190" i="3" s="1"/>
  <c r="EB190" i="3"/>
  <c r="EB194" i="3" s="1"/>
  <c r="DE190" i="3"/>
  <c r="DE194" i="3" s="1"/>
  <c r="EC190" i="3"/>
  <c r="EC194" i="3" s="1"/>
  <c r="DH144" i="3"/>
  <c r="DH190" i="3" s="1"/>
  <c r="BX144" i="3"/>
  <c r="BX190" i="3" s="1"/>
  <c r="AC144" i="3"/>
  <c r="AC190" i="3" s="1"/>
  <c r="FQ144" i="3"/>
  <c r="FQ190" i="3" s="1"/>
  <c r="AB144" i="3"/>
  <c r="AB190" i="3" s="1"/>
  <c r="BI190" i="3"/>
  <c r="BI194" i="3" s="1"/>
  <c r="BY144" i="3"/>
  <c r="BY190" i="3" s="1"/>
  <c r="CK144" i="3"/>
  <c r="CK190" i="3" s="1"/>
  <c r="CV144" i="3"/>
  <c r="CV190" i="3" s="1"/>
  <c r="EN190" i="3"/>
  <c r="EN194" i="3" s="1"/>
  <c r="DI144" i="3"/>
  <c r="DI190" i="3" s="1"/>
  <c r="AZ190" i="3"/>
  <c r="ER144" i="3"/>
  <c r="ER190" i="3" s="1"/>
  <c r="AO190" i="3"/>
  <c r="GC190" i="3"/>
  <c r="BA144" i="3"/>
  <c r="BA190" i="3" s="1"/>
  <c r="BL190" i="3"/>
  <c r="CW144" i="3"/>
  <c r="CW190" i="3" s="1"/>
  <c r="FE144" i="3"/>
  <c r="CJ144" i="3"/>
  <c r="CJ190" i="3" s="1"/>
  <c r="AN190" i="3"/>
  <c r="X190" i="3"/>
  <c r="X194" i="3" s="1"/>
  <c r="J16" i="3"/>
  <c r="R16" i="3" s="1"/>
  <c r="J28" i="3"/>
  <c r="R28" i="3" s="1"/>
  <c r="J111" i="3"/>
  <c r="R111" i="3" s="1"/>
  <c r="FE190" i="3" l="1"/>
  <c r="FD190" i="3"/>
  <c r="M61" i="6"/>
  <c r="M46" i="6"/>
  <c r="M69" i="6"/>
  <c r="M31" i="6"/>
  <c r="GU43" i="3"/>
  <c r="M33" i="6"/>
  <c r="M66" i="6"/>
  <c r="M43" i="6"/>
  <c r="P70" i="6"/>
  <c r="GK190" i="3"/>
  <c r="GK194" i="3" s="1"/>
  <c r="GJ190" i="3"/>
  <c r="GJ194" i="3" s="1"/>
  <c r="GO91" i="3"/>
  <c r="Q43" i="6" s="1"/>
  <c r="Q45" i="6"/>
  <c r="GN9" i="3"/>
  <c r="P19" i="6" s="1"/>
  <c r="P20" i="6"/>
  <c r="GL194" i="3"/>
  <c r="N73" i="6"/>
  <c r="GN70" i="3"/>
  <c r="P41" i="6"/>
  <c r="GO70" i="3"/>
  <c r="Q41" i="6"/>
  <c r="GM194" i="3"/>
  <c r="O73" i="6"/>
  <c r="GN48" i="3"/>
  <c r="P33" i="6" s="1"/>
  <c r="P34" i="6"/>
  <c r="GN43" i="3"/>
  <c r="P31" i="6" s="1"/>
  <c r="P32" i="6"/>
  <c r="GN102" i="3"/>
  <c r="P46" i="6" s="1"/>
  <c r="P47" i="6"/>
  <c r="GO48" i="3"/>
  <c r="Q33" i="6" s="1"/>
  <c r="Q34" i="6"/>
  <c r="GO178" i="3"/>
  <c r="Q69" i="6" s="1"/>
  <c r="Q70" i="6"/>
  <c r="GN166" i="3"/>
  <c r="P66" i="6" s="1"/>
  <c r="P67" i="6"/>
  <c r="GN91" i="3"/>
  <c r="P43" i="6" s="1"/>
  <c r="P45" i="6"/>
  <c r="GO9" i="3"/>
  <c r="Q19" i="6" s="1"/>
  <c r="Q20" i="6"/>
  <c r="GO43" i="3"/>
  <c r="Q31" i="6" s="1"/>
  <c r="Q32" i="6"/>
  <c r="GO102" i="3"/>
  <c r="Q46" i="6" s="1"/>
  <c r="Q47" i="6"/>
  <c r="GO144" i="3"/>
  <c r="BT194" i="3"/>
  <c r="Q131" i="3"/>
  <c r="Q121" i="3" s="1"/>
  <c r="P131" i="3"/>
  <c r="P121" i="3" s="1"/>
  <c r="Q64" i="3"/>
  <c r="Q63" i="3" s="1"/>
  <c r="P64" i="3"/>
  <c r="P63" i="3" s="1"/>
  <c r="Q39" i="3"/>
  <c r="P39" i="3"/>
  <c r="Q32" i="3"/>
  <c r="Q31" i="3" s="1"/>
  <c r="FU186" i="3"/>
  <c r="FT186" i="3"/>
  <c r="FI186" i="3"/>
  <c r="FH186" i="3"/>
  <c r="EW186" i="3"/>
  <c r="EV186" i="3"/>
  <c r="EK186" i="3"/>
  <c r="EJ186" i="3"/>
  <c r="DY186" i="3"/>
  <c r="DX186" i="3"/>
  <c r="DM186" i="3"/>
  <c r="DL186" i="3"/>
  <c r="DA186" i="3"/>
  <c r="CZ186" i="3"/>
  <c r="CO186" i="3"/>
  <c r="CN186" i="3"/>
  <c r="CC186" i="3"/>
  <c r="CB186" i="3"/>
  <c r="BQ186" i="3"/>
  <c r="BP186" i="3"/>
  <c r="BE186" i="3"/>
  <c r="BD186" i="3"/>
  <c r="AS186" i="3"/>
  <c r="AR186" i="3"/>
  <c r="AF186" i="3"/>
  <c r="U186" i="3"/>
  <c r="T186" i="3"/>
  <c r="L186" i="3"/>
  <c r="I186" i="3"/>
  <c r="FU178" i="3"/>
  <c r="FT178" i="3"/>
  <c r="FI178" i="3"/>
  <c r="FH178" i="3"/>
  <c r="EW178" i="3"/>
  <c r="EV178" i="3"/>
  <c r="EK178" i="3"/>
  <c r="EJ178" i="3"/>
  <c r="DY178" i="3"/>
  <c r="DX178" i="3"/>
  <c r="DM178" i="3"/>
  <c r="DL178" i="3"/>
  <c r="DA178" i="3"/>
  <c r="CZ178" i="3"/>
  <c r="CO178" i="3"/>
  <c r="CN178" i="3"/>
  <c r="CC178" i="3"/>
  <c r="CB178" i="3"/>
  <c r="BQ178" i="3"/>
  <c r="BP178" i="3"/>
  <c r="BE178" i="3"/>
  <c r="BD178" i="3"/>
  <c r="AS178" i="3"/>
  <c r="AR178" i="3"/>
  <c r="AF178" i="3"/>
  <c r="U178" i="3"/>
  <c r="T178" i="3"/>
  <c r="L178" i="3"/>
  <c r="I178" i="3"/>
  <c r="FU166" i="3"/>
  <c r="FT166" i="3"/>
  <c r="FI166" i="3"/>
  <c r="FH166" i="3"/>
  <c r="EW166" i="3"/>
  <c r="EV166" i="3"/>
  <c r="EK166" i="3"/>
  <c r="EJ166" i="3"/>
  <c r="DY166" i="3"/>
  <c r="DX166" i="3"/>
  <c r="DM166" i="3"/>
  <c r="DL166" i="3"/>
  <c r="DA166" i="3"/>
  <c r="CZ166" i="3"/>
  <c r="CO166" i="3"/>
  <c r="CN166" i="3"/>
  <c r="CC166" i="3"/>
  <c r="CB166" i="3"/>
  <c r="BQ166" i="3"/>
  <c r="BP166" i="3"/>
  <c r="BE166" i="3"/>
  <c r="BD166" i="3"/>
  <c r="AS166" i="3"/>
  <c r="AR166" i="3"/>
  <c r="AF166" i="3"/>
  <c r="U166" i="3"/>
  <c r="T166" i="3"/>
  <c r="I166" i="3"/>
  <c r="FU144" i="3"/>
  <c r="FT144" i="3"/>
  <c r="FI144" i="3"/>
  <c r="FH144" i="3"/>
  <c r="EW144" i="3"/>
  <c r="EV144" i="3"/>
  <c r="EK144" i="3"/>
  <c r="EJ144" i="3"/>
  <c r="DY144" i="3"/>
  <c r="DX144" i="3"/>
  <c r="DM144" i="3"/>
  <c r="DL144" i="3"/>
  <c r="DA144" i="3"/>
  <c r="CZ144" i="3"/>
  <c r="CO144" i="3"/>
  <c r="CN144" i="3"/>
  <c r="CC144" i="3"/>
  <c r="CB144" i="3"/>
  <c r="BQ144" i="3"/>
  <c r="BP144" i="3"/>
  <c r="BE144" i="3"/>
  <c r="BD144" i="3"/>
  <c r="AS144" i="3"/>
  <c r="AR144" i="3"/>
  <c r="AF144" i="3"/>
  <c r="U144" i="3"/>
  <c r="T144" i="3"/>
  <c r="I144" i="3"/>
  <c r="FU137" i="3"/>
  <c r="FT137" i="3"/>
  <c r="FI137" i="3"/>
  <c r="FH137" i="3"/>
  <c r="EW137" i="3"/>
  <c r="EV137" i="3"/>
  <c r="EK137" i="3"/>
  <c r="EJ137" i="3"/>
  <c r="DY137" i="3"/>
  <c r="DX137" i="3"/>
  <c r="DM137" i="3"/>
  <c r="DL137" i="3"/>
  <c r="DA137" i="3"/>
  <c r="CZ137" i="3"/>
  <c r="CO137" i="3"/>
  <c r="CN137" i="3"/>
  <c r="CC137" i="3"/>
  <c r="CB137" i="3"/>
  <c r="BQ137" i="3"/>
  <c r="BP137" i="3"/>
  <c r="BE137" i="3"/>
  <c r="BD137" i="3"/>
  <c r="AS137" i="3"/>
  <c r="AR137" i="3"/>
  <c r="AF137" i="3"/>
  <c r="U137" i="3"/>
  <c r="T137" i="3"/>
  <c r="O137" i="3"/>
  <c r="N137" i="3"/>
  <c r="M137" i="3"/>
  <c r="I137" i="3"/>
  <c r="FU121" i="3"/>
  <c r="FT121" i="3"/>
  <c r="FI121" i="3"/>
  <c r="FH121" i="3"/>
  <c r="EW121" i="3"/>
  <c r="EV121" i="3"/>
  <c r="EK121" i="3"/>
  <c r="EJ121" i="3"/>
  <c r="DY121" i="3"/>
  <c r="DX121" i="3"/>
  <c r="DM121" i="3"/>
  <c r="DL121" i="3"/>
  <c r="DA121" i="3"/>
  <c r="CZ121" i="3"/>
  <c r="CO121" i="3"/>
  <c r="CN121" i="3"/>
  <c r="CC121" i="3"/>
  <c r="CB121" i="3"/>
  <c r="BQ121" i="3"/>
  <c r="BP121" i="3"/>
  <c r="BE121" i="3"/>
  <c r="BD121" i="3"/>
  <c r="AS121" i="3"/>
  <c r="AR121" i="3"/>
  <c r="AF121" i="3"/>
  <c r="U121" i="3"/>
  <c r="T121" i="3"/>
  <c r="I121" i="3"/>
  <c r="FU110" i="3"/>
  <c r="FT110" i="3"/>
  <c r="FI110" i="3"/>
  <c r="FH110" i="3"/>
  <c r="EW110" i="3"/>
  <c r="EV110" i="3"/>
  <c r="EK110" i="3"/>
  <c r="EJ110" i="3"/>
  <c r="DY110" i="3"/>
  <c r="DX110" i="3"/>
  <c r="DM110" i="3"/>
  <c r="DL110" i="3"/>
  <c r="DA110" i="3"/>
  <c r="CZ110" i="3"/>
  <c r="CO110" i="3"/>
  <c r="CN110" i="3"/>
  <c r="CC110" i="3"/>
  <c r="CB110" i="3"/>
  <c r="BQ110" i="3"/>
  <c r="BP110" i="3"/>
  <c r="BE110" i="3"/>
  <c r="BD110" i="3"/>
  <c r="AS110" i="3"/>
  <c r="AR110" i="3"/>
  <c r="AF110" i="3"/>
  <c r="U110" i="3"/>
  <c r="T110" i="3"/>
  <c r="I110" i="3"/>
  <c r="FU102" i="3"/>
  <c r="FT102" i="3"/>
  <c r="FI102" i="3"/>
  <c r="FH102" i="3"/>
  <c r="EW102" i="3"/>
  <c r="EV102" i="3"/>
  <c r="EK102" i="3"/>
  <c r="EJ102" i="3"/>
  <c r="DY102" i="3"/>
  <c r="DX102" i="3"/>
  <c r="DM102" i="3"/>
  <c r="DL102" i="3"/>
  <c r="DA102" i="3"/>
  <c r="CZ102" i="3"/>
  <c r="CO102" i="3"/>
  <c r="CN102" i="3"/>
  <c r="CC102" i="3"/>
  <c r="CB102" i="3"/>
  <c r="BQ102" i="3"/>
  <c r="BP102" i="3"/>
  <c r="BE102" i="3"/>
  <c r="BD102" i="3"/>
  <c r="AS102" i="3"/>
  <c r="AR102" i="3"/>
  <c r="AF102" i="3"/>
  <c r="U102" i="3"/>
  <c r="T102" i="3"/>
  <c r="L102" i="3"/>
  <c r="I102" i="3"/>
  <c r="FU91" i="3"/>
  <c r="FT91" i="3"/>
  <c r="FI91" i="3"/>
  <c r="FH91" i="3"/>
  <c r="EW91" i="3"/>
  <c r="EV91" i="3"/>
  <c r="EK91" i="3"/>
  <c r="EJ91" i="3"/>
  <c r="DY91" i="3"/>
  <c r="DX91" i="3"/>
  <c r="DM91" i="3"/>
  <c r="DL91" i="3"/>
  <c r="DA91" i="3"/>
  <c r="CZ91" i="3"/>
  <c r="CO91" i="3"/>
  <c r="CN91" i="3"/>
  <c r="CC91" i="3"/>
  <c r="CB91" i="3"/>
  <c r="BQ91" i="3"/>
  <c r="BP91" i="3"/>
  <c r="BE91" i="3"/>
  <c r="BD91" i="3"/>
  <c r="AS91" i="3"/>
  <c r="AR91" i="3"/>
  <c r="AF91" i="3"/>
  <c r="U91" i="3"/>
  <c r="T91" i="3"/>
  <c r="I91" i="3"/>
  <c r="FU70" i="3"/>
  <c r="FT70" i="3"/>
  <c r="FI70" i="3"/>
  <c r="FH70" i="3"/>
  <c r="EW70" i="3"/>
  <c r="EV70" i="3"/>
  <c r="EK70" i="3"/>
  <c r="EJ70" i="3"/>
  <c r="DY70" i="3"/>
  <c r="DX70" i="3"/>
  <c r="DM70" i="3"/>
  <c r="DL70" i="3"/>
  <c r="DA70" i="3"/>
  <c r="CZ70" i="3"/>
  <c r="CO70" i="3"/>
  <c r="CN70" i="3"/>
  <c r="CC70" i="3"/>
  <c r="CB70" i="3"/>
  <c r="BQ70" i="3"/>
  <c r="BP70" i="3"/>
  <c r="BE70" i="3"/>
  <c r="BD70" i="3"/>
  <c r="AS70" i="3"/>
  <c r="AR70" i="3"/>
  <c r="AF70" i="3"/>
  <c r="U70" i="3"/>
  <c r="T70" i="3"/>
  <c r="I70" i="3"/>
  <c r="FU63" i="3"/>
  <c r="FT63" i="3"/>
  <c r="FI63" i="3"/>
  <c r="FH63" i="3"/>
  <c r="EW63" i="3"/>
  <c r="EV63" i="3"/>
  <c r="EK63" i="3"/>
  <c r="EJ63" i="3"/>
  <c r="DY63" i="3"/>
  <c r="DX63" i="3"/>
  <c r="DM63" i="3"/>
  <c r="DL63" i="3"/>
  <c r="DA63" i="3"/>
  <c r="CZ63" i="3"/>
  <c r="CO63" i="3"/>
  <c r="CN63" i="3"/>
  <c r="CC63" i="3"/>
  <c r="CB63" i="3"/>
  <c r="BQ63" i="3"/>
  <c r="BP63" i="3"/>
  <c r="BE63" i="3"/>
  <c r="BD63" i="3"/>
  <c r="AS63" i="3"/>
  <c r="AR63" i="3"/>
  <c r="AF63" i="3"/>
  <c r="U63" i="3"/>
  <c r="T63" i="3"/>
  <c r="I63" i="3"/>
  <c r="FU48" i="3"/>
  <c r="FT48" i="3"/>
  <c r="FI48" i="3"/>
  <c r="FH48" i="3"/>
  <c r="EW48" i="3"/>
  <c r="EV48" i="3"/>
  <c r="EK48" i="3"/>
  <c r="EJ48" i="3"/>
  <c r="DY48" i="3"/>
  <c r="DX48" i="3"/>
  <c r="DM48" i="3"/>
  <c r="DL48" i="3"/>
  <c r="DA48" i="3"/>
  <c r="CZ48" i="3"/>
  <c r="CO48" i="3"/>
  <c r="CN48" i="3"/>
  <c r="CC48" i="3"/>
  <c r="CB48" i="3"/>
  <c r="BQ48" i="3"/>
  <c r="BP48" i="3"/>
  <c r="BE48" i="3"/>
  <c r="BD48" i="3"/>
  <c r="AS48" i="3"/>
  <c r="AR48" i="3"/>
  <c r="AF48" i="3"/>
  <c r="U48" i="3"/>
  <c r="T48" i="3"/>
  <c r="O48" i="3"/>
  <c r="N48" i="3"/>
  <c r="M48" i="3"/>
  <c r="I48" i="3"/>
  <c r="FU43" i="3"/>
  <c r="FT43" i="3"/>
  <c r="FI43" i="3"/>
  <c r="FH43" i="3"/>
  <c r="EW43" i="3"/>
  <c r="EV43" i="3"/>
  <c r="EK43" i="3"/>
  <c r="EJ43" i="3"/>
  <c r="DY43" i="3"/>
  <c r="DX43" i="3"/>
  <c r="DM43" i="3"/>
  <c r="DL43" i="3"/>
  <c r="DA43" i="3"/>
  <c r="CZ43" i="3"/>
  <c r="CO43" i="3"/>
  <c r="CN43" i="3"/>
  <c r="CC43" i="3"/>
  <c r="CB43" i="3"/>
  <c r="BQ43" i="3"/>
  <c r="BP43" i="3"/>
  <c r="BE43" i="3"/>
  <c r="BD43" i="3"/>
  <c r="AS43" i="3"/>
  <c r="AR43" i="3"/>
  <c r="AF43" i="3"/>
  <c r="U43" i="3"/>
  <c r="T43" i="3"/>
  <c r="Q43" i="3"/>
  <c r="O43" i="3"/>
  <c r="N43" i="3"/>
  <c r="M43" i="3"/>
  <c r="L43" i="3"/>
  <c r="I43" i="3"/>
  <c r="FU39" i="3"/>
  <c r="FT39" i="3"/>
  <c r="FI39" i="3"/>
  <c r="FH39" i="3"/>
  <c r="EW39" i="3"/>
  <c r="EV39" i="3"/>
  <c r="EK39" i="3"/>
  <c r="EJ39" i="3"/>
  <c r="DY39" i="3"/>
  <c r="DX39" i="3"/>
  <c r="DM39" i="3"/>
  <c r="DL39" i="3"/>
  <c r="DA39" i="3"/>
  <c r="CZ39" i="3"/>
  <c r="CO39" i="3"/>
  <c r="CN39" i="3"/>
  <c r="CC39" i="3"/>
  <c r="CB39" i="3"/>
  <c r="BQ39" i="3"/>
  <c r="BP39" i="3"/>
  <c r="BE39" i="3"/>
  <c r="BD39" i="3"/>
  <c r="AS39" i="3"/>
  <c r="AR39" i="3"/>
  <c r="AF39" i="3"/>
  <c r="U39" i="3"/>
  <c r="T39" i="3"/>
  <c r="O39" i="3"/>
  <c r="N39" i="3"/>
  <c r="M39" i="3"/>
  <c r="L39" i="3"/>
  <c r="I39" i="3"/>
  <c r="FU31" i="3"/>
  <c r="FT31" i="3"/>
  <c r="FI31" i="3"/>
  <c r="FH31" i="3"/>
  <c r="EW31" i="3"/>
  <c r="EV31" i="3"/>
  <c r="EK31" i="3"/>
  <c r="EJ31" i="3"/>
  <c r="DY31" i="3"/>
  <c r="DX31" i="3"/>
  <c r="DM31" i="3"/>
  <c r="DL31" i="3"/>
  <c r="DA31" i="3"/>
  <c r="CZ31" i="3"/>
  <c r="CO31" i="3"/>
  <c r="CN31" i="3"/>
  <c r="CC31" i="3"/>
  <c r="CB31" i="3"/>
  <c r="BQ31" i="3"/>
  <c r="BP31" i="3"/>
  <c r="BE31" i="3"/>
  <c r="BD31" i="3"/>
  <c r="AS31" i="3"/>
  <c r="AR31" i="3"/>
  <c r="AF31" i="3"/>
  <c r="U31" i="3"/>
  <c r="T31" i="3"/>
  <c r="O31" i="3"/>
  <c r="N31" i="3"/>
  <c r="M31" i="3"/>
  <c r="I31" i="3"/>
  <c r="FU27" i="3"/>
  <c r="FT27" i="3"/>
  <c r="FI27" i="3"/>
  <c r="FH27" i="3"/>
  <c r="EW27" i="3"/>
  <c r="EV27" i="3"/>
  <c r="EK27" i="3"/>
  <c r="EJ27" i="3"/>
  <c r="DY27" i="3"/>
  <c r="DX27" i="3"/>
  <c r="DM27" i="3"/>
  <c r="DL27" i="3"/>
  <c r="DA27" i="3"/>
  <c r="CZ27" i="3"/>
  <c r="CO27" i="3"/>
  <c r="CN27" i="3"/>
  <c r="CC27" i="3"/>
  <c r="CB27" i="3"/>
  <c r="BQ27" i="3"/>
  <c r="BP27" i="3"/>
  <c r="BE27" i="3"/>
  <c r="BD27" i="3"/>
  <c r="AS27" i="3"/>
  <c r="AR27" i="3"/>
  <c r="AF27" i="3"/>
  <c r="U27" i="3"/>
  <c r="T27" i="3"/>
  <c r="L27" i="3"/>
  <c r="I27" i="3"/>
  <c r="FU19" i="3"/>
  <c r="FT19" i="3"/>
  <c r="FI19" i="3"/>
  <c r="FH19" i="3"/>
  <c r="EW19" i="3"/>
  <c r="EV19" i="3"/>
  <c r="EK19" i="3"/>
  <c r="EJ19" i="3"/>
  <c r="DY19" i="3"/>
  <c r="DX19" i="3"/>
  <c r="DM19" i="3"/>
  <c r="DL19" i="3"/>
  <c r="DA19" i="3"/>
  <c r="CZ19" i="3"/>
  <c r="CO19" i="3"/>
  <c r="CN19" i="3"/>
  <c r="CC19" i="3"/>
  <c r="CB19" i="3"/>
  <c r="BQ19" i="3"/>
  <c r="BP19" i="3"/>
  <c r="BE19" i="3"/>
  <c r="BD19" i="3"/>
  <c r="AS19" i="3"/>
  <c r="AR19" i="3"/>
  <c r="AF19" i="3"/>
  <c r="U19" i="3"/>
  <c r="T19" i="3"/>
  <c r="I19" i="3"/>
  <c r="FU9" i="3"/>
  <c r="FT9" i="3"/>
  <c r="FI9" i="3"/>
  <c r="FH9" i="3"/>
  <c r="EW9" i="3"/>
  <c r="EV9" i="3"/>
  <c r="EK9" i="3"/>
  <c r="EJ9" i="3"/>
  <c r="DY9" i="3"/>
  <c r="DX9" i="3"/>
  <c r="DM9" i="3"/>
  <c r="DL9" i="3"/>
  <c r="DA9" i="3"/>
  <c r="CZ9" i="3"/>
  <c r="CO9" i="3"/>
  <c r="CN9" i="3"/>
  <c r="CC9" i="3"/>
  <c r="CB9" i="3"/>
  <c r="BQ9" i="3"/>
  <c r="BP9" i="3"/>
  <c r="BE9" i="3"/>
  <c r="BD9" i="3"/>
  <c r="AS9" i="3"/>
  <c r="AR9" i="3"/>
  <c r="AG9" i="3"/>
  <c r="AF9" i="3"/>
  <c r="U9" i="3"/>
  <c r="T9" i="3"/>
  <c r="I9" i="3"/>
  <c r="T193" i="3"/>
  <c r="H186" i="3"/>
  <c r="H178" i="3"/>
  <c r="H166" i="3"/>
  <c r="H144" i="3"/>
  <c r="H137" i="3"/>
  <c r="H121" i="3"/>
  <c r="H110" i="3"/>
  <c r="H102" i="3"/>
  <c r="H91" i="3"/>
  <c r="H70" i="3"/>
  <c r="H63" i="3"/>
  <c r="H48" i="3"/>
  <c r="H43" i="3"/>
  <c r="H39" i="3"/>
  <c r="H31" i="3"/>
  <c r="H27" i="3"/>
  <c r="H19" i="3"/>
  <c r="H9" i="3"/>
  <c r="M73" i="6" l="1"/>
  <c r="M78" i="6" s="1"/>
  <c r="L73" i="6"/>
  <c r="GO190" i="3"/>
  <c r="Q73" i="6" s="1"/>
  <c r="Q61" i="6"/>
  <c r="M190" i="3"/>
  <c r="P43" i="3"/>
  <c r="Q48" i="3"/>
  <c r="P137" i="3"/>
  <c r="Q137" i="3"/>
  <c r="P48" i="3"/>
  <c r="DM190" i="3"/>
  <c r="FI190" i="3"/>
  <c r="N190" i="3"/>
  <c r="T190" i="3"/>
  <c r="AF190" i="3"/>
  <c r="BD190" i="3"/>
  <c r="CB190" i="3"/>
  <c r="CZ190" i="3"/>
  <c r="EV190" i="3"/>
  <c r="O190" i="3"/>
  <c r="U190" i="3"/>
  <c r="AS190" i="3"/>
  <c r="BE190" i="3"/>
  <c r="BQ190" i="3"/>
  <c r="CC190" i="3"/>
  <c r="CO190" i="3"/>
  <c r="DA190" i="3"/>
  <c r="DY190" i="3"/>
  <c r="EW190" i="3"/>
  <c r="FU190" i="3"/>
  <c r="I190" i="3"/>
  <c r="DL190" i="3"/>
  <c r="EJ190" i="3"/>
  <c r="FH190" i="3"/>
  <c r="AR190" i="3"/>
  <c r="BP190" i="3"/>
  <c r="CN190" i="3"/>
  <c r="DX190" i="3"/>
  <c r="EK190" i="3"/>
  <c r="FT190" i="3"/>
  <c r="H190" i="3"/>
  <c r="Q190" i="3" l="1"/>
  <c r="P145" i="3" l="1"/>
  <c r="P144" i="3" s="1"/>
  <c r="GN145" i="3"/>
  <c r="P62" i="6" s="1"/>
  <c r="GG16" i="3"/>
  <c r="FW187" i="3"/>
  <c r="FV187" i="3"/>
  <c r="FW179" i="3"/>
  <c r="FV179" i="3"/>
  <c r="FW175" i="3"/>
  <c r="GE175" i="3" s="1"/>
  <c r="FV175" i="3"/>
  <c r="GD175" i="3" s="1"/>
  <c r="FW167" i="3"/>
  <c r="GE167" i="3" s="1"/>
  <c r="FV167" i="3"/>
  <c r="GD167" i="3" s="1"/>
  <c r="FW162" i="3"/>
  <c r="GE162" i="3" s="1"/>
  <c r="FV162" i="3"/>
  <c r="GD162" i="3" s="1"/>
  <c r="FW158" i="3"/>
  <c r="GE158" i="3" s="1"/>
  <c r="FV158" i="3"/>
  <c r="GD158" i="3" s="1"/>
  <c r="FW155" i="3"/>
  <c r="GE155" i="3" s="1"/>
  <c r="FV155" i="3"/>
  <c r="GD155" i="3" s="1"/>
  <c r="FW145" i="3"/>
  <c r="GE145" i="3" s="1"/>
  <c r="FV145" i="3"/>
  <c r="GD145" i="3" s="1"/>
  <c r="FW141" i="3"/>
  <c r="GE141" i="3" s="1"/>
  <c r="FV141" i="3"/>
  <c r="GD141" i="3" s="1"/>
  <c r="FW138" i="3"/>
  <c r="GE138" i="3" s="1"/>
  <c r="FV138" i="3"/>
  <c r="GD138" i="3" s="1"/>
  <c r="FW134" i="3"/>
  <c r="GE134" i="3" s="1"/>
  <c r="FV134" i="3"/>
  <c r="GD134" i="3" s="1"/>
  <c r="FW131" i="3"/>
  <c r="GE131" i="3" s="1"/>
  <c r="FV131" i="3"/>
  <c r="GD131" i="3" s="1"/>
  <c r="FW128" i="3"/>
  <c r="GE128" i="3" s="1"/>
  <c r="FV128" i="3"/>
  <c r="GD128" i="3" s="1"/>
  <c r="FW125" i="3"/>
  <c r="GE125" i="3" s="1"/>
  <c r="FV125" i="3"/>
  <c r="GD125" i="3" s="1"/>
  <c r="FW122" i="3"/>
  <c r="GE122" i="3" s="1"/>
  <c r="FV122" i="3"/>
  <c r="GD122" i="3" s="1"/>
  <c r="FW118" i="3"/>
  <c r="GE118" i="3" s="1"/>
  <c r="FV118" i="3"/>
  <c r="GD118" i="3" s="1"/>
  <c r="FW114" i="3"/>
  <c r="GE114" i="3" s="1"/>
  <c r="FV114" i="3"/>
  <c r="GD114" i="3" s="1"/>
  <c r="FW111" i="3"/>
  <c r="GE111" i="3" s="1"/>
  <c r="FV111" i="3"/>
  <c r="GD111" i="3" s="1"/>
  <c r="FW103" i="3"/>
  <c r="FV103" i="3"/>
  <c r="FW96" i="3"/>
  <c r="GE96" i="3" s="1"/>
  <c r="FV96" i="3"/>
  <c r="GD96" i="3" s="1"/>
  <c r="FW92" i="3"/>
  <c r="GE92" i="3" s="1"/>
  <c r="FV92" i="3"/>
  <c r="GD92" i="3" s="1"/>
  <c r="FW88" i="3"/>
  <c r="GE88" i="3" s="1"/>
  <c r="FV88" i="3"/>
  <c r="GD88" i="3" s="1"/>
  <c r="FW71" i="3"/>
  <c r="GE71" i="3" s="1"/>
  <c r="FV71" i="3"/>
  <c r="GD71" i="3" s="1"/>
  <c r="FW67" i="3"/>
  <c r="GE67" i="3" s="1"/>
  <c r="FV67" i="3"/>
  <c r="GD67" i="3" s="1"/>
  <c r="FW64" i="3"/>
  <c r="GE64" i="3" s="1"/>
  <c r="FV64" i="3"/>
  <c r="GD64" i="3" s="1"/>
  <c r="FW60" i="3"/>
  <c r="GE60" i="3" s="1"/>
  <c r="FV60" i="3"/>
  <c r="GD60" i="3" s="1"/>
  <c r="FW57" i="3"/>
  <c r="GE57" i="3" s="1"/>
  <c r="FV57" i="3"/>
  <c r="GD57" i="3" s="1"/>
  <c r="FW49" i="3"/>
  <c r="GE49" i="3" s="1"/>
  <c r="FV49" i="3"/>
  <c r="GD49" i="3" s="1"/>
  <c r="FW44" i="3"/>
  <c r="FV44" i="3"/>
  <c r="FW40" i="3"/>
  <c r="FV40" i="3"/>
  <c r="FW32" i="3"/>
  <c r="FV32" i="3"/>
  <c r="FW28" i="3"/>
  <c r="FV28" i="3"/>
  <c r="FW24" i="3"/>
  <c r="GE24" i="3" s="1"/>
  <c r="FV24" i="3"/>
  <c r="GD24" i="3" s="1"/>
  <c r="FW20" i="3"/>
  <c r="GE20" i="3" s="1"/>
  <c r="FV20" i="3"/>
  <c r="GD20" i="3" s="1"/>
  <c r="FW16" i="3"/>
  <c r="GE16" i="3" s="1"/>
  <c r="FV16" i="3"/>
  <c r="GD16" i="3" s="1"/>
  <c r="FW10" i="3"/>
  <c r="GE10" i="3" s="1"/>
  <c r="FV10" i="3"/>
  <c r="GD10" i="3" s="1"/>
  <c r="FK187" i="3"/>
  <c r="FJ187" i="3"/>
  <c r="FK179" i="3"/>
  <c r="FJ179" i="3"/>
  <c r="FK175" i="3"/>
  <c r="FS175" i="3" s="1"/>
  <c r="FJ175" i="3"/>
  <c r="FR175" i="3" s="1"/>
  <c r="FK167" i="3"/>
  <c r="FS167" i="3" s="1"/>
  <c r="FJ167" i="3"/>
  <c r="FR167" i="3" s="1"/>
  <c r="FK162" i="3"/>
  <c r="FS162" i="3" s="1"/>
  <c r="FJ162" i="3"/>
  <c r="FR162" i="3" s="1"/>
  <c r="FK158" i="3"/>
  <c r="FS158" i="3" s="1"/>
  <c r="FJ158" i="3"/>
  <c r="FR158" i="3" s="1"/>
  <c r="FK155" i="3"/>
  <c r="FS155" i="3" s="1"/>
  <c r="FJ155" i="3"/>
  <c r="FR155" i="3" s="1"/>
  <c r="FK145" i="3"/>
  <c r="FS145" i="3" s="1"/>
  <c r="FJ145" i="3"/>
  <c r="FR145" i="3" s="1"/>
  <c r="FK141" i="3"/>
  <c r="FS141" i="3" s="1"/>
  <c r="FJ141" i="3"/>
  <c r="FR141" i="3" s="1"/>
  <c r="FK138" i="3"/>
  <c r="FS138" i="3" s="1"/>
  <c r="FJ138" i="3"/>
  <c r="FR138" i="3" s="1"/>
  <c r="FK134" i="3"/>
  <c r="FS134" i="3" s="1"/>
  <c r="FJ134" i="3"/>
  <c r="FR134" i="3" s="1"/>
  <c r="FK131" i="3"/>
  <c r="FS131" i="3" s="1"/>
  <c r="FJ131" i="3"/>
  <c r="FR131" i="3" s="1"/>
  <c r="FK128" i="3"/>
  <c r="FS128" i="3" s="1"/>
  <c r="FJ128" i="3"/>
  <c r="FR128" i="3" s="1"/>
  <c r="FK125" i="3"/>
  <c r="FS125" i="3" s="1"/>
  <c r="FJ125" i="3"/>
  <c r="FR125" i="3" s="1"/>
  <c r="FK122" i="3"/>
  <c r="FS122" i="3" s="1"/>
  <c r="FJ122" i="3"/>
  <c r="FR122" i="3" s="1"/>
  <c r="FK118" i="3"/>
  <c r="FS118" i="3" s="1"/>
  <c r="FJ118" i="3"/>
  <c r="FR118" i="3" s="1"/>
  <c r="FK114" i="3"/>
  <c r="FS114" i="3" s="1"/>
  <c r="FJ114" i="3"/>
  <c r="FR114" i="3" s="1"/>
  <c r="FK111" i="3"/>
  <c r="FS111" i="3" s="1"/>
  <c r="FJ111" i="3"/>
  <c r="FR111" i="3" s="1"/>
  <c r="FK103" i="3"/>
  <c r="FJ103" i="3"/>
  <c r="FK96" i="3"/>
  <c r="FS96" i="3" s="1"/>
  <c r="FJ96" i="3"/>
  <c r="FR96" i="3" s="1"/>
  <c r="FK92" i="3"/>
  <c r="FS92" i="3" s="1"/>
  <c r="FJ92" i="3"/>
  <c r="FR92" i="3" s="1"/>
  <c r="FK88" i="3"/>
  <c r="FS88" i="3" s="1"/>
  <c r="FJ88" i="3"/>
  <c r="FR88" i="3" s="1"/>
  <c r="FK71" i="3"/>
  <c r="FS71" i="3" s="1"/>
  <c r="FJ71" i="3"/>
  <c r="FR71" i="3" s="1"/>
  <c r="FK67" i="3"/>
  <c r="FS67" i="3" s="1"/>
  <c r="FJ67" i="3"/>
  <c r="FR67" i="3" s="1"/>
  <c r="FK64" i="3"/>
  <c r="FS64" i="3" s="1"/>
  <c r="FJ64" i="3"/>
  <c r="FR64" i="3" s="1"/>
  <c r="FK60" i="3"/>
  <c r="FS60" i="3" s="1"/>
  <c r="FJ60" i="3"/>
  <c r="FR60" i="3" s="1"/>
  <c r="FK57" i="3"/>
  <c r="FS57" i="3" s="1"/>
  <c r="FJ57" i="3"/>
  <c r="FR57" i="3" s="1"/>
  <c r="FK49" i="3"/>
  <c r="FS49" i="3" s="1"/>
  <c r="FJ49" i="3"/>
  <c r="FR49" i="3" s="1"/>
  <c r="FK44" i="3"/>
  <c r="FJ44" i="3"/>
  <c r="FK40" i="3"/>
  <c r="FJ40" i="3"/>
  <c r="FK32" i="3"/>
  <c r="FJ32" i="3"/>
  <c r="FK28" i="3"/>
  <c r="FJ28" i="3"/>
  <c r="FK24" i="3"/>
  <c r="FS24" i="3" s="1"/>
  <c r="FJ24" i="3"/>
  <c r="FR24" i="3" s="1"/>
  <c r="FK20" i="3"/>
  <c r="FS20" i="3" s="1"/>
  <c r="FJ20" i="3"/>
  <c r="FR20" i="3" s="1"/>
  <c r="FK16" i="3"/>
  <c r="FS16" i="3" s="1"/>
  <c r="FJ16" i="3"/>
  <c r="FR16" i="3" s="1"/>
  <c r="FK10" i="3"/>
  <c r="FS10" i="3" s="1"/>
  <c r="FJ10" i="3"/>
  <c r="FR10" i="3" s="1"/>
  <c r="EY187" i="3"/>
  <c r="EX187" i="3"/>
  <c r="EY179" i="3"/>
  <c r="EX179" i="3"/>
  <c r="EY175" i="3"/>
  <c r="FG175" i="3" s="1"/>
  <c r="EX175" i="3"/>
  <c r="FF175" i="3" s="1"/>
  <c r="EY167" i="3"/>
  <c r="FG167" i="3" s="1"/>
  <c r="EX167" i="3"/>
  <c r="FF167" i="3" s="1"/>
  <c r="EY162" i="3"/>
  <c r="FG162" i="3" s="1"/>
  <c r="EX162" i="3"/>
  <c r="FF162" i="3" s="1"/>
  <c r="EY158" i="3"/>
  <c r="FG158" i="3" s="1"/>
  <c r="EX158" i="3"/>
  <c r="FF158" i="3" s="1"/>
  <c r="EY155" i="3"/>
  <c r="FG155" i="3" s="1"/>
  <c r="EX155" i="3"/>
  <c r="FF155" i="3" s="1"/>
  <c r="EY145" i="3"/>
  <c r="FG145" i="3" s="1"/>
  <c r="EX145" i="3"/>
  <c r="FF145" i="3" s="1"/>
  <c r="EY141" i="3"/>
  <c r="FG141" i="3" s="1"/>
  <c r="EX141" i="3"/>
  <c r="FF141" i="3" s="1"/>
  <c r="EY138" i="3"/>
  <c r="FG138" i="3" s="1"/>
  <c r="EX138" i="3"/>
  <c r="FF138" i="3" s="1"/>
  <c r="EY134" i="3"/>
  <c r="FG134" i="3" s="1"/>
  <c r="EX134" i="3"/>
  <c r="FF134" i="3" s="1"/>
  <c r="EY131" i="3"/>
  <c r="FG131" i="3" s="1"/>
  <c r="EX131" i="3"/>
  <c r="FF131" i="3" s="1"/>
  <c r="EY128" i="3"/>
  <c r="FG128" i="3" s="1"/>
  <c r="EX128" i="3"/>
  <c r="FF128" i="3" s="1"/>
  <c r="EY125" i="3"/>
  <c r="FG125" i="3" s="1"/>
  <c r="EX125" i="3"/>
  <c r="FF125" i="3" s="1"/>
  <c r="EY122" i="3"/>
  <c r="FG122" i="3" s="1"/>
  <c r="EX122" i="3"/>
  <c r="FF122" i="3" s="1"/>
  <c r="EY118" i="3"/>
  <c r="FG118" i="3" s="1"/>
  <c r="EX118" i="3"/>
  <c r="FF118" i="3" s="1"/>
  <c r="EY114" i="3"/>
  <c r="FG114" i="3" s="1"/>
  <c r="EX114" i="3"/>
  <c r="FF114" i="3" s="1"/>
  <c r="EY111" i="3"/>
  <c r="FG111" i="3" s="1"/>
  <c r="EX111" i="3"/>
  <c r="FF111" i="3" s="1"/>
  <c r="EY103" i="3"/>
  <c r="EX103" i="3"/>
  <c r="EY96" i="3"/>
  <c r="FG96" i="3" s="1"/>
  <c r="EX96" i="3"/>
  <c r="FF96" i="3" s="1"/>
  <c r="EY92" i="3"/>
  <c r="FG92" i="3" s="1"/>
  <c r="EX92" i="3"/>
  <c r="FF92" i="3" s="1"/>
  <c r="EY88" i="3"/>
  <c r="FG88" i="3" s="1"/>
  <c r="EX88" i="3"/>
  <c r="FF88" i="3" s="1"/>
  <c r="EY71" i="3"/>
  <c r="FG71" i="3" s="1"/>
  <c r="EX71" i="3"/>
  <c r="FF71" i="3" s="1"/>
  <c r="EY67" i="3"/>
  <c r="FG67" i="3" s="1"/>
  <c r="EX67" i="3"/>
  <c r="FF67" i="3" s="1"/>
  <c r="EY64" i="3"/>
  <c r="FG64" i="3" s="1"/>
  <c r="EX64" i="3"/>
  <c r="FF64" i="3" s="1"/>
  <c r="EY60" i="3"/>
  <c r="FG60" i="3" s="1"/>
  <c r="EX60" i="3"/>
  <c r="FF60" i="3" s="1"/>
  <c r="EY57" i="3"/>
  <c r="FG57" i="3" s="1"/>
  <c r="EX57" i="3"/>
  <c r="FF57" i="3" s="1"/>
  <c r="EY49" i="3"/>
  <c r="FG49" i="3" s="1"/>
  <c r="EX49" i="3"/>
  <c r="FF49" i="3" s="1"/>
  <c r="EY44" i="3"/>
  <c r="EX44" i="3"/>
  <c r="EY40" i="3"/>
  <c r="EX40" i="3"/>
  <c r="EY32" i="3"/>
  <c r="EX32" i="3"/>
  <c r="EY28" i="3"/>
  <c r="EX28" i="3"/>
  <c r="EY24" i="3"/>
  <c r="FG24" i="3" s="1"/>
  <c r="EX24" i="3"/>
  <c r="FF24" i="3" s="1"/>
  <c r="EY20" i="3"/>
  <c r="FG20" i="3" s="1"/>
  <c r="EX20" i="3"/>
  <c r="FF20" i="3" s="1"/>
  <c r="EY16" i="3"/>
  <c r="FG16" i="3" s="1"/>
  <c r="EX16" i="3"/>
  <c r="FF16" i="3" s="1"/>
  <c r="EY10" i="3"/>
  <c r="FG10" i="3" s="1"/>
  <c r="EX10" i="3"/>
  <c r="FF10" i="3" s="1"/>
  <c r="EM187" i="3"/>
  <c r="EL187" i="3"/>
  <c r="EM179" i="3"/>
  <c r="EL179" i="3"/>
  <c r="EM175" i="3"/>
  <c r="EU175" i="3" s="1"/>
  <c r="EL175" i="3"/>
  <c r="ET175" i="3" s="1"/>
  <c r="EM167" i="3"/>
  <c r="EU167" i="3" s="1"/>
  <c r="EL167" i="3"/>
  <c r="ET167" i="3" s="1"/>
  <c r="EM162" i="3"/>
  <c r="EU162" i="3" s="1"/>
  <c r="EL162" i="3"/>
  <c r="ET162" i="3" s="1"/>
  <c r="EM158" i="3"/>
  <c r="EU158" i="3" s="1"/>
  <c r="EL158" i="3"/>
  <c r="ET158" i="3" s="1"/>
  <c r="EM155" i="3"/>
  <c r="EU155" i="3" s="1"/>
  <c r="EL155" i="3"/>
  <c r="ET155" i="3" s="1"/>
  <c r="EM145" i="3"/>
  <c r="EU145" i="3" s="1"/>
  <c r="EL145" i="3"/>
  <c r="ET145" i="3" s="1"/>
  <c r="EM141" i="3"/>
  <c r="EU141" i="3" s="1"/>
  <c r="EL141" i="3"/>
  <c r="ET141" i="3" s="1"/>
  <c r="EM138" i="3"/>
  <c r="EU138" i="3" s="1"/>
  <c r="EL138" i="3"/>
  <c r="ET138" i="3" s="1"/>
  <c r="EM134" i="3"/>
  <c r="EU134" i="3" s="1"/>
  <c r="EL134" i="3"/>
  <c r="ET134" i="3" s="1"/>
  <c r="EM131" i="3"/>
  <c r="EU131" i="3" s="1"/>
  <c r="EL131" i="3"/>
  <c r="ET131" i="3" s="1"/>
  <c r="EM128" i="3"/>
  <c r="EU128" i="3" s="1"/>
  <c r="EL128" i="3"/>
  <c r="ET128" i="3" s="1"/>
  <c r="EM125" i="3"/>
  <c r="EU125" i="3" s="1"/>
  <c r="EL125" i="3"/>
  <c r="ET125" i="3" s="1"/>
  <c r="EM122" i="3"/>
  <c r="EU122" i="3" s="1"/>
  <c r="EL122" i="3"/>
  <c r="ET122" i="3" s="1"/>
  <c r="EM118" i="3"/>
  <c r="EU118" i="3" s="1"/>
  <c r="EL118" i="3"/>
  <c r="ET118" i="3" s="1"/>
  <c r="EM114" i="3"/>
  <c r="EU114" i="3" s="1"/>
  <c r="EL114" i="3"/>
  <c r="ET114" i="3" s="1"/>
  <c r="EM111" i="3"/>
  <c r="EU111" i="3" s="1"/>
  <c r="EL111" i="3"/>
  <c r="ET111" i="3" s="1"/>
  <c r="EM103" i="3"/>
  <c r="EL103" i="3"/>
  <c r="EM96" i="3"/>
  <c r="EU96" i="3" s="1"/>
  <c r="EL96" i="3"/>
  <c r="ET96" i="3" s="1"/>
  <c r="EM92" i="3"/>
  <c r="EU92" i="3" s="1"/>
  <c r="EL92" i="3"/>
  <c r="ET92" i="3" s="1"/>
  <c r="EM88" i="3"/>
  <c r="EU88" i="3" s="1"/>
  <c r="EL88" i="3"/>
  <c r="ET88" i="3" s="1"/>
  <c r="EM71" i="3"/>
  <c r="EU71" i="3" s="1"/>
  <c r="EL71" i="3"/>
  <c r="ET71" i="3" s="1"/>
  <c r="EM67" i="3"/>
  <c r="EU67" i="3" s="1"/>
  <c r="EL67" i="3"/>
  <c r="ET67" i="3" s="1"/>
  <c r="EM64" i="3"/>
  <c r="EU64" i="3" s="1"/>
  <c r="EL64" i="3"/>
  <c r="ET64" i="3" s="1"/>
  <c r="EM60" i="3"/>
  <c r="EU60" i="3" s="1"/>
  <c r="EL60" i="3"/>
  <c r="ET60" i="3" s="1"/>
  <c r="EM57" i="3"/>
  <c r="EU57" i="3" s="1"/>
  <c r="EL57" i="3"/>
  <c r="ET57" i="3" s="1"/>
  <c r="EM49" i="3"/>
  <c r="EU49" i="3" s="1"/>
  <c r="EL49" i="3"/>
  <c r="ET49" i="3" s="1"/>
  <c r="EM44" i="3"/>
  <c r="EL44" i="3"/>
  <c r="EM40" i="3"/>
  <c r="EL40" i="3"/>
  <c r="EM32" i="3"/>
  <c r="EL32" i="3"/>
  <c r="EM28" i="3"/>
  <c r="EL28" i="3"/>
  <c r="EM24" i="3"/>
  <c r="EU24" i="3" s="1"/>
  <c r="EL24" i="3"/>
  <c r="ET24" i="3" s="1"/>
  <c r="EM20" i="3"/>
  <c r="EU20" i="3" s="1"/>
  <c r="EL20" i="3"/>
  <c r="ET20" i="3" s="1"/>
  <c r="EM16" i="3"/>
  <c r="EU16" i="3" s="1"/>
  <c r="EL16" i="3"/>
  <c r="ET16" i="3" s="1"/>
  <c r="EM10" i="3"/>
  <c r="EU10" i="3" s="1"/>
  <c r="EL10" i="3"/>
  <c r="ET10" i="3" s="1"/>
  <c r="EA187" i="3"/>
  <c r="DZ187" i="3"/>
  <c r="EA179" i="3"/>
  <c r="DZ179" i="3"/>
  <c r="EA175" i="3"/>
  <c r="EI175" i="3" s="1"/>
  <c r="DZ175" i="3"/>
  <c r="EH175" i="3" s="1"/>
  <c r="EA167" i="3"/>
  <c r="EI167" i="3" s="1"/>
  <c r="DZ167" i="3"/>
  <c r="EH167" i="3" s="1"/>
  <c r="EA162" i="3"/>
  <c r="EI162" i="3" s="1"/>
  <c r="DZ162" i="3"/>
  <c r="EH162" i="3" s="1"/>
  <c r="EA158" i="3"/>
  <c r="EI158" i="3" s="1"/>
  <c r="DZ158" i="3"/>
  <c r="EH158" i="3" s="1"/>
  <c r="EA155" i="3"/>
  <c r="EI155" i="3" s="1"/>
  <c r="DZ155" i="3"/>
  <c r="EH155" i="3" s="1"/>
  <c r="EA145" i="3"/>
  <c r="EI145" i="3" s="1"/>
  <c r="DZ145" i="3"/>
  <c r="EH145" i="3" s="1"/>
  <c r="EA141" i="3"/>
  <c r="EI141" i="3" s="1"/>
  <c r="DZ141" i="3"/>
  <c r="EH141" i="3" s="1"/>
  <c r="EA138" i="3"/>
  <c r="EI138" i="3" s="1"/>
  <c r="DZ138" i="3"/>
  <c r="EH138" i="3" s="1"/>
  <c r="EA134" i="3"/>
  <c r="EI134" i="3" s="1"/>
  <c r="DZ134" i="3"/>
  <c r="EH134" i="3" s="1"/>
  <c r="EA131" i="3"/>
  <c r="EI131" i="3" s="1"/>
  <c r="DZ131" i="3"/>
  <c r="EH131" i="3" s="1"/>
  <c r="EA128" i="3"/>
  <c r="EI128" i="3" s="1"/>
  <c r="DZ128" i="3"/>
  <c r="EH128" i="3" s="1"/>
  <c r="EA125" i="3"/>
  <c r="EI125" i="3" s="1"/>
  <c r="DZ125" i="3"/>
  <c r="EH125" i="3" s="1"/>
  <c r="EA122" i="3"/>
  <c r="EI122" i="3" s="1"/>
  <c r="DZ122" i="3"/>
  <c r="EH122" i="3" s="1"/>
  <c r="EA118" i="3"/>
  <c r="EI118" i="3" s="1"/>
  <c r="DZ118" i="3"/>
  <c r="EH118" i="3" s="1"/>
  <c r="EA114" i="3"/>
  <c r="EI114" i="3" s="1"/>
  <c r="DZ114" i="3"/>
  <c r="EH114" i="3" s="1"/>
  <c r="EA111" i="3"/>
  <c r="EI111" i="3" s="1"/>
  <c r="DZ111" i="3"/>
  <c r="EH111" i="3" s="1"/>
  <c r="EA103" i="3"/>
  <c r="DZ103" i="3"/>
  <c r="EA96" i="3"/>
  <c r="EI96" i="3" s="1"/>
  <c r="DZ96" i="3"/>
  <c r="EH96" i="3" s="1"/>
  <c r="EA92" i="3"/>
  <c r="EI92" i="3" s="1"/>
  <c r="DZ92" i="3"/>
  <c r="EH92" i="3" s="1"/>
  <c r="EA88" i="3"/>
  <c r="EI88" i="3" s="1"/>
  <c r="DZ88" i="3"/>
  <c r="EH88" i="3" s="1"/>
  <c r="EA71" i="3"/>
  <c r="EI71" i="3" s="1"/>
  <c r="DZ71" i="3"/>
  <c r="EH71" i="3" s="1"/>
  <c r="EA67" i="3"/>
  <c r="EI67" i="3" s="1"/>
  <c r="DZ67" i="3"/>
  <c r="EH67" i="3" s="1"/>
  <c r="EA64" i="3"/>
  <c r="EI64" i="3" s="1"/>
  <c r="DZ64" i="3"/>
  <c r="EH64" i="3" s="1"/>
  <c r="EA60" i="3"/>
  <c r="EI60" i="3" s="1"/>
  <c r="DZ60" i="3"/>
  <c r="EH60" i="3" s="1"/>
  <c r="EA57" i="3"/>
  <c r="EI57" i="3" s="1"/>
  <c r="DZ57" i="3"/>
  <c r="EH57" i="3" s="1"/>
  <c r="EA49" i="3"/>
  <c r="EI49" i="3" s="1"/>
  <c r="DZ49" i="3"/>
  <c r="EH49" i="3" s="1"/>
  <c r="EA44" i="3"/>
  <c r="DZ44" i="3"/>
  <c r="EA40" i="3"/>
  <c r="DZ40" i="3"/>
  <c r="EA32" i="3"/>
  <c r="DZ32" i="3"/>
  <c r="EA28" i="3"/>
  <c r="DZ28" i="3"/>
  <c r="EA24" i="3"/>
  <c r="EI24" i="3" s="1"/>
  <c r="DZ24" i="3"/>
  <c r="EH24" i="3" s="1"/>
  <c r="EA20" i="3"/>
  <c r="EI20" i="3" s="1"/>
  <c r="DZ20" i="3"/>
  <c r="EH20" i="3" s="1"/>
  <c r="EA16" i="3"/>
  <c r="EI16" i="3" s="1"/>
  <c r="DZ16" i="3"/>
  <c r="EH16" i="3" s="1"/>
  <c r="EA10" i="3"/>
  <c r="EI10" i="3" s="1"/>
  <c r="DZ10" i="3"/>
  <c r="EH10" i="3" s="1"/>
  <c r="DO187" i="3"/>
  <c r="DN187" i="3"/>
  <c r="DO179" i="3"/>
  <c r="DN179" i="3"/>
  <c r="DO175" i="3"/>
  <c r="DW175" i="3" s="1"/>
  <c r="DN175" i="3"/>
  <c r="DV175" i="3" s="1"/>
  <c r="DO167" i="3"/>
  <c r="DW167" i="3" s="1"/>
  <c r="DN167" i="3"/>
  <c r="DV167" i="3" s="1"/>
  <c r="DO162" i="3"/>
  <c r="DW162" i="3" s="1"/>
  <c r="DN162" i="3"/>
  <c r="DV162" i="3" s="1"/>
  <c r="DO158" i="3"/>
  <c r="DW158" i="3" s="1"/>
  <c r="DN158" i="3"/>
  <c r="DV158" i="3" s="1"/>
  <c r="DO155" i="3"/>
  <c r="DW155" i="3" s="1"/>
  <c r="DN155" i="3"/>
  <c r="DV155" i="3" s="1"/>
  <c r="DO145" i="3"/>
  <c r="DW145" i="3" s="1"/>
  <c r="DN145" i="3"/>
  <c r="DV145" i="3" s="1"/>
  <c r="DO141" i="3"/>
  <c r="DW141" i="3" s="1"/>
  <c r="DN141" i="3"/>
  <c r="DV141" i="3" s="1"/>
  <c r="DO138" i="3"/>
  <c r="DW138" i="3" s="1"/>
  <c r="DN138" i="3"/>
  <c r="DV138" i="3" s="1"/>
  <c r="DO134" i="3"/>
  <c r="DW134" i="3" s="1"/>
  <c r="DN134" i="3"/>
  <c r="DV134" i="3" s="1"/>
  <c r="DO131" i="3"/>
  <c r="DW131" i="3" s="1"/>
  <c r="DN131" i="3"/>
  <c r="DV131" i="3" s="1"/>
  <c r="DO128" i="3"/>
  <c r="DW128" i="3" s="1"/>
  <c r="DN128" i="3"/>
  <c r="DV128" i="3" s="1"/>
  <c r="DO125" i="3"/>
  <c r="DW125" i="3" s="1"/>
  <c r="DN125" i="3"/>
  <c r="DV125" i="3" s="1"/>
  <c r="DO122" i="3"/>
  <c r="DW122" i="3" s="1"/>
  <c r="DN122" i="3"/>
  <c r="DV122" i="3" s="1"/>
  <c r="DO118" i="3"/>
  <c r="DW118" i="3" s="1"/>
  <c r="DN118" i="3"/>
  <c r="DV118" i="3" s="1"/>
  <c r="DO114" i="3"/>
  <c r="DW114" i="3" s="1"/>
  <c r="DN114" i="3"/>
  <c r="DV114" i="3" s="1"/>
  <c r="DO111" i="3"/>
  <c r="DW111" i="3" s="1"/>
  <c r="DN111" i="3"/>
  <c r="DV111" i="3" s="1"/>
  <c r="DO103" i="3"/>
  <c r="DN103" i="3"/>
  <c r="DO96" i="3"/>
  <c r="DW96" i="3" s="1"/>
  <c r="DN96" i="3"/>
  <c r="DV96" i="3" s="1"/>
  <c r="DO92" i="3"/>
  <c r="DW92" i="3" s="1"/>
  <c r="DN92" i="3"/>
  <c r="DV92" i="3" s="1"/>
  <c r="DO88" i="3"/>
  <c r="DW88" i="3" s="1"/>
  <c r="DN88" i="3"/>
  <c r="DV88" i="3" s="1"/>
  <c r="DO71" i="3"/>
  <c r="DW71" i="3" s="1"/>
  <c r="DN71" i="3"/>
  <c r="DV71" i="3" s="1"/>
  <c r="DO67" i="3"/>
  <c r="DW67" i="3" s="1"/>
  <c r="DN67" i="3"/>
  <c r="DV67" i="3" s="1"/>
  <c r="DO64" i="3"/>
  <c r="DW64" i="3" s="1"/>
  <c r="DN64" i="3"/>
  <c r="DV64" i="3" s="1"/>
  <c r="DO60" i="3"/>
  <c r="DW60" i="3" s="1"/>
  <c r="DN60" i="3"/>
  <c r="DV60" i="3" s="1"/>
  <c r="DO57" i="3"/>
  <c r="DW57" i="3" s="1"/>
  <c r="DN57" i="3"/>
  <c r="DV57" i="3" s="1"/>
  <c r="DO49" i="3"/>
  <c r="DW49" i="3" s="1"/>
  <c r="DN49" i="3"/>
  <c r="DV49" i="3" s="1"/>
  <c r="DO44" i="3"/>
  <c r="DN44" i="3"/>
  <c r="DO40" i="3"/>
  <c r="DN40" i="3"/>
  <c r="DO32" i="3"/>
  <c r="DN32" i="3"/>
  <c r="DO28" i="3"/>
  <c r="DN28" i="3"/>
  <c r="DO24" i="3"/>
  <c r="DW24" i="3" s="1"/>
  <c r="DN24" i="3"/>
  <c r="DV24" i="3" s="1"/>
  <c r="DO20" i="3"/>
  <c r="DW20" i="3" s="1"/>
  <c r="DN20" i="3"/>
  <c r="DV20" i="3" s="1"/>
  <c r="DO16" i="3"/>
  <c r="DW16" i="3" s="1"/>
  <c r="DN16" i="3"/>
  <c r="DV16" i="3" s="1"/>
  <c r="DO10" i="3"/>
  <c r="DW10" i="3" s="1"/>
  <c r="DN10" i="3"/>
  <c r="DV10" i="3" s="1"/>
  <c r="DC187" i="3"/>
  <c r="DB187" i="3"/>
  <c r="DC179" i="3"/>
  <c r="DB179" i="3"/>
  <c r="DC175" i="3"/>
  <c r="DK175" i="3" s="1"/>
  <c r="DB175" i="3"/>
  <c r="DJ175" i="3" s="1"/>
  <c r="DC167" i="3"/>
  <c r="DK167" i="3" s="1"/>
  <c r="DB167" i="3"/>
  <c r="DJ167" i="3" s="1"/>
  <c r="DC162" i="3"/>
  <c r="DK162" i="3" s="1"/>
  <c r="DB162" i="3"/>
  <c r="DJ162" i="3" s="1"/>
  <c r="DC158" i="3"/>
  <c r="DK158" i="3" s="1"/>
  <c r="DB158" i="3"/>
  <c r="DJ158" i="3" s="1"/>
  <c r="DC155" i="3"/>
  <c r="DK155" i="3" s="1"/>
  <c r="DB155" i="3"/>
  <c r="DJ155" i="3" s="1"/>
  <c r="DC145" i="3"/>
  <c r="DK145" i="3" s="1"/>
  <c r="DB145" i="3"/>
  <c r="DJ145" i="3" s="1"/>
  <c r="DC141" i="3"/>
  <c r="DK141" i="3" s="1"/>
  <c r="DB141" i="3"/>
  <c r="DJ141" i="3" s="1"/>
  <c r="DC138" i="3"/>
  <c r="DK138" i="3" s="1"/>
  <c r="DB138" i="3"/>
  <c r="DJ138" i="3" s="1"/>
  <c r="DC134" i="3"/>
  <c r="DK134" i="3" s="1"/>
  <c r="DB134" i="3"/>
  <c r="DJ134" i="3" s="1"/>
  <c r="DC131" i="3"/>
  <c r="DK131" i="3" s="1"/>
  <c r="DB131" i="3"/>
  <c r="DJ131" i="3" s="1"/>
  <c r="DC128" i="3"/>
  <c r="DK128" i="3" s="1"/>
  <c r="DB128" i="3"/>
  <c r="DJ128" i="3" s="1"/>
  <c r="DC125" i="3"/>
  <c r="DK125" i="3" s="1"/>
  <c r="DB125" i="3"/>
  <c r="DJ125" i="3" s="1"/>
  <c r="DC122" i="3"/>
  <c r="DK122" i="3" s="1"/>
  <c r="DB122" i="3"/>
  <c r="DJ122" i="3" s="1"/>
  <c r="DC118" i="3"/>
  <c r="DK118" i="3" s="1"/>
  <c r="DB118" i="3"/>
  <c r="DJ118" i="3" s="1"/>
  <c r="DC114" i="3"/>
  <c r="DK114" i="3" s="1"/>
  <c r="DB114" i="3"/>
  <c r="DJ114" i="3" s="1"/>
  <c r="DC111" i="3"/>
  <c r="DK111" i="3" s="1"/>
  <c r="DB111" i="3"/>
  <c r="DJ111" i="3" s="1"/>
  <c r="DC103" i="3"/>
  <c r="DB103" i="3"/>
  <c r="DC96" i="3"/>
  <c r="DK96" i="3" s="1"/>
  <c r="DB96" i="3"/>
  <c r="DJ96" i="3" s="1"/>
  <c r="DC92" i="3"/>
  <c r="DK92" i="3" s="1"/>
  <c r="DB92" i="3"/>
  <c r="DJ92" i="3" s="1"/>
  <c r="DC88" i="3"/>
  <c r="DK88" i="3" s="1"/>
  <c r="DB88" i="3"/>
  <c r="DJ88" i="3" s="1"/>
  <c r="DC71" i="3"/>
  <c r="DK71" i="3" s="1"/>
  <c r="DB71" i="3"/>
  <c r="DJ71" i="3" s="1"/>
  <c r="DC67" i="3"/>
  <c r="DK67" i="3" s="1"/>
  <c r="DB67" i="3"/>
  <c r="DJ67" i="3" s="1"/>
  <c r="DC64" i="3"/>
  <c r="DK64" i="3" s="1"/>
  <c r="DB64" i="3"/>
  <c r="DJ64" i="3" s="1"/>
  <c r="DC60" i="3"/>
  <c r="DK60" i="3" s="1"/>
  <c r="DB60" i="3"/>
  <c r="DJ60" i="3" s="1"/>
  <c r="DC57" i="3"/>
  <c r="DK57" i="3" s="1"/>
  <c r="DB57" i="3"/>
  <c r="DJ57" i="3" s="1"/>
  <c r="DC49" i="3"/>
  <c r="DK49" i="3" s="1"/>
  <c r="DB49" i="3"/>
  <c r="DJ49" i="3" s="1"/>
  <c r="DC44" i="3"/>
  <c r="DB44" i="3"/>
  <c r="DC40" i="3"/>
  <c r="DB40" i="3"/>
  <c r="DC32" i="3"/>
  <c r="DB32" i="3"/>
  <c r="DC28" i="3"/>
  <c r="DB28" i="3"/>
  <c r="DC24" i="3"/>
  <c r="DK24" i="3" s="1"/>
  <c r="DB24" i="3"/>
  <c r="DJ24" i="3" s="1"/>
  <c r="DC20" i="3"/>
  <c r="DK20" i="3" s="1"/>
  <c r="DB20" i="3"/>
  <c r="DJ20" i="3" s="1"/>
  <c r="DC16" i="3"/>
  <c r="DK16" i="3" s="1"/>
  <c r="DB16" i="3"/>
  <c r="DJ16" i="3" s="1"/>
  <c r="DC10" i="3"/>
  <c r="DK10" i="3" s="1"/>
  <c r="DB10" i="3"/>
  <c r="DJ10" i="3" s="1"/>
  <c r="CQ187" i="3"/>
  <c r="CP187" i="3"/>
  <c r="CQ179" i="3"/>
  <c r="CP179" i="3"/>
  <c r="CQ175" i="3"/>
  <c r="CY175" i="3" s="1"/>
  <c r="CP175" i="3"/>
  <c r="CX175" i="3" s="1"/>
  <c r="CQ167" i="3"/>
  <c r="CY167" i="3" s="1"/>
  <c r="CP167" i="3"/>
  <c r="CX167" i="3" s="1"/>
  <c r="CQ162" i="3"/>
  <c r="CY162" i="3" s="1"/>
  <c r="CP162" i="3"/>
  <c r="CX162" i="3" s="1"/>
  <c r="CQ158" i="3"/>
  <c r="CY158" i="3" s="1"/>
  <c r="CP158" i="3"/>
  <c r="CX158" i="3" s="1"/>
  <c r="CQ155" i="3"/>
  <c r="CY155" i="3" s="1"/>
  <c r="CP155" i="3"/>
  <c r="CX155" i="3" s="1"/>
  <c r="CQ145" i="3"/>
  <c r="CY145" i="3" s="1"/>
  <c r="CP145" i="3"/>
  <c r="CX145" i="3" s="1"/>
  <c r="CQ141" i="3"/>
  <c r="CY141" i="3" s="1"/>
  <c r="CP141" i="3"/>
  <c r="CX141" i="3" s="1"/>
  <c r="CQ138" i="3"/>
  <c r="CY138" i="3" s="1"/>
  <c r="CP138" i="3"/>
  <c r="CX138" i="3" s="1"/>
  <c r="CQ134" i="3"/>
  <c r="CY134" i="3" s="1"/>
  <c r="CP134" i="3"/>
  <c r="CX134" i="3" s="1"/>
  <c r="CQ131" i="3"/>
  <c r="CY131" i="3" s="1"/>
  <c r="CP131" i="3"/>
  <c r="CX131" i="3" s="1"/>
  <c r="CQ128" i="3"/>
  <c r="CY128" i="3" s="1"/>
  <c r="CP128" i="3"/>
  <c r="CX128" i="3" s="1"/>
  <c r="CQ125" i="3"/>
  <c r="CY125" i="3" s="1"/>
  <c r="CP125" i="3"/>
  <c r="CX125" i="3" s="1"/>
  <c r="CQ122" i="3"/>
  <c r="CY122" i="3" s="1"/>
  <c r="CP122" i="3"/>
  <c r="CX122" i="3" s="1"/>
  <c r="CQ118" i="3"/>
  <c r="CY118" i="3" s="1"/>
  <c r="CP118" i="3"/>
  <c r="CX118" i="3" s="1"/>
  <c r="CQ114" i="3"/>
  <c r="CY114" i="3" s="1"/>
  <c r="CP114" i="3"/>
  <c r="CX114" i="3" s="1"/>
  <c r="CQ111" i="3"/>
  <c r="CY111" i="3" s="1"/>
  <c r="CP111" i="3"/>
  <c r="CX111" i="3" s="1"/>
  <c r="CQ103" i="3"/>
  <c r="CP103" i="3"/>
  <c r="CQ96" i="3"/>
  <c r="CY96" i="3" s="1"/>
  <c r="CP96" i="3"/>
  <c r="CX96" i="3" s="1"/>
  <c r="CQ92" i="3"/>
  <c r="CY92" i="3" s="1"/>
  <c r="CP92" i="3"/>
  <c r="CX92" i="3" s="1"/>
  <c r="CQ88" i="3"/>
  <c r="CY88" i="3" s="1"/>
  <c r="CP88" i="3"/>
  <c r="CX88" i="3" s="1"/>
  <c r="CQ71" i="3"/>
  <c r="CY71" i="3" s="1"/>
  <c r="CP71" i="3"/>
  <c r="CX71" i="3" s="1"/>
  <c r="CQ67" i="3"/>
  <c r="CY67" i="3" s="1"/>
  <c r="CP67" i="3"/>
  <c r="CX67" i="3" s="1"/>
  <c r="CQ64" i="3"/>
  <c r="CY64" i="3" s="1"/>
  <c r="CP64" i="3"/>
  <c r="CX64" i="3" s="1"/>
  <c r="CQ60" i="3"/>
  <c r="CY60" i="3" s="1"/>
  <c r="CP60" i="3"/>
  <c r="CX60" i="3" s="1"/>
  <c r="CQ57" i="3"/>
  <c r="CY57" i="3" s="1"/>
  <c r="CP57" i="3"/>
  <c r="CX57" i="3" s="1"/>
  <c r="CQ49" i="3"/>
  <c r="CY49" i="3" s="1"/>
  <c r="CP49" i="3"/>
  <c r="CX49" i="3" s="1"/>
  <c r="CQ44" i="3"/>
  <c r="CP44" i="3"/>
  <c r="CQ40" i="3"/>
  <c r="CP40" i="3"/>
  <c r="CQ32" i="3"/>
  <c r="CP32" i="3"/>
  <c r="CQ28" i="3"/>
  <c r="CP28" i="3"/>
  <c r="CQ24" i="3"/>
  <c r="CY24" i="3" s="1"/>
  <c r="CP24" i="3"/>
  <c r="CX24" i="3" s="1"/>
  <c r="CQ20" i="3"/>
  <c r="CY20" i="3" s="1"/>
  <c r="CP20" i="3"/>
  <c r="CX20" i="3" s="1"/>
  <c r="CQ16" i="3"/>
  <c r="CY16" i="3" s="1"/>
  <c r="CP16" i="3"/>
  <c r="CX16" i="3" s="1"/>
  <c r="CQ10" i="3"/>
  <c r="CY10" i="3" s="1"/>
  <c r="CP10" i="3"/>
  <c r="CX10" i="3" s="1"/>
  <c r="CE187" i="3"/>
  <c r="CD187" i="3"/>
  <c r="CE179" i="3"/>
  <c r="CD179" i="3"/>
  <c r="CE175" i="3"/>
  <c r="CM175" i="3" s="1"/>
  <c r="CD175" i="3"/>
  <c r="CL175" i="3" s="1"/>
  <c r="CE167" i="3"/>
  <c r="CM167" i="3" s="1"/>
  <c r="CD167" i="3"/>
  <c r="CL167" i="3" s="1"/>
  <c r="CE162" i="3"/>
  <c r="CM162" i="3" s="1"/>
  <c r="CD162" i="3"/>
  <c r="CL162" i="3" s="1"/>
  <c r="CE158" i="3"/>
  <c r="CM158" i="3" s="1"/>
  <c r="CD158" i="3"/>
  <c r="CL158" i="3" s="1"/>
  <c r="CE155" i="3"/>
  <c r="CM155" i="3" s="1"/>
  <c r="CD155" i="3"/>
  <c r="CL155" i="3" s="1"/>
  <c r="CE145" i="3"/>
  <c r="CM145" i="3" s="1"/>
  <c r="CD145" i="3"/>
  <c r="CL145" i="3" s="1"/>
  <c r="CE141" i="3"/>
  <c r="CM141" i="3" s="1"/>
  <c r="CD141" i="3"/>
  <c r="CL141" i="3" s="1"/>
  <c r="CE138" i="3"/>
  <c r="CM138" i="3" s="1"/>
  <c r="CD138" i="3"/>
  <c r="CL138" i="3" s="1"/>
  <c r="CE134" i="3"/>
  <c r="CM134" i="3" s="1"/>
  <c r="CD134" i="3"/>
  <c r="CL134" i="3" s="1"/>
  <c r="CE131" i="3"/>
  <c r="CM131" i="3" s="1"/>
  <c r="CD131" i="3"/>
  <c r="CL131" i="3" s="1"/>
  <c r="CE128" i="3"/>
  <c r="CM128" i="3" s="1"/>
  <c r="CD128" i="3"/>
  <c r="CL128" i="3" s="1"/>
  <c r="CE125" i="3"/>
  <c r="CM125" i="3" s="1"/>
  <c r="CD125" i="3"/>
  <c r="CL125" i="3" s="1"/>
  <c r="CE122" i="3"/>
  <c r="CM122" i="3" s="1"/>
  <c r="CD122" i="3"/>
  <c r="CL122" i="3" s="1"/>
  <c r="CE118" i="3"/>
  <c r="CM118" i="3" s="1"/>
  <c r="CD118" i="3"/>
  <c r="CL118" i="3" s="1"/>
  <c r="CE114" i="3"/>
  <c r="CM114" i="3" s="1"/>
  <c r="CD114" i="3"/>
  <c r="CL114" i="3" s="1"/>
  <c r="CE111" i="3"/>
  <c r="CM111" i="3" s="1"/>
  <c r="CD111" i="3"/>
  <c r="CL111" i="3" s="1"/>
  <c r="CE103" i="3"/>
  <c r="CD103" i="3"/>
  <c r="CE96" i="3"/>
  <c r="CM96" i="3" s="1"/>
  <c r="CD96" i="3"/>
  <c r="CL96" i="3" s="1"/>
  <c r="CE92" i="3"/>
  <c r="CM92" i="3" s="1"/>
  <c r="CD92" i="3"/>
  <c r="CL92" i="3" s="1"/>
  <c r="CE88" i="3"/>
  <c r="CM88" i="3" s="1"/>
  <c r="CD88" i="3"/>
  <c r="CL88" i="3" s="1"/>
  <c r="CE71" i="3"/>
  <c r="CM71" i="3" s="1"/>
  <c r="CD71" i="3"/>
  <c r="CL71" i="3" s="1"/>
  <c r="CE67" i="3"/>
  <c r="CM67" i="3" s="1"/>
  <c r="CD67" i="3"/>
  <c r="CL67" i="3" s="1"/>
  <c r="CE64" i="3"/>
  <c r="CM64" i="3" s="1"/>
  <c r="CD64" i="3"/>
  <c r="CL64" i="3" s="1"/>
  <c r="CE60" i="3"/>
  <c r="CM60" i="3" s="1"/>
  <c r="CD60" i="3"/>
  <c r="CL60" i="3" s="1"/>
  <c r="CE57" i="3"/>
  <c r="CM57" i="3" s="1"/>
  <c r="CD57" i="3"/>
  <c r="CL57" i="3" s="1"/>
  <c r="CE49" i="3"/>
  <c r="CM49" i="3" s="1"/>
  <c r="CD49" i="3"/>
  <c r="CL49" i="3" s="1"/>
  <c r="CE44" i="3"/>
  <c r="CD44" i="3"/>
  <c r="CE40" i="3"/>
  <c r="CD40" i="3"/>
  <c r="CE32" i="3"/>
  <c r="CD32" i="3"/>
  <c r="CE28" i="3"/>
  <c r="CD28" i="3"/>
  <c r="CE24" i="3"/>
  <c r="CM24" i="3" s="1"/>
  <c r="CD24" i="3"/>
  <c r="CL24" i="3" s="1"/>
  <c r="CE20" i="3"/>
  <c r="CM20" i="3" s="1"/>
  <c r="CD20" i="3"/>
  <c r="CL20" i="3" s="1"/>
  <c r="CE16" i="3"/>
  <c r="CM16" i="3" s="1"/>
  <c r="CD16" i="3"/>
  <c r="CL16" i="3" s="1"/>
  <c r="CE10" i="3"/>
  <c r="CM10" i="3" s="1"/>
  <c r="CD10" i="3"/>
  <c r="CL10" i="3" s="1"/>
  <c r="BS187" i="3"/>
  <c r="BR187" i="3"/>
  <c r="BS179" i="3"/>
  <c r="BR179" i="3"/>
  <c r="BS175" i="3"/>
  <c r="CA175" i="3" s="1"/>
  <c r="BR175" i="3"/>
  <c r="BZ175" i="3" s="1"/>
  <c r="BS167" i="3"/>
  <c r="CA167" i="3" s="1"/>
  <c r="BR167" i="3"/>
  <c r="BZ167" i="3" s="1"/>
  <c r="BS162" i="3"/>
  <c r="CA162" i="3" s="1"/>
  <c r="BR162" i="3"/>
  <c r="BZ162" i="3" s="1"/>
  <c r="BS158" i="3"/>
  <c r="CA158" i="3" s="1"/>
  <c r="BR158" i="3"/>
  <c r="BZ158" i="3" s="1"/>
  <c r="BS155" i="3"/>
  <c r="CA155" i="3" s="1"/>
  <c r="BR155" i="3"/>
  <c r="BZ155" i="3" s="1"/>
  <c r="BS145" i="3"/>
  <c r="CA145" i="3" s="1"/>
  <c r="BR145" i="3"/>
  <c r="BZ145" i="3" s="1"/>
  <c r="BS141" i="3"/>
  <c r="CA141" i="3" s="1"/>
  <c r="BR141" i="3"/>
  <c r="BZ141" i="3" s="1"/>
  <c r="BS138" i="3"/>
  <c r="CA138" i="3" s="1"/>
  <c r="BR138" i="3"/>
  <c r="BZ138" i="3" s="1"/>
  <c r="BS134" i="3"/>
  <c r="BR134" i="3"/>
  <c r="BS131" i="3"/>
  <c r="BR131" i="3"/>
  <c r="BS128" i="3"/>
  <c r="BR128" i="3"/>
  <c r="BZ128" i="3" s="1"/>
  <c r="BS125" i="3"/>
  <c r="BR125" i="3"/>
  <c r="BZ125" i="3" s="1"/>
  <c r="BS122" i="3"/>
  <c r="CA122" i="3" s="1"/>
  <c r="BR122" i="3"/>
  <c r="BZ122" i="3" s="1"/>
  <c r="BS118" i="3"/>
  <c r="CA118" i="3" s="1"/>
  <c r="BR118" i="3"/>
  <c r="BZ118" i="3" s="1"/>
  <c r="BS114" i="3"/>
  <c r="CA114" i="3" s="1"/>
  <c r="BR114" i="3"/>
  <c r="BZ114" i="3" s="1"/>
  <c r="BS111" i="3"/>
  <c r="CA111" i="3" s="1"/>
  <c r="BR111" i="3"/>
  <c r="BZ111" i="3" s="1"/>
  <c r="BS103" i="3"/>
  <c r="BR103" i="3"/>
  <c r="BS96" i="3"/>
  <c r="CA96" i="3" s="1"/>
  <c r="BR96" i="3"/>
  <c r="BZ96" i="3" s="1"/>
  <c r="BS92" i="3"/>
  <c r="CA92" i="3" s="1"/>
  <c r="BR92" i="3"/>
  <c r="BZ92" i="3" s="1"/>
  <c r="BS88" i="3"/>
  <c r="CA88" i="3" s="1"/>
  <c r="BR88" i="3"/>
  <c r="BZ88" i="3" s="1"/>
  <c r="BS71" i="3"/>
  <c r="CA71" i="3" s="1"/>
  <c r="BR71" i="3"/>
  <c r="BZ71" i="3" s="1"/>
  <c r="BS67" i="3"/>
  <c r="CA67" i="3" s="1"/>
  <c r="BR67" i="3"/>
  <c r="BZ67" i="3" s="1"/>
  <c r="BS64" i="3"/>
  <c r="CA64" i="3" s="1"/>
  <c r="BR64" i="3"/>
  <c r="BZ64" i="3" s="1"/>
  <c r="BS60" i="3"/>
  <c r="CA60" i="3" s="1"/>
  <c r="BR60" i="3"/>
  <c r="BZ60" i="3" s="1"/>
  <c r="BS57" i="3"/>
  <c r="CA57" i="3" s="1"/>
  <c r="BR57" i="3"/>
  <c r="BZ57" i="3" s="1"/>
  <c r="BS49" i="3"/>
  <c r="CA49" i="3" s="1"/>
  <c r="BR49" i="3"/>
  <c r="BZ49" i="3" s="1"/>
  <c r="BS44" i="3"/>
  <c r="BR44" i="3"/>
  <c r="BS40" i="3"/>
  <c r="BR40" i="3"/>
  <c r="BS32" i="3"/>
  <c r="BR32" i="3"/>
  <c r="BS28" i="3"/>
  <c r="BR28" i="3"/>
  <c r="BS24" i="3"/>
  <c r="CA24" i="3" s="1"/>
  <c r="BR24" i="3"/>
  <c r="BZ24" i="3" s="1"/>
  <c r="BS20" i="3"/>
  <c r="CA20" i="3" s="1"/>
  <c r="BR20" i="3"/>
  <c r="BZ20" i="3" s="1"/>
  <c r="BS16" i="3"/>
  <c r="CA16" i="3" s="1"/>
  <c r="BR16" i="3"/>
  <c r="BZ16" i="3" s="1"/>
  <c r="BS10" i="3"/>
  <c r="CA10" i="3" s="1"/>
  <c r="BR10" i="3"/>
  <c r="BZ10" i="3" s="1"/>
  <c r="BG187" i="3"/>
  <c r="BF187" i="3"/>
  <c r="BG179" i="3"/>
  <c r="BF179" i="3"/>
  <c r="BG175" i="3"/>
  <c r="BO175" i="3" s="1"/>
  <c r="BF175" i="3"/>
  <c r="BN175" i="3" s="1"/>
  <c r="BG167" i="3"/>
  <c r="BO167" i="3" s="1"/>
  <c r="BF167" i="3"/>
  <c r="BN167" i="3" s="1"/>
  <c r="BG162" i="3"/>
  <c r="BO162" i="3" s="1"/>
  <c r="BF162" i="3"/>
  <c r="BN162" i="3" s="1"/>
  <c r="BG158" i="3"/>
  <c r="BO158" i="3" s="1"/>
  <c r="BF158" i="3"/>
  <c r="BN158" i="3" s="1"/>
  <c r="BG155" i="3"/>
  <c r="BO155" i="3" s="1"/>
  <c r="BF155" i="3"/>
  <c r="BN155" i="3" s="1"/>
  <c r="BG145" i="3"/>
  <c r="BO145" i="3" s="1"/>
  <c r="BF145" i="3"/>
  <c r="BN145" i="3" s="1"/>
  <c r="BG141" i="3"/>
  <c r="BO141" i="3" s="1"/>
  <c r="BG138" i="3"/>
  <c r="BO138" i="3" s="1"/>
  <c r="BF138" i="3"/>
  <c r="BG134" i="3"/>
  <c r="BO134" i="3" s="1"/>
  <c r="BF134" i="3"/>
  <c r="BN134" i="3" s="1"/>
  <c r="BG131" i="3"/>
  <c r="BO131" i="3" s="1"/>
  <c r="BF131" i="3"/>
  <c r="BN131" i="3" s="1"/>
  <c r="BG128" i="3"/>
  <c r="BO128" i="3" s="1"/>
  <c r="BF128" i="3"/>
  <c r="BN128" i="3" s="1"/>
  <c r="BG125" i="3"/>
  <c r="BO125" i="3" s="1"/>
  <c r="BF125" i="3"/>
  <c r="BN125" i="3" s="1"/>
  <c r="BG122" i="3"/>
  <c r="BO122" i="3" s="1"/>
  <c r="BF122" i="3"/>
  <c r="BN122" i="3" s="1"/>
  <c r="BG118" i="3"/>
  <c r="BO118" i="3" s="1"/>
  <c r="BF118" i="3"/>
  <c r="BN118" i="3" s="1"/>
  <c r="BG114" i="3"/>
  <c r="BO114" i="3" s="1"/>
  <c r="BF114" i="3"/>
  <c r="BN114" i="3" s="1"/>
  <c r="BG111" i="3"/>
  <c r="BO111" i="3" s="1"/>
  <c r="BF111" i="3"/>
  <c r="BN111" i="3" s="1"/>
  <c r="BG103" i="3"/>
  <c r="BF103" i="3"/>
  <c r="BG96" i="3"/>
  <c r="BO96" i="3" s="1"/>
  <c r="BF96" i="3"/>
  <c r="BN96" i="3" s="1"/>
  <c r="BG92" i="3"/>
  <c r="BO92" i="3" s="1"/>
  <c r="BF92" i="3"/>
  <c r="BN92" i="3" s="1"/>
  <c r="BG88" i="3"/>
  <c r="BO88" i="3" s="1"/>
  <c r="BF88" i="3"/>
  <c r="BN88" i="3" s="1"/>
  <c r="BG71" i="3"/>
  <c r="BO71" i="3" s="1"/>
  <c r="BF71" i="3"/>
  <c r="BN71" i="3" s="1"/>
  <c r="BG67" i="3"/>
  <c r="BO67" i="3" s="1"/>
  <c r="BF67" i="3"/>
  <c r="BN67" i="3" s="1"/>
  <c r="BG64" i="3"/>
  <c r="BO64" i="3" s="1"/>
  <c r="BF64" i="3"/>
  <c r="BN64" i="3" s="1"/>
  <c r="BG60" i="3"/>
  <c r="BO60" i="3" s="1"/>
  <c r="BF60" i="3"/>
  <c r="BN60" i="3" s="1"/>
  <c r="BG57" i="3"/>
  <c r="BO57" i="3" s="1"/>
  <c r="BF57" i="3"/>
  <c r="BN57" i="3" s="1"/>
  <c r="BG49" i="3"/>
  <c r="BO49" i="3" s="1"/>
  <c r="BF49" i="3"/>
  <c r="BN49" i="3" s="1"/>
  <c r="BG44" i="3"/>
  <c r="BF44" i="3"/>
  <c r="BG40" i="3"/>
  <c r="BF40" i="3"/>
  <c r="BG32" i="3"/>
  <c r="BF32" i="3"/>
  <c r="BG28" i="3"/>
  <c r="BF28" i="3"/>
  <c r="BG24" i="3"/>
  <c r="BO24" i="3" s="1"/>
  <c r="BF24" i="3"/>
  <c r="BN24" i="3" s="1"/>
  <c r="BG20" i="3"/>
  <c r="BO20" i="3" s="1"/>
  <c r="BF20" i="3"/>
  <c r="BN20" i="3" s="1"/>
  <c r="BG16" i="3"/>
  <c r="BO16" i="3" s="1"/>
  <c r="BF16" i="3"/>
  <c r="BN16" i="3" s="1"/>
  <c r="BG10" i="3"/>
  <c r="BO10" i="3" s="1"/>
  <c r="BF10" i="3"/>
  <c r="BN10" i="3" s="1"/>
  <c r="AU187" i="3"/>
  <c r="AT187" i="3"/>
  <c r="AU179" i="3"/>
  <c r="AT179" i="3"/>
  <c r="AU175" i="3"/>
  <c r="BC175" i="3" s="1"/>
  <c r="AT175" i="3"/>
  <c r="BB175" i="3" s="1"/>
  <c r="AU167" i="3"/>
  <c r="BC167" i="3" s="1"/>
  <c r="AT167" i="3"/>
  <c r="BB167" i="3" s="1"/>
  <c r="AU162" i="3"/>
  <c r="BC162" i="3" s="1"/>
  <c r="AT162" i="3"/>
  <c r="BB162" i="3" s="1"/>
  <c r="AU158" i="3"/>
  <c r="BC158" i="3" s="1"/>
  <c r="AT158" i="3"/>
  <c r="BB158" i="3" s="1"/>
  <c r="AU155" i="3"/>
  <c r="BC155" i="3" s="1"/>
  <c r="AT155" i="3"/>
  <c r="BB155" i="3" s="1"/>
  <c r="AU145" i="3"/>
  <c r="BC145" i="3" s="1"/>
  <c r="AT145" i="3"/>
  <c r="BB145" i="3" s="1"/>
  <c r="AU141" i="3"/>
  <c r="BC141" i="3" s="1"/>
  <c r="AT141" i="3"/>
  <c r="BB141" i="3" s="1"/>
  <c r="AU138" i="3"/>
  <c r="BC138" i="3" s="1"/>
  <c r="AT138" i="3"/>
  <c r="BB138" i="3" s="1"/>
  <c r="AU134" i="3"/>
  <c r="BC134" i="3" s="1"/>
  <c r="AT134" i="3"/>
  <c r="BB134" i="3" s="1"/>
  <c r="AU131" i="3"/>
  <c r="BC131" i="3" s="1"/>
  <c r="AT131" i="3"/>
  <c r="BB131" i="3" s="1"/>
  <c r="AU128" i="3"/>
  <c r="BC128" i="3" s="1"/>
  <c r="AT128" i="3"/>
  <c r="BB128" i="3" s="1"/>
  <c r="AU125" i="3"/>
  <c r="BC125" i="3" s="1"/>
  <c r="AT125" i="3"/>
  <c r="BB125" i="3" s="1"/>
  <c r="AU122" i="3"/>
  <c r="BC122" i="3" s="1"/>
  <c r="AT122" i="3"/>
  <c r="BB122" i="3" s="1"/>
  <c r="AU118" i="3"/>
  <c r="BC118" i="3" s="1"/>
  <c r="AT118" i="3"/>
  <c r="BB118" i="3" s="1"/>
  <c r="AU114" i="3"/>
  <c r="BC114" i="3" s="1"/>
  <c r="AT114" i="3"/>
  <c r="BB114" i="3" s="1"/>
  <c r="AU111" i="3"/>
  <c r="BC111" i="3" s="1"/>
  <c r="AT111" i="3"/>
  <c r="BB111" i="3" s="1"/>
  <c r="AU103" i="3"/>
  <c r="AT103" i="3"/>
  <c r="AU96" i="3"/>
  <c r="BC96" i="3" s="1"/>
  <c r="AT96" i="3"/>
  <c r="BB96" i="3" s="1"/>
  <c r="AU92" i="3"/>
  <c r="BC92" i="3" s="1"/>
  <c r="AT92" i="3"/>
  <c r="BB92" i="3" s="1"/>
  <c r="AU88" i="3"/>
  <c r="BC88" i="3" s="1"/>
  <c r="AT88" i="3"/>
  <c r="BB88" i="3" s="1"/>
  <c r="AU71" i="3"/>
  <c r="BC71" i="3" s="1"/>
  <c r="AT71" i="3"/>
  <c r="BB71" i="3" s="1"/>
  <c r="AU67" i="3"/>
  <c r="BC67" i="3" s="1"/>
  <c r="AT67" i="3"/>
  <c r="BB67" i="3" s="1"/>
  <c r="AU64" i="3"/>
  <c r="BC64" i="3" s="1"/>
  <c r="AT64" i="3"/>
  <c r="BB64" i="3" s="1"/>
  <c r="AU60" i="3"/>
  <c r="BC60" i="3" s="1"/>
  <c r="AT60" i="3"/>
  <c r="BB60" i="3" s="1"/>
  <c r="AU57" i="3"/>
  <c r="BC57" i="3" s="1"/>
  <c r="AT57" i="3"/>
  <c r="BB57" i="3" s="1"/>
  <c r="AU49" i="3"/>
  <c r="BC49" i="3" s="1"/>
  <c r="AT49" i="3"/>
  <c r="BB49" i="3" s="1"/>
  <c r="AU44" i="3"/>
  <c r="AT44" i="3"/>
  <c r="AU40" i="3"/>
  <c r="AT40" i="3"/>
  <c r="AU32" i="3"/>
  <c r="AT32" i="3"/>
  <c r="AU28" i="3"/>
  <c r="AT28" i="3"/>
  <c r="AU24" i="3"/>
  <c r="BC24" i="3" s="1"/>
  <c r="AT24" i="3"/>
  <c r="BB24" i="3" s="1"/>
  <c r="AU20" i="3"/>
  <c r="BC20" i="3" s="1"/>
  <c r="AT20" i="3"/>
  <c r="BB20" i="3" s="1"/>
  <c r="AU16" i="3"/>
  <c r="BC16" i="3" s="1"/>
  <c r="AT16" i="3"/>
  <c r="BB16" i="3" s="1"/>
  <c r="AU10" i="3"/>
  <c r="BC10" i="3" s="1"/>
  <c r="AT10" i="3"/>
  <c r="BB10" i="3" s="1"/>
  <c r="AH187" i="3"/>
  <c r="AH179" i="3"/>
  <c r="AH175" i="3"/>
  <c r="AP175" i="3" s="1"/>
  <c r="AH167" i="3"/>
  <c r="AP167" i="3" s="1"/>
  <c r="AH162" i="3"/>
  <c r="AP162" i="3" s="1"/>
  <c r="AH158" i="3"/>
  <c r="AP158" i="3" s="1"/>
  <c r="AH155" i="3"/>
  <c r="AP155" i="3" s="1"/>
  <c r="AH145" i="3"/>
  <c r="AP145" i="3" s="1"/>
  <c r="AH141" i="3"/>
  <c r="AP141" i="3" s="1"/>
  <c r="AH138" i="3"/>
  <c r="AP138" i="3" s="1"/>
  <c r="AH134" i="3"/>
  <c r="AP134" i="3" s="1"/>
  <c r="AH131" i="3"/>
  <c r="AP131" i="3" s="1"/>
  <c r="AH128" i="3"/>
  <c r="AP128" i="3" s="1"/>
  <c r="AH125" i="3"/>
  <c r="AP125" i="3" s="1"/>
  <c r="AH122" i="3"/>
  <c r="AP122" i="3" s="1"/>
  <c r="AH118" i="3"/>
  <c r="AP118" i="3" s="1"/>
  <c r="AH114" i="3"/>
  <c r="AP114" i="3" s="1"/>
  <c r="AH111" i="3"/>
  <c r="AP111" i="3" s="1"/>
  <c r="AH103" i="3"/>
  <c r="AH96" i="3"/>
  <c r="AP96" i="3" s="1"/>
  <c r="AH92" i="3"/>
  <c r="AP92" i="3" s="1"/>
  <c r="AH88" i="3"/>
  <c r="AP88" i="3" s="1"/>
  <c r="AH71" i="3"/>
  <c r="AP71" i="3" s="1"/>
  <c r="AH67" i="3"/>
  <c r="AP67" i="3" s="1"/>
  <c r="AH64" i="3"/>
  <c r="AP64" i="3" s="1"/>
  <c r="AH60" i="3"/>
  <c r="AP60" i="3" s="1"/>
  <c r="AH57" i="3"/>
  <c r="AP57" i="3" s="1"/>
  <c r="AH49" i="3"/>
  <c r="AP49" i="3" s="1"/>
  <c r="AH44" i="3"/>
  <c r="AH40" i="3"/>
  <c r="AH32" i="3"/>
  <c r="AH28" i="3"/>
  <c r="AH24" i="3"/>
  <c r="AP24" i="3" s="1"/>
  <c r="AH20" i="3"/>
  <c r="AP20" i="3" s="1"/>
  <c r="AI16" i="3"/>
  <c r="AQ16" i="3" s="1"/>
  <c r="AH16" i="3"/>
  <c r="AP16" i="3" s="1"/>
  <c r="AI10" i="3"/>
  <c r="AQ10" i="3" s="1"/>
  <c r="AH10" i="3"/>
  <c r="AP10" i="3" s="1"/>
  <c r="W187" i="3"/>
  <c r="V187" i="3"/>
  <c r="W179" i="3"/>
  <c r="V179" i="3"/>
  <c r="W175" i="3"/>
  <c r="AE175" i="3" s="1"/>
  <c r="V175" i="3"/>
  <c r="AD175" i="3" s="1"/>
  <c r="W167" i="3"/>
  <c r="AE167" i="3" s="1"/>
  <c r="V167" i="3"/>
  <c r="AD167" i="3" s="1"/>
  <c r="W162" i="3"/>
  <c r="AE162" i="3" s="1"/>
  <c r="V162" i="3"/>
  <c r="AD162" i="3" s="1"/>
  <c r="W158" i="3"/>
  <c r="AE158" i="3" s="1"/>
  <c r="V158" i="3"/>
  <c r="AD158" i="3" s="1"/>
  <c r="W155" i="3"/>
  <c r="AE155" i="3" s="1"/>
  <c r="V155" i="3"/>
  <c r="AD155" i="3" s="1"/>
  <c r="W145" i="3"/>
  <c r="AE145" i="3" s="1"/>
  <c r="V145" i="3"/>
  <c r="AD145" i="3" s="1"/>
  <c r="W141" i="3"/>
  <c r="AE141" i="3" s="1"/>
  <c r="V141" i="3"/>
  <c r="AD141" i="3" s="1"/>
  <c r="W138" i="3"/>
  <c r="AE138" i="3" s="1"/>
  <c r="V138" i="3"/>
  <c r="AD138" i="3" s="1"/>
  <c r="W134" i="3"/>
  <c r="AE134" i="3" s="1"/>
  <c r="V134" i="3"/>
  <c r="AD134" i="3" s="1"/>
  <c r="W131" i="3"/>
  <c r="AE131" i="3" s="1"/>
  <c r="V131" i="3"/>
  <c r="AD131" i="3" s="1"/>
  <c r="W128" i="3"/>
  <c r="AE128" i="3" s="1"/>
  <c r="V128" i="3"/>
  <c r="AD128" i="3" s="1"/>
  <c r="W125" i="3"/>
  <c r="AE125" i="3" s="1"/>
  <c r="V125" i="3"/>
  <c r="AD125" i="3" s="1"/>
  <c r="W122" i="3"/>
  <c r="AE122" i="3" s="1"/>
  <c r="V122" i="3"/>
  <c r="AD122" i="3" s="1"/>
  <c r="W118" i="3"/>
  <c r="AE118" i="3" s="1"/>
  <c r="V118" i="3"/>
  <c r="AD118" i="3" s="1"/>
  <c r="W114" i="3"/>
  <c r="AE114" i="3" s="1"/>
  <c r="V114" i="3"/>
  <c r="AD114" i="3" s="1"/>
  <c r="W111" i="3"/>
  <c r="AE111" i="3" s="1"/>
  <c r="V111" i="3"/>
  <c r="AD111" i="3" s="1"/>
  <c r="W103" i="3"/>
  <c r="V103" i="3"/>
  <c r="W96" i="3"/>
  <c r="AE96" i="3" s="1"/>
  <c r="V96" i="3"/>
  <c r="AD96" i="3" s="1"/>
  <c r="W92" i="3"/>
  <c r="AE92" i="3" s="1"/>
  <c r="V92" i="3"/>
  <c r="AD92" i="3" s="1"/>
  <c r="W88" i="3"/>
  <c r="AE88" i="3" s="1"/>
  <c r="V88" i="3"/>
  <c r="AD88" i="3" s="1"/>
  <c r="W71" i="3"/>
  <c r="AE71" i="3" s="1"/>
  <c r="V71" i="3"/>
  <c r="AD71" i="3" s="1"/>
  <c r="W67" i="3"/>
  <c r="AE67" i="3" s="1"/>
  <c r="V67" i="3"/>
  <c r="AD67" i="3" s="1"/>
  <c r="W64" i="3"/>
  <c r="AE64" i="3" s="1"/>
  <c r="V64" i="3"/>
  <c r="AD64" i="3" s="1"/>
  <c r="W60" i="3"/>
  <c r="AE60" i="3" s="1"/>
  <c r="V60" i="3"/>
  <c r="AD60" i="3" s="1"/>
  <c r="W57" i="3"/>
  <c r="AE57" i="3" s="1"/>
  <c r="V57" i="3"/>
  <c r="AD57" i="3" s="1"/>
  <c r="W49" i="3"/>
  <c r="AE49" i="3" s="1"/>
  <c r="V49" i="3"/>
  <c r="AD49" i="3" s="1"/>
  <c r="W44" i="3"/>
  <c r="V44" i="3"/>
  <c r="W40" i="3"/>
  <c r="V40" i="3"/>
  <c r="W32" i="3"/>
  <c r="V32" i="3"/>
  <c r="W28" i="3"/>
  <c r="V28" i="3"/>
  <c r="W24" i="3"/>
  <c r="AE24" i="3" s="1"/>
  <c r="V24" i="3"/>
  <c r="AD24" i="3" s="1"/>
  <c r="W20" i="3"/>
  <c r="AE20" i="3" s="1"/>
  <c r="V20" i="3"/>
  <c r="AD20" i="3" s="1"/>
  <c r="W16" i="3"/>
  <c r="AE16" i="3" s="1"/>
  <c r="V16" i="3"/>
  <c r="AD16" i="3" s="1"/>
  <c r="W10" i="3"/>
  <c r="AE10" i="3" s="1"/>
  <c r="V10" i="3"/>
  <c r="AD10" i="3" s="1"/>
  <c r="K16" i="3"/>
  <c r="S16" i="3" s="1"/>
  <c r="R20" i="3"/>
  <c r="S20" i="3"/>
  <c r="J24" i="3"/>
  <c r="R24" i="3" s="1"/>
  <c r="K24" i="3"/>
  <c r="S24" i="3" s="1"/>
  <c r="J27" i="3"/>
  <c r="R27" i="3" s="1"/>
  <c r="K28" i="3"/>
  <c r="J32" i="3"/>
  <c r="K32" i="3"/>
  <c r="J40" i="3"/>
  <c r="K40" i="3"/>
  <c r="J44" i="3"/>
  <c r="K44" i="3"/>
  <c r="J49" i="3"/>
  <c r="R49" i="3" s="1"/>
  <c r="K49" i="3"/>
  <c r="S49" i="3" s="1"/>
  <c r="J57" i="3"/>
  <c r="R57" i="3" s="1"/>
  <c r="K57" i="3"/>
  <c r="S57" i="3" s="1"/>
  <c r="J60" i="3"/>
  <c r="R60" i="3" s="1"/>
  <c r="K60" i="3"/>
  <c r="S60" i="3" s="1"/>
  <c r="J64" i="3"/>
  <c r="R64" i="3" s="1"/>
  <c r="K64" i="3"/>
  <c r="S64" i="3" s="1"/>
  <c r="J67" i="3"/>
  <c r="R67" i="3" s="1"/>
  <c r="K67" i="3"/>
  <c r="S67" i="3" s="1"/>
  <c r="J71" i="3"/>
  <c r="R71" i="3" s="1"/>
  <c r="K71" i="3"/>
  <c r="S71" i="3" s="1"/>
  <c r="J88" i="3"/>
  <c r="R88" i="3" s="1"/>
  <c r="K88" i="3"/>
  <c r="S88" i="3" s="1"/>
  <c r="J92" i="3"/>
  <c r="R92" i="3" s="1"/>
  <c r="K92" i="3"/>
  <c r="S92" i="3" s="1"/>
  <c r="J96" i="3"/>
  <c r="R96" i="3" s="1"/>
  <c r="K96" i="3"/>
  <c r="S96" i="3" s="1"/>
  <c r="J103" i="3"/>
  <c r="K103" i="3"/>
  <c r="K111" i="3"/>
  <c r="S111" i="3" s="1"/>
  <c r="J114" i="3"/>
  <c r="R114" i="3" s="1"/>
  <c r="K114" i="3"/>
  <c r="S114" i="3" s="1"/>
  <c r="J118" i="3"/>
  <c r="R118" i="3" s="1"/>
  <c r="K118" i="3"/>
  <c r="S118" i="3" s="1"/>
  <c r="J122" i="3"/>
  <c r="R122" i="3" s="1"/>
  <c r="K122" i="3"/>
  <c r="S122" i="3" s="1"/>
  <c r="J125" i="3"/>
  <c r="R125" i="3" s="1"/>
  <c r="K125" i="3"/>
  <c r="S125" i="3" s="1"/>
  <c r="J128" i="3"/>
  <c r="R128" i="3" s="1"/>
  <c r="K128" i="3"/>
  <c r="S128" i="3" s="1"/>
  <c r="J131" i="3"/>
  <c r="R131" i="3" s="1"/>
  <c r="K131" i="3"/>
  <c r="S131" i="3" s="1"/>
  <c r="J134" i="3"/>
  <c r="R134" i="3" s="1"/>
  <c r="K134" i="3"/>
  <c r="S134" i="3" s="1"/>
  <c r="J138" i="3"/>
  <c r="R138" i="3" s="1"/>
  <c r="K138" i="3"/>
  <c r="S138" i="3" s="1"/>
  <c r="J141" i="3"/>
  <c r="R141" i="3" s="1"/>
  <c r="K141" i="3"/>
  <c r="S141" i="3" s="1"/>
  <c r="J145" i="3"/>
  <c r="R145" i="3" s="1"/>
  <c r="K145" i="3"/>
  <c r="S145" i="3" s="1"/>
  <c r="J155" i="3"/>
  <c r="R155" i="3" s="1"/>
  <c r="K155" i="3"/>
  <c r="S155" i="3" s="1"/>
  <c r="J158" i="3"/>
  <c r="R158" i="3" s="1"/>
  <c r="K158" i="3"/>
  <c r="S158" i="3" s="1"/>
  <c r="J162" i="3"/>
  <c r="R162" i="3" s="1"/>
  <c r="K162" i="3"/>
  <c r="S162" i="3" s="1"/>
  <c r="J167" i="3"/>
  <c r="R167" i="3" s="1"/>
  <c r="K167" i="3"/>
  <c r="S167" i="3" s="1"/>
  <c r="J175" i="3"/>
  <c r="R175" i="3" s="1"/>
  <c r="K175" i="3"/>
  <c r="S175" i="3" s="1"/>
  <c r="J179" i="3"/>
  <c r="K179" i="3"/>
  <c r="J187" i="3"/>
  <c r="K187" i="3"/>
  <c r="K10" i="3"/>
  <c r="J10" i="3"/>
  <c r="I21" i="6" l="1"/>
  <c r="GI16" i="3"/>
  <c r="BZ131" i="3"/>
  <c r="GR131" i="3"/>
  <c r="CA125" i="3"/>
  <c r="GS125" i="3"/>
  <c r="CA131" i="3"/>
  <c r="GS131" i="3"/>
  <c r="BZ134" i="3"/>
  <c r="GR134" i="3"/>
  <c r="CA128" i="3"/>
  <c r="GS128" i="3"/>
  <c r="CA134" i="3"/>
  <c r="GS134" i="3"/>
  <c r="GN144" i="3"/>
  <c r="V27" i="3"/>
  <c r="AD27" i="3" s="1"/>
  <c r="AD28" i="3"/>
  <c r="AH39" i="3"/>
  <c r="AP39" i="3" s="1"/>
  <c r="AP40" i="3"/>
  <c r="AT31" i="3"/>
  <c r="BB31" i="3" s="1"/>
  <c r="BB32" i="3"/>
  <c r="AT102" i="3"/>
  <c r="BB102" i="3" s="1"/>
  <c r="BB103" i="3"/>
  <c r="W27" i="3"/>
  <c r="AE27" i="3" s="1"/>
  <c r="AE28" i="3"/>
  <c r="W39" i="3"/>
  <c r="AE39" i="3" s="1"/>
  <c r="AE40" i="3"/>
  <c r="AH186" i="3"/>
  <c r="AP186" i="3" s="1"/>
  <c r="AP187" i="3"/>
  <c r="AU43" i="3"/>
  <c r="BC43" i="3" s="1"/>
  <c r="BC44" i="3"/>
  <c r="AU102" i="3"/>
  <c r="BC102" i="3" s="1"/>
  <c r="BC103" i="3"/>
  <c r="AU186" i="3"/>
  <c r="BC186" i="3" s="1"/>
  <c r="BC187" i="3"/>
  <c r="BG31" i="3"/>
  <c r="BO31" i="3" s="1"/>
  <c r="BO32" i="3"/>
  <c r="BG43" i="3"/>
  <c r="BO43" i="3" s="1"/>
  <c r="BO44" i="3"/>
  <c r="BG102" i="3"/>
  <c r="BO102" i="3" s="1"/>
  <c r="BO103" i="3"/>
  <c r="BF178" i="3"/>
  <c r="BN178" i="3" s="1"/>
  <c r="BN179" i="3"/>
  <c r="V31" i="3"/>
  <c r="AD31" i="3" s="1"/>
  <c r="AD32" i="3"/>
  <c r="V43" i="3"/>
  <c r="AD43" i="3" s="1"/>
  <c r="AD44" i="3"/>
  <c r="V102" i="3"/>
  <c r="AD102" i="3" s="1"/>
  <c r="AD103" i="3"/>
  <c r="V186" i="3"/>
  <c r="AD186" i="3" s="1"/>
  <c r="AD187" i="3"/>
  <c r="AH27" i="3"/>
  <c r="AP27" i="3" s="1"/>
  <c r="AP28" i="3"/>
  <c r="AT27" i="3"/>
  <c r="BB27" i="3" s="1"/>
  <c r="BB28" i="3"/>
  <c r="AT39" i="3"/>
  <c r="BB39" i="3" s="1"/>
  <c r="BB40" i="3"/>
  <c r="AT178" i="3"/>
  <c r="BB178" i="3" s="1"/>
  <c r="BB179" i="3"/>
  <c r="BF27" i="3"/>
  <c r="BN27" i="3" s="1"/>
  <c r="BN28" i="3"/>
  <c r="BF39" i="3"/>
  <c r="BN39" i="3" s="1"/>
  <c r="BN40" i="3"/>
  <c r="BF137" i="3"/>
  <c r="BN137" i="3" s="1"/>
  <c r="BN138" i="3"/>
  <c r="BG178" i="3"/>
  <c r="BO178" i="3" s="1"/>
  <c r="BO179" i="3"/>
  <c r="BS27" i="3"/>
  <c r="CA27" i="3" s="1"/>
  <c r="CA28" i="3"/>
  <c r="BS39" i="3"/>
  <c r="CA39" i="3" s="1"/>
  <c r="CA40" i="3"/>
  <c r="BS178" i="3"/>
  <c r="CA178" i="3" s="1"/>
  <c r="CA179" i="3"/>
  <c r="CE27" i="3"/>
  <c r="CM27" i="3" s="1"/>
  <c r="CM28" i="3"/>
  <c r="CE39" i="3"/>
  <c r="CM39" i="3" s="1"/>
  <c r="CM40" i="3"/>
  <c r="CE178" i="3"/>
  <c r="CM178" i="3" s="1"/>
  <c r="CM179" i="3"/>
  <c r="CQ27" i="3"/>
  <c r="CY27" i="3" s="1"/>
  <c r="CY28" i="3"/>
  <c r="CQ39" i="3"/>
  <c r="CY39" i="3" s="1"/>
  <c r="CY40" i="3"/>
  <c r="CQ178" i="3"/>
  <c r="CY178" i="3" s="1"/>
  <c r="CY179" i="3"/>
  <c r="DC27" i="3"/>
  <c r="DK27" i="3" s="1"/>
  <c r="DK28" i="3"/>
  <c r="DC39" i="3"/>
  <c r="DK39" i="3" s="1"/>
  <c r="DK40" i="3"/>
  <c r="DC178" i="3"/>
  <c r="DK178" i="3" s="1"/>
  <c r="DK179" i="3"/>
  <c r="DO27" i="3"/>
  <c r="DW27" i="3" s="1"/>
  <c r="DW28" i="3"/>
  <c r="DO39" i="3"/>
  <c r="DW39" i="3" s="1"/>
  <c r="DW40" i="3"/>
  <c r="DO178" i="3"/>
  <c r="DW178" i="3" s="1"/>
  <c r="DW179" i="3"/>
  <c r="EA27" i="3"/>
  <c r="EI27" i="3" s="1"/>
  <c r="EI28" i="3"/>
  <c r="EA39" i="3"/>
  <c r="EI39" i="3" s="1"/>
  <c r="EI40" i="3"/>
  <c r="EA178" i="3"/>
  <c r="EI178" i="3" s="1"/>
  <c r="EI179" i="3"/>
  <c r="EM27" i="3"/>
  <c r="EU27" i="3" s="1"/>
  <c r="EU28" i="3"/>
  <c r="EM39" i="3"/>
  <c r="EU39" i="3" s="1"/>
  <c r="EU40" i="3"/>
  <c r="EM178" i="3"/>
  <c r="EU178" i="3" s="1"/>
  <c r="EU179" i="3"/>
  <c r="EY27" i="3"/>
  <c r="FG27" i="3" s="1"/>
  <c r="FG28" i="3"/>
  <c r="EY39" i="3"/>
  <c r="FG39" i="3" s="1"/>
  <c r="FG40" i="3"/>
  <c r="EY178" i="3"/>
  <c r="FG178" i="3" s="1"/>
  <c r="FG179" i="3"/>
  <c r="FK27" i="3"/>
  <c r="FS27" i="3" s="1"/>
  <c r="FS28" i="3"/>
  <c r="FK39" i="3"/>
  <c r="FS39" i="3" s="1"/>
  <c r="FS40" i="3"/>
  <c r="FK178" i="3"/>
  <c r="FS178" i="3" s="1"/>
  <c r="FS179" i="3"/>
  <c r="FW27" i="3"/>
  <c r="GE27" i="3" s="1"/>
  <c r="GE28" i="3"/>
  <c r="FW39" i="3"/>
  <c r="GE39" i="3" s="1"/>
  <c r="GE40" i="3"/>
  <c r="FW178" i="3"/>
  <c r="GE178" i="3" s="1"/>
  <c r="GE179" i="3"/>
  <c r="W31" i="3"/>
  <c r="AE31" i="3" s="1"/>
  <c r="AE32" i="3"/>
  <c r="W43" i="3"/>
  <c r="AE43" i="3" s="1"/>
  <c r="AE44" i="3"/>
  <c r="W102" i="3"/>
  <c r="AE102" i="3" s="1"/>
  <c r="AE103" i="3"/>
  <c r="W186" i="3"/>
  <c r="AE186" i="3" s="1"/>
  <c r="AE187" i="3"/>
  <c r="AH31" i="3"/>
  <c r="AP31" i="3" s="1"/>
  <c r="AP32" i="3"/>
  <c r="AH102" i="3"/>
  <c r="AP102" i="3" s="1"/>
  <c r="AP103" i="3"/>
  <c r="AU27" i="3"/>
  <c r="BC27" i="3" s="1"/>
  <c r="BC28" i="3"/>
  <c r="AU39" i="3"/>
  <c r="BC39" i="3" s="1"/>
  <c r="BC40" i="3"/>
  <c r="AU178" i="3"/>
  <c r="BC178" i="3" s="1"/>
  <c r="BC179" i="3"/>
  <c r="BG27" i="3"/>
  <c r="BO27" i="3" s="1"/>
  <c r="BO28" i="3"/>
  <c r="BG39" i="3"/>
  <c r="BO39" i="3" s="1"/>
  <c r="BO40" i="3"/>
  <c r="BF186" i="3"/>
  <c r="BN186" i="3" s="1"/>
  <c r="BN187" i="3"/>
  <c r="BR31" i="3"/>
  <c r="BZ31" i="3" s="1"/>
  <c r="BZ32" i="3"/>
  <c r="BR43" i="3"/>
  <c r="BZ43" i="3" s="1"/>
  <c r="BZ44" i="3"/>
  <c r="BR102" i="3"/>
  <c r="BZ102" i="3" s="1"/>
  <c r="BZ103" i="3"/>
  <c r="BR186" i="3"/>
  <c r="BZ186" i="3" s="1"/>
  <c r="BZ187" i="3"/>
  <c r="CD31" i="3"/>
  <c r="CL31" i="3" s="1"/>
  <c r="CL32" i="3"/>
  <c r="CD43" i="3"/>
  <c r="CL43" i="3" s="1"/>
  <c r="CL44" i="3"/>
  <c r="CD102" i="3"/>
  <c r="CL102" i="3" s="1"/>
  <c r="CL103" i="3"/>
  <c r="CD186" i="3"/>
  <c r="CL186" i="3" s="1"/>
  <c r="CL187" i="3"/>
  <c r="CP31" i="3"/>
  <c r="CX31" i="3" s="1"/>
  <c r="CX32" i="3"/>
  <c r="CP43" i="3"/>
  <c r="CX43" i="3" s="1"/>
  <c r="CX44" i="3"/>
  <c r="CP102" i="3"/>
  <c r="CX102" i="3" s="1"/>
  <c r="CX103" i="3"/>
  <c r="CP186" i="3"/>
  <c r="CX186" i="3" s="1"/>
  <c r="CX187" i="3"/>
  <c r="DB31" i="3"/>
  <c r="DJ31" i="3" s="1"/>
  <c r="DJ32" i="3"/>
  <c r="DB43" i="3"/>
  <c r="DJ43" i="3" s="1"/>
  <c r="DJ44" i="3"/>
  <c r="DB102" i="3"/>
  <c r="DJ102" i="3" s="1"/>
  <c r="DJ103" i="3"/>
  <c r="DB186" i="3"/>
  <c r="DJ186" i="3" s="1"/>
  <c r="DJ187" i="3"/>
  <c r="DN31" i="3"/>
  <c r="DV31" i="3" s="1"/>
  <c r="DV32" i="3"/>
  <c r="DN43" i="3"/>
  <c r="DV43" i="3" s="1"/>
  <c r="DV44" i="3"/>
  <c r="DN102" i="3"/>
  <c r="DV102" i="3" s="1"/>
  <c r="DV103" i="3"/>
  <c r="DN186" i="3"/>
  <c r="DV186" i="3" s="1"/>
  <c r="DV187" i="3"/>
  <c r="DZ31" i="3"/>
  <c r="EH31" i="3" s="1"/>
  <c r="EH32" i="3"/>
  <c r="DZ43" i="3"/>
  <c r="EH43" i="3" s="1"/>
  <c r="EH44" i="3"/>
  <c r="DZ102" i="3"/>
  <c r="EH102" i="3" s="1"/>
  <c r="EH103" i="3"/>
  <c r="DZ186" i="3"/>
  <c r="EH186" i="3" s="1"/>
  <c r="EH187" i="3"/>
  <c r="EL31" i="3"/>
  <c r="ET31" i="3" s="1"/>
  <c r="ET32" i="3"/>
  <c r="EL43" i="3"/>
  <c r="ET43" i="3" s="1"/>
  <c r="ET44" i="3"/>
  <c r="EL102" i="3"/>
  <c r="ET102" i="3" s="1"/>
  <c r="ET103" i="3"/>
  <c r="EL186" i="3"/>
  <c r="ET186" i="3" s="1"/>
  <c r="ET187" i="3"/>
  <c r="EX31" i="3"/>
  <c r="FF31" i="3" s="1"/>
  <c r="FF32" i="3"/>
  <c r="EX43" i="3"/>
  <c r="FF43" i="3" s="1"/>
  <c r="FF44" i="3"/>
  <c r="EX102" i="3"/>
  <c r="FF102" i="3" s="1"/>
  <c r="FF103" i="3"/>
  <c r="EX186" i="3"/>
  <c r="FF186" i="3" s="1"/>
  <c r="FF187" i="3"/>
  <c r="FJ31" i="3"/>
  <c r="FR31" i="3" s="1"/>
  <c r="FR32" i="3"/>
  <c r="FJ43" i="3"/>
  <c r="FR43" i="3" s="1"/>
  <c r="FR44" i="3"/>
  <c r="FJ102" i="3"/>
  <c r="FR102" i="3" s="1"/>
  <c r="FR103" i="3"/>
  <c r="FJ186" i="3"/>
  <c r="FR186" i="3" s="1"/>
  <c r="FR187" i="3"/>
  <c r="FV31" i="3"/>
  <c r="GD31" i="3" s="1"/>
  <c r="GD32" i="3"/>
  <c r="FV43" i="3"/>
  <c r="GD43" i="3" s="1"/>
  <c r="GD44" i="3"/>
  <c r="FV102" i="3"/>
  <c r="GD102" i="3" s="1"/>
  <c r="GD103" i="3"/>
  <c r="FV186" i="3"/>
  <c r="GD186" i="3" s="1"/>
  <c r="GD187" i="3"/>
  <c r="BF31" i="3"/>
  <c r="BN31" i="3" s="1"/>
  <c r="BN32" i="3"/>
  <c r="BF43" i="3"/>
  <c r="BN43" i="3" s="1"/>
  <c r="BN44" i="3"/>
  <c r="BF102" i="3"/>
  <c r="BN102" i="3" s="1"/>
  <c r="BN103" i="3"/>
  <c r="BG186" i="3"/>
  <c r="BO186" i="3" s="1"/>
  <c r="BO187" i="3"/>
  <c r="BS31" i="3"/>
  <c r="CA31" i="3" s="1"/>
  <c r="CA32" i="3"/>
  <c r="BS43" i="3"/>
  <c r="CA43" i="3" s="1"/>
  <c r="CA44" i="3"/>
  <c r="BS102" i="3"/>
  <c r="CA102" i="3" s="1"/>
  <c r="CA103" i="3"/>
  <c r="BS186" i="3"/>
  <c r="CA186" i="3" s="1"/>
  <c r="CA187" i="3"/>
  <c r="CE31" i="3"/>
  <c r="CM31" i="3" s="1"/>
  <c r="CM32" i="3"/>
  <c r="CE43" i="3"/>
  <c r="CM43" i="3" s="1"/>
  <c r="CM44" i="3"/>
  <c r="CE102" i="3"/>
  <c r="CM102" i="3" s="1"/>
  <c r="CM103" i="3"/>
  <c r="CE186" i="3"/>
  <c r="CM186" i="3" s="1"/>
  <c r="CM187" i="3"/>
  <c r="CQ31" i="3"/>
  <c r="CY31" i="3" s="1"/>
  <c r="CY32" i="3"/>
  <c r="CQ43" i="3"/>
  <c r="CY43" i="3" s="1"/>
  <c r="CY44" i="3"/>
  <c r="CQ102" i="3"/>
  <c r="CY102" i="3" s="1"/>
  <c r="CY103" i="3"/>
  <c r="CQ186" i="3"/>
  <c r="CY186" i="3" s="1"/>
  <c r="CY187" i="3"/>
  <c r="DC31" i="3"/>
  <c r="DK31" i="3" s="1"/>
  <c r="DK32" i="3"/>
  <c r="DC43" i="3"/>
  <c r="DK43" i="3" s="1"/>
  <c r="DK44" i="3"/>
  <c r="DC102" i="3"/>
  <c r="DK102" i="3" s="1"/>
  <c r="DK103" i="3"/>
  <c r="DC186" i="3"/>
  <c r="DK186" i="3" s="1"/>
  <c r="DK187" i="3"/>
  <c r="DO31" i="3"/>
  <c r="DW31" i="3" s="1"/>
  <c r="DW32" i="3"/>
  <c r="DO43" i="3"/>
  <c r="DW43" i="3" s="1"/>
  <c r="DW44" i="3"/>
  <c r="DO102" i="3"/>
  <c r="DW102" i="3" s="1"/>
  <c r="DW103" i="3"/>
  <c r="DO186" i="3"/>
  <c r="DW186" i="3" s="1"/>
  <c r="DW187" i="3"/>
  <c r="EA31" i="3"/>
  <c r="EI31" i="3" s="1"/>
  <c r="EI32" i="3"/>
  <c r="EA43" i="3"/>
  <c r="EI43" i="3" s="1"/>
  <c r="EI44" i="3"/>
  <c r="EA102" i="3"/>
  <c r="EI102" i="3" s="1"/>
  <c r="EI103" i="3"/>
  <c r="EA186" i="3"/>
  <c r="EI186" i="3" s="1"/>
  <c r="EI187" i="3"/>
  <c r="EM31" i="3"/>
  <c r="EU31" i="3" s="1"/>
  <c r="EU32" i="3"/>
  <c r="EM43" i="3"/>
  <c r="EU43" i="3" s="1"/>
  <c r="EU44" i="3"/>
  <c r="EM102" i="3"/>
  <c r="EU102" i="3" s="1"/>
  <c r="EU103" i="3"/>
  <c r="EM186" i="3"/>
  <c r="EU186" i="3" s="1"/>
  <c r="EU187" i="3"/>
  <c r="EY31" i="3"/>
  <c r="FG31" i="3" s="1"/>
  <c r="FG32" i="3"/>
  <c r="EY43" i="3"/>
  <c r="FG43" i="3" s="1"/>
  <c r="FG44" i="3"/>
  <c r="EY102" i="3"/>
  <c r="FG102" i="3" s="1"/>
  <c r="FG103" i="3"/>
  <c r="EY186" i="3"/>
  <c r="FG186" i="3" s="1"/>
  <c r="FG187" i="3"/>
  <c r="FK31" i="3"/>
  <c r="FS31" i="3" s="1"/>
  <c r="FS32" i="3"/>
  <c r="FK43" i="3"/>
  <c r="FS43" i="3" s="1"/>
  <c r="FS44" i="3"/>
  <c r="FK102" i="3"/>
  <c r="FS102" i="3" s="1"/>
  <c r="FS103" i="3"/>
  <c r="FK186" i="3"/>
  <c r="FS186" i="3" s="1"/>
  <c r="FS187" i="3"/>
  <c r="FW31" i="3"/>
  <c r="GE31" i="3" s="1"/>
  <c r="GE32" i="3"/>
  <c r="FW43" i="3"/>
  <c r="GE43" i="3" s="1"/>
  <c r="GE44" i="3"/>
  <c r="FW102" i="3"/>
  <c r="GE102" i="3" s="1"/>
  <c r="GE103" i="3"/>
  <c r="FW186" i="3"/>
  <c r="GE186" i="3" s="1"/>
  <c r="GE187" i="3"/>
  <c r="V39" i="3"/>
  <c r="AD39" i="3" s="1"/>
  <c r="AD40" i="3"/>
  <c r="V178" i="3"/>
  <c r="AD178" i="3" s="1"/>
  <c r="AD179" i="3"/>
  <c r="AH178" i="3"/>
  <c r="AP178" i="3" s="1"/>
  <c r="AP179" i="3"/>
  <c r="AT43" i="3"/>
  <c r="BB43" i="3" s="1"/>
  <c r="BB44" i="3"/>
  <c r="AT186" i="3"/>
  <c r="BB186" i="3" s="1"/>
  <c r="BB187" i="3"/>
  <c r="W178" i="3"/>
  <c r="AE178" i="3" s="1"/>
  <c r="AE179" i="3"/>
  <c r="AH43" i="3"/>
  <c r="AP43" i="3" s="1"/>
  <c r="AP44" i="3"/>
  <c r="AU31" i="3"/>
  <c r="BC31" i="3" s="1"/>
  <c r="BC32" i="3"/>
  <c r="BR27" i="3"/>
  <c r="BZ27" i="3" s="1"/>
  <c r="BZ28" i="3"/>
  <c r="BR39" i="3"/>
  <c r="BZ39" i="3" s="1"/>
  <c r="BZ40" i="3"/>
  <c r="BR178" i="3"/>
  <c r="BZ178" i="3" s="1"/>
  <c r="BZ179" i="3"/>
  <c r="CD27" i="3"/>
  <c r="CL27" i="3" s="1"/>
  <c r="CL28" i="3"/>
  <c r="CD39" i="3"/>
  <c r="CL39" i="3" s="1"/>
  <c r="CL40" i="3"/>
  <c r="CD178" i="3"/>
  <c r="CL178" i="3" s="1"/>
  <c r="CL179" i="3"/>
  <c r="CP27" i="3"/>
  <c r="CX27" i="3" s="1"/>
  <c r="CX28" i="3"/>
  <c r="CP39" i="3"/>
  <c r="CX39" i="3" s="1"/>
  <c r="CX40" i="3"/>
  <c r="CP178" i="3"/>
  <c r="CX178" i="3" s="1"/>
  <c r="CX179" i="3"/>
  <c r="DB27" i="3"/>
  <c r="DJ27" i="3" s="1"/>
  <c r="DJ28" i="3"/>
  <c r="DB39" i="3"/>
  <c r="DJ39" i="3" s="1"/>
  <c r="DJ40" i="3"/>
  <c r="DB178" i="3"/>
  <c r="DJ178" i="3" s="1"/>
  <c r="DJ179" i="3"/>
  <c r="DN27" i="3"/>
  <c r="DV27" i="3" s="1"/>
  <c r="DV28" i="3"/>
  <c r="DN39" i="3"/>
  <c r="DV39" i="3" s="1"/>
  <c r="DV40" i="3"/>
  <c r="DN178" i="3"/>
  <c r="DV178" i="3" s="1"/>
  <c r="DV179" i="3"/>
  <c r="DZ27" i="3"/>
  <c r="EH27" i="3" s="1"/>
  <c r="EH28" i="3"/>
  <c r="DZ39" i="3"/>
  <c r="EH39" i="3" s="1"/>
  <c r="EH40" i="3"/>
  <c r="DZ178" i="3"/>
  <c r="EH178" i="3" s="1"/>
  <c r="EH179" i="3"/>
  <c r="EL27" i="3"/>
  <c r="ET27" i="3" s="1"/>
  <c r="ET28" i="3"/>
  <c r="EL39" i="3"/>
  <c r="ET39" i="3" s="1"/>
  <c r="ET40" i="3"/>
  <c r="EL178" i="3"/>
  <c r="ET178" i="3" s="1"/>
  <c r="ET179" i="3"/>
  <c r="EX27" i="3"/>
  <c r="FF27" i="3" s="1"/>
  <c r="FF28" i="3"/>
  <c r="EX39" i="3"/>
  <c r="FF39" i="3" s="1"/>
  <c r="FF40" i="3"/>
  <c r="EX178" i="3"/>
  <c r="FF178" i="3" s="1"/>
  <c r="FF179" i="3"/>
  <c r="FJ27" i="3"/>
  <c r="FR27" i="3" s="1"/>
  <c r="FR28" i="3"/>
  <c r="FJ39" i="3"/>
  <c r="FR39" i="3" s="1"/>
  <c r="FR40" i="3"/>
  <c r="FJ178" i="3"/>
  <c r="FR178" i="3" s="1"/>
  <c r="FR179" i="3"/>
  <c r="FV27" i="3"/>
  <c r="GD27" i="3" s="1"/>
  <c r="GD28" i="3"/>
  <c r="FV39" i="3"/>
  <c r="GD39" i="3" s="1"/>
  <c r="GD40" i="3"/>
  <c r="FV178" i="3"/>
  <c r="GD178" i="3" s="1"/>
  <c r="GD179" i="3"/>
  <c r="J178" i="3"/>
  <c r="R178" i="3" s="1"/>
  <c r="R179" i="3"/>
  <c r="K102" i="3"/>
  <c r="S102" i="3" s="1"/>
  <c r="S103" i="3"/>
  <c r="K43" i="3"/>
  <c r="S43" i="3" s="1"/>
  <c r="S44" i="3"/>
  <c r="K31" i="3"/>
  <c r="S31" i="3" s="1"/>
  <c r="S32" i="3"/>
  <c r="K186" i="3"/>
  <c r="S186" i="3" s="1"/>
  <c r="S187" i="3"/>
  <c r="J102" i="3"/>
  <c r="R102" i="3" s="1"/>
  <c r="R103" i="3"/>
  <c r="J43" i="3"/>
  <c r="R43" i="3" s="1"/>
  <c r="R44" i="3"/>
  <c r="J31" i="3"/>
  <c r="J186" i="3"/>
  <c r="R186" i="3" s="1"/>
  <c r="R187" i="3"/>
  <c r="K39" i="3"/>
  <c r="S39" i="3" s="1"/>
  <c r="S40" i="3"/>
  <c r="K27" i="3"/>
  <c r="S27" i="3" s="1"/>
  <c r="S28" i="3"/>
  <c r="K178" i="3"/>
  <c r="S178" i="3" s="1"/>
  <c r="S179" i="3"/>
  <c r="J39" i="3"/>
  <c r="R39" i="3" s="1"/>
  <c r="R40" i="3"/>
  <c r="AT137" i="3"/>
  <c r="BB137" i="3" s="1"/>
  <c r="AT144" i="3"/>
  <c r="BB144" i="3" s="1"/>
  <c r="AT166" i="3"/>
  <c r="BB166" i="3" s="1"/>
  <c r="BF9" i="3"/>
  <c r="BN9" i="3" s="1"/>
  <c r="BF19" i="3"/>
  <c r="BN19" i="3" s="1"/>
  <c r="BF48" i="3"/>
  <c r="BN48" i="3" s="1"/>
  <c r="BF110" i="3"/>
  <c r="BN110" i="3" s="1"/>
  <c r="BF144" i="3"/>
  <c r="BN144" i="3" s="1"/>
  <c r="BF166" i="3"/>
  <c r="BN166" i="3" s="1"/>
  <c r="BR9" i="3"/>
  <c r="BZ9" i="3" s="1"/>
  <c r="BR19" i="3"/>
  <c r="BZ19" i="3" s="1"/>
  <c r="BR48" i="3"/>
  <c r="BZ48" i="3" s="1"/>
  <c r="BR110" i="3"/>
  <c r="BZ110" i="3" s="1"/>
  <c r="BR137" i="3"/>
  <c r="BZ137" i="3" s="1"/>
  <c r="BR144" i="3"/>
  <c r="BZ144" i="3" s="1"/>
  <c r="BR166" i="3"/>
  <c r="BZ166" i="3" s="1"/>
  <c r="CD9" i="3"/>
  <c r="CL9" i="3" s="1"/>
  <c r="CD19" i="3"/>
  <c r="CL19" i="3" s="1"/>
  <c r="CD48" i="3"/>
  <c r="CL48" i="3" s="1"/>
  <c r="V9" i="3"/>
  <c r="AD9" i="3" s="1"/>
  <c r="V19" i="3"/>
  <c r="AD19" i="3" s="1"/>
  <c r="V48" i="3"/>
  <c r="AD48" i="3" s="1"/>
  <c r="V137" i="3"/>
  <c r="AD137" i="3" s="1"/>
  <c r="V144" i="3"/>
  <c r="AD144" i="3" s="1"/>
  <c r="V166" i="3"/>
  <c r="AD166" i="3" s="1"/>
  <c r="AH9" i="3"/>
  <c r="AP9" i="3" s="1"/>
  <c r="AH19" i="3"/>
  <c r="AP19" i="3" s="1"/>
  <c r="AH110" i="3"/>
  <c r="AP110" i="3" s="1"/>
  <c r="AH137" i="3"/>
  <c r="AP137" i="3" s="1"/>
  <c r="AH144" i="3"/>
  <c r="AP144" i="3" s="1"/>
  <c r="AH166" i="3"/>
  <c r="AP166" i="3" s="1"/>
  <c r="AT9" i="3"/>
  <c r="BB9" i="3" s="1"/>
  <c r="AT19" i="3"/>
  <c r="BB19" i="3" s="1"/>
  <c r="AT48" i="3"/>
  <c r="BB48" i="3" s="1"/>
  <c r="AT110" i="3"/>
  <c r="BB110" i="3" s="1"/>
  <c r="FJ110" i="3"/>
  <c r="FR110" i="3" s="1"/>
  <c r="FJ137" i="3"/>
  <c r="FR137" i="3" s="1"/>
  <c r="FJ144" i="3"/>
  <c r="FR144" i="3" s="1"/>
  <c r="FJ166" i="3"/>
  <c r="FR166" i="3" s="1"/>
  <c r="FV9" i="3"/>
  <c r="GD9" i="3" s="1"/>
  <c r="FV137" i="3"/>
  <c r="GD137" i="3" s="1"/>
  <c r="FV144" i="3"/>
  <c r="GD144" i="3" s="1"/>
  <c r="FV166" i="3"/>
  <c r="GD166" i="3" s="1"/>
  <c r="DB63" i="3"/>
  <c r="DJ63" i="3" s="1"/>
  <c r="DB70" i="3"/>
  <c r="DJ70" i="3" s="1"/>
  <c r="DN63" i="3"/>
  <c r="DV63" i="3" s="1"/>
  <c r="DZ63" i="3"/>
  <c r="EH63" i="3" s="1"/>
  <c r="FV63" i="3"/>
  <c r="GD63" i="3" s="1"/>
  <c r="FV70" i="3"/>
  <c r="GD70" i="3" s="1"/>
  <c r="DC63" i="3"/>
  <c r="DK63" i="3" s="1"/>
  <c r="DC70" i="3"/>
  <c r="DK70" i="3" s="1"/>
  <c r="DC91" i="3"/>
  <c r="DK91" i="3" s="1"/>
  <c r="DC121" i="3"/>
  <c r="DK121" i="3" s="1"/>
  <c r="DO63" i="3"/>
  <c r="DW63" i="3" s="1"/>
  <c r="DO70" i="3"/>
  <c r="DW70" i="3" s="1"/>
  <c r="DO91" i="3"/>
  <c r="DW91" i="3" s="1"/>
  <c r="DO121" i="3"/>
  <c r="DW121" i="3" s="1"/>
  <c r="EA63" i="3"/>
  <c r="EI63" i="3" s="1"/>
  <c r="EA70" i="3"/>
  <c r="EI70" i="3" s="1"/>
  <c r="EA91" i="3"/>
  <c r="EI91" i="3" s="1"/>
  <c r="EA121" i="3"/>
  <c r="EI121" i="3" s="1"/>
  <c r="EM63" i="3"/>
  <c r="EU63" i="3" s="1"/>
  <c r="EM70" i="3"/>
  <c r="EU70" i="3" s="1"/>
  <c r="EM91" i="3"/>
  <c r="EU91" i="3" s="1"/>
  <c r="EY63" i="3"/>
  <c r="FG63" i="3" s="1"/>
  <c r="EY70" i="3"/>
  <c r="FG70" i="3" s="1"/>
  <c r="EY91" i="3"/>
  <c r="FG91" i="3" s="1"/>
  <c r="EY121" i="3"/>
  <c r="FG121" i="3" s="1"/>
  <c r="FK63" i="3"/>
  <c r="FS63" i="3" s="1"/>
  <c r="FK70" i="3"/>
  <c r="FS70" i="3" s="1"/>
  <c r="FK91" i="3"/>
  <c r="FS91" i="3" s="1"/>
  <c r="FK121" i="3"/>
  <c r="FS121" i="3" s="1"/>
  <c r="FW63" i="3"/>
  <c r="GE63" i="3" s="1"/>
  <c r="FW70" i="3"/>
  <c r="GE70" i="3" s="1"/>
  <c r="FW91" i="3"/>
  <c r="GE91" i="3" s="1"/>
  <c r="FW121" i="3"/>
  <c r="GE121" i="3" s="1"/>
  <c r="FV19" i="3"/>
  <c r="GD19" i="3" s="1"/>
  <c r="FV91" i="3"/>
  <c r="GD91" i="3" s="1"/>
  <c r="J91" i="3"/>
  <c r="R91" i="3" s="1"/>
  <c r="V110" i="3"/>
  <c r="AD110" i="3" s="1"/>
  <c r="J70" i="3"/>
  <c r="R70" i="3" s="1"/>
  <c r="J63" i="3"/>
  <c r="R63" i="3" s="1"/>
  <c r="AH48" i="3"/>
  <c r="AP48" i="3" s="1"/>
  <c r="CD110" i="3"/>
  <c r="CL110" i="3" s="1"/>
  <c r="CD137" i="3"/>
  <c r="CL137" i="3" s="1"/>
  <c r="CD144" i="3"/>
  <c r="CL144" i="3" s="1"/>
  <c r="CD166" i="3"/>
  <c r="CL166" i="3" s="1"/>
  <c r="CP9" i="3"/>
  <c r="CX9" i="3" s="1"/>
  <c r="CP19" i="3"/>
  <c r="CX19" i="3" s="1"/>
  <c r="CP48" i="3"/>
  <c r="CX48" i="3" s="1"/>
  <c r="CP110" i="3"/>
  <c r="CX110" i="3" s="1"/>
  <c r="CP137" i="3"/>
  <c r="CX137" i="3" s="1"/>
  <c r="CP144" i="3"/>
  <c r="CX144" i="3" s="1"/>
  <c r="CP166" i="3"/>
  <c r="CX166" i="3" s="1"/>
  <c r="DB9" i="3"/>
  <c r="DJ9" i="3" s="1"/>
  <c r="DB19" i="3"/>
  <c r="DJ19" i="3" s="1"/>
  <c r="DB48" i="3"/>
  <c r="DJ48" i="3" s="1"/>
  <c r="DB110" i="3"/>
  <c r="DJ110" i="3" s="1"/>
  <c r="DB137" i="3"/>
  <c r="DJ137" i="3" s="1"/>
  <c r="DB144" i="3"/>
  <c r="DJ144" i="3" s="1"/>
  <c r="DB166" i="3"/>
  <c r="DJ166" i="3" s="1"/>
  <c r="DN9" i="3"/>
  <c r="DV9" i="3" s="1"/>
  <c r="DN19" i="3"/>
  <c r="DV19" i="3" s="1"/>
  <c r="DN48" i="3"/>
  <c r="DV48" i="3" s="1"/>
  <c r="DN110" i="3"/>
  <c r="DV110" i="3" s="1"/>
  <c r="DN137" i="3"/>
  <c r="DV137" i="3" s="1"/>
  <c r="DN144" i="3"/>
  <c r="DV144" i="3" s="1"/>
  <c r="DN166" i="3"/>
  <c r="DV166" i="3" s="1"/>
  <c r="DZ9" i="3"/>
  <c r="EH9" i="3" s="1"/>
  <c r="DZ19" i="3"/>
  <c r="EH19" i="3" s="1"/>
  <c r="DZ48" i="3"/>
  <c r="EH48" i="3" s="1"/>
  <c r="DZ110" i="3"/>
  <c r="EH110" i="3" s="1"/>
  <c r="DZ137" i="3"/>
  <c r="EH137" i="3" s="1"/>
  <c r="DZ144" i="3"/>
  <c r="EH144" i="3" s="1"/>
  <c r="DZ166" i="3"/>
  <c r="EH166" i="3" s="1"/>
  <c r="EL9" i="3"/>
  <c r="ET9" i="3" s="1"/>
  <c r="EL19" i="3"/>
  <c r="ET19" i="3" s="1"/>
  <c r="EL48" i="3"/>
  <c r="ET48" i="3" s="1"/>
  <c r="EL110" i="3"/>
  <c r="ET110" i="3" s="1"/>
  <c r="EL137" i="3"/>
  <c r="ET137" i="3" s="1"/>
  <c r="EL144" i="3"/>
  <c r="ET144" i="3" s="1"/>
  <c r="EL166" i="3"/>
  <c r="ET166" i="3" s="1"/>
  <c r="EX9" i="3"/>
  <c r="FF9" i="3" s="1"/>
  <c r="EX19" i="3"/>
  <c r="FF19" i="3" s="1"/>
  <c r="EX48" i="3"/>
  <c r="FF48" i="3" s="1"/>
  <c r="EX110" i="3"/>
  <c r="FF110" i="3" s="1"/>
  <c r="EX137" i="3"/>
  <c r="FF137" i="3" s="1"/>
  <c r="EX144" i="3"/>
  <c r="FF144" i="3" s="1"/>
  <c r="EX166" i="3"/>
  <c r="FF166" i="3" s="1"/>
  <c r="FJ9" i="3"/>
  <c r="FR9" i="3" s="1"/>
  <c r="FJ19" i="3"/>
  <c r="FR19" i="3" s="1"/>
  <c r="FJ48" i="3"/>
  <c r="FR48" i="3" s="1"/>
  <c r="FV110" i="3"/>
  <c r="GD110" i="3" s="1"/>
  <c r="FV121" i="3"/>
  <c r="GD121" i="3" s="1"/>
  <c r="EM121" i="3"/>
  <c r="EU121" i="3" s="1"/>
  <c r="J121" i="3"/>
  <c r="R121" i="3" s="1"/>
  <c r="FV48" i="3"/>
  <c r="GD48" i="3" s="1"/>
  <c r="DZ70" i="3"/>
  <c r="EH70" i="3" s="1"/>
  <c r="EL63" i="3"/>
  <c r="ET63" i="3" s="1"/>
  <c r="EX63" i="3"/>
  <c r="FF63" i="3" s="1"/>
  <c r="EX70" i="3"/>
  <c r="FF70" i="3" s="1"/>
  <c r="EX91" i="3"/>
  <c r="FF91" i="3" s="1"/>
  <c r="EX121" i="3"/>
  <c r="FF121" i="3" s="1"/>
  <c r="BG91" i="3"/>
  <c r="BO91" i="3" s="1"/>
  <c r="BS70" i="3"/>
  <c r="CA70" i="3" s="1"/>
  <c r="CE63" i="3"/>
  <c r="CM63" i="3" s="1"/>
  <c r="CQ121" i="3"/>
  <c r="CY121" i="3" s="1"/>
  <c r="W63" i="3"/>
  <c r="AE63" i="3" s="1"/>
  <c r="AU63" i="3"/>
  <c r="BC63" i="3" s="1"/>
  <c r="BS91" i="3"/>
  <c r="CA91" i="3" s="1"/>
  <c r="BS121" i="3"/>
  <c r="CA121" i="3" s="1"/>
  <c r="CE91" i="3"/>
  <c r="CM91" i="3" s="1"/>
  <c r="CQ91" i="3"/>
  <c r="CY91" i="3" s="1"/>
  <c r="J9" i="3"/>
  <c r="R9" i="3" s="1"/>
  <c r="K166" i="3"/>
  <c r="S166" i="3" s="1"/>
  <c r="K144" i="3"/>
  <c r="S144" i="3" s="1"/>
  <c r="K137" i="3"/>
  <c r="S137" i="3" s="1"/>
  <c r="K110" i="3"/>
  <c r="S110" i="3" s="1"/>
  <c r="K48" i="3"/>
  <c r="S48" i="3" s="1"/>
  <c r="K19" i="3"/>
  <c r="S19" i="3" s="1"/>
  <c r="W70" i="3"/>
  <c r="AE70" i="3" s="1"/>
  <c r="AU70" i="3"/>
  <c r="BC70" i="3" s="1"/>
  <c r="AU121" i="3"/>
  <c r="BC121" i="3" s="1"/>
  <c r="BG70" i="3"/>
  <c r="BO70" i="3" s="1"/>
  <c r="BG121" i="3"/>
  <c r="BO121" i="3" s="1"/>
  <c r="CE70" i="3"/>
  <c r="CM70" i="3" s="1"/>
  <c r="CE121" i="3"/>
  <c r="CM121" i="3" s="1"/>
  <c r="CQ63" i="3"/>
  <c r="CY63" i="3" s="1"/>
  <c r="K9" i="3"/>
  <c r="S9" i="3" s="1"/>
  <c r="J166" i="3"/>
  <c r="R166" i="3" s="1"/>
  <c r="J144" i="3"/>
  <c r="R144" i="3" s="1"/>
  <c r="J19" i="3"/>
  <c r="R19" i="3" s="1"/>
  <c r="W19" i="3"/>
  <c r="AE19" i="3" s="1"/>
  <c r="W48" i="3"/>
  <c r="AE48" i="3" s="1"/>
  <c r="W110" i="3"/>
  <c r="AE110" i="3" s="1"/>
  <c r="W137" i="3"/>
  <c r="AE137" i="3" s="1"/>
  <c r="W144" i="3"/>
  <c r="AE144" i="3" s="1"/>
  <c r="W166" i="3"/>
  <c r="AE166" i="3" s="1"/>
  <c r="AI9" i="3"/>
  <c r="AQ9" i="3" s="1"/>
  <c r="AU9" i="3"/>
  <c r="BC9" i="3" s="1"/>
  <c r="AU19" i="3"/>
  <c r="BC19" i="3" s="1"/>
  <c r="AU48" i="3"/>
  <c r="BC48" i="3" s="1"/>
  <c r="AU110" i="3"/>
  <c r="BC110" i="3" s="1"/>
  <c r="AU137" i="3"/>
  <c r="BC137" i="3" s="1"/>
  <c r="AU144" i="3"/>
  <c r="BC144" i="3" s="1"/>
  <c r="AU166" i="3"/>
  <c r="BC166" i="3" s="1"/>
  <c r="BG9" i="3"/>
  <c r="BO9" i="3" s="1"/>
  <c r="BG19" i="3"/>
  <c r="BO19" i="3" s="1"/>
  <c r="BG48" i="3"/>
  <c r="BO48" i="3" s="1"/>
  <c r="BG110" i="3"/>
  <c r="BO110" i="3" s="1"/>
  <c r="BG137" i="3"/>
  <c r="BO137" i="3" s="1"/>
  <c r="BG144" i="3"/>
  <c r="BO144" i="3" s="1"/>
  <c r="BG166" i="3"/>
  <c r="BO166" i="3" s="1"/>
  <c r="BS9" i="3"/>
  <c r="CA9" i="3" s="1"/>
  <c r="BS19" i="3"/>
  <c r="CA19" i="3" s="1"/>
  <c r="BS48" i="3"/>
  <c r="CA48" i="3" s="1"/>
  <c r="BS110" i="3"/>
  <c r="CA110" i="3" s="1"/>
  <c r="BS137" i="3"/>
  <c r="CA137" i="3" s="1"/>
  <c r="BS144" i="3"/>
  <c r="CA144" i="3" s="1"/>
  <c r="BS166" i="3"/>
  <c r="CA166" i="3" s="1"/>
  <c r="CE9" i="3"/>
  <c r="CM9" i="3" s="1"/>
  <c r="CE19" i="3"/>
  <c r="CM19" i="3" s="1"/>
  <c r="CE48" i="3"/>
  <c r="CM48" i="3" s="1"/>
  <c r="CE110" i="3"/>
  <c r="CM110" i="3" s="1"/>
  <c r="CE137" i="3"/>
  <c r="CM137" i="3" s="1"/>
  <c r="CE144" i="3"/>
  <c r="CM144" i="3" s="1"/>
  <c r="CE166" i="3"/>
  <c r="CM166" i="3" s="1"/>
  <c r="CQ9" i="3"/>
  <c r="CY9" i="3" s="1"/>
  <c r="CQ19" i="3"/>
  <c r="CY19" i="3" s="1"/>
  <c r="CQ48" i="3"/>
  <c r="CY48" i="3" s="1"/>
  <c r="CQ110" i="3"/>
  <c r="CY110" i="3" s="1"/>
  <c r="CQ137" i="3"/>
  <c r="CY137" i="3" s="1"/>
  <c r="CQ144" i="3"/>
  <c r="CY144" i="3" s="1"/>
  <c r="CQ166" i="3"/>
  <c r="CY166" i="3" s="1"/>
  <c r="DC9" i="3"/>
  <c r="DK9" i="3" s="1"/>
  <c r="DC19" i="3"/>
  <c r="DK19" i="3" s="1"/>
  <c r="DC48" i="3"/>
  <c r="DK48" i="3" s="1"/>
  <c r="DC110" i="3"/>
  <c r="DK110" i="3" s="1"/>
  <c r="DC137" i="3"/>
  <c r="DK137" i="3" s="1"/>
  <c r="DC144" i="3"/>
  <c r="DK144" i="3" s="1"/>
  <c r="DC166" i="3"/>
  <c r="DK166" i="3" s="1"/>
  <c r="DO9" i="3"/>
  <c r="DW9" i="3" s="1"/>
  <c r="DO19" i="3"/>
  <c r="DW19" i="3" s="1"/>
  <c r="DO48" i="3"/>
  <c r="DW48" i="3" s="1"/>
  <c r="DO110" i="3"/>
  <c r="DW110" i="3" s="1"/>
  <c r="DO137" i="3"/>
  <c r="DW137" i="3" s="1"/>
  <c r="DO144" i="3"/>
  <c r="DW144" i="3" s="1"/>
  <c r="DO166" i="3"/>
  <c r="DW166" i="3" s="1"/>
  <c r="EA9" i="3"/>
  <c r="EI9" i="3" s="1"/>
  <c r="EA19" i="3"/>
  <c r="EI19" i="3" s="1"/>
  <c r="EA48" i="3"/>
  <c r="EI48" i="3" s="1"/>
  <c r="EA110" i="3"/>
  <c r="EI110" i="3" s="1"/>
  <c r="EA137" i="3"/>
  <c r="EI137" i="3" s="1"/>
  <c r="EA144" i="3"/>
  <c r="EI144" i="3" s="1"/>
  <c r="EA166" i="3"/>
  <c r="EI166" i="3" s="1"/>
  <c r="EM9" i="3"/>
  <c r="EU9" i="3" s="1"/>
  <c r="EM19" i="3"/>
  <c r="EU19" i="3" s="1"/>
  <c r="EM48" i="3"/>
  <c r="EU48" i="3" s="1"/>
  <c r="EM110" i="3"/>
  <c r="EU110" i="3" s="1"/>
  <c r="EM137" i="3"/>
  <c r="EU137" i="3" s="1"/>
  <c r="EM144" i="3"/>
  <c r="EU144" i="3" s="1"/>
  <c r="EM166" i="3"/>
  <c r="EU166" i="3" s="1"/>
  <c r="EY9" i="3"/>
  <c r="FG9" i="3" s="1"/>
  <c r="EY19" i="3"/>
  <c r="FG19" i="3" s="1"/>
  <c r="EY48" i="3"/>
  <c r="FG48" i="3" s="1"/>
  <c r="EY110" i="3"/>
  <c r="FG110" i="3" s="1"/>
  <c r="EY137" i="3"/>
  <c r="FG137" i="3" s="1"/>
  <c r="EY144" i="3"/>
  <c r="FG144" i="3" s="1"/>
  <c r="EY166" i="3"/>
  <c r="FG166" i="3" s="1"/>
  <c r="FK9" i="3"/>
  <c r="FS9" i="3" s="1"/>
  <c r="FK19" i="3"/>
  <c r="FS19" i="3" s="1"/>
  <c r="FK48" i="3"/>
  <c r="FS48" i="3" s="1"/>
  <c r="FK110" i="3"/>
  <c r="FS110" i="3" s="1"/>
  <c r="FK137" i="3"/>
  <c r="FS137" i="3" s="1"/>
  <c r="FK144" i="3"/>
  <c r="FS144" i="3" s="1"/>
  <c r="FK166" i="3"/>
  <c r="FS166" i="3" s="1"/>
  <c r="FW9" i="3"/>
  <c r="GE9" i="3" s="1"/>
  <c r="FW19" i="3"/>
  <c r="GE19" i="3" s="1"/>
  <c r="FW48" i="3"/>
  <c r="GE48" i="3" s="1"/>
  <c r="FW110" i="3"/>
  <c r="GE110" i="3" s="1"/>
  <c r="FW137" i="3"/>
  <c r="GE137" i="3" s="1"/>
  <c r="FW144" i="3"/>
  <c r="GE144" i="3" s="1"/>
  <c r="FW166" i="3"/>
  <c r="GE166" i="3" s="1"/>
  <c r="W91" i="3"/>
  <c r="AE91" i="3" s="1"/>
  <c r="W121" i="3"/>
  <c r="AE121" i="3" s="1"/>
  <c r="AU91" i="3"/>
  <c r="BC91" i="3" s="1"/>
  <c r="BG63" i="3"/>
  <c r="BO63" i="3" s="1"/>
  <c r="BS63" i="3"/>
  <c r="CA63" i="3" s="1"/>
  <c r="CQ70" i="3"/>
  <c r="CY70" i="3" s="1"/>
  <c r="J137" i="3"/>
  <c r="R137" i="3" s="1"/>
  <c r="J110" i="3"/>
  <c r="R110" i="3" s="1"/>
  <c r="J48" i="3"/>
  <c r="R48" i="3" s="1"/>
  <c r="W9" i="3"/>
  <c r="AE9" i="3" s="1"/>
  <c r="K121" i="3"/>
  <c r="S121" i="3" s="1"/>
  <c r="K91" i="3"/>
  <c r="S91" i="3" s="1"/>
  <c r="K70" i="3"/>
  <c r="S70" i="3" s="1"/>
  <c r="K63" i="3"/>
  <c r="S63" i="3" s="1"/>
  <c r="V63" i="3"/>
  <c r="AD63" i="3" s="1"/>
  <c r="V70" i="3"/>
  <c r="AD70" i="3" s="1"/>
  <c r="V91" i="3"/>
  <c r="AD91" i="3" s="1"/>
  <c r="V121" i="3"/>
  <c r="AD121" i="3" s="1"/>
  <c r="AH63" i="3"/>
  <c r="AP63" i="3" s="1"/>
  <c r="AH70" i="3"/>
  <c r="AP70" i="3" s="1"/>
  <c r="AH91" i="3"/>
  <c r="AP91" i="3" s="1"/>
  <c r="AH121" i="3"/>
  <c r="AP121" i="3" s="1"/>
  <c r="AT63" i="3"/>
  <c r="BB63" i="3" s="1"/>
  <c r="AT70" i="3"/>
  <c r="BB70" i="3" s="1"/>
  <c r="AT91" i="3"/>
  <c r="BB91" i="3" s="1"/>
  <c r="AT121" i="3"/>
  <c r="BB121" i="3" s="1"/>
  <c r="BF63" i="3"/>
  <c r="BN63" i="3" s="1"/>
  <c r="BF70" i="3"/>
  <c r="BN70" i="3" s="1"/>
  <c r="BF91" i="3"/>
  <c r="BN91" i="3" s="1"/>
  <c r="BF121" i="3"/>
  <c r="BN121" i="3" s="1"/>
  <c r="BR63" i="3"/>
  <c r="BZ63" i="3" s="1"/>
  <c r="BR70" i="3"/>
  <c r="BZ70" i="3" s="1"/>
  <c r="BR91" i="3"/>
  <c r="BZ91" i="3" s="1"/>
  <c r="BR121" i="3"/>
  <c r="BZ121" i="3" s="1"/>
  <c r="CD63" i="3"/>
  <c r="CL63" i="3" s="1"/>
  <c r="CD70" i="3"/>
  <c r="CL70" i="3" s="1"/>
  <c r="CD91" i="3"/>
  <c r="CL91" i="3" s="1"/>
  <c r="CD121" i="3"/>
  <c r="CL121" i="3" s="1"/>
  <c r="CP63" i="3"/>
  <c r="CX63" i="3" s="1"/>
  <c r="CP70" i="3"/>
  <c r="CX70" i="3" s="1"/>
  <c r="CP91" i="3"/>
  <c r="CX91" i="3" s="1"/>
  <c r="CP121" i="3"/>
  <c r="CX121" i="3" s="1"/>
  <c r="DB91" i="3"/>
  <c r="DJ91" i="3" s="1"/>
  <c r="DB121" i="3"/>
  <c r="DJ121" i="3" s="1"/>
  <c r="DN70" i="3"/>
  <c r="DV70" i="3" s="1"/>
  <c r="DN91" i="3"/>
  <c r="DV91" i="3" s="1"/>
  <c r="DN121" i="3"/>
  <c r="DV121" i="3" s="1"/>
  <c r="DZ91" i="3"/>
  <c r="EH91" i="3" s="1"/>
  <c r="DZ121" i="3"/>
  <c r="EH121" i="3" s="1"/>
  <c r="EL70" i="3"/>
  <c r="ET70" i="3" s="1"/>
  <c r="EL91" i="3"/>
  <c r="ET91" i="3" s="1"/>
  <c r="EL121" i="3"/>
  <c r="ET121" i="3" s="1"/>
  <c r="FJ63" i="3"/>
  <c r="FR63" i="3" s="1"/>
  <c r="FJ70" i="3"/>
  <c r="FR70" i="3" s="1"/>
  <c r="FJ91" i="3"/>
  <c r="FR91" i="3" s="1"/>
  <c r="FJ121" i="3"/>
  <c r="FR121" i="3" s="1"/>
  <c r="R10" i="3"/>
  <c r="S10" i="3"/>
  <c r="GF187" i="3"/>
  <c r="GH187" i="3" s="1"/>
  <c r="GF179" i="3"/>
  <c r="GH179" i="3" s="1"/>
  <c r="GF175" i="3"/>
  <c r="GF167" i="3"/>
  <c r="GF162" i="3"/>
  <c r="GF158" i="3"/>
  <c r="GF155" i="3"/>
  <c r="GF145" i="3"/>
  <c r="GF141" i="3"/>
  <c r="GF138" i="3"/>
  <c r="GF134" i="3"/>
  <c r="GF131" i="3"/>
  <c r="GF128" i="3"/>
  <c r="GF125" i="3"/>
  <c r="GF122" i="3"/>
  <c r="GF118" i="3"/>
  <c r="GF114" i="3"/>
  <c r="GF111" i="3"/>
  <c r="GF103" i="3"/>
  <c r="GH103" i="3" s="1"/>
  <c r="GF96" i="3"/>
  <c r="GF92" i="3"/>
  <c r="GF88" i="3"/>
  <c r="GF71" i="3"/>
  <c r="GF67" i="3"/>
  <c r="GF64" i="3"/>
  <c r="GF60" i="3"/>
  <c r="GF57" i="3"/>
  <c r="GF49" i="3"/>
  <c r="GF44" i="3"/>
  <c r="GH44" i="3" s="1"/>
  <c r="GF40" i="3"/>
  <c r="GH40" i="3" s="1"/>
  <c r="GF32" i="3"/>
  <c r="GH32" i="3" s="1"/>
  <c r="GF28" i="3"/>
  <c r="GH28" i="3" s="1"/>
  <c r="GF24" i="3"/>
  <c r="GF20" i="3"/>
  <c r="GF16" i="3"/>
  <c r="GG10" i="3"/>
  <c r="GI10" i="3" s="1"/>
  <c r="K20" i="6" s="1"/>
  <c r="GF10" i="3"/>
  <c r="H24" i="6" l="1"/>
  <c r="GH24" i="3"/>
  <c r="GP24" i="3" s="1"/>
  <c r="R24" i="6" s="1"/>
  <c r="H44" i="6"/>
  <c r="GH92" i="3"/>
  <c r="J44" i="6" s="1"/>
  <c r="H55" i="6"/>
  <c r="GH128" i="3"/>
  <c r="GP128" i="3" s="1"/>
  <c r="R55" i="6" s="1"/>
  <c r="H65" i="6"/>
  <c r="GH162" i="3"/>
  <c r="H39" i="6"/>
  <c r="GH67" i="3"/>
  <c r="J39" i="6" s="1"/>
  <c r="H51" i="6"/>
  <c r="GH118" i="3"/>
  <c r="GP118" i="3" s="1"/>
  <c r="R51" i="6" s="1"/>
  <c r="H56" i="6"/>
  <c r="GH131" i="3"/>
  <c r="GP131" i="3" s="1"/>
  <c r="R56" i="6" s="1"/>
  <c r="H67" i="6"/>
  <c r="GH167" i="3"/>
  <c r="J67" i="6" s="1"/>
  <c r="H21" i="6"/>
  <c r="GH16" i="3"/>
  <c r="J21" i="6" s="1"/>
  <c r="H35" i="6"/>
  <c r="GH57" i="3"/>
  <c r="GP57" i="3" s="1"/>
  <c r="R35" i="6" s="1"/>
  <c r="H41" i="6"/>
  <c r="GH71" i="3"/>
  <c r="J41" i="6" s="1"/>
  <c r="H53" i="6"/>
  <c r="GH122" i="3"/>
  <c r="J53" i="6" s="1"/>
  <c r="H57" i="6"/>
  <c r="GH134" i="3"/>
  <c r="J57" i="6" s="1"/>
  <c r="H63" i="6"/>
  <c r="GH155" i="3"/>
  <c r="GP155" i="3" s="1"/>
  <c r="R63" i="6" s="1"/>
  <c r="H68" i="6"/>
  <c r="GH175" i="3"/>
  <c r="J68" i="6" s="1"/>
  <c r="H23" i="6"/>
  <c r="GH20" i="3"/>
  <c r="J23" i="6" s="1"/>
  <c r="H36" i="6"/>
  <c r="GH60" i="3"/>
  <c r="J36" i="6" s="1"/>
  <c r="H42" i="6"/>
  <c r="GH88" i="3"/>
  <c r="J42" i="6" s="1"/>
  <c r="H49" i="6"/>
  <c r="GH111" i="3"/>
  <c r="J49" i="6" s="1"/>
  <c r="H54" i="6"/>
  <c r="GH125" i="3"/>
  <c r="J54" i="6" s="1"/>
  <c r="H59" i="6"/>
  <c r="GH138" i="3"/>
  <c r="J59" i="6" s="1"/>
  <c r="H64" i="6"/>
  <c r="GH158" i="3"/>
  <c r="GP158" i="3" s="1"/>
  <c r="R64" i="6" s="1"/>
  <c r="H60" i="6"/>
  <c r="GH141" i="3"/>
  <c r="J60" i="6" s="1"/>
  <c r="H20" i="6"/>
  <c r="GH10" i="3"/>
  <c r="J20" i="6" s="1"/>
  <c r="H38" i="6"/>
  <c r="GH64" i="3"/>
  <c r="J38" i="6" s="1"/>
  <c r="H50" i="6"/>
  <c r="GH114" i="3"/>
  <c r="J50" i="6" s="1"/>
  <c r="H34" i="6"/>
  <c r="GH49" i="3"/>
  <c r="J34" i="6" s="1"/>
  <c r="H45" i="6"/>
  <c r="GH96" i="3"/>
  <c r="GP96" i="3" s="1"/>
  <c r="R45" i="6" s="1"/>
  <c r="H62" i="6"/>
  <c r="GH145" i="3"/>
  <c r="J62" i="6" s="1"/>
  <c r="GF27" i="3"/>
  <c r="H26" i="6"/>
  <c r="GF39" i="3"/>
  <c r="H30" i="6"/>
  <c r="GF178" i="3"/>
  <c r="H70" i="6"/>
  <c r="J32" i="6"/>
  <c r="J70" i="6"/>
  <c r="GQ16" i="3"/>
  <c r="S21" i="6" s="1"/>
  <c r="K21" i="6"/>
  <c r="GF186" i="3"/>
  <c r="H72" i="6"/>
  <c r="J30" i="6"/>
  <c r="J47" i="6"/>
  <c r="GG9" i="3"/>
  <c r="I20" i="6"/>
  <c r="J72" i="6"/>
  <c r="GF43" i="3"/>
  <c r="H32" i="6"/>
  <c r="GF31" i="3"/>
  <c r="H28" i="6"/>
  <c r="GF102" i="3"/>
  <c r="H47" i="6"/>
  <c r="J26" i="6"/>
  <c r="J28" i="6"/>
  <c r="GN190" i="3"/>
  <c r="P73" i="6" s="1"/>
  <c r="P61" i="6"/>
  <c r="GF166" i="3"/>
  <c r="GF19" i="3"/>
  <c r="GF137" i="3"/>
  <c r="GF110" i="3"/>
  <c r="GF9" i="3"/>
  <c r="GF63" i="3"/>
  <c r="GF91" i="3"/>
  <c r="GF48" i="3"/>
  <c r="GF144" i="3"/>
  <c r="GF70" i="3"/>
  <c r="GF121" i="3"/>
  <c r="GQ10" i="3"/>
  <c r="GP44" i="3"/>
  <c r="GP179" i="3"/>
  <c r="GP103" i="3"/>
  <c r="GP187" i="3"/>
  <c r="GP40" i="3"/>
  <c r="GP28" i="3"/>
  <c r="GP32" i="3"/>
  <c r="FV190" i="3"/>
  <c r="GD190" i="3" s="1"/>
  <c r="DB190" i="3"/>
  <c r="DJ190" i="3" s="1"/>
  <c r="EX190" i="3"/>
  <c r="FF190" i="3" s="1"/>
  <c r="DZ190" i="3"/>
  <c r="EH190" i="3" s="1"/>
  <c r="EL190" i="3"/>
  <c r="ET190" i="3" s="1"/>
  <c r="FJ190" i="3"/>
  <c r="FR190" i="3" s="1"/>
  <c r="DN190" i="3"/>
  <c r="DV190" i="3" s="1"/>
  <c r="CP190" i="3"/>
  <c r="CX190" i="3" s="1"/>
  <c r="CD190" i="3"/>
  <c r="CL190" i="3" s="1"/>
  <c r="BR190" i="3"/>
  <c r="BF190" i="3"/>
  <c r="BN190" i="3" s="1"/>
  <c r="AT190" i="3"/>
  <c r="BB190" i="3" s="1"/>
  <c r="AH190" i="3"/>
  <c r="AP190" i="3" s="1"/>
  <c r="V190" i="3"/>
  <c r="AD190" i="3" s="1"/>
  <c r="EM190" i="3"/>
  <c r="EU190" i="3" s="1"/>
  <c r="CQ190" i="3"/>
  <c r="CY190" i="3" s="1"/>
  <c r="AU190" i="3"/>
  <c r="BC190" i="3" s="1"/>
  <c r="W190" i="3"/>
  <c r="AE190" i="3" s="1"/>
  <c r="EY190" i="3"/>
  <c r="FG190" i="3" s="1"/>
  <c r="DC190" i="3"/>
  <c r="DK190" i="3" s="1"/>
  <c r="BG190" i="3"/>
  <c r="BO190" i="3" s="1"/>
  <c r="K190" i="3"/>
  <c r="S190" i="3" s="1"/>
  <c r="FK190" i="3"/>
  <c r="FS190" i="3" s="1"/>
  <c r="DO190" i="3"/>
  <c r="DW190" i="3" s="1"/>
  <c r="BS190" i="3"/>
  <c r="FW190" i="3"/>
  <c r="GE190" i="3" s="1"/>
  <c r="EA190" i="3"/>
  <c r="EI190" i="3" s="1"/>
  <c r="CE190" i="3"/>
  <c r="CM190" i="3" s="1"/>
  <c r="J190" i="3"/>
  <c r="AK44" i="1"/>
  <c r="AI44" i="1"/>
  <c r="AG44" i="1"/>
  <c r="AE44" i="1"/>
  <c r="AC44" i="1"/>
  <c r="AA44" i="1"/>
  <c r="AA47" i="1" s="1"/>
  <c r="Y44" i="1"/>
  <c r="W44" i="1"/>
  <c r="S44" i="1"/>
  <c r="Q44" i="1"/>
  <c r="O44" i="1"/>
  <c r="I44" i="1"/>
  <c r="H193" i="3" s="1"/>
  <c r="AM43" i="1"/>
  <c r="G43" i="1"/>
  <c r="F43" i="1" s="1"/>
  <c r="AM42" i="1"/>
  <c r="G42" i="1"/>
  <c r="F42" i="1" s="1"/>
  <c r="AD42" i="1" s="1"/>
  <c r="AM41" i="1"/>
  <c r="G41" i="1"/>
  <c r="F41" i="1" s="1"/>
  <c r="AM40" i="1"/>
  <c r="G40" i="1"/>
  <c r="F40" i="1" s="1"/>
  <c r="AM39" i="1"/>
  <c r="G39" i="1"/>
  <c r="F39" i="1" s="1"/>
  <c r="J39" i="1" s="1"/>
  <c r="AM38" i="1"/>
  <c r="G38" i="1"/>
  <c r="F38" i="1" s="1"/>
  <c r="G37" i="1"/>
  <c r="F37" i="1" s="1"/>
  <c r="AM36" i="1"/>
  <c r="J36" i="1"/>
  <c r="G36" i="1"/>
  <c r="F36" i="1" s="1"/>
  <c r="AM35" i="1"/>
  <c r="G35" i="1"/>
  <c r="F35" i="1" s="1"/>
  <c r="AM34" i="1"/>
  <c r="AL34" i="1"/>
  <c r="T34" i="1"/>
  <c r="J34" i="1"/>
  <c r="G34" i="1"/>
  <c r="F34" i="1" s="1"/>
  <c r="AM33" i="1"/>
  <c r="G33" i="1"/>
  <c r="F33" i="1" s="1"/>
  <c r="AM32" i="1"/>
  <c r="T32" i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AM28" i="1"/>
  <c r="J28" i="1"/>
  <c r="G28" i="1"/>
  <c r="F28" i="1" s="1"/>
  <c r="AM27" i="1"/>
  <c r="V27" i="1"/>
  <c r="G27" i="1"/>
  <c r="F27" i="1" s="1"/>
  <c r="AM26" i="1"/>
  <c r="G26" i="1"/>
  <c r="F26" i="1" s="1"/>
  <c r="AM25" i="1"/>
  <c r="AF25" i="1"/>
  <c r="V25" i="1"/>
  <c r="J25" i="1"/>
  <c r="N25" i="1"/>
  <c r="AG103" i="3" s="1"/>
  <c r="G25" i="1"/>
  <c r="F25" i="1" s="1"/>
  <c r="Z24" i="1"/>
  <c r="U24" i="1"/>
  <c r="AM24" i="1" s="1"/>
  <c r="L24" i="1"/>
  <c r="AF24" i="1"/>
  <c r="G24" i="1"/>
  <c r="F24" i="1" s="1"/>
  <c r="AM23" i="1"/>
  <c r="G23" i="1"/>
  <c r="F23" i="1" s="1"/>
  <c r="AM22" i="1"/>
  <c r="AF22" i="1"/>
  <c r="R22" i="1"/>
  <c r="N22" i="1"/>
  <c r="AG88" i="3" s="1"/>
  <c r="J22" i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L17" i="1"/>
  <c r="R17" i="1"/>
  <c r="G17" i="1"/>
  <c r="F17" i="1" s="1"/>
  <c r="AM16" i="1"/>
  <c r="R16" i="1"/>
  <c r="G16" i="1"/>
  <c r="F16" i="1" s="1"/>
  <c r="AM15" i="1"/>
  <c r="R15" i="1"/>
  <c r="N15" i="1"/>
  <c r="AG44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AM11" i="1"/>
  <c r="G11" i="1"/>
  <c r="F11" i="1" s="1"/>
  <c r="AM10" i="1"/>
  <c r="G10" i="1"/>
  <c r="F10" i="1" s="1"/>
  <c r="AM9" i="1"/>
  <c r="AF9" i="1"/>
  <c r="G9" i="1"/>
  <c r="F9" i="1" s="1"/>
  <c r="AM8" i="1"/>
  <c r="G8" i="1"/>
  <c r="F8" i="1" s="1"/>
  <c r="GP134" i="3" l="1"/>
  <c r="R57" i="6" s="1"/>
  <c r="J24" i="6"/>
  <c r="GP175" i="3"/>
  <c r="R68" i="6" s="1"/>
  <c r="J56" i="6"/>
  <c r="GP16" i="3"/>
  <c r="R21" i="6" s="1"/>
  <c r="GP20" i="3"/>
  <c r="R23" i="6" s="1"/>
  <c r="J64" i="6"/>
  <c r="GP114" i="3"/>
  <c r="R50" i="6" s="1"/>
  <c r="GP88" i="3"/>
  <c r="R42" i="6" s="1"/>
  <c r="GP125" i="3"/>
  <c r="R54" i="6" s="1"/>
  <c r="GP92" i="3"/>
  <c r="R44" i="6" s="1"/>
  <c r="GP167" i="3"/>
  <c r="R67" i="6" s="1"/>
  <c r="GP122" i="3"/>
  <c r="J63" i="6"/>
  <c r="J51" i="6"/>
  <c r="J45" i="6"/>
  <c r="GP10" i="3"/>
  <c r="R20" i="6" s="1"/>
  <c r="J35" i="6"/>
  <c r="GP145" i="3"/>
  <c r="R62" i="6" s="1"/>
  <c r="J55" i="6"/>
  <c r="GP49" i="3"/>
  <c r="R34" i="6" s="1"/>
  <c r="GP60" i="3"/>
  <c r="R36" i="6" s="1"/>
  <c r="GP71" i="3"/>
  <c r="R41" i="6" s="1"/>
  <c r="GP67" i="3"/>
  <c r="R39" i="6" s="1"/>
  <c r="GP141" i="3"/>
  <c r="R60" i="6" s="1"/>
  <c r="GP111" i="3"/>
  <c r="GP64" i="3"/>
  <c r="R38" i="6" s="1"/>
  <c r="GP138" i="3"/>
  <c r="R59" i="6" s="1"/>
  <c r="H48" i="6"/>
  <c r="GH110" i="3"/>
  <c r="J48" i="6" s="1"/>
  <c r="J65" i="6"/>
  <c r="GP162" i="3"/>
  <c r="R65" i="6" s="1"/>
  <c r="H52" i="6"/>
  <c r="GH121" i="3"/>
  <c r="J52" i="6" s="1"/>
  <c r="H61" i="6"/>
  <c r="GH144" i="3"/>
  <c r="J61" i="6" s="1"/>
  <c r="H43" i="6"/>
  <c r="GH91" i="3"/>
  <c r="J43" i="6" s="1"/>
  <c r="H58" i="6"/>
  <c r="GH137" i="3"/>
  <c r="J58" i="6" s="1"/>
  <c r="H27" i="6"/>
  <c r="GH31" i="3"/>
  <c r="J27" i="6" s="1"/>
  <c r="H31" i="6"/>
  <c r="GH43" i="3"/>
  <c r="J31" i="6" s="1"/>
  <c r="H71" i="6"/>
  <c r="GH186" i="3"/>
  <c r="J71" i="6" s="1"/>
  <c r="H69" i="6"/>
  <c r="GH178" i="3"/>
  <c r="J69" i="6" s="1"/>
  <c r="H25" i="6"/>
  <c r="GH27" i="3"/>
  <c r="J25" i="6" s="1"/>
  <c r="H40" i="6"/>
  <c r="GH70" i="3"/>
  <c r="H33" i="6"/>
  <c r="GH48" i="3"/>
  <c r="J33" i="6" s="1"/>
  <c r="H37" i="6"/>
  <c r="GH63" i="3"/>
  <c r="J37" i="6" s="1"/>
  <c r="H22" i="6"/>
  <c r="GH19" i="3"/>
  <c r="J22" i="6" s="1"/>
  <c r="H66" i="6"/>
  <c r="GH166" i="3"/>
  <c r="J66" i="6" s="1"/>
  <c r="H46" i="6"/>
  <c r="GH102" i="3"/>
  <c r="J46" i="6" s="1"/>
  <c r="H29" i="6"/>
  <c r="GH39" i="3"/>
  <c r="J29" i="6" s="1"/>
  <c r="H19" i="6"/>
  <c r="GH9" i="3"/>
  <c r="J19" i="6" s="1"/>
  <c r="I19" i="6"/>
  <c r="GI9" i="3"/>
  <c r="K19" i="6" s="1"/>
  <c r="GP31" i="3"/>
  <c r="R27" i="6" s="1"/>
  <c r="R28" i="6"/>
  <c r="GP186" i="3"/>
  <c r="R71" i="6" s="1"/>
  <c r="R72" i="6"/>
  <c r="GP39" i="3"/>
  <c r="R29" i="6" s="1"/>
  <c r="R30" i="6"/>
  <c r="GP102" i="3"/>
  <c r="R46" i="6" s="1"/>
  <c r="R47" i="6"/>
  <c r="GP27" i="3"/>
  <c r="R25" i="6" s="1"/>
  <c r="R26" i="6"/>
  <c r="GP91" i="3"/>
  <c r="R43" i="6" s="1"/>
  <c r="GQ9" i="3"/>
  <c r="S19" i="6" s="1"/>
  <c r="S20" i="6"/>
  <c r="GP19" i="3"/>
  <c r="R22" i="6" s="1"/>
  <c r="GP178" i="3"/>
  <c r="R69" i="6" s="1"/>
  <c r="R70" i="6"/>
  <c r="GP43" i="3"/>
  <c r="R31" i="6" s="1"/>
  <c r="R32" i="6"/>
  <c r="DL193" i="3"/>
  <c r="BZ190" i="3"/>
  <c r="GR190" i="3"/>
  <c r="CA190" i="3"/>
  <c r="GS190" i="3"/>
  <c r="GG88" i="3"/>
  <c r="AI88" i="3"/>
  <c r="AQ88" i="3" s="1"/>
  <c r="AG43" i="3"/>
  <c r="GG44" i="3"/>
  <c r="GI44" i="3" s="1"/>
  <c r="AI44" i="3"/>
  <c r="AQ44" i="3" s="1"/>
  <c r="AG102" i="3"/>
  <c r="GG103" i="3"/>
  <c r="GI103" i="3" s="1"/>
  <c r="AI103" i="3"/>
  <c r="AQ103" i="3" s="1"/>
  <c r="GF190" i="3"/>
  <c r="H73" i="6" s="1"/>
  <c r="L37" i="1"/>
  <c r="AF10" i="1"/>
  <c r="AD10" i="1"/>
  <c r="R10" i="1"/>
  <c r="L10" i="1"/>
  <c r="J10" i="1"/>
  <c r="N10" i="1"/>
  <c r="AG20" i="3" s="1"/>
  <c r="AF14" i="1"/>
  <c r="N14" i="1"/>
  <c r="AG40" i="3" s="1"/>
  <c r="AD14" i="1"/>
  <c r="J14" i="1"/>
  <c r="R14" i="1"/>
  <c r="L14" i="1"/>
  <c r="AF13" i="1"/>
  <c r="AD13" i="1"/>
  <c r="L13" i="1"/>
  <c r="R13" i="1"/>
  <c r="N13" i="1"/>
  <c r="AG32" i="3" s="1"/>
  <c r="J13" i="1"/>
  <c r="R11" i="1"/>
  <c r="L11" i="1"/>
  <c r="AD11" i="1"/>
  <c r="N11" i="1"/>
  <c r="AG24" i="3" s="1"/>
  <c r="AF11" i="1"/>
  <c r="J11" i="1"/>
  <c r="AF8" i="1"/>
  <c r="J12" i="1"/>
  <c r="AD9" i="1"/>
  <c r="N12" i="1"/>
  <c r="AG28" i="3" s="1"/>
  <c r="L9" i="1"/>
  <c r="AF19" i="1"/>
  <c r="N19" i="1"/>
  <c r="AG64" i="3" s="1"/>
  <c r="L19" i="1"/>
  <c r="J19" i="1"/>
  <c r="R19" i="1"/>
  <c r="AD19" i="1"/>
  <c r="AJ21" i="1"/>
  <c r="AD21" i="1"/>
  <c r="AF21" i="1"/>
  <c r="L21" i="1"/>
  <c r="J21" i="1"/>
  <c r="V21" i="1"/>
  <c r="R21" i="1"/>
  <c r="P21" i="1"/>
  <c r="N21" i="1"/>
  <c r="AG71" i="3" s="1"/>
  <c r="AF31" i="1"/>
  <c r="AD31" i="1"/>
  <c r="L31" i="1"/>
  <c r="T31" i="1"/>
  <c r="R31" i="1"/>
  <c r="N31" i="1"/>
  <c r="AG128" i="3" s="1"/>
  <c r="J31" i="1"/>
  <c r="J41" i="1"/>
  <c r="AD41" i="1"/>
  <c r="N41" i="1"/>
  <c r="AG175" i="3" s="1"/>
  <c r="AF41" i="1"/>
  <c r="L41" i="1"/>
  <c r="R41" i="1"/>
  <c r="J9" i="1"/>
  <c r="R9" i="1"/>
  <c r="L12" i="1"/>
  <c r="AF15" i="1"/>
  <c r="AB15" i="1"/>
  <c r="AD15" i="1"/>
  <c r="L15" i="1"/>
  <c r="J15" i="1"/>
  <c r="N16" i="1"/>
  <c r="AG49" i="3" s="1"/>
  <c r="AD16" i="1"/>
  <c r="L16" i="1"/>
  <c r="AF16" i="1"/>
  <c r="J16" i="1"/>
  <c r="R18" i="1"/>
  <c r="AD18" i="1"/>
  <c r="L18" i="1"/>
  <c r="AF18" i="1"/>
  <c r="J18" i="1"/>
  <c r="N18" i="1"/>
  <c r="AG60" i="3" s="1"/>
  <c r="AF12" i="1"/>
  <c r="R20" i="1"/>
  <c r="AD20" i="1"/>
  <c r="AF20" i="1"/>
  <c r="N20" i="1"/>
  <c r="AG67" i="3" s="1"/>
  <c r="L20" i="1"/>
  <c r="J20" i="1"/>
  <c r="V23" i="1"/>
  <c r="R23" i="1"/>
  <c r="N23" i="1"/>
  <c r="AG92" i="3" s="1"/>
  <c r="AF23" i="1"/>
  <c r="Z23" i="1"/>
  <c r="J23" i="1"/>
  <c r="AD23" i="1"/>
  <c r="L23" i="1"/>
  <c r="R12" i="1"/>
  <c r="V26" i="1"/>
  <c r="N26" i="1"/>
  <c r="AG111" i="3" s="1"/>
  <c r="J26" i="1"/>
  <c r="L26" i="1"/>
  <c r="R26" i="1"/>
  <c r="AD26" i="1"/>
  <c r="AF26" i="1"/>
  <c r="AD8" i="1"/>
  <c r="R8" i="1"/>
  <c r="L8" i="1"/>
  <c r="J8" i="1"/>
  <c r="N17" i="1"/>
  <c r="AG57" i="3" s="1"/>
  <c r="L22" i="1"/>
  <c r="AJ22" i="1"/>
  <c r="N24" i="1"/>
  <c r="AG96" i="3" s="1"/>
  <c r="R24" i="1"/>
  <c r="V24" i="1"/>
  <c r="AF27" i="1"/>
  <c r="N28" i="1"/>
  <c r="AG118" i="3" s="1"/>
  <c r="AF28" i="1"/>
  <c r="AF36" i="1"/>
  <c r="AD36" i="1"/>
  <c r="R36" i="1"/>
  <c r="N36" i="1"/>
  <c r="AG145" i="3" s="1"/>
  <c r="AL36" i="1"/>
  <c r="T36" i="1"/>
  <c r="L36" i="1"/>
  <c r="AF38" i="1"/>
  <c r="AD38" i="1"/>
  <c r="L38" i="1"/>
  <c r="J38" i="1"/>
  <c r="AL38" i="1"/>
  <c r="AH38" i="1"/>
  <c r="AH44" i="1" s="1"/>
  <c r="R38" i="1"/>
  <c r="N38" i="1"/>
  <c r="AG158" i="3" s="1"/>
  <c r="J17" i="1"/>
  <c r="AF17" i="1"/>
  <c r="AD22" i="1"/>
  <c r="J24" i="1"/>
  <c r="AD24" i="1"/>
  <c r="AF29" i="1"/>
  <c r="AD29" i="1"/>
  <c r="T29" i="1"/>
  <c r="L29" i="1"/>
  <c r="J29" i="1"/>
  <c r="N29" i="1"/>
  <c r="AG122" i="3" s="1"/>
  <c r="L30" i="1"/>
  <c r="AF34" i="1"/>
  <c r="AD34" i="1"/>
  <c r="R34" i="1"/>
  <c r="L34" i="1"/>
  <c r="N34" i="1"/>
  <c r="AG138" i="3" s="1"/>
  <c r="AF35" i="1"/>
  <c r="AD35" i="1"/>
  <c r="R35" i="1"/>
  <c r="N35" i="1"/>
  <c r="AG141" i="3" s="1"/>
  <c r="J35" i="1"/>
  <c r="AL35" i="1"/>
  <c r="T35" i="1"/>
  <c r="L35" i="1"/>
  <c r="N37" i="1"/>
  <c r="AG155" i="3" s="1"/>
  <c r="AF37" i="1"/>
  <c r="AD37" i="1"/>
  <c r="J37" i="1"/>
  <c r="AL37" i="1"/>
  <c r="R37" i="1"/>
  <c r="AD25" i="1"/>
  <c r="R25" i="1"/>
  <c r="L25" i="1"/>
  <c r="X25" i="1"/>
  <c r="L27" i="1"/>
  <c r="R27" i="1"/>
  <c r="AD27" i="1"/>
  <c r="J30" i="1"/>
  <c r="N30" i="1"/>
  <c r="AG125" i="3" s="1"/>
  <c r="R30" i="1"/>
  <c r="T30" i="1"/>
  <c r="AD30" i="1"/>
  <c r="AF30" i="1"/>
  <c r="R32" i="1"/>
  <c r="L32" i="1"/>
  <c r="AF32" i="1"/>
  <c r="AD32" i="1"/>
  <c r="N32" i="1"/>
  <c r="AG131" i="3" s="1"/>
  <c r="J32" i="1"/>
  <c r="AF33" i="1"/>
  <c r="T33" i="1"/>
  <c r="J33" i="1"/>
  <c r="N33" i="1"/>
  <c r="AG134" i="3" s="1"/>
  <c r="AD33" i="1"/>
  <c r="R33" i="1"/>
  <c r="L33" i="1"/>
  <c r="R39" i="1"/>
  <c r="L39" i="1"/>
  <c r="AF39" i="1"/>
  <c r="AD39" i="1"/>
  <c r="N39" i="1"/>
  <c r="AG162" i="3" s="1"/>
  <c r="Z42" i="1"/>
  <c r="R42" i="1"/>
  <c r="J42" i="1"/>
  <c r="AF42" i="1"/>
  <c r="N42" i="1"/>
  <c r="AG179" i="3" s="1"/>
  <c r="L42" i="1"/>
  <c r="U44" i="1"/>
  <c r="J27" i="1"/>
  <c r="N27" i="1"/>
  <c r="AG114" i="3" s="1"/>
  <c r="AD28" i="1"/>
  <c r="R28" i="1"/>
  <c r="L28" i="1"/>
  <c r="V28" i="1"/>
  <c r="AF40" i="1"/>
  <c r="AD40" i="1"/>
  <c r="R40" i="1"/>
  <c r="N40" i="1"/>
  <c r="AG167" i="3" s="1"/>
  <c r="J40" i="1"/>
  <c r="L40" i="1"/>
  <c r="R43" i="1"/>
  <c r="N43" i="1"/>
  <c r="AG187" i="3" s="1"/>
  <c r="L43" i="1"/>
  <c r="J43" i="1"/>
  <c r="AF43" i="1"/>
  <c r="AD43" i="1"/>
  <c r="AM37" i="1"/>
  <c r="GP166" i="3" l="1"/>
  <c r="R66" i="6" s="1"/>
  <c r="GP121" i="3"/>
  <c r="R52" i="6" s="1"/>
  <c r="GP110" i="3"/>
  <c r="R48" i="6" s="1"/>
  <c r="GP9" i="3"/>
  <c r="R19" i="6" s="1"/>
  <c r="R53" i="6"/>
  <c r="GP70" i="3"/>
  <c r="GP48" i="3"/>
  <c r="R33" i="6" s="1"/>
  <c r="R49" i="6"/>
  <c r="GP63" i="3"/>
  <c r="R37" i="6" s="1"/>
  <c r="GH190" i="3"/>
  <c r="J73" i="6" s="1"/>
  <c r="GP137" i="3"/>
  <c r="R58" i="6" s="1"/>
  <c r="GP144" i="3"/>
  <c r="R61" i="6" s="1"/>
  <c r="I42" i="6"/>
  <c r="GI88" i="3"/>
  <c r="GG43" i="3"/>
  <c r="I32" i="6"/>
  <c r="GG102" i="3"/>
  <c r="I47" i="6"/>
  <c r="AG166" i="3"/>
  <c r="AI167" i="3"/>
  <c r="AQ167" i="3" s="1"/>
  <c r="GG167" i="3"/>
  <c r="AI131" i="3"/>
  <c r="AQ131" i="3" s="1"/>
  <c r="GG131" i="3"/>
  <c r="GG141" i="3"/>
  <c r="AI141" i="3"/>
  <c r="AQ141" i="3" s="1"/>
  <c r="AG137" i="3"/>
  <c r="GG138" i="3"/>
  <c r="AI138" i="3"/>
  <c r="AQ138" i="3" s="1"/>
  <c r="AG144" i="3"/>
  <c r="AI145" i="3"/>
  <c r="AQ145" i="3" s="1"/>
  <c r="GG145" i="3"/>
  <c r="GG57" i="3"/>
  <c r="AI57" i="3"/>
  <c r="AQ57" i="3" s="1"/>
  <c r="GG60" i="3"/>
  <c r="AI60" i="3"/>
  <c r="AQ60" i="3" s="1"/>
  <c r="AG70" i="3"/>
  <c r="GG71" i="3"/>
  <c r="GI71" i="3" s="1"/>
  <c r="AI71" i="3"/>
  <c r="AQ71" i="3" s="1"/>
  <c r="AG27" i="3"/>
  <c r="AI28" i="3"/>
  <c r="AQ28" i="3" s="1"/>
  <c r="GG28" i="3"/>
  <c r="GI28" i="3" s="1"/>
  <c r="AG39" i="3"/>
  <c r="GG40" i="3"/>
  <c r="GI40" i="3" s="1"/>
  <c r="AI40" i="3"/>
  <c r="AQ40" i="3" s="1"/>
  <c r="AI102" i="3"/>
  <c r="AQ102" i="3" s="1"/>
  <c r="AG178" i="3"/>
  <c r="GG179" i="3"/>
  <c r="GI179" i="3" s="1"/>
  <c r="AI179" i="3"/>
  <c r="AQ179" i="3" s="1"/>
  <c r="GG125" i="3"/>
  <c r="AI125" i="3"/>
  <c r="AQ125" i="3" s="1"/>
  <c r="GG158" i="3"/>
  <c r="AI158" i="3"/>
  <c r="AQ158" i="3" s="1"/>
  <c r="AI118" i="3"/>
  <c r="AQ118" i="3" s="1"/>
  <c r="GG118" i="3"/>
  <c r="AI96" i="3"/>
  <c r="AQ96" i="3" s="1"/>
  <c r="GG96" i="3"/>
  <c r="AG63" i="3"/>
  <c r="GG64" i="3"/>
  <c r="AI64" i="3"/>
  <c r="AQ64" i="3" s="1"/>
  <c r="GG114" i="3"/>
  <c r="AI114" i="3"/>
  <c r="AQ114" i="3" s="1"/>
  <c r="AG110" i="3"/>
  <c r="GG111" i="3"/>
  <c r="AI111" i="3"/>
  <c r="AQ111" i="3" s="1"/>
  <c r="AG48" i="3"/>
  <c r="AI49" i="3"/>
  <c r="AQ49" i="3" s="1"/>
  <c r="GG49" i="3"/>
  <c r="GI49" i="3" s="1"/>
  <c r="GG175" i="3"/>
  <c r="AI175" i="3"/>
  <c r="AQ175" i="3" s="1"/>
  <c r="GG128" i="3"/>
  <c r="AI128" i="3"/>
  <c r="AQ128" i="3" s="1"/>
  <c r="GG24" i="3"/>
  <c r="AI24" i="3"/>
  <c r="AQ24" i="3" s="1"/>
  <c r="AG19" i="3"/>
  <c r="GG20" i="3"/>
  <c r="AI20" i="3"/>
  <c r="AQ20" i="3" s="1"/>
  <c r="AG186" i="3"/>
  <c r="GG187" i="3"/>
  <c r="GI187" i="3" s="1"/>
  <c r="AI187" i="3"/>
  <c r="AQ187" i="3" s="1"/>
  <c r="AG121" i="3"/>
  <c r="GG122" i="3"/>
  <c r="AI122" i="3"/>
  <c r="AQ122" i="3" s="1"/>
  <c r="AG91" i="3"/>
  <c r="GG92" i="3"/>
  <c r="AI92" i="3"/>
  <c r="AQ92" i="3" s="1"/>
  <c r="GG162" i="3"/>
  <c r="AI162" i="3"/>
  <c r="AQ162" i="3" s="1"/>
  <c r="GG134" i="3"/>
  <c r="AI134" i="3"/>
  <c r="AQ134" i="3" s="1"/>
  <c r="GG155" i="3"/>
  <c r="AI155" i="3"/>
  <c r="AQ155" i="3" s="1"/>
  <c r="AI67" i="3"/>
  <c r="AQ67" i="3" s="1"/>
  <c r="GG67" i="3"/>
  <c r="AG31" i="3"/>
  <c r="GG32" i="3"/>
  <c r="GI32" i="3" s="1"/>
  <c r="AI32" i="3"/>
  <c r="AQ32" i="3" s="1"/>
  <c r="AI43" i="3"/>
  <c r="AQ43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AB47" i="1" s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J44" i="1"/>
  <c r="AN8" i="1"/>
  <c r="AN28" i="1"/>
  <c r="AN16" i="1"/>
  <c r="AN9" i="1"/>
  <c r="AN41" i="1"/>
  <c r="AN21" i="1"/>
  <c r="AN12" i="1"/>
  <c r="AN13" i="1"/>
  <c r="AN14" i="1"/>
  <c r="AN39" i="1"/>
  <c r="AM44" i="1"/>
  <c r="AM47" i="1" s="1"/>
  <c r="AN31" i="1"/>
  <c r="P44" i="1"/>
  <c r="AN19" i="1"/>
  <c r="AN10" i="1"/>
  <c r="L44" i="1"/>
  <c r="AN23" i="1"/>
  <c r="R44" i="1"/>
  <c r="Z44" i="1"/>
  <c r="AF44" i="1"/>
  <c r="I23" i="6" l="1"/>
  <c r="GI20" i="3"/>
  <c r="K23" i="6" s="1"/>
  <c r="I49" i="6"/>
  <c r="GI111" i="3"/>
  <c r="K49" i="6" s="1"/>
  <c r="I59" i="6"/>
  <c r="GI138" i="3"/>
  <c r="K59" i="6" s="1"/>
  <c r="I63" i="6"/>
  <c r="GI155" i="3"/>
  <c r="I53" i="6"/>
  <c r="GI122" i="3"/>
  <c r="K53" i="6" s="1"/>
  <c r="I57" i="6"/>
  <c r="GI134" i="3"/>
  <c r="I44" i="6"/>
  <c r="GI92" i="3"/>
  <c r="K44" i="6" s="1"/>
  <c r="I24" i="6"/>
  <c r="GI24" i="3"/>
  <c r="I68" i="6"/>
  <c r="GI175" i="3"/>
  <c r="I50" i="6"/>
  <c r="GI114" i="3"/>
  <c r="I45" i="6"/>
  <c r="GI96" i="3"/>
  <c r="I35" i="6"/>
  <c r="GI57" i="3"/>
  <c r="I60" i="6"/>
  <c r="GI141" i="3"/>
  <c r="I46" i="6"/>
  <c r="GI102" i="3"/>
  <c r="I64" i="6"/>
  <c r="GI158" i="3"/>
  <c r="I56" i="6"/>
  <c r="GI131" i="3"/>
  <c r="I65" i="6"/>
  <c r="GI162" i="3"/>
  <c r="I55" i="6"/>
  <c r="GI128" i="3"/>
  <c r="I38" i="6"/>
  <c r="GI64" i="3"/>
  <c r="K38" i="6" s="1"/>
  <c r="I51" i="6"/>
  <c r="GI118" i="3"/>
  <c r="I36" i="6"/>
  <c r="GI60" i="3"/>
  <c r="GP190" i="3"/>
  <c r="R73" i="6" s="1"/>
  <c r="I31" i="6"/>
  <c r="GI43" i="3"/>
  <c r="K31" i="6" s="1"/>
  <c r="I62" i="6"/>
  <c r="GI145" i="3"/>
  <c r="K62" i="6" s="1"/>
  <c r="I39" i="6"/>
  <c r="GI67" i="3"/>
  <c r="I54" i="6"/>
  <c r="GI125" i="3"/>
  <c r="I67" i="6"/>
  <c r="GI167" i="3"/>
  <c r="K67" i="6" s="1"/>
  <c r="K32" i="6"/>
  <c r="GG186" i="3"/>
  <c r="I72" i="6"/>
  <c r="GQ88" i="3"/>
  <c r="S42" i="6" s="1"/>
  <c r="K42" i="6"/>
  <c r="K46" i="6"/>
  <c r="K47" i="6"/>
  <c r="GG31" i="3"/>
  <c r="I28" i="6"/>
  <c r="GG27" i="3"/>
  <c r="I26" i="6"/>
  <c r="GG70" i="3"/>
  <c r="GI70" i="3" s="1"/>
  <c r="I41" i="6"/>
  <c r="GG48" i="3"/>
  <c r="I34" i="6"/>
  <c r="GG178" i="3"/>
  <c r="I70" i="6"/>
  <c r="GG39" i="3"/>
  <c r="I30" i="6"/>
  <c r="DM193" i="3"/>
  <c r="I193" i="3"/>
  <c r="GG121" i="3"/>
  <c r="GG19" i="3"/>
  <c r="GG110" i="3"/>
  <c r="GG63" i="3"/>
  <c r="GG144" i="3"/>
  <c r="GG137" i="3"/>
  <c r="GG91" i="3"/>
  <c r="GG166" i="3"/>
  <c r="AI91" i="3"/>
  <c r="AQ91" i="3" s="1"/>
  <c r="AG193" i="3"/>
  <c r="GQ44" i="3"/>
  <c r="AI121" i="3"/>
  <c r="AQ121" i="3" s="1"/>
  <c r="AI19" i="3"/>
  <c r="AQ19" i="3" s="1"/>
  <c r="AI110" i="3"/>
  <c r="AQ110" i="3" s="1"/>
  <c r="AI178" i="3"/>
  <c r="AQ178" i="3" s="1"/>
  <c r="AI70" i="3"/>
  <c r="AQ70" i="3" s="1"/>
  <c r="AI144" i="3"/>
  <c r="AQ144" i="3" s="1"/>
  <c r="AI63" i="3"/>
  <c r="AQ63" i="3" s="1"/>
  <c r="GF193" i="3"/>
  <c r="AI31" i="3"/>
  <c r="AQ31" i="3" s="1"/>
  <c r="AG190" i="3"/>
  <c r="K34" i="6"/>
  <c r="AI48" i="3"/>
  <c r="AQ48" i="3" s="1"/>
  <c r="AI39" i="3"/>
  <c r="AQ39" i="3" s="1"/>
  <c r="AI27" i="3"/>
  <c r="AQ27" i="3" s="1"/>
  <c r="AI137" i="3"/>
  <c r="AQ137" i="3" s="1"/>
  <c r="AI166" i="3"/>
  <c r="AQ166" i="3" s="1"/>
  <c r="AI186" i="3"/>
  <c r="AQ186" i="3" s="1"/>
  <c r="GQ103" i="3"/>
  <c r="U193" i="3"/>
  <c r="AN44" i="1"/>
  <c r="AN47" i="1" s="1"/>
  <c r="I66" i="6" l="1"/>
  <c r="GI166" i="3"/>
  <c r="K66" i="6" s="1"/>
  <c r="I37" i="6"/>
  <c r="GI63" i="3"/>
  <c r="K37" i="6" s="1"/>
  <c r="I43" i="6"/>
  <c r="GI91" i="3"/>
  <c r="K43" i="6" s="1"/>
  <c r="I48" i="6"/>
  <c r="GI110" i="3"/>
  <c r="K48" i="6" s="1"/>
  <c r="I69" i="6"/>
  <c r="GI178" i="3"/>
  <c r="K69" i="6" s="1"/>
  <c r="I27" i="6"/>
  <c r="GI31" i="3"/>
  <c r="K27" i="6" s="1"/>
  <c r="I58" i="6"/>
  <c r="GI137" i="3"/>
  <c r="K58" i="6" s="1"/>
  <c r="I22" i="6"/>
  <c r="GI19" i="3"/>
  <c r="K22" i="6" s="1"/>
  <c r="I61" i="6"/>
  <c r="GI144" i="3"/>
  <c r="K61" i="6" s="1"/>
  <c r="I52" i="6"/>
  <c r="GI121" i="3"/>
  <c r="K52" i="6" s="1"/>
  <c r="I29" i="6"/>
  <c r="GI39" i="3"/>
  <c r="K29" i="6" s="1"/>
  <c r="I33" i="6"/>
  <c r="GI48" i="3"/>
  <c r="K33" i="6" s="1"/>
  <c r="I25" i="6"/>
  <c r="GI27" i="3"/>
  <c r="K25" i="6" s="1"/>
  <c r="I71" i="6"/>
  <c r="GI186" i="3"/>
  <c r="K71" i="6" s="1"/>
  <c r="GQ125" i="3"/>
  <c r="S54" i="6" s="1"/>
  <c r="K54" i="6"/>
  <c r="GQ114" i="3"/>
  <c r="S50" i="6" s="1"/>
  <c r="K50" i="6"/>
  <c r="K28" i="6"/>
  <c r="GQ57" i="3"/>
  <c r="S35" i="6" s="1"/>
  <c r="K35" i="6"/>
  <c r="GQ128" i="3"/>
  <c r="S55" i="6" s="1"/>
  <c r="K55" i="6"/>
  <c r="GQ60" i="3"/>
  <c r="S36" i="6" s="1"/>
  <c r="K36" i="6"/>
  <c r="GQ175" i="3"/>
  <c r="S68" i="6" s="1"/>
  <c r="K68" i="6"/>
  <c r="GQ162" i="3"/>
  <c r="S65" i="6" s="1"/>
  <c r="K65" i="6"/>
  <c r="K30" i="6"/>
  <c r="GQ96" i="3"/>
  <c r="S45" i="6" s="1"/>
  <c r="K45" i="6"/>
  <c r="GQ134" i="3"/>
  <c r="S57" i="6" s="1"/>
  <c r="K57" i="6"/>
  <c r="K41" i="6"/>
  <c r="GQ158" i="3"/>
  <c r="S64" i="6" s="1"/>
  <c r="K64" i="6"/>
  <c r="GQ24" i="3"/>
  <c r="S24" i="6" s="1"/>
  <c r="K24" i="6"/>
  <c r="GQ155" i="3"/>
  <c r="S63" i="6" s="1"/>
  <c r="K63" i="6"/>
  <c r="GQ131" i="3"/>
  <c r="S56" i="6" s="1"/>
  <c r="K56" i="6"/>
  <c r="K72" i="6"/>
  <c r="GQ67" i="3"/>
  <c r="S39" i="6" s="1"/>
  <c r="K39" i="6"/>
  <c r="K70" i="6"/>
  <c r="K26" i="6"/>
  <c r="GQ118" i="3"/>
  <c r="S51" i="6" s="1"/>
  <c r="K51" i="6"/>
  <c r="GQ141" i="3"/>
  <c r="S60" i="6" s="1"/>
  <c r="K60" i="6"/>
  <c r="GQ102" i="3"/>
  <c r="S46" i="6" s="1"/>
  <c r="S47" i="6"/>
  <c r="GQ43" i="3"/>
  <c r="S31" i="6" s="1"/>
  <c r="S32" i="6"/>
  <c r="GG190" i="3"/>
  <c r="I73" i="6" s="1"/>
  <c r="GQ187" i="3"/>
  <c r="GQ167" i="3"/>
  <c r="GQ28" i="3"/>
  <c r="GQ40" i="3"/>
  <c r="GQ64" i="3"/>
  <c r="GQ71" i="3"/>
  <c r="GQ179" i="3"/>
  <c r="AI190" i="3"/>
  <c r="AQ190" i="3" s="1"/>
  <c r="GQ145" i="3"/>
  <c r="GQ92" i="3"/>
  <c r="GQ111" i="3"/>
  <c r="GG193" i="3"/>
  <c r="GQ138" i="3"/>
  <c r="GQ49" i="3"/>
  <c r="GQ32" i="3"/>
  <c r="GQ20" i="3"/>
  <c r="GQ122" i="3"/>
  <c r="GQ186" i="3" l="1"/>
  <c r="S71" i="6" s="1"/>
  <c r="S72" i="6"/>
  <c r="GQ31" i="3"/>
  <c r="S27" i="6" s="1"/>
  <c r="S28" i="6"/>
  <c r="GQ39" i="3"/>
  <c r="S29" i="6" s="1"/>
  <c r="S30" i="6"/>
  <c r="GQ144" i="3"/>
  <c r="S61" i="6" s="1"/>
  <c r="S62" i="6"/>
  <c r="GQ48" i="3"/>
  <c r="S33" i="6" s="1"/>
  <c r="S34" i="6"/>
  <c r="GQ91" i="3"/>
  <c r="S43" i="6" s="1"/>
  <c r="S44" i="6"/>
  <c r="GQ70" i="3"/>
  <c r="S41" i="6"/>
  <c r="GQ166" i="3"/>
  <c r="S66" i="6" s="1"/>
  <c r="S67" i="6"/>
  <c r="GQ121" i="3"/>
  <c r="S52" i="6" s="1"/>
  <c r="S53" i="6"/>
  <c r="GQ19" i="3"/>
  <c r="S22" i="6" s="1"/>
  <c r="S23" i="6"/>
  <c r="GQ137" i="3"/>
  <c r="S58" i="6" s="1"/>
  <c r="S59" i="6"/>
  <c r="GQ63" i="3"/>
  <c r="S37" i="6" s="1"/>
  <c r="S38" i="6"/>
  <c r="GQ110" i="3"/>
  <c r="S48" i="6" s="1"/>
  <c r="S49" i="6"/>
  <c r="GQ178" i="3"/>
  <c r="S69" i="6" s="1"/>
  <c r="S70" i="6"/>
  <c r="GQ27" i="3"/>
  <c r="S25" i="6" s="1"/>
  <c r="S26" i="6"/>
  <c r="GI190" i="3"/>
  <c r="K73" i="6" s="1"/>
  <c r="GQ190" i="3" l="1"/>
  <c r="S73" i="6" s="1"/>
  <c r="R32" i="3"/>
  <c r="L31" i="3"/>
  <c r="R31" i="3" s="1"/>
  <c r="P32" i="3"/>
  <c r="P31" i="3" s="1"/>
  <c r="P190" i="3" s="1"/>
  <c r="L190" i="3" l="1"/>
  <c r="R190" i="3" s="1"/>
</calcChain>
</file>

<file path=xl/sharedStrings.xml><?xml version="1.0" encoding="utf-8"?>
<sst xmlns="http://schemas.openxmlformats.org/spreadsheetml/2006/main" count="1219" uniqueCount="324">
  <si>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</si>
  <si>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</si>
  <si>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</si>
  <si>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</si>
  <si>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</si>
  <si>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</si>
  <si>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</si>
  <si>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</si>
  <si>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</si>
  <si>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</si>
  <si>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</si>
  <si>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</si>
  <si>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</si>
  <si>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</si>
  <si>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</si>
  <si>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</si>
  <si>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</si>
  <si>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</si>
  <si>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</si>
  <si>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</si>
  <si>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</si>
  <si>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</si>
  <si>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</si>
  <si>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</si>
  <si>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</si>
  <si>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</si>
  <si>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</si>
  <si>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</si>
  <si>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</si>
  <si>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</si>
  <si>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</si>
  <si>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</si>
  <si>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</si>
  <si>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</si>
  <si>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</si>
  <si>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</si>
  <si>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</si>
  <si>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</si>
  <si>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</si>
  <si>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</si>
  <si>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</si>
  <si>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</si>
  <si>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</si>
  <si>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</si>
  <si>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</si>
  <si>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</si>
  <si>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</si>
  <si>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</si>
  <si>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</si>
  <si>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</si>
  <si>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</si>
  <si>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</si>
  <si>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</si>
  <si>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</si>
  <si>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</si>
  <si>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</si>
  <si>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</si>
  <si>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</si>
  <si>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</si>
  <si>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</si>
  <si>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</si>
  <si>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</si>
  <si>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</si>
  <si>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</si>
  <si>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</si>
  <si>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</si>
  <si>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</si>
  <si>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</si>
  <si>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</si>
  <si>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</si>
  <si>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</si>
  <si>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</si>
  <si>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</si>
  <si>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</si>
  <si>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</si>
  <si>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</si>
  <si>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</si>
  <si>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</si>
  <si>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</si>
  <si>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</si>
  <si>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</si>
  <si>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</si>
  <si>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</si>
  <si>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</si>
  <si>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</si>
  <si>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</si>
  <si>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</si>
  <si>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</si>
  <si>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</si>
  <si>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</si>
  <si>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</si>
  <si>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</si>
  <si>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</si>
  <si>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</si>
  <si>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</si>
  <si>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</si>
  <si>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</si>
  <si>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</si>
  <si>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</si>
  <si>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</si>
  <si>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</si>
  <si>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</si>
  <si>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</si>
  <si>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</si>
  <si>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</si>
  <si>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</si>
  <si>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</si>
  <si>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</si>
  <si>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</si>
  <si>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</si>
  <si>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</si>
  <si>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</si>
  <si>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</si>
  <si>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</si>
  <si>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</si>
  <si>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</si>
  <si>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</si>
  <si>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</si>
  <si>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</si>
  <si>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</si>
  <si>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</si>
  <si>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</si>
  <si>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</si>
  <si>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</si>
  <si>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</si>
  <si>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</si>
  <si>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</si>
  <si>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</si>
  <si>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</si>
  <si>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</si>
  <si>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</si>
  <si>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</si>
  <si>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</si>
  <si>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от 28.12.2016 № 14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</si>
  <si>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</si>
  <si>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</si>
  <si>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</si>
  <si>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</si>
  <si>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</si>
  <si>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</si>
  <si>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</si>
  <si>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</si>
  <si>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</si>
  <si>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</si>
  <si>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</si>
  <si>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</si>
  <si>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</si>
  <si>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</si>
  <si>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</si>
  <si>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</si>
  <si>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</si>
  <si>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</si>
  <si>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</si>
  <si>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</si>
  <si>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</si>
  <si>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</si>
  <si>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</si>
  <si>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</si>
  <si>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</si>
  <si>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</si>
  <si>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</si>
  <si>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</si>
  <si>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</si>
  <si>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</si>
  <si>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</si>
  <si>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</si>
  <si>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</si>
  <si>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</si>
  <si>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</si>
  <si>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</si>
  <si>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</si>
  <si>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</si>
  <si>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</si>
  <si>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</si>
  <si>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</si>
  <si>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</si>
  <si>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</si>
  <si>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</si>
  <si>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</si>
  <si>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</si>
  <si>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</si>
  <si>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</si>
  <si>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</si>
  <si>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</si>
  <si>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</si>
  <si>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</si>
  <si>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</si>
  <si>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</si>
  <si>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</si>
  <si>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</si>
  <si>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</si>
  <si>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</si>
  <si>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</si>
  <si>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</si>
  <si>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</si>
  <si>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</si>
  <si>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</si>
  <si>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</si>
  <si>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</si>
  <si>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</si>
  <si>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</si>
  <si>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</si>
  <si>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</si>
  <si>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</si>
  <si>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</si>
  <si>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</si>
  <si>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</si>
  <si>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</si>
  <si>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</si>
  <si>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</si>
  <si>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</si>
  <si>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</si>
  <si>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</si>
  <si>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</si>
  <si>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</si>
  <si>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</si>
  <si>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</si>
  <si>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</si>
  <si>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</si>
  <si>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</si>
  <si>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</si>
  <si>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</si>
  <si>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</si>
  <si>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</si>
  <si>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</si>
  <si>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</si>
  <si>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</si>
  <si>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</si>
  <si>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</si>
  <si>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</si>
  <si>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</si>
  <si>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</si>
  <si>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</si>
  <si>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</si>
  <si>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</si>
  <si>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</si>
  <si>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</si>
  <si>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</si>
  <si>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</si>
  <si>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</si>
  <si>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</si>
  <si>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</si>
  <si>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</si>
  <si>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</si>
  <si>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</si>
  <si>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</si>
  <si>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</si>
  <si>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</si>
  <si>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</si>
  <si>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</si>
  <si>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</si>
  <si>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</si>
  <si>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</si>
  <si>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</si>
  <si>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</si>
  <si>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</si>
  <si>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</si>
  <si>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</si>
  <si>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</si>
  <si>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</si>
  <si>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</si>
  <si>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</si>
  <si>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</si>
  <si>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</si>
  <si>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</si>
  <si>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</si>
  <si>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</si>
  <si>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</si>
  <si>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</si>
  <si>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</si>
  <si>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</si>
  <si>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</si>
  <si>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</si>
  <si>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</si>
  <si>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</si>
  <si>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</si>
  <si>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</si>
  <si>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</si>
  <si>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</si>
  <si>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</si>
  <si>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ИТОГО</t>
  </si>
  <si>
    <t>Итого январь</t>
  </si>
  <si>
    <t>Итого январь-февраль</t>
  </si>
  <si>
    <t>Проверка: Итоги (форма 6)</t>
  </si>
  <si>
    <r>
      <t xml:space="preserve">КГБУЗ "Перинатальный центр" МЗ Хабаровского края </t>
    </r>
    <r>
      <rPr>
        <i/>
        <sz val="11"/>
        <color rgb="FFFF0000"/>
        <rFont val="Times New Roman"/>
        <family val="1"/>
        <charset val="204"/>
      </rPr>
      <t>Решение Комиссии по разработке ТП ОМС от 28.02.2017  №2</t>
    </r>
  </si>
  <si>
    <t>от 28.02.2016 № 2</t>
  </si>
  <si>
    <t>Итого январь-март</t>
  </si>
  <si>
    <r>
      <t>КГБУЗ "Краевой кожно-венерический диспансер" МХ ХК</t>
    </r>
    <r>
      <rPr>
        <b/>
        <i/>
        <sz val="11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</si>
  <si>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Р.К. от 28.02.2017 № 2, от 31.03.2017 №3</t>
  </si>
  <si>
    <t>04.00.6.001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</si>
  <si>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</si>
  <si>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прокоагулянтная терапия с использованием рекомбинантных препаратов факторов свертывания, массивные трансфузии компонентов донорской крови</t>
  </si>
  <si>
    <t>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</t>
  </si>
  <si>
    <t>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</si>
  <si>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08.00.10.003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</si>
  <si>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I-II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</si>
  <si>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экстирпация матки с тазовой и парааортальной лимфаденэктомией, субтотальной резекцией большого сальника</t>
  </si>
  <si>
    <t>экстирпация матки с придатками</t>
  </si>
  <si>
    <t>комбинированные циторедуктивные операции при злокачественных новообразованиях яичников</t>
  </si>
  <si>
    <t>удаление рецидивных опухолей малого таза</t>
  </si>
  <si>
    <t>реконструктивные слухоулучшающие операции после радикальной операции на среднем ухе при хроническом гнойном среднем отите</t>
  </si>
  <si>
    <t>12.00.24.003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</si>
  <si>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</si>
  <si>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иммуносупрессивное лечение с применением циклоспорина А и (или) микофенолатов под контролем иммунологических, биохимических и инструментальных методов диагностики</t>
  </si>
  <si>
    <t>артролиз и артродез суставов кисти с различными видами чрескостного, накостного и интрамедуллярного остеосинтеза</t>
  </si>
  <si>
    <t>16.00.37.006</t>
  </si>
  <si>
    <t>Реконструктивные и корригирующие операции при сколиотических деформациях позвоночника 3-4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</si>
  <si>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пластика грудной клетки, в том числе с применением погружных фиксаторов</t>
  </si>
  <si>
    <t>18.00.38.001</t>
  </si>
  <si>
    <t>Реконструктвно-пластические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</si>
  <si>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эндоскопическое бужирование и стентирование мочеточника у детей</t>
  </si>
  <si>
    <t>пластическое ушивание свища с анатомической реконструкцией</t>
  </si>
  <si>
    <t>восстановление уретры с использованием реваскуляризированного свободного лоскута</t>
  </si>
  <si>
    <t>терапия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</si>
  <si>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тариф план</t>
  </si>
  <si>
    <t>тариф факт</t>
  </si>
  <si>
    <t xml:space="preserve">тариф </t>
  </si>
  <si>
    <t>в т.ч. ВМП</t>
  </si>
  <si>
    <t>финкрай</t>
  </si>
  <si>
    <t>тариф</t>
  </si>
  <si>
    <t>план 3м-в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</si>
  <si>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январь-март 2017 год</t>
  </si>
  <si>
    <t>план 3 м-в</t>
  </si>
  <si>
    <t>отклонение факт (застрахованные в Хабаровском крае)- план 3 м-в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</si>
</sst>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  <numFmt numFmtId="168" formatCode="_-* #,##0.0000000\ _₽_-;\-* #,##0.0000000\ _₽_-;_-* &quot;-&quot;???????\ _₽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282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1" fillId="2" borderId="0" xfId="0" applyFont="1" applyFill="1"/>
    <xf numFmtId="0" fontId="22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22" fillId="3" borderId="2" xfId="0" applyFont="1" applyFill="1" applyBorder="1"/>
    <xf numFmtId="0" fontId="12" fillId="3" borderId="2" xfId="0" applyFont="1" applyFill="1" applyBorder="1"/>
    <xf numFmtId="0" fontId="12" fillId="3" borderId="2" xfId="0" applyFont="1" applyFill="1" applyBorder="1" applyAlignment="1">
      <alignment vertical="center" wrapText="1"/>
    </xf>
    <xf numFmtId="0" fontId="5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3" fontId="12" fillId="3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9" fillId="3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0" fontId="11" fillId="3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3" fontId="12" fillId="3" borderId="5" xfId="0" applyNumberFormat="1" applyFont="1" applyFill="1" applyBorder="1"/>
    <xf numFmtId="0" fontId="3" fillId="0" borderId="0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2" xfId="1" applyNumberFormat="1" applyFont="1" applyFill="1" applyBorder="1" applyAlignment="1">
      <alignment horizontal="center" vertical="center" wrapText="1"/>
    </xf>
    <xf numFmtId="1" fontId="30" fillId="0" borderId="23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vertical="center" wrapText="1"/>
    </xf>
    <xf numFmtId="0" fontId="31" fillId="0" borderId="0" xfId="0" applyFont="1" applyFill="1"/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3" fontId="24" fillId="0" borderId="2" xfId="0" applyNumberFormat="1" applyFont="1" applyFill="1" applyBorder="1"/>
    <xf numFmtId="0" fontId="24" fillId="0" borderId="2" xfId="0" applyFont="1" applyFill="1" applyBorder="1"/>
    <xf numFmtId="0" fontId="31" fillId="2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34" fillId="2" borderId="0" xfId="0" applyFont="1" applyFill="1"/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center" vertical="center" wrapText="1"/>
    </xf>
    <xf numFmtId="1" fontId="27" fillId="3" borderId="2" xfId="1" applyNumberFormat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1" fontId="12" fillId="0" borderId="0" xfId="0" applyNumberFormat="1" applyFont="1" applyFill="1"/>
    <xf numFmtId="41" fontId="32" fillId="0" borderId="0" xfId="0" applyNumberFormat="1" applyFont="1" applyFill="1"/>
    <xf numFmtId="4" fontId="12" fillId="0" borderId="0" xfId="0" applyNumberFormat="1" applyFont="1" applyFill="1"/>
    <xf numFmtId="43" fontId="31" fillId="0" borderId="0" xfId="0" applyNumberFormat="1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wrapText="1"/>
    </xf>
    <xf numFmtId="4" fontId="31" fillId="0" borderId="0" xfId="0" applyNumberFormat="1" applyFont="1" applyFill="1"/>
    <xf numFmtId="0" fontId="27" fillId="0" borderId="0" xfId="1" applyFont="1" applyFill="1" applyBorder="1" applyAlignment="1">
      <alignment horizontal="left" vertical="center" wrapText="1"/>
    </xf>
    <xf numFmtId="0" fontId="22" fillId="0" borderId="2" xfId="0" applyFont="1" applyFill="1" applyBorder="1"/>
    <xf numFmtId="49" fontId="22" fillId="0" borderId="2" xfId="0" applyNumberFormat="1" applyFont="1" applyFill="1" applyBorder="1"/>
    <xf numFmtId="3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9" fontId="32" fillId="0" borderId="2" xfId="0" applyNumberFormat="1" applyFont="1" applyFill="1" applyBorder="1"/>
    <xf numFmtId="3" fontId="31" fillId="0" borderId="0" xfId="0" applyNumberFormat="1" applyFont="1" applyFill="1"/>
    <xf numFmtId="3" fontId="3" fillId="0" borderId="25" xfId="1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41" fontId="12" fillId="0" borderId="2" xfId="0" applyNumberFormat="1" applyFont="1" applyFill="1" applyBorder="1"/>
    <xf numFmtId="3" fontId="33" fillId="3" borderId="2" xfId="0" applyNumberFormat="1" applyFont="1" applyFill="1" applyBorder="1"/>
    <xf numFmtId="0" fontId="25" fillId="0" borderId="2" xfId="0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vertical="center" wrapText="1"/>
    </xf>
    <xf numFmtId="3" fontId="11" fillId="0" borderId="2" xfId="1" applyNumberFormat="1" applyFont="1" applyFill="1" applyBorder="1" applyAlignment="1">
      <alignment horizontal="center"/>
    </xf>
    <xf numFmtId="3" fontId="11" fillId="0" borderId="25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 vertical="center" wrapText="1"/>
    </xf>
    <xf numFmtId="3" fontId="12" fillId="3" borderId="0" xfId="0" applyNumberFormat="1" applyFont="1" applyFill="1" applyBorder="1"/>
    <xf numFmtId="41" fontId="22" fillId="3" borderId="2" xfId="1" applyNumberFormat="1" applyFont="1" applyFill="1" applyBorder="1" applyAlignment="1">
      <alignment horizontal="right" vertical="center" wrapText="1"/>
    </xf>
    <xf numFmtId="41" fontId="22" fillId="3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38" fillId="0" borderId="2" xfId="0" applyFont="1" applyFill="1" applyBorder="1" applyAlignment="1">
      <alignment wrapText="1"/>
    </xf>
    <xf numFmtId="0" fontId="38" fillId="2" borderId="2" xfId="0" applyFont="1" applyFill="1" applyBorder="1" applyAlignment="1">
      <alignment horizontal="left"/>
    </xf>
    <xf numFmtId="0" fontId="38" fillId="2" borderId="2" xfId="0" applyFont="1" applyFill="1" applyBorder="1" applyAlignment="1">
      <alignment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32" fillId="2" borderId="2" xfId="0" applyFont="1" applyFill="1" applyBorder="1"/>
    <xf numFmtId="0" fontId="22" fillId="2" borderId="2" xfId="1" applyFont="1" applyFill="1" applyBorder="1" applyAlignment="1">
      <alignment vertical="center" wrapText="1"/>
    </xf>
    <xf numFmtId="0" fontId="22" fillId="2" borderId="7" xfId="1" applyFont="1" applyFill="1" applyBorder="1" applyAlignment="1">
      <alignment vertical="center" wrapText="1"/>
    </xf>
    <xf numFmtId="0" fontId="23" fillId="2" borderId="7" xfId="1" applyFont="1" applyFill="1" applyBorder="1" applyAlignment="1">
      <alignment vertical="center" wrapText="1"/>
    </xf>
    <xf numFmtId="0" fontId="39" fillId="0" borderId="2" xfId="1" applyFont="1" applyFill="1" applyBorder="1" applyAlignment="1">
      <alignment vertical="center" wrapText="1"/>
    </xf>
    <xf numFmtId="0" fontId="39" fillId="0" borderId="7" xfId="1" applyFont="1" applyFill="1" applyBorder="1" applyAlignment="1">
      <alignment vertical="center" wrapText="1"/>
    </xf>
    <xf numFmtId="0" fontId="40" fillId="0" borderId="7" xfId="1" applyFont="1" applyFill="1" applyBorder="1" applyAlignment="1">
      <alignment vertical="center" wrapText="1"/>
    </xf>
    <xf numFmtId="0" fontId="31" fillId="0" borderId="2" xfId="0" applyFont="1" applyBorder="1" applyAlignment="1">
      <alignment horizontal="left"/>
    </xf>
    <xf numFmtId="3" fontId="31" fillId="0" borderId="2" xfId="0" applyNumberFormat="1" applyFont="1" applyBorder="1"/>
    <xf numFmtId="4" fontId="31" fillId="0" borderId="2" xfId="0" applyNumberFormat="1" applyFont="1" applyBorder="1"/>
    <xf numFmtId="3" fontId="24" fillId="0" borderId="2" xfId="0" applyNumberFormat="1" applyFont="1" applyBorder="1"/>
    <xf numFmtId="4" fontId="24" fillId="0" borderId="2" xfId="0" applyNumberFormat="1" applyFont="1" applyBorder="1"/>
    <xf numFmtId="0" fontId="31" fillId="2" borderId="2" xfId="0" applyFont="1" applyFill="1" applyBorder="1"/>
    <xf numFmtId="0" fontId="24" fillId="0" borderId="2" xfId="0" applyFont="1" applyBorder="1"/>
    <xf numFmtId="43" fontId="32" fillId="0" borderId="2" xfId="0" applyNumberFormat="1" applyFont="1" applyFill="1" applyBorder="1"/>
    <xf numFmtId="43" fontId="33" fillId="0" borderId="2" xfId="0" applyNumberFormat="1" applyFont="1" applyFill="1" applyBorder="1"/>
    <xf numFmtId="168" fontId="32" fillId="0" borderId="0" xfId="0" applyNumberFormat="1" applyFont="1" applyFill="1"/>
    <xf numFmtId="43" fontId="32" fillId="4" borderId="0" xfId="0" applyNumberFormat="1" applyFont="1" applyFill="1"/>
    <xf numFmtId="4" fontId="31" fillId="4" borderId="0" xfId="0" applyNumberFormat="1" applyFont="1" applyFill="1"/>
    <xf numFmtId="0" fontId="31" fillId="4" borderId="2" xfId="0" applyFont="1" applyFill="1" applyBorder="1" applyAlignment="1">
      <alignment wrapText="1"/>
    </xf>
    <xf numFmtId="0" fontId="31" fillId="4" borderId="2" xfId="0" applyFont="1" applyFill="1" applyBorder="1" applyAlignment="1">
      <alignment horizontal="left"/>
    </xf>
    <xf numFmtId="43" fontId="31" fillId="4" borderId="2" xfId="0" applyNumberFormat="1" applyFont="1" applyFill="1" applyBorder="1"/>
    <xf numFmtId="4" fontId="31" fillId="4" borderId="2" xfId="0" applyNumberFormat="1" applyFont="1" applyFill="1" applyBorder="1"/>
    <xf numFmtId="0" fontId="31" fillId="4" borderId="2" xfId="0" applyFont="1" applyFill="1" applyBorder="1"/>
    <xf numFmtId="4" fontId="41" fillId="4" borderId="0" xfId="0" applyNumberFormat="1" applyFont="1" applyFill="1"/>
    <xf numFmtId="3" fontId="25" fillId="0" borderId="26" xfId="0" applyNumberFormat="1" applyFont="1" applyFill="1" applyBorder="1" applyAlignment="1">
      <alignment vertical="center" wrapText="1"/>
    </xf>
    <xf numFmtId="3" fontId="25" fillId="0" borderId="8" xfId="0" applyNumberFormat="1" applyFont="1" applyFill="1" applyBorder="1" applyAlignment="1">
      <alignment vertical="center" wrapText="1"/>
    </xf>
    <xf numFmtId="3" fontId="25" fillId="0" borderId="13" xfId="0" applyNumberFormat="1" applyFont="1" applyFill="1" applyBorder="1" applyAlignment="1">
      <alignment vertical="center" wrapText="1"/>
    </xf>
    <xf numFmtId="3" fontId="25" fillId="0" borderId="1" xfId="0" applyNumberFormat="1" applyFont="1" applyFill="1" applyBorder="1" applyAlignment="1">
      <alignment vertical="center" wrapText="1"/>
    </xf>
    <xf numFmtId="3" fontId="25" fillId="0" borderId="9" xfId="0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right" vertical="center" wrapText="1"/>
    </xf>
    <xf numFmtId="3" fontId="27" fillId="0" borderId="2" xfId="1" applyNumberFormat="1" applyFont="1" applyFill="1" applyBorder="1" applyAlignment="1">
      <alignment vertical="center" wrapText="1"/>
    </xf>
    <xf numFmtId="3" fontId="27" fillId="0" borderId="2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8" xfId="1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3" fontId="25" fillId="0" borderId="11" xfId="0" applyNumberFormat="1" applyFont="1" applyFill="1" applyBorder="1" applyAlignment="1">
      <alignment horizontal="center" vertical="center" wrapText="1"/>
    </xf>
    <xf numFmtId="3" fontId="25" fillId="0" borderId="26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1" fontId="23" fillId="0" borderId="5" xfId="1" applyNumberFormat="1" applyFont="1" applyFill="1" applyBorder="1" applyAlignment="1">
      <alignment horizontal="center" vertical="center" wrapText="1"/>
    </xf>
    <xf numFmtId="1" fontId="23" fillId="0" borderId="7" xfId="1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" fontId="30" fillId="0" borderId="2" xfId="1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center" wrapText="1"/>
    </xf>
    <xf numFmtId="1" fontId="30" fillId="0" borderId="5" xfId="1" applyNumberFormat="1" applyFont="1" applyFill="1" applyBorder="1" applyAlignment="1">
      <alignment horizontal="center" vertical="center" wrapText="1"/>
    </xf>
    <xf numFmtId="1" fontId="30" fillId="0" borderId="6" xfId="1" applyNumberFormat="1" applyFont="1" applyFill="1" applyBorder="1" applyAlignment="1">
      <alignment horizontal="center" vertical="center" wrapText="1"/>
    </xf>
    <xf numFmtId="1" fontId="30" fillId="0" borderId="7" xfId="1" applyNumberFormat="1" applyFont="1" applyFill="1" applyBorder="1" applyAlignment="1">
      <alignment horizontal="center" vertical="center" wrapText="1"/>
    </xf>
    <xf numFmtId="49" fontId="30" fillId="0" borderId="5" xfId="1" applyNumberFormat="1" applyFont="1" applyFill="1" applyBorder="1" applyAlignment="1">
      <alignment horizontal="center" vertical="center" wrapText="1"/>
    </xf>
    <xf numFmtId="49" fontId="30" fillId="0" borderId="6" xfId="1" applyNumberFormat="1" applyFont="1" applyFill="1" applyBorder="1" applyAlignment="1">
      <alignment horizontal="center" vertical="center" wrapText="1"/>
    </xf>
    <xf numFmtId="49" fontId="30" fillId="0" borderId="7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7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/>
    </xf>
    <xf numFmtId="49" fontId="35" fillId="0" borderId="6" xfId="0" applyNumberFormat="1" applyFont="1" applyFill="1" applyBorder="1" applyAlignment="1">
      <alignment horizontal="center"/>
    </xf>
    <xf numFmtId="49" fontId="35" fillId="0" borderId="7" xfId="0" applyNumberFormat="1" applyFont="1" applyFill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20" xfId="1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justify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48"/>
  <sheetViews>
    <sheetView zoomScale="90" zoomScaleNormal="90" zoomScaleSheetLayoutView="70" workbookViewId="0">
      <pane xSplit="8" ySplit="7" topLeftCell="X8" activePane="bottomRight" state="frozen"/>
      <selection pane="topRight" activeCell="K1" sqref="K1"/>
      <selection pane="bottomLeft" activeCell="A4" sqref="A4"/>
      <selection pane="bottomRight" activeCell="AA15" sqref="AA15:AB15"/>
    </sheetView>
  </sheetViews>
  <sheetFormatPr defaultRowHeight="15" x14ac:dyDescent="0.25"/>
  <cols>
    <col min="1" max="1" width="31.140625" style="11" customWidth="1"/>
    <col min="2" max="2" width="11.140625" style="11" customWidth="1"/>
    <col min="3" max="3" width="8.7109375" style="11" hidden="1" customWidth="1"/>
    <col min="4" max="4" width="12.85546875" style="11" hidden="1" customWidth="1"/>
    <col min="5" max="5" width="6.7109375" style="11" hidden="1" customWidth="1"/>
    <col min="6" max="6" width="11.7109375" style="11" hidden="1" customWidth="1"/>
    <col min="7" max="7" width="11" style="11" hidden="1" customWidth="1"/>
    <col min="8" max="8" width="14" style="11" customWidth="1"/>
    <col min="9" max="9" width="9" style="11" customWidth="1"/>
    <col min="10" max="10" width="14.28515625" style="11" customWidth="1"/>
    <col min="11" max="11" width="9.28515625" style="11" customWidth="1"/>
    <col min="12" max="12" width="18.28515625" style="11" customWidth="1"/>
    <col min="13" max="13" width="11.7109375" style="11" customWidth="1"/>
    <col min="14" max="14" width="16" style="11" customWidth="1"/>
    <col min="15" max="15" width="11.42578125" style="11" customWidth="1"/>
    <col min="16" max="16" width="15.28515625" style="11" customWidth="1"/>
    <col min="17" max="17" width="8.140625" style="11" customWidth="1"/>
    <col min="18" max="18" width="15.42578125" style="11" customWidth="1"/>
    <col min="19" max="19" width="9.42578125" style="11" customWidth="1"/>
    <col min="20" max="20" width="17.140625" style="11" customWidth="1"/>
    <col min="21" max="21" width="9.28515625" style="11" customWidth="1"/>
    <col min="22" max="22" width="13.85546875" style="11" customWidth="1"/>
    <col min="23" max="23" width="12.140625" style="11" customWidth="1"/>
    <col min="24" max="24" width="14.42578125" style="11" customWidth="1"/>
    <col min="25" max="25" width="10.5703125" style="11" customWidth="1"/>
    <col min="26" max="26" width="14.28515625" style="11" customWidth="1"/>
    <col min="27" max="27" width="11.42578125" style="11" customWidth="1"/>
    <col min="28" max="28" width="14.28515625" style="11" customWidth="1"/>
    <col min="29" max="29" width="10.28515625" style="11" customWidth="1"/>
    <col min="30" max="30" width="14.28515625" style="11" customWidth="1"/>
    <col min="31" max="31" width="14" style="11" customWidth="1"/>
    <col min="32" max="32" width="15.7109375" style="11" customWidth="1"/>
    <col min="33" max="33" width="13.140625" style="11" customWidth="1"/>
    <col min="34" max="38" width="14.28515625" style="11" customWidth="1"/>
    <col min="39" max="39" width="11.7109375" style="11" customWidth="1"/>
    <col min="40" max="40" width="16.5703125" style="11" customWidth="1"/>
    <col min="41" max="16384" width="9.140625" style="11"/>
  </cols>
  <sheetData>
    <row r="1" spans="1:40" ht="15.75" x14ac:dyDescent="0.25">
      <c r="P1" s="206" t="s">
        <v>79</v>
      </c>
      <c r="Q1" s="206"/>
      <c r="R1" s="206"/>
    </row>
    <row r="2" spans="1:40" ht="31.5" customHeight="1" x14ac:dyDescent="0.25">
      <c r="P2" s="205" t="s">
        <v>77</v>
      </c>
      <c r="Q2" s="205"/>
      <c r="R2" s="205"/>
    </row>
    <row r="3" spans="1:40" x14ac:dyDescent="0.25">
      <c r="B3" s="69">
        <v>1</v>
      </c>
      <c r="C3" s="69">
        <v>2</v>
      </c>
      <c r="D3" s="69">
        <v>3</v>
      </c>
      <c r="E3" s="69">
        <v>4</v>
      </c>
      <c r="F3" s="69">
        <v>5</v>
      </c>
      <c r="G3" s="69">
        <v>6</v>
      </c>
      <c r="H3" s="69">
        <v>7</v>
      </c>
      <c r="I3" s="69">
        <v>8</v>
      </c>
      <c r="J3" s="69">
        <v>9</v>
      </c>
      <c r="K3" s="69">
        <v>10</v>
      </c>
      <c r="L3" s="69">
        <v>11</v>
      </c>
      <c r="M3" s="69">
        <v>12</v>
      </c>
      <c r="N3" s="69">
        <v>13</v>
      </c>
      <c r="O3" s="69">
        <v>14</v>
      </c>
      <c r="P3" s="69">
        <v>15</v>
      </c>
      <c r="Q3" s="69">
        <v>16</v>
      </c>
      <c r="R3" s="69">
        <v>17</v>
      </c>
      <c r="S3" s="69">
        <v>18</v>
      </c>
      <c r="T3" s="69">
        <v>19</v>
      </c>
      <c r="U3" s="69">
        <v>20</v>
      </c>
      <c r="V3" s="69">
        <v>21</v>
      </c>
      <c r="W3" s="69">
        <v>22</v>
      </c>
      <c r="X3" s="69">
        <v>23</v>
      </c>
      <c r="Y3" s="69">
        <v>24</v>
      </c>
      <c r="Z3" s="69">
        <v>25</v>
      </c>
      <c r="AA3" s="69">
        <v>26</v>
      </c>
      <c r="AB3" s="69">
        <v>27</v>
      </c>
      <c r="AC3" s="69">
        <v>28</v>
      </c>
      <c r="AD3" s="69">
        <v>29</v>
      </c>
      <c r="AE3" s="69">
        <v>30</v>
      </c>
      <c r="AF3" s="69">
        <v>31</v>
      </c>
      <c r="AG3" s="69">
        <v>32</v>
      </c>
      <c r="AH3" s="69">
        <v>33</v>
      </c>
      <c r="AI3" s="69">
        <v>34</v>
      </c>
      <c r="AJ3" s="69">
        <v>35</v>
      </c>
      <c r="AK3" s="69">
        <v>36</v>
      </c>
      <c r="AL3" s="69">
        <v>37</v>
      </c>
      <c r="AM3" s="69">
        <v>38</v>
      </c>
      <c r="AN3" s="69">
        <v>39</v>
      </c>
    </row>
    <row r="4" spans="1:40" ht="64.5" customHeight="1" x14ac:dyDescent="0.25">
      <c r="A4" s="202" t="s">
        <v>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2"/>
      <c r="AI4" s="12"/>
      <c r="AJ4" s="12"/>
      <c r="AK4" s="12"/>
      <c r="AL4" s="12"/>
    </row>
    <row r="5" spans="1:40" ht="103.5" customHeight="1" x14ac:dyDescent="0.25">
      <c r="A5" s="218" t="s">
        <v>0</v>
      </c>
      <c r="B5" s="219" t="s">
        <v>1</v>
      </c>
      <c r="C5" s="220" t="s">
        <v>2</v>
      </c>
      <c r="D5" s="220" t="s">
        <v>3</v>
      </c>
      <c r="E5" s="220" t="s">
        <v>4</v>
      </c>
      <c r="F5" s="2"/>
      <c r="G5" s="2"/>
      <c r="H5" s="220" t="s">
        <v>5</v>
      </c>
      <c r="I5" s="213" t="s">
        <v>6</v>
      </c>
      <c r="J5" s="214"/>
      <c r="K5" s="213" t="s">
        <v>7</v>
      </c>
      <c r="L5" s="215"/>
      <c r="M5" s="213" t="s">
        <v>284</v>
      </c>
      <c r="N5" s="214"/>
      <c r="O5" s="213" t="s">
        <v>9</v>
      </c>
      <c r="P5" s="214"/>
      <c r="Q5" s="213" t="s">
        <v>10</v>
      </c>
      <c r="R5" s="214"/>
      <c r="S5" s="211" t="s">
        <v>81</v>
      </c>
      <c r="T5" s="212"/>
      <c r="U5" s="211" t="s">
        <v>11</v>
      </c>
      <c r="V5" s="212"/>
      <c r="W5" s="211" t="s">
        <v>82</v>
      </c>
      <c r="X5" s="212"/>
      <c r="Y5" s="211" t="s">
        <v>12</v>
      </c>
      <c r="Z5" s="212"/>
      <c r="AA5" s="211" t="s">
        <v>287</v>
      </c>
      <c r="AB5" s="212"/>
      <c r="AC5" s="211" t="s">
        <v>14</v>
      </c>
      <c r="AD5" s="212"/>
      <c r="AE5" s="211" t="s">
        <v>15</v>
      </c>
      <c r="AF5" s="212"/>
      <c r="AG5" s="210" t="s">
        <v>16</v>
      </c>
      <c r="AH5" s="210"/>
      <c r="AI5" s="210" t="s">
        <v>17</v>
      </c>
      <c r="AJ5" s="210"/>
      <c r="AK5" s="210" t="s">
        <v>18</v>
      </c>
      <c r="AL5" s="210"/>
      <c r="AM5" s="203" t="s">
        <v>19</v>
      </c>
      <c r="AN5" s="204"/>
    </row>
    <row r="6" spans="1:40" s="45" customFormat="1" ht="24.75" customHeight="1" x14ac:dyDescent="0.25">
      <c r="A6" s="218"/>
      <c r="B6" s="219"/>
      <c r="C6" s="220"/>
      <c r="D6" s="220"/>
      <c r="E6" s="220"/>
      <c r="F6" s="38"/>
      <c r="G6" s="38"/>
      <c r="H6" s="220"/>
      <c r="I6" s="39"/>
      <c r="J6" s="40" t="s">
        <v>87</v>
      </c>
      <c r="K6" s="39"/>
      <c r="L6" s="41" t="s">
        <v>99</v>
      </c>
      <c r="M6" s="39"/>
      <c r="N6" s="40" t="s">
        <v>86</v>
      </c>
      <c r="O6" s="39"/>
      <c r="P6" s="40" t="s">
        <v>88</v>
      </c>
      <c r="Q6" s="39"/>
      <c r="R6" s="40" t="s">
        <v>89</v>
      </c>
      <c r="S6" s="42"/>
      <c r="T6" s="43" t="s">
        <v>90</v>
      </c>
      <c r="U6" s="47"/>
      <c r="V6" s="47" t="s">
        <v>91</v>
      </c>
      <c r="W6" s="47"/>
      <c r="X6" s="47" t="s">
        <v>92</v>
      </c>
      <c r="Y6" s="47"/>
      <c r="Z6" s="47" t="s">
        <v>100</v>
      </c>
      <c r="AA6" s="47"/>
      <c r="AB6" s="47" t="s">
        <v>93</v>
      </c>
      <c r="AC6" s="47"/>
      <c r="AD6" s="47" t="s">
        <v>101</v>
      </c>
      <c r="AE6" s="47"/>
      <c r="AF6" s="47" t="s">
        <v>102</v>
      </c>
      <c r="AG6" s="44"/>
      <c r="AH6" s="44" t="s">
        <v>104</v>
      </c>
      <c r="AI6" s="44"/>
      <c r="AJ6" s="44" t="s">
        <v>103</v>
      </c>
      <c r="AK6" s="44"/>
      <c r="AL6" s="44" t="s">
        <v>105</v>
      </c>
      <c r="AM6" s="48"/>
      <c r="AN6" s="48"/>
    </row>
    <row r="7" spans="1:40" s="13" customFormat="1" ht="72.75" customHeight="1" x14ac:dyDescent="0.2">
      <c r="A7" s="218"/>
      <c r="B7" s="218"/>
      <c r="C7" s="221"/>
      <c r="D7" s="221"/>
      <c r="E7" s="221"/>
      <c r="F7" s="3"/>
      <c r="G7" s="3"/>
      <c r="H7" s="221"/>
      <c r="I7" s="19" t="s">
        <v>78</v>
      </c>
      <c r="J7" s="4" t="s">
        <v>20</v>
      </c>
      <c r="K7" s="19" t="s">
        <v>78</v>
      </c>
      <c r="L7" s="4" t="s">
        <v>20</v>
      </c>
      <c r="M7" s="19" t="s">
        <v>78</v>
      </c>
      <c r="N7" s="4" t="s">
        <v>20</v>
      </c>
      <c r="O7" s="19" t="s">
        <v>78</v>
      </c>
      <c r="P7" s="4" t="s">
        <v>20</v>
      </c>
      <c r="Q7" s="19" t="s">
        <v>78</v>
      </c>
      <c r="R7" s="4" t="s">
        <v>20</v>
      </c>
      <c r="S7" s="19" t="s">
        <v>78</v>
      </c>
      <c r="T7" s="4" t="s">
        <v>20</v>
      </c>
      <c r="U7" s="19" t="s">
        <v>78</v>
      </c>
      <c r="V7" s="4" t="s">
        <v>20</v>
      </c>
      <c r="W7" s="19" t="s">
        <v>78</v>
      </c>
      <c r="X7" s="4" t="s">
        <v>20</v>
      </c>
      <c r="Y7" s="19" t="s">
        <v>78</v>
      </c>
      <c r="Z7" s="4" t="s">
        <v>20</v>
      </c>
      <c r="AA7" s="19" t="s">
        <v>78</v>
      </c>
      <c r="AB7" s="4" t="s">
        <v>20</v>
      </c>
      <c r="AC7" s="19" t="s">
        <v>78</v>
      </c>
      <c r="AD7" s="4" t="s">
        <v>20</v>
      </c>
      <c r="AE7" s="19" t="s">
        <v>78</v>
      </c>
      <c r="AF7" s="4" t="s">
        <v>20</v>
      </c>
      <c r="AG7" s="19" t="s">
        <v>78</v>
      </c>
      <c r="AH7" s="4" t="s">
        <v>20</v>
      </c>
      <c r="AI7" s="19" t="s">
        <v>78</v>
      </c>
      <c r="AJ7" s="4" t="s">
        <v>20</v>
      </c>
      <c r="AK7" s="19" t="s">
        <v>78</v>
      </c>
      <c r="AL7" s="4" t="s">
        <v>20</v>
      </c>
      <c r="AM7" s="19" t="s">
        <v>78</v>
      </c>
      <c r="AN7" s="5" t="s">
        <v>20</v>
      </c>
    </row>
    <row r="8" spans="1:40" ht="15.75" x14ac:dyDescent="0.25">
      <c r="A8" s="207" t="s">
        <v>21</v>
      </c>
      <c r="B8" s="6" t="s">
        <v>22</v>
      </c>
      <c r="C8" s="7">
        <v>1.6060000000000001</v>
      </c>
      <c r="D8" s="8">
        <v>148006</v>
      </c>
      <c r="E8" s="9">
        <v>0.15</v>
      </c>
      <c r="F8" s="8">
        <f>D8-G8</f>
        <v>125805.1</v>
      </c>
      <c r="G8" s="8">
        <f>D8*E8</f>
        <v>22200.899999999998</v>
      </c>
      <c r="H8" s="8">
        <v>161459.74540000001</v>
      </c>
      <c r="I8" s="10">
        <v>7</v>
      </c>
      <c r="J8" s="10">
        <f t="shared" ref="J8:J43" si="0">I8*H8</f>
        <v>1130218.2178000002</v>
      </c>
      <c r="K8" s="10"/>
      <c r="L8" s="10">
        <f t="shared" ref="L8:L43" si="1">K8*H8</f>
        <v>0</v>
      </c>
      <c r="M8" s="10"/>
      <c r="N8" s="10"/>
      <c r="O8" s="10"/>
      <c r="P8" s="10"/>
      <c r="Q8" s="10">
        <v>3</v>
      </c>
      <c r="R8" s="10">
        <f t="shared" ref="R8:R43" si="2">Q8*H8</f>
        <v>484379.23620000004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>
        <v>39</v>
      </c>
      <c r="AD8" s="10">
        <f t="shared" ref="AD8:AD43" si="3">AC8*H8</f>
        <v>6296930.0706000002</v>
      </c>
      <c r="AE8" s="10">
        <v>5</v>
      </c>
      <c r="AF8" s="10">
        <f t="shared" ref="AF8:AF43" si="4">AE8*H8</f>
        <v>807298.72700000007</v>
      </c>
      <c r="AG8" s="10"/>
      <c r="AH8" s="10"/>
      <c r="AI8" s="10"/>
      <c r="AJ8" s="10"/>
      <c r="AK8" s="10"/>
      <c r="AL8" s="10"/>
      <c r="AM8" s="10">
        <f t="shared" ref="AM8:AM43" si="5">I8+K8+M8+O8+Q8+S8+U8+W8+Y8+AA8+AC8+AE8+AG8+AI8+AK8</f>
        <v>54</v>
      </c>
      <c r="AN8" s="10">
        <f t="shared" ref="AN8:AN43" si="6">J8+L8+N8+P8+R8+T8+V8+X8+Z8+AB8+AD8+AF8+AH8+AJ8+AL8</f>
        <v>8718826.251600001</v>
      </c>
    </row>
    <row r="9" spans="1:40" ht="15.75" x14ac:dyDescent="0.25">
      <c r="A9" s="209"/>
      <c r="B9" s="6" t="s">
        <v>23</v>
      </c>
      <c r="C9" s="7">
        <v>1.6060000000000001</v>
      </c>
      <c r="D9" s="8">
        <v>158064</v>
      </c>
      <c r="E9" s="9">
        <v>0.3</v>
      </c>
      <c r="F9" s="8">
        <f>D9-G9</f>
        <v>110644.8</v>
      </c>
      <c r="G9" s="8">
        <f>D9*E9</f>
        <v>47419.199999999997</v>
      </c>
      <c r="H9" s="8">
        <v>186800.03519999998</v>
      </c>
      <c r="I9" s="10">
        <v>1</v>
      </c>
      <c r="J9" s="10">
        <f t="shared" si="0"/>
        <v>186800.03519999998</v>
      </c>
      <c r="K9" s="10"/>
      <c r="L9" s="10">
        <f t="shared" si="1"/>
        <v>0</v>
      </c>
      <c r="M9" s="10"/>
      <c r="N9" s="10"/>
      <c r="O9" s="10"/>
      <c r="P9" s="10"/>
      <c r="Q9" s="10">
        <v>5</v>
      </c>
      <c r="R9" s="10">
        <f t="shared" si="2"/>
        <v>934000.17599999998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>
        <f t="shared" si="3"/>
        <v>0</v>
      </c>
      <c r="AE9" s="10"/>
      <c r="AF9" s="10">
        <f t="shared" si="4"/>
        <v>0</v>
      </c>
      <c r="AG9" s="10"/>
      <c r="AH9" s="10"/>
      <c r="AI9" s="10"/>
      <c r="AJ9" s="10"/>
      <c r="AK9" s="10"/>
      <c r="AL9" s="10"/>
      <c r="AM9" s="10">
        <f t="shared" si="5"/>
        <v>6</v>
      </c>
      <c r="AN9" s="10">
        <f t="shared" si="6"/>
        <v>1120800.2112</v>
      </c>
    </row>
    <row r="10" spans="1:40" ht="15.75" x14ac:dyDescent="0.25">
      <c r="A10" s="216" t="s">
        <v>24</v>
      </c>
      <c r="B10" s="6" t="s">
        <v>25</v>
      </c>
      <c r="C10" s="7">
        <v>1.6060000000000001</v>
      </c>
      <c r="D10" s="8">
        <v>111741</v>
      </c>
      <c r="E10" s="9">
        <v>0.3</v>
      </c>
      <c r="F10" s="8">
        <f>D10-G10</f>
        <v>78218.700000000012</v>
      </c>
      <c r="G10" s="8">
        <f>D10*E10</f>
        <v>33522.299999999996</v>
      </c>
      <c r="H10" s="8">
        <v>132055.51380000002</v>
      </c>
      <c r="I10" s="10"/>
      <c r="J10" s="10">
        <f t="shared" si="0"/>
        <v>0</v>
      </c>
      <c r="K10" s="10"/>
      <c r="L10" s="10">
        <f t="shared" si="1"/>
        <v>0</v>
      </c>
      <c r="M10" s="10">
        <v>30</v>
      </c>
      <c r="N10" s="10">
        <f t="shared" ref="N10:N43" si="7">M10*H10</f>
        <v>3961665.4140000003</v>
      </c>
      <c r="O10" s="10"/>
      <c r="P10" s="10"/>
      <c r="Q10" s="10"/>
      <c r="R10" s="10">
        <f t="shared" si="2"/>
        <v>0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>
        <f t="shared" si="3"/>
        <v>0</v>
      </c>
      <c r="AE10" s="10"/>
      <c r="AF10" s="10">
        <f t="shared" si="4"/>
        <v>0</v>
      </c>
      <c r="AG10" s="10"/>
      <c r="AH10" s="10"/>
      <c r="AI10" s="10"/>
      <c r="AJ10" s="10"/>
      <c r="AK10" s="10"/>
      <c r="AL10" s="10"/>
      <c r="AM10" s="10">
        <f t="shared" si="5"/>
        <v>30</v>
      </c>
      <c r="AN10" s="10">
        <f t="shared" si="6"/>
        <v>3961665.4140000003</v>
      </c>
    </row>
    <row r="11" spans="1:40" ht="15.75" x14ac:dyDescent="0.25">
      <c r="A11" s="209"/>
      <c r="B11" s="6" t="s">
        <v>26</v>
      </c>
      <c r="C11" s="7">
        <v>1.6060000000000001</v>
      </c>
      <c r="D11" s="8">
        <v>168299</v>
      </c>
      <c r="E11" s="9">
        <v>0.3</v>
      </c>
      <c r="F11" s="8">
        <f>D11-G11</f>
        <v>117809.3</v>
      </c>
      <c r="G11" s="8">
        <f>D11*E11</f>
        <v>50489.7</v>
      </c>
      <c r="H11" s="8">
        <v>198895.75819999998</v>
      </c>
      <c r="I11" s="10"/>
      <c r="J11" s="10">
        <f t="shared" si="0"/>
        <v>0</v>
      </c>
      <c r="K11" s="10"/>
      <c r="L11" s="10">
        <f t="shared" si="1"/>
        <v>0</v>
      </c>
      <c r="M11" s="10"/>
      <c r="N11" s="10">
        <f t="shared" si="7"/>
        <v>0</v>
      </c>
      <c r="O11" s="10"/>
      <c r="P11" s="10"/>
      <c r="Q11" s="10">
        <v>8</v>
      </c>
      <c r="R11" s="10">
        <f t="shared" si="2"/>
        <v>1591166.0655999999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>
        <v>3</v>
      </c>
      <c r="AD11" s="10">
        <f t="shared" si="3"/>
        <v>596687.27459999989</v>
      </c>
      <c r="AE11" s="10"/>
      <c r="AF11" s="10">
        <f t="shared" si="4"/>
        <v>0</v>
      </c>
      <c r="AG11" s="10"/>
      <c r="AH11" s="10"/>
      <c r="AI11" s="10"/>
      <c r="AJ11" s="10"/>
      <c r="AK11" s="10"/>
      <c r="AL11" s="10"/>
      <c r="AM11" s="10">
        <f t="shared" si="5"/>
        <v>11</v>
      </c>
      <c r="AN11" s="10">
        <f t="shared" si="6"/>
        <v>2187853.3401999995</v>
      </c>
    </row>
    <row r="12" spans="1:40" ht="15.75" x14ac:dyDescent="0.25">
      <c r="A12" s="17" t="s">
        <v>27</v>
      </c>
      <c r="B12" s="6" t="s">
        <v>28</v>
      </c>
      <c r="C12" s="7">
        <v>1.6060000000000001</v>
      </c>
      <c r="D12" s="8">
        <v>118535</v>
      </c>
      <c r="E12" s="9">
        <v>0.15</v>
      </c>
      <c r="F12" s="8">
        <f t="shared" ref="F12:F43" si="8">D12-G12</f>
        <v>100754.75</v>
      </c>
      <c r="G12" s="8">
        <f t="shared" ref="G12:G43" si="9">D12*E12</f>
        <v>17780.25</v>
      </c>
      <c r="H12" s="8">
        <v>129309.8315</v>
      </c>
      <c r="I12" s="10">
        <v>1</v>
      </c>
      <c r="J12" s="10">
        <f t="shared" si="0"/>
        <v>129309.8315</v>
      </c>
      <c r="K12" s="10"/>
      <c r="L12" s="10">
        <f t="shared" si="1"/>
        <v>0</v>
      </c>
      <c r="M12" s="10"/>
      <c r="N12" s="10">
        <f t="shared" si="7"/>
        <v>0</v>
      </c>
      <c r="O12" s="10"/>
      <c r="P12" s="10"/>
      <c r="Q12" s="10">
        <v>80</v>
      </c>
      <c r="R12" s="10">
        <f t="shared" si="2"/>
        <v>10344786.52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>
        <f t="shared" si="3"/>
        <v>0</v>
      </c>
      <c r="AE12" s="10"/>
      <c r="AF12" s="10">
        <f t="shared" si="4"/>
        <v>0</v>
      </c>
      <c r="AG12" s="10"/>
      <c r="AH12" s="10"/>
      <c r="AI12" s="10"/>
      <c r="AJ12" s="10"/>
      <c r="AK12" s="10"/>
      <c r="AL12" s="10"/>
      <c r="AM12" s="10">
        <f t="shared" si="5"/>
        <v>81</v>
      </c>
      <c r="AN12" s="10">
        <f t="shared" si="6"/>
        <v>10474096.351499999</v>
      </c>
    </row>
    <row r="13" spans="1:40" ht="15.75" x14ac:dyDescent="0.25">
      <c r="A13" s="18" t="s">
        <v>29</v>
      </c>
      <c r="B13" s="6" t="s">
        <v>30</v>
      </c>
      <c r="C13" s="7">
        <v>1.6060000000000001</v>
      </c>
      <c r="D13" s="8">
        <v>131418</v>
      </c>
      <c r="E13" s="9">
        <v>0.3</v>
      </c>
      <c r="F13" s="8">
        <f t="shared" si="8"/>
        <v>91992.6</v>
      </c>
      <c r="G13" s="8">
        <f t="shared" si="9"/>
        <v>39425.4</v>
      </c>
      <c r="H13" s="8">
        <v>155309.79240000001</v>
      </c>
      <c r="I13" s="10"/>
      <c r="J13" s="10">
        <f t="shared" si="0"/>
        <v>0</v>
      </c>
      <c r="K13" s="10"/>
      <c r="L13" s="10">
        <f t="shared" si="1"/>
        <v>0</v>
      </c>
      <c r="M13" s="10"/>
      <c r="N13" s="10">
        <f t="shared" si="7"/>
        <v>0</v>
      </c>
      <c r="O13" s="10"/>
      <c r="P13" s="10"/>
      <c r="Q13" s="10">
        <v>20</v>
      </c>
      <c r="R13" s="10">
        <f t="shared" si="2"/>
        <v>3106195.8480000002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 t="shared" si="3"/>
        <v>0</v>
      </c>
      <c r="AE13" s="10"/>
      <c r="AF13" s="10">
        <f t="shared" si="4"/>
        <v>0</v>
      </c>
      <c r="AG13" s="10"/>
      <c r="AH13" s="10"/>
      <c r="AI13" s="10"/>
      <c r="AJ13" s="10"/>
      <c r="AK13" s="10"/>
      <c r="AL13" s="10"/>
      <c r="AM13" s="10">
        <f t="shared" si="5"/>
        <v>20</v>
      </c>
      <c r="AN13" s="10">
        <f t="shared" si="6"/>
        <v>3106195.8480000002</v>
      </c>
    </row>
    <row r="14" spans="1:40" ht="56.25" customHeight="1" x14ac:dyDescent="0.25">
      <c r="A14" s="18" t="s">
        <v>31</v>
      </c>
      <c r="B14" s="6" t="s">
        <v>32</v>
      </c>
      <c r="C14" s="7">
        <v>1.6060000000000001</v>
      </c>
      <c r="D14" s="8">
        <v>223384</v>
      </c>
      <c r="E14" s="9">
        <v>0.45</v>
      </c>
      <c r="F14" s="8">
        <f t="shared" si="8"/>
        <v>122861.2</v>
      </c>
      <c r="G14" s="8">
        <f t="shared" si="9"/>
        <v>100522.8</v>
      </c>
      <c r="H14" s="8">
        <v>284300.81680000003</v>
      </c>
      <c r="I14" s="10"/>
      <c r="J14" s="10">
        <f t="shared" si="0"/>
        <v>0</v>
      </c>
      <c r="K14" s="10"/>
      <c r="L14" s="10">
        <f t="shared" si="1"/>
        <v>0</v>
      </c>
      <c r="M14" s="10"/>
      <c r="N14" s="10">
        <f t="shared" si="7"/>
        <v>0</v>
      </c>
      <c r="O14" s="10"/>
      <c r="P14" s="10"/>
      <c r="Q14" s="10"/>
      <c r="R14" s="10">
        <f t="shared" si="2"/>
        <v>0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f t="shared" si="3"/>
        <v>0</v>
      </c>
      <c r="AE14" s="10"/>
      <c r="AF14" s="10">
        <f t="shared" si="4"/>
        <v>0</v>
      </c>
      <c r="AG14" s="10"/>
      <c r="AH14" s="10"/>
      <c r="AI14" s="10"/>
      <c r="AJ14" s="10"/>
      <c r="AK14" s="10"/>
      <c r="AL14" s="10"/>
      <c r="AM14" s="10">
        <f t="shared" si="5"/>
        <v>0</v>
      </c>
      <c r="AN14" s="10">
        <f t="shared" si="6"/>
        <v>0</v>
      </c>
    </row>
    <row r="15" spans="1:40" ht="15.75" x14ac:dyDescent="0.25">
      <c r="A15" s="18" t="s">
        <v>33</v>
      </c>
      <c r="B15" s="6" t="s">
        <v>34</v>
      </c>
      <c r="C15" s="7">
        <v>1.6060000000000001</v>
      </c>
      <c r="D15" s="8">
        <v>88596</v>
      </c>
      <c r="E15" s="9">
        <v>0.3</v>
      </c>
      <c r="F15" s="8">
        <f t="shared" si="8"/>
        <v>62017.2</v>
      </c>
      <c r="G15" s="8">
        <f t="shared" si="9"/>
        <v>26578.799999999999</v>
      </c>
      <c r="H15" s="8">
        <v>104702.7528</v>
      </c>
      <c r="I15" s="10"/>
      <c r="J15" s="10">
        <f t="shared" si="0"/>
        <v>0</v>
      </c>
      <c r="K15" s="10"/>
      <c r="L15" s="10">
        <f t="shared" si="1"/>
        <v>0</v>
      </c>
      <c r="M15" s="10"/>
      <c r="N15" s="10">
        <f t="shared" si="7"/>
        <v>0</v>
      </c>
      <c r="O15" s="10"/>
      <c r="P15" s="10"/>
      <c r="Q15" s="10"/>
      <c r="R15" s="10">
        <f t="shared" si="2"/>
        <v>0</v>
      </c>
      <c r="S15" s="10"/>
      <c r="T15" s="10"/>
      <c r="U15" s="10"/>
      <c r="V15" s="10"/>
      <c r="W15" s="10"/>
      <c r="X15" s="10"/>
      <c r="Y15" s="10"/>
      <c r="Z15" s="10"/>
      <c r="AA15" s="160">
        <v>70</v>
      </c>
      <c r="AB15" s="10">
        <f>AA15*H15</f>
        <v>7329192.6960000005</v>
      </c>
      <c r="AC15" s="10"/>
      <c r="AD15" s="10">
        <f t="shared" si="3"/>
        <v>0</v>
      </c>
      <c r="AE15" s="10"/>
      <c r="AF15" s="10">
        <f t="shared" si="4"/>
        <v>0</v>
      </c>
      <c r="AG15" s="10"/>
      <c r="AH15" s="10"/>
      <c r="AI15" s="10"/>
      <c r="AJ15" s="10"/>
      <c r="AK15" s="10"/>
      <c r="AL15" s="10"/>
      <c r="AM15" s="10">
        <f t="shared" si="5"/>
        <v>70</v>
      </c>
      <c r="AN15" s="10">
        <f t="shared" si="6"/>
        <v>7329192.6960000005</v>
      </c>
    </row>
    <row r="16" spans="1:40" ht="15.75" x14ac:dyDescent="0.25">
      <c r="A16" s="217" t="s">
        <v>35</v>
      </c>
      <c r="B16" s="6" t="s">
        <v>36</v>
      </c>
      <c r="C16" s="7">
        <v>1.6060000000000001</v>
      </c>
      <c r="D16" s="8">
        <v>143254</v>
      </c>
      <c r="E16" s="9">
        <v>0.3</v>
      </c>
      <c r="F16" s="8">
        <f t="shared" si="8"/>
        <v>100277.8</v>
      </c>
      <c r="G16" s="8">
        <f t="shared" si="9"/>
        <v>42976.2</v>
      </c>
      <c r="H16" s="8">
        <v>169297.5772</v>
      </c>
      <c r="I16" s="10"/>
      <c r="J16" s="10">
        <f t="shared" si="0"/>
        <v>0</v>
      </c>
      <c r="K16" s="10">
        <v>102</v>
      </c>
      <c r="L16" s="10">
        <f t="shared" si="1"/>
        <v>17268352.874400001</v>
      </c>
      <c r="M16" s="10"/>
      <c r="N16" s="10">
        <f t="shared" si="7"/>
        <v>0</v>
      </c>
      <c r="O16" s="10"/>
      <c r="P16" s="10"/>
      <c r="Q16" s="10"/>
      <c r="R16" s="10">
        <f t="shared" si="2"/>
        <v>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 t="shared" si="3"/>
        <v>0</v>
      </c>
      <c r="AE16" s="10"/>
      <c r="AF16" s="10">
        <f t="shared" si="4"/>
        <v>0</v>
      </c>
      <c r="AG16" s="10"/>
      <c r="AH16" s="10"/>
      <c r="AI16" s="10"/>
      <c r="AJ16" s="10"/>
      <c r="AK16" s="10"/>
      <c r="AL16" s="10"/>
      <c r="AM16" s="10">
        <f t="shared" si="5"/>
        <v>102</v>
      </c>
      <c r="AN16" s="10">
        <f t="shared" si="6"/>
        <v>17268352.874400001</v>
      </c>
    </row>
    <row r="17" spans="1:40" ht="15.75" x14ac:dyDescent="0.25">
      <c r="A17" s="208"/>
      <c r="B17" s="6" t="s">
        <v>37</v>
      </c>
      <c r="C17" s="7">
        <v>1.6060000000000001</v>
      </c>
      <c r="D17" s="8">
        <v>141904</v>
      </c>
      <c r="E17" s="9">
        <v>0.15</v>
      </c>
      <c r="F17" s="8">
        <f t="shared" si="8"/>
        <v>120618.4</v>
      </c>
      <c r="G17" s="8">
        <f>D17*E17</f>
        <v>21285.599999999999</v>
      </c>
      <c r="H17" s="8">
        <v>154803.0736</v>
      </c>
      <c r="I17" s="10"/>
      <c r="J17" s="10">
        <f t="shared" si="0"/>
        <v>0</v>
      </c>
      <c r="K17" s="10">
        <v>13</v>
      </c>
      <c r="L17" s="10">
        <f t="shared" si="1"/>
        <v>2012439.9568</v>
      </c>
      <c r="M17" s="10"/>
      <c r="N17" s="10">
        <f t="shared" si="7"/>
        <v>0</v>
      </c>
      <c r="O17" s="10"/>
      <c r="P17" s="10"/>
      <c r="Q17" s="10"/>
      <c r="R17" s="10">
        <f t="shared" si="2"/>
        <v>0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>
        <f t="shared" si="3"/>
        <v>0</v>
      </c>
      <c r="AE17" s="10"/>
      <c r="AF17" s="10">
        <f t="shared" si="4"/>
        <v>0</v>
      </c>
      <c r="AG17" s="10"/>
      <c r="AH17" s="10"/>
      <c r="AI17" s="10"/>
      <c r="AJ17" s="10"/>
      <c r="AK17" s="10"/>
      <c r="AL17" s="10"/>
      <c r="AM17" s="10">
        <f t="shared" si="5"/>
        <v>13</v>
      </c>
      <c r="AN17" s="10">
        <f t="shared" si="6"/>
        <v>2012439.9568</v>
      </c>
    </row>
    <row r="18" spans="1:40" ht="15.75" x14ac:dyDescent="0.25">
      <c r="A18" s="209"/>
      <c r="B18" s="6" t="s">
        <v>38</v>
      </c>
      <c r="C18" s="7">
        <v>1.6060000000000001</v>
      </c>
      <c r="D18" s="8">
        <v>204013</v>
      </c>
      <c r="E18" s="9">
        <v>0.15</v>
      </c>
      <c r="F18" s="8">
        <f t="shared" si="8"/>
        <v>173411.05</v>
      </c>
      <c r="G18" s="8">
        <f t="shared" ref="G18" si="10">D18*E18</f>
        <v>30601.949999999997</v>
      </c>
      <c r="H18" s="8">
        <v>222557.78169999999</v>
      </c>
      <c r="I18" s="10"/>
      <c r="J18" s="10">
        <f t="shared" si="0"/>
        <v>0</v>
      </c>
      <c r="K18" s="10">
        <v>9</v>
      </c>
      <c r="L18" s="10">
        <f t="shared" si="1"/>
        <v>2003020.0352999999</v>
      </c>
      <c r="M18" s="10"/>
      <c r="N18" s="10">
        <f t="shared" si="7"/>
        <v>0</v>
      </c>
      <c r="O18" s="10"/>
      <c r="P18" s="10"/>
      <c r="Q18" s="10"/>
      <c r="R18" s="10">
        <f t="shared" si="2"/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>
        <f t="shared" si="3"/>
        <v>0</v>
      </c>
      <c r="AE18" s="10"/>
      <c r="AF18" s="10">
        <f t="shared" si="4"/>
        <v>0</v>
      </c>
      <c r="AG18" s="10"/>
      <c r="AH18" s="10"/>
      <c r="AI18" s="10"/>
      <c r="AJ18" s="10"/>
      <c r="AK18" s="10"/>
      <c r="AL18" s="10"/>
      <c r="AM18" s="10">
        <f t="shared" si="5"/>
        <v>9</v>
      </c>
      <c r="AN18" s="10">
        <f t="shared" si="6"/>
        <v>2003020.0352999999</v>
      </c>
    </row>
    <row r="19" spans="1:40" ht="15.75" x14ac:dyDescent="0.25">
      <c r="A19" s="207" t="s">
        <v>39</v>
      </c>
      <c r="B19" s="6" t="s">
        <v>40</v>
      </c>
      <c r="C19" s="7">
        <v>1.6060000000000001</v>
      </c>
      <c r="D19" s="8">
        <v>221653</v>
      </c>
      <c r="E19" s="9">
        <v>0.15</v>
      </c>
      <c r="F19" s="8">
        <f t="shared" si="8"/>
        <v>188405.05</v>
      </c>
      <c r="G19" s="8">
        <f t="shared" si="9"/>
        <v>33247.949999999997</v>
      </c>
      <c r="H19" s="8">
        <v>241801.25769999999</v>
      </c>
      <c r="I19" s="10"/>
      <c r="J19" s="10">
        <f t="shared" si="0"/>
        <v>0</v>
      </c>
      <c r="K19" s="10"/>
      <c r="L19" s="10">
        <f t="shared" si="1"/>
        <v>0</v>
      </c>
      <c r="M19" s="10">
        <v>45</v>
      </c>
      <c r="N19" s="10">
        <f t="shared" si="7"/>
        <v>10881056.5965</v>
      </c>
      <c r="O19" s="10"/>
      <c r="P19" s="10"/>
      <c r="Q19" s="10"/>
      <c r="R19" s="10">
        <f t="shared" si="2"/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>
        <f t="shared" si="3"/>
        <v>0</v>
      </c>
      <c r="AE19" s="10"/>
      <c r="AF19" s="10">
        <f t="shared" si="4"/>
        <v>0</v>
      </c>
      <c r="AG19" s="10"/>
      <c r="AH19" s="10"/>
      <c r="AI19" s="10"/>
      <c r="AJ19" s="10"/>
      <c r="AK19" s="10"/>
      <c r="AL19" s="10"/>
      <c r="AM19" s="10">
        <f t="shared" si="5"/>
        <v>45</v>
      </c>
      <c r="AN19" s="10">
        <f t="shared" si="6"/>
        <v>10881056.5965</v>
      </c>
    </row>
    <row r="20" spans="1:40" ht="15.75" x14ac:dyDescent="0.25">
      <c r="A20" s="209"/>
      <c r="B20" s="6" t="s">
        <v>41</v>
      </c>
      <c r="C20" s="7">
        <v>1.6060000000000001</v>
      </c>
      <c r="D20" s="8">
        <v>324777</v>
      </c>
      <c r="E20" s="9">
        <v>0.15</v>
      </c>
      <c r="F20" s="8">
        <f t="shared" si="8"/>
        <v>276060.45</v>
      </c>
      <c r="G20" s="8">
        <f t="shared" si="9"/>
        <v>48716.549999999996</v>
      </c>
      <c r="H20" s="8">
        <v>354299.22930000001</v>
      </c>
      <c r="I20" s="10"/>
      <c r="J20" s="10">
        <f t="shared" si="0"/>
        <v>0</v>
      </c>
      <c r="K20" s="10"/>
      <c r="L20" s="10">
        <f t="shared" si="1"/>
        <v>0</v>
      </c>
      <c r="M20" s="10"/>
      <c r="N20" s="10">
        <f t="shared" si="7"/>
        <v>0</v>
      </c>
      <c r="O20" s="10"/>
      <c r="P20" s="10"/>
      <c r="Q20" s="10"/>
      <c r="R20" s="10">
        <f t="shared" si="2"/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>
        <f t="shared" si="3"/>
        <v>0</v>
      </c>
      <c r="AE20" s="10"/>
      <c r="AF20" s="10">
        <f t="shared" si="4"/>
        <v>0</v>
      </c>
      <c r="AG20" s="10"/>
      <c r="AH20" s="10"/>
      <c r="AI20" s="10"/>
      <c r="AJ20" s="10"/>
      <c r="AK20" s="10"/>
      <c r="AL20" s="10"/>
      <c r="AM20" s="10">
        <f t="shared" si="5"/>
        <v>0</v>
      </c>
      <c r="AN20" s="10">
        <f t="shared" si="6"/>
        <v>0</v>
      </c>
    </row>
    <row r="21" spans="1:40" ht="15.75" x14ac:dyDescent="0.25">
      <c r="A21" s="207" t="s">
        <v>42</v>
      </c>
      <c r="B21" s="6" t="s">
        <v>43</v>
      </c>
      <c r="C21" s="7">
        <v>1.6060000000000001</v>
      </c>
      <c r="D21" s="8">
        <v>112058</v>
      </c>
      <c r="E21" s="9">
        <v>0.3</v>
      </c>
      <c r="F21" s="8">
        <f>D21-G21</f>
        <v>78440.600000000006</v>
      </c>
      <c r="G21" s="8">
        <f>D21*E21</f>
        <v>33617.4</v>
      </c>
      <c r="H21" s="8">
        <v>132430.14440000002</v>
      </c>
      <c r="I21" s="10"/>
      <c r="J21" s="10">
        <f t="shared" si="0"/>
        <v>0</v>
      </c>
      <c r="K21" s="10"/>
      <c r="L21" s="10">
        <f t="shared" si="1"/>
        <v>0</v>
      </c>
      <c r="M21" s="10"/>
      <c r="N21" s="10">
        <f t="shared" si="7"/>
        <v>0</v>
      </c>
      <c r="O21" s="10">
        <v>100</v>
      </c>
      <c r="P21" s="10">
        <f>O21*H21</f>
        <v>13243014.440000001</v>
      </c>
      <c r="Q21" s="10">
        <v>50</v>
      </c>
      <c r="R21" s="10">
        <f t="shared" si="2"/>
        <v>6621507.2200000007</v>
      </c>
      <c r="S21" s="10"/>
      <c r="T21" s="10"/>
      <c r="U21" s="10">
        <v>2</v>
      </c>
      <c r="V21" s="10">
        <f t="shared" ref="V21:V30" si="11">U21*H21</f>
        <v>264860.28880000004</v>
      </c>
      <c r="W21" s="10"/>
      <c r="X21" s="10"/>
      <c r="Y21" s="10"/>
      <c r="Z21" s="10"/>
      <c r="AA21" s="10"/>
      <c r="AB21" s="10"/>
      <c r="AC21" s="10"/>
      <c r="AD21" s="10">
        <f t="shared" si="3"/>
        <v>0</v>
      </c>
      <c r="AE21" s="10"/>
      <c r="AF21" s="10">
        <f t="shared" si="4"/>
        <v>0</v>
      </c>
      <c r="AG21" s="10"/>
      <c r="AH21" s="10"/>
      <c r="AI21" s="10">
        <v>40</v>
      </c>
      <c r="AJ21" s="10">
        <f>AI21*H21</f>
        <v>5297205.7760000005</v>
      </c>
      <c r="AK21" s="10"/>
      <c r="AL21" s="10"/>
      <c r="AM21" s="10">
        <f t="shared" si="5"/>
        <v>192</v>
      </c>
      <c r="AN21" s="10">
        <f t="shared" si="6"/>
        <v>25426587.724800006</v>
      </c>
    </row>
    <row r="22" spans="1:40" ht="31.5" x14ac:dyDescent="0.25">
      <c r="A22" s="209"/>
      <c r="B22" s="6" t="s">
        <v>44</v>
      </c>
      <c r="C22" s="7">
        <v>1.6060000000000001</v>
      </c>
      <c r="D22" s="8">
        <v>117683</v>
      </c>
      <c r="E22" s="9">
        <v>0.3</v>
      </c>
      <c r="F22" s="8">
        <f>D22-G22</f>
        <v>82378.100000000006</v>
      </c>
      <c r="G22" s="8">
        <f>D22*E22</f>
        <v>35304.9</v>
      </c>
      <c r="H22" s="8">
        <v>139077.76940000002</v>
      </c>
      <c r="I22" s="10">
        <v>32</v>
      </c>
      <c r="J22" s="10">
        <f t="shared" si="0"/>
        <v>4450488.6208000006</v>
      </c>
      <c r="K22" s="10"/>
      <c r="L22" s="10">
        <f t="shared" si="1"/>
        <v>0</v>
      </c>
      <c r="M22" s="10"/>
      <c r="N22" s="10">
        <f t="shared" si="7"/>
        <v>0</v>
      </c>
      <c r="O22" s="10"/>
      <c r="P22" s="10"/>
      <c r="Q22" s="10">
        <v>100</v>
      </c>
      <c r="R22" s="10">
        <f t="shared" si="2"/>
        <v>13907776.940000001</v>
      </c>
      <c r="S22" s="10"/>
      <c r="T22" s="10"/>
      <c r="U22" s="10"/>
      <c r="V22" s="10">
        <f t="shared" si="11"/>
        <v>0</v>
      </c>
      <c r="W22" s="10"/>
      <c r="X22" s="10"/>
      <c r="Y22" s="10"/>
      <c r="Z22" s="10"/>
      <c r="AA22" s="10"/>
      <c r="AB22" s="10"/>
      <c r="AC22" s="10"/>
      <c r="AD22" s="10">
        <f t="shared" si="3"/>
        <v>0</v>
      </c>
      <c r="AE22" s="10"/>
      <c r="AF22" s="10">
        <f t="shared" si="4"/>
        <v>0</v>
      </c>
      <c r="AG22" s="10"/>
      <c r="AH22" s="10"/>
      <c r="AI22" s="10">
        <v>60</v>
      </c>
      <c r="AJ22" s="10">
        <f>AI22*H22</f>
        <v>8344666.1640000008</v>
      </c>
      <c r="AK22" s="10"/>
      <c r="AL22" s="10"/>
      <c r="AM22" s="10">
        <f t="shared" si="5"/>
        <v>192</v>
      </c>
      <c r="AN22" s="10">
        <f t="shared" si="6"/>
        <v>26702931.724800002</v>
      </c>
    </row>
    <row r="23" spans="1:40" ht="15.75" x14ac:dyDescent="0.25">
      <c r="A23" s="207" t="s">
        <v>45</v>
      </c>
      <c r="B23" s="6" t="s">
        <v>46</v>
      </c>
      <c r="C23" s="7">
        <v>1.6060000000000001</v>
      </c>
      <c r="D23" s="8">
        <v>100288</v>
      </c>
      <c r="E23" s="9">
        <v>0.3</v>
      </c>
      <c r="F23" s="8">
        <f t="shared" si="8"/>
        <v>70201.600000000006</v>
      </c>
      <c r="G23" s="8">
        <f t="shared" si="9"/>
        <v>30086.399999999998</v>
      </c>
      <c r="H23" s="8">
        <v>118520.3584</v>
      </c>
      <c r="I23" s="10"/>
      <c r="J23" s="10">
        <f t="shared" si="0"/>
        <v>0</v>
      </c>
      <c r="K23" s="10"/>
      <c r="L23" s="10">
        <f t="shared" si="1"/>
        <v>0</v>
      </c>
      <c r="M23" s="10"/>
      <c r="N23" s="10">
        <f t="shared" si="7"/>
        <v>0</v>
      </c>
      <c r="O23" s="10"/>
      <c r="P23" s="10"/>
      <c r="Q23" s="10">
        <v>10</v>
      </c>
      <c r="R23" s="10">
        <f t="shared" si="2"/>
        <v>1185203.584</v>
      </c>
      <c r="S23" s="10"/>
      <c r="T23" s="10"/>
      <c r="U23" s="10">
        <v>75</v>
      </c>
      <c r="V23" s="10">
        <f t="shared" si="11"/>
        <v>8889026.879999999</v>
      </c>
      <c r="W23" s="10"/>
      <c r="X23" s="10"/>
      <c r="Y23" s="10"/>
      <c r="Z23" s="10">
        <f>Y23*H23</f>
        <v>0</v>
      </c>
      <c r="AA23" s="10"/>
      <c r="AB23" s="10"/>
      <c r="AC23" s="10"/>
      <c r="AD23" s="10">
        <f t="shared" si="3"/>
        <v>0</v>
      </c>
      <c r="AE23" s="10"/>
      <c r="AF23" s="10">
        <f t="shared" si="4"/>
        <v>0</v>
      </c>
      <c r="AG23" s="10"/>
      <c r="AH23" s="10"/>
      <c r="AI23" s="10"/>
      <c r="AJ23" s="10"/>
      <c r="AK23" s="10"/>
      <c r="AL23" s="10"/>
      <c r="AM23" s="10">
        <f t="shared" si="5"/>
        <v>85</v>
      </c>
      <c r="AN23" s="10">
        <f t="shared" si="6"/>
        <v>10074230.464</v>
      </c>
    </row>
    <row r="24" spans="1:40" ht="15.75" x14ac:dyDescent="0.25">
      <c r="A24" s="209"/>
      <c r="B24" s="6" t="s">
        <v>47</v>
      </c>
      <c r="C24" s="7">
        <v>1.6060000000000001</v>
      </c>
      <c r="D24" s="8">
        <v>60064</v>
      </c>
      <c r="E24" s="9">
        <v>0.3</v>
      </c>
      <c r="F24" s="8">
        <f t="shared" si="8"/>
        <v>42044.800000000003</v>
      </c>
      <c r="G24" s="8">
        <f t="shared" si="9"/>
        <v>18019.2</v>
      </c>
      <c r="H24" s="8">
        <v>70983.635200000004</v>
      </c>
      <c r="I24" s="10"/>
      <c r="J24" s="10">
        <f t="shared" si="0"/>
        <v>0</v>
      </c>
      <c r="K24" s="10"/>
      <c r="L24" s="10">
        <f t="shared" si="1"/>
        <v>0</v>
      </c>
      <c r="M24" s="10"/>
      <c r="N24" s="10">
        <f t="shared" si="7"/>
        <v>0</v>
      </c>
      <c r="O24" s="10"/>
      <c r="P24" s="10"/>
      <c r="Q24" s="10">
        <v>40</v>
      </c>
      <c r="R24" s="10">
        <f t="shared" si="2"/>
        <v>2839345.4080000003</v>
      </c>
      <c r="S24" s="10"/>
      <c r="T24" s="10"/>
      <c r="U24" s="10">
        <f>73</f>
        <v>73</v>
      </c>
      <c r="V24" s="10">
        <f t="shared" si="11"/>
        <v>5181805.3695999999</v>
      </c>
      <c r="W24" s="10"/>
      <c r="X24" s="10"/>
      <c r="Y24" s="10">
        <v>5</v>
      </c>
      <c r="Z24" s="10">
        <f>Y24*H24</f>
        <v>354918.17600000004</v>
      </c>
      <c r="AA24" s="10"/>
      <c r="AB24" s="10"/>
      <c r="AC24" s="10"/>
      <c r="AD24" s="10">
        <f t="shared" si="3"/>
        <v>0</v>
      </c>
      <c r="AE24" s="10"/>
      <c r="AF24" s="10">
        <f t="shared" si="4"/>
        <v>0</v>
      </c>
      <c r="AG24" s="10"/>
      <c r="AH24" s="10"/>
      <c r="AI24" s="10"/>
      <c r="AJ24" s="10"/>
      <c r="AK24" s="10"/>
      <c r="AL24" s="10"/>
      <c r="AM24" s="10">
        <f t="shared" si="5"/>
        <v>118</v>
      </c>
      <c r="AN24" s="10">
        <f t="shared" si="6"/>
        <v>8376068.9535999997</v>
      </c>
    </row>
    <row r="25" spans="1:40" ht="15.75" x14ac:dyDescent="0.25">
      <c r="A25" s="18" t="s">
        <v>48</v>
      </c>
      <c r="B25" s="6" t="s">
        <v>49</v>
      </c>
      <c r="C25" s="7">
        <v>1.6060000000000001</v>
      </c>
      <c r="D25" s="8">
        <v>62641</v>
      </c>
      <c r="E25" s="9">
        <v>0.3</v>
      </c>
      <c r="F25" s="8">
        <f t="shared" si="8"/>
        <v>43848.7</v>
      </c>
      <c r="G25" s="8">
        <f t="shared" si="9"/>
        <v>18792.3</v>
      </c>
      <c r="H25" s="8">
        <v>74029.133799999996</v>
      </c>
      <c r="I25" s="10"/>
      <c r="J25" s="10">
        <f t="shared" si="0"/>
        <v>0</v>
      </c>
      <c r="K25" s="10"/>
      <c r="L25" s="10">
        <f t="shared" si="1"/>
        <v>0</v>
      </c>
      <c r="M25" s="10"/>
      <c r="N25" s="10">
        <f t="shared" si="7"/>
        <v>0</v>
      </c>
      <c r="O25" s="10"/>
      <c r="P25" s="10"/>
      <c r="Q25" s="10"/>
      <c r="R25" s="10">
        <f t="shared" si="2"/>
        <v>0</v>
      </c>
      <c r="S25" s="10"/>
      <c r="T25" s="10"/>
      <c r="U25" s="10"/>
      <c r="V25" s="10">
        <f t="shared" si="11"/>
        <v>0</v>
      </c>
      <c r="W25" s="10">
        <v>808</v>
      </c>
      <c r="X25" s="10">
        <f>W25*H25</f>
        <v>59815540.110399999</v>
      </c>
      <c r="Y25" s="10"/>
      <c r="Z25" s="10"/>
      <c r="AA25" s="10"/>
      <c r="AB25" s="10"/>
      <c r="AC25" s="10">
        <v>7</v>
      </c>
      <c r="AD25" s="10">
        <f t="shared" si="3"/>
        <v>518203.93659999996</v>
      </c>
      <c r="AE25" s="10"/>
      <c r="AF25" s="10">
        <f t="shared" si="4"/>
        <v>0</v>
      </c>
      <c r="AG25" s="10"/>
      <c r="AH25" s="10"/>
      <c r="AI25" s="10"/>
      <c r="AJ25" s="10"/>
      <c r="AK25" s="10"/>
      <c r="AL25" s="10"/>
      <c r="AM25" s="10">
        <f t="shared" si="5"/>
        <v>815</v>
      </c>
      <c r="AN25" s="10">
        <f t="shared" si="6"/>
        <v>60333744.046999998</v>
      </c>
    </row>
    <row r="26" spans="1:40" ht="15.75" x14ac:dyDescent="0.25">
      <c r="A26" s="207" t="s">
        <v>50</v>
      </c>
      <c r="B26" s="6" t="s">
        <v>51</v>
      </c>
      <c r="C26" s="7">
        <v>1.6060000000000001</v>
      </c>
      <c r="D26" s="8">
        <v>72157</v>
      </c>
      <c r="E26" s="9">
        <v>0.3</v>
      </c>
      <c r="F26" s="8">
        <f t="shared" si="8"/>
        <v>50509.9</v>
      </c>
      <c r="G26" s="8">
        <f t="shared" si="9"/>
        <v>21647.1</v>
      </c>
      <c r="H26" s="8">
        <v>85275.142599999992</v>
      </c>
      <c r="I26" s="10">
        <v>1</v>
      </c>
      <c r="J26" s="10">
        <f t="shared" si="0"/>
        <v>85275.142599999992</v>
      </c>
      <c r="K26" s="10"/>
      <c r="L26" s="10">
        <f t="shared" si="1"/>
        <v>0</v>
      </c>
      <c r="M26" s="10"/>
      <c r="N26" s="10">
        <f t="shared" si="7"/>
        <v>0</v>
      </c>
      <c r="O26" s="10"/>
      <c r="P26" s="10"/>
      <c r="Q26" s="10"/>
      <c r="R26" s="10">
        <f t="shared" si="2"/>
        <v>0</v>
      </c>
      <c r="S26" s="10"/>
      <c r="T26" s="10"/>
      <c r="U26" s="10"/>
      <c r="V26" s="10">
        <f t="shared" si="11"/>
        <v>0</v>
      </c>
      <c r="W26" s="10"/>
      <c r="X26" s="10"/>
      <c r="Y26" s="10"/>
      <c r="Z26" s="10"/>
      <c r="AA26" s="10"/>
      <c r="AB26" s="10"/>
      <c r="AC26" s="10"/>
      <c r="AD26" s="10">
        <f t="shared" si="3"/>
        <v>0</v>
      </c>
      <c r="AE26" s="10"/>
      <c r="AF26" s="10">
        <f t="shared" si="4"/>
        <v>0</v>
      </c>
      <c r="AG26" s="10"/>
      <c r="AH26" s="10"/>
      <c r="AI26" s="10"/>
      <c r="AJ26" s="10"/>
      <c r="AK26" s="10"/>
      <c r="AL26" s="10"/>
      <c r="AM26" s="10">
        <f t="shared" si="5"/>
        <v>1</v>
      </c>
      <c r="AN26" s="10">
        <f t="shared" si="6"/>
        <v>85275.142599999992</v>
      </c>
    </row>
    <row r="27" spans="1:40" ht="15.75" x14ac:dyDescent="0.25">
      <c r="A27" s="209" t="s">
        <v>51</v>
      </c>
      <c r="B27" s="6" t="s">
        <v>52</v>
      </c>
      <c r="C27" s="7">
        <v>1.6060000000000001</v>
      </c>
      <c r="D27" s="8">
        <v>152977</v>
      </c>
      <c r="E27" s="9">
        <v>0.15</v>
      </c>
      <c r="F27" s="8">
        <f t="shared" si="8"/>
        <v>130030.45</v>
      </c>
      <c r="G27" s="8">
        <f t="shared" si="9"/>
        <v>22946.55</v>
      </c>
      <c r="H27" s="8">
        <v>166882.60930000001</v>
      </c>
      <c r="I27" s="10">
        <v>11</v>
      </c>
      <c r="J27" s="10">
        <f t="shared" si="0"/>
        <v>1835708.7023</v>
      </c>
      <c r="K27" s="10"/>
      <c r="L27" s="10">
        <f t="shared" si="1"/>
        <v>0</v>
      </c>
      <c r="M27" s="10"/>
      <c r="N27" s="10">
        <f t="shared" si="7"/>
        <v>0</v>
      </c>
      <c r="O27" s="10"/>
      <c r="P27" s="10"/>
      <c r="Q27" s="10"/>
      <c r="R27" s="10">
        <f t="shared" si="2"/>
        <v>0</v>
      </c>
      <c r="S27" s="10"/>
      <c r="T27" s="10"/>
      <c r="U27" s="10"/>
      <c r="V27" s="10">
        <f t="shared" si="11"/>
        <v>0</v>
      </c>
      <c r="W27" s="10"/>
      <c r="X27" s="10"/>
      <c r="Y27" s="10"/>
      <c r="Z27" s="10"/>
      <c r="AA27" s="10"/>
      <c r="AB27" s="10"/>
      <c r="AC27" s="10"/>
      <c r="AD27" s="10">
        <f t="shared" si="3"/>
        <v>0</v>
      </c>
      <c r="AE27" s="10"/>
      <c r="AF27" s="10">
        <f t="shared" si="4"/>
        <v>0</v>
      </c>
      <c r="AG27" s="10"/>
      <c r="AH27" s="10"/>
      <c r="AI27" s="10"/>
      <c r="AJ27" s="10"/>
      <c r="AK27" s="10"/>
      <c r="AL27" s="10"/>
      <c r="AM27" s="10">
        <f t="shared" si="5"/>
        <v>11</v>
      </c>
      <c r="AN27" s="10">
        <f t="shared" si="6"/>
        <v>1835708.7023</v>
      </c>
    </row>
    <row r="28" spans="1:40" ht="15.75" x14ac:dyDescent="0.25">
      <c r="A28" s="18" t="s">
        <v>53</v>
      </c>
      <c r="B28" s="6" t="s">
        <v>54</v>
      </c>
      <c r="C28" s="7">
        <v>1.6060000000000001</v>
      </c>
      <c r="D28" s="8">
        <v>115333</v>
      </c>
      <c r="E28" s="9">
        <v>0.3</v>
      </c>
      <c r="F28" s="8">
        <f t="shared" si="8"/>
        <v>80733.100000000006</v>
      </c>
      <c r="G28" s="8">
        <f t="shared" si="9"/>
        <v>34599.9</v>
      </c>
      <c r="H28" s="8">
        <v>136300.53940000001</v>
      </c>
      <c r="I28" s="10"/>
      <c r="J28" s="10">
        <f t="shared" si="0"/>
        <v>0</v>
      </c>
      <c r="K28" s="10"/>
      <c r="L28" s="10">
        <f t="shared" si="1"/>
        <v>0</v>
      </c>
      <c r="M28" s="10"/>
      <c r="N28" s="10">
        <f t="shared" si="7"/>
        <v>0</v>
      </c>
      <c r="O28" s="10"/>
      <c r="P28" s="10"/>
      <c r="Q28" s="10">
        <v>150</v>
      </c>
      <c r="R28" s="10">
        <f t="shared" si="2"/>
        <v>20445080.91</v>
      </c>
      <c r="S28" s="10"/>
      <c r="T28" s="10"/>
      <c r="U28" s="10"/>
      <c r="V28" s="10">
        <f t="shared" si="11"/>
        <v>0</v>
      </c>
      <c r="W28" s="10"/>
      <c r="X28" s="10"/>
      <c r="Y28" s="10"/>
      <c r="Z28" s="10"/>
      <c r="AA28" s="10"/>
      <c r="AB28" s="10"/>
      <c r="AC28" s="10"/>
      <c r="AD28" s="10">
        <f t="shared" si="3"/>
        <v>0</v>
      </c>
      <c r="AE28" s="10"/>
      <c r="AF28" s="10">
        <f t="shared" si="4"/>
        <v>0</v>
      </c>
      <c r="AG28" s="10"/>
      <c r="AH28" s="10"/>
      <c r="AI28" s="10"/>
      <c r="AJ28" s="10"/>
      <c r="AK28" s="10"/>
      <c r="AL28" s="10"/>
      <c r="AM28" s="10">
        <f t="shared" si="5"/>
        <v>150</v>
      </c>
      <c r="AN28" s="10">
        <f t="shared" si="6"/>
        <v>20445080.91</v>
      </c>
    </row>
    <row r="29" spans="1:40" ht="31.5" x14ac:dyDescent="0.25">
      <c r="A29" s="207" t="s">
        <v>55</v>
      </c>
      <c r="B29" s="6" t="s">
        <v>56</v>
      </c>
      <c r="C29" s="7">
        <v>1.6060000000000001</v>
      </c>
      <c r="D29" s="8">
        <v>192036</v>
      </c>
      <c r="E29" s="9">
        <v>0.15</v>
      </c>
      <c r="F29" s="8">
        <f t="shared" si="8"/>
        <v>163230.6</v>
      </c>
      <c r="G29" s="8">
        <f t="shared" si="9"/>
        <v>28805.399999999998</v>
      </c>
      <c r="H29" s="8">
        <v>209492.0724</v>
      </c>
      <c r="I29" s="10"/>
      <c r="J29" s="10">
        <f t="shared" si="0"/>
        <v>0</v>
      </c>
      <c r="K29" s="10">
        <v>635</v>
      </c>
      <c r="L29" s="10">
        <f t="shared" si="1"/>
        <v>133027465.97400001</v>
      </c>
      <c r="M29" s="10"/>
      <c r="N29" s="10">
        <f t="shared" si="7"/>
        <v>0</v>
      </c>
      <c r="O29" s="10"/>
      <c r="P29" s="10"/>
      <c r="Q29" s="10">
        <v>30</v>
      </c>
      <c r="R29" s="10">
        <f t="shared" si="2"/>
        <v>6284762.1720000003</v>
      </c>
      <c r="S29" s="10">
        <v>1</v>
      </c>
      <c r="T29" s="10">
        <f t="shared" ref="T29:T36" si="12">S29*H29</f>
        <v>209492.0724</v>
      </c>
      <c r="U29" s="10"/>
      <c r="V29" s="10">
        <f t="shared" si="11"/>
        <v>0</v>
      </c>
      <c r="W29" s="10"/>
      <c r="X29" s="10"/>
      <c r="Y29" s="10"/>
      <c r="Z29" s="10"/>
      <c r="AA29" s="10"/>
      <c r="AB29" s="10"/>
      <c r="AC29" s="10"/>
      <c r="AD29" s="10">
        <f t="shared" si="3"/>
        <v>0</v>
      </c>
      <c r="AE29" s="10">
        <v>38</v>
      </c>
      <c r="AF29" s="10">
        <f t="shared" si="4"/>
        <v>7960698.7511999998</v>
      </c>
      <c r="AG29" s="10"/>
      <c r="AH29" s="10"/>
      <c r="AI29" s="10"/>
      <c r="AJ29" s="10"/>
      <c r="AK29" s="10"/>
      <c r="AL29" s="10"/>
      <c r="AM29" s="10">
        <f t="shared" si="5"/>
        <v>704</v>
      </c>
      <c r="AN29" s="10">
        <f t="shared" si="6"/>
        <v>147482418.96959999</v>
      </c>
    </row>
    <row r="30" spans="1:40" ht="31.5" x14ac:dyDescent="0.25">
      <c r="A30" s="208"/>
      <c r="B30" s="6" t="s">
        <v>57</v>
      </c>
      <c r="C30" s="7">
        <v>1.6060000000000001</v>
      </c>
      <c r="D30" s="8">
        <v>171224</v>
      </c>
      <c r="E30" s="9">
        <v>0.15</v>
      </c>
      <c r="F30" s="8">
        <f t="shared" si="8"/>
        <v>145540.4</v>
      </c>
      <c r="G30" s="8">
        <f t="shared" si="9"/>
        <v>25683.599999999999</v>
      </c>
      <c r="H30" s="8">
        <v>186788.2616</v>
      </c>
      <c r="I30" s="10"/>
      <c r="J30" s="10">
        <f t="shared" si="0"/>
        <v>0</v>
      </c>
      <c r="K30" s="10">
        <v>330</v>
      </c>
      <c r="L30" s="10">
        <f t="shared" si="1"/>
        <v>61640126.328000002</v>
      </c>
      <c r="M30" s="10"/>
      <c r="N30" s="10">
        <f t="shared" si="7"/>
        <v>0</v>
      </c>
      <c r="O30" s="10"/>
      <c r="P30" s="10"/>
      <c r="Q30" s="10">
        <v>50</v>
      </c>
      <c r="R30" s="10">
        <f t="shared" si="2"/>
        <v>9339413.0800000001</v>
      </c>
      <c r="S30" s="10">
        <v>5</v>
      </c>
      <c r="T30" s="10">
        <f t="shared" si="12"/>
        <v>933941.30799999996</v>
      </c>
      <c r="U30" s="10"/>
      <c r="V30" s="10">
        <f t="shared" si="11"/>
        <v>0</v>
      </c>
      <c r="W30" s="10"/>
      <c r="X30" s="10"/>
      <c r="Y30" s="10"/>
      <c r="Z30" s="10"/>
      <c r="AA30" s="10"/>
      <c r="AB30" s="10"/>
      <c r="AC30" s="10"/>
      <c r="AD30" s="10">
        <f t="shared" si="3"/>
        <v>0</v>
      </c>
      <c r="AE30" s="10">
        <v>194</v>
      </c>
      <c r="AF30" s="10">
        <f t="shared" si="4"/>
        <v>36236922.750399999</v>
      </c>
      <c r="AG30" s="10"/>
      <c r="AH30" s="10"/>
      <c r="AI30" s="10"/>
      <c r="AJ30" s="10"/>
      <c r="AK30" s="10"/>
      <c r="AL30" s="10"/>
      <c r="AM30" s="10">
        <f t="shared" si="5"/>
        <v>579</v>
      </c>
      <c r="AN30" s="10">
        <f t="shared" si="6"/>
        <v>108150403.4664</v>
      </c>
    </row>
    <row r="31" spans="1:40" ht="63" x14ac:dyDescent="0.25">
      <c r="A31" s="208"/>
      <c r="B31" s="6" t="s">
        <v>58</v>
      </c>
      <c r="C31" s="7">
        <v>1.6060000000000001</v>
      </c>
      <c r="D31" s="8">
        <v>124392</v>
      </c>
      <c r="E31" s="9">
        <v>0.3</v>
      </c>
      <c r="F31" s="8">
        <f t="shared" si="8"/>
        <v>87074.4</v>
      </c>
      <c r="G31" s="8">
        <f t="shared" si="9"/>
        <v>37317.599999999999</v>
      </c>
      <c r="H31" s="8">
        <v>147006.4656</v>
      </c>
      <c r="I31" s="10"/>
      <c r="J31" s="10">
        <f t="shared" si="0"/>
        <v>0</v>
      </c>
      <c r="K31" s="10"/>
      <c r="L31" s="10">
        <f t="shared" si="1"/>
        <v>0</v>
      </c>
      <c r="M31" s="10"/>
      <c r="N31" s="10">
        <f t="shared" si="7"/>
        <v>0</v>
      </c>
      <c r="O31" s="10"/>
      <c r="P31" s="10"/>
      <c r="Q31" s="10">
        <v>100</v>
      </c>
      <c r="R31" s="10">
        <f t="shared" si="2"/>
        <v>14700646.559999999</v>
      </c>
      <c r="S31" s="10">
        <v>65</v>
      </c>
      <c r="T31" s="10">
        <f t="shared" si="12"/>
        <v>9555420.2640000004</v>
      </c>
      <c r="U31" s="10"/>
      <c r="V31" s="10"/>
      <c r="W31" s="10"/>
      <c r="X31" s="10"/>
      <c r="Y31" s="10"/>
      <c r="Z31" s="10"/>
      <c r="AA31" s="10"/>
      <c r="AB31" s="10"/>
      <c r="AC31" s="10"/>
      <c r="AD31" s="10">
        <f t="shared" si="3"/>
        <v>0</v>
      </c>
      <c r="AE31" s="10">
        <v>7</v>
      </c>
      <c r="AF31" s="10">
        <f t="shared" si="4"/>
        <v>1029045.2592</v>
      </c>
      <c r="AG31" s="10"/>
      <c r="AH31" s="10"/>
      <c r="AI31" s="10"/>
      <c r="AJ31" s="10"/>
      <c r="AK31" s="10"/>
      <c r="AL31" s="10"/>
      <c r="AM31" s="10">
        <f t="shared" si="5"/>
        <v>172</v>
      </c>
      <c r="AN31" s="10">
        <f t="shared" si="6"/>
        <v>25285112.0832</v>
      </c>
    </row>
    <row r="32" spans="1:40" ht="63" x14ac:dyDescent="0.25">
      <c r="A32" s="208"/>
      <c r="B32" s="6" t="s">
        <v>59</v>
      </c>
      <c r="C32" s="7">
        <v>1.6060000000000001</v>
      </c>
      <c r="D32" s="8">
        <v>232966</v>
      </c>
      <c r="E32" s="9">
        <v>0.15</v>
      </c>
      <c r="F32" s="8">
        <f t="shared" si="8"/>
        <v>198021.1</v>
      </c>
      <c r="G32" s="8">
        <f t="shared" si="9"/>
        <v>34944.9</v>
      </c>
      <c r="H32" s="8">
        <v>254142.60940000002</v>
      </c>
      <c r="I32" s="10"/>
      <c r="J32" s="10">
        <f t="shared" si="0"/>
        <v>0</v>
      </c>
      <c r="K32" s="10"/>
      <c r="L32" s="10">
        <f t="shared" si="1"/>
        <v>0</v>
      </c>
      <c r="M32" s="10"/>
      <c r="N32" s="10">
        <f t="shared" si="7"/>
        <v>0</v>
      </c>
      <c r="O32" s="10"/>
      <c r="P32" s="10"/>
      <c r="Q32" s="10"/>
      <c r="R32" s="10">
        <f t="shared" si="2"/>
        <v>0</v>
      </c>
      <c r="S32" s="10">
        <v>1</v>
      </c>
      <c r="T32" s="10">
        <f t="shared" si="12"/>
        <v>254142.60940000002</v>
      </c>
      <c r="U32" s="10"/>
      <c r="V32" s="10"/>
      <c r="W32" s="10"/>
      <c r="X32" s="10"/>
      <c r="Y32" s="10"/>
      <c r="Z32" s="10"/>
      <c r="AA32" s="10"/>
      <c r="AB32" s="10"/>
      <c r="AC32" s="10"/>
      <c r="AD32" s="10">
        <f t="shared" si="3"/>
        <v>0</v>
      </c>
      <c r="AE32" s="10"/>
      <c r="AF32" s="10">
        <f t="shared" si="4"/>
        <v>0</v>
      </c>
      <c r="AG32" s="10"/>
      <c r="AH32" s="10"/>
      <c r="AI32" s="10"/>
      <c r="AJ32" s="10"/>
      <c r="AK32" s="10"/>
      <c r="AL32" s="10"/>
      <c r="AM32" s="10">
        <f t="shared" si="5"/>
        <v>1</v>
      </c>
      <c r="AN32" s="10">
        <f t="shared" si="6"/>
        <v>254142.60940000002</v>
      </c>
    </row>
    <row r="33" spans="1:40" ht="63" x14ac:dyDescent="0.25">
      <c r="A33" s="209"/>
      <c r="B33" s="6" t="s">
        <v>60</v>
      </c>
      <c r="C33" s="7">
        <v>1.6060000000000001</v>
      </c>
      <c r="D33" s="8">
        <v>205345</v>
      </c>
      <c r="E33" s="9">
        <v>0.15</v>
      </c>
      <c r="F33" s="8">
        <f t="shared" si="8"/>
        <v>174543.25</v>
      </c>
      <c r="G33" s="8">
        <f t="shared" si="9"/>
        <v>30801.75</v>
      </c>
      <c r="H33" s="8">
        <v>242676.72100000002</v>
      </c>
      <c r="I33" s="10"/>
      <c r="J33" s="10">
        <f t="shared" si="0"/>
        <v>0</v>
      </c>
      <c r="K33" s="10"/>
      <c r="L33" s="10">
        <f t="shared" si="1"/>
        <v>0</v>
      </c>
      <c r="M33" s="10"/>
      <c r="N33" s="10">
        <f t="shared" si="7"/>
        <v>0</v>
      </c>
      <c r="O33" s="10"/>
      <c r="P33" s="10"/>
      <c r="Q33" s="10">
        <v>200</v>
      </c>
      <c r="R33" s="10">
        <f t="shared" si="2"/>
        <v>48535344.200000003</v>
      </c>
      <c r="S33" s="10">
        <v>216</v>
      </c>
      <c r="T33" s="10">
        <f t="shared" si="12"/>
        <v>52418171.736000001</v>
      </c>
      <c r="U33" s="10"/>
      <c r="V33" s="10"/>
      <c r="W33" s="10"/>
      <c r="X33" s="10"/>
      <c r="Y33" s="10"/>
      <c r="Z33" s="10"/>
      <c r="AA33" s="10"/>
      <c r="AB33" s="10"/>
      <c r="AC33" s="10"/>
      <c r="AD33" s="10">
        <f t="shared" si="3"/>
        <v>0</v>
      </c>
      <c r="AE33" s="10">
        <v>2</v>
      </c>
      <c r="AF33" s="10">
        <f t="shared" si="4"/>
        <v>485353.44200000004</v>
      </c>
      <c r="AG33" s="10"/>
      <c r="AH33" s="10"/>
      <c r="AI33" s="10"/>
      <c r="AJ33" s="10"/>
      <c r="AK33" s="10"/>
      <c r="AL33" s="10"/>
      <c r="AM33" s="10">
        <f t="shared" si="5"/>
        <v>418</v>
      </c>
      <c r="AN33" s="10">
        <f t="shared" si="6"/>
        <v>101438869.37800001</v>
      </c>
    </row>
    <row r="34" spans="1:40" ht="15.75" x14ac:dyDescent="0.25">
      <c r="A34" s="207" t="s">
        <v>61</v>
      </c>
      <c r="B34" s="6" t="s">
        <v>62</v>
      </c>
      <c r="C34" s="7">
        <v>1.6060000000000001</v>
      </c>
      <c r="D34" s="8">
        <v>128190</v>
      </c>
      <c r="E34" s="9">
        <v>0.15</v>
      </c>
      <c r="F34" s="8">
        <f t="shared" si="8"/>
        <v>108961.5</v>
      </c>
      <c r="G34" s="8">
        <f t="shared" si="9"/>
        <v>19228.5</v>
      </c>
      <c r="H34" s="8">
        <v>139842.47099999999</v>
      </c>
      <c r="I34" s="10"/>
      <c r="J34" s="10">
        <f t="shared" si="0"/>
        <v>0</v>
      </c>
      <c r="K34" s="10"/>
      <c r="L34" s="10">
        <f t="shared" si="1"/>
        <v>0</v>
      </c>
      <c r="M34" s="10"/>
      <c r="N34" s="10">
        <f t="shared" si="7"/>
        <v>0</v>
      </c>
      <c r="O34" s="10"/>
      <c r="P34" s="10"/>
      <c r="Q34" s="10">
        <v>8</v>
      </c>
      <c r="R34" s="10">
        <f t="shared" si="2"/>
        <v>1118739.7679999999</v>
      </c>
      <c r="S34" s="10"/>
      <c r="T34" s="10">
        <f t="shared" si="12"/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>
        <f t="shared" si="3"/>
        <v>0</v>
      </c>
      <c r="AE34" s="10"/>
      <c r="AF34" s="10">
        <f t="shared" si="4"/>
        <v>0</v>
      </c>
      <c r="AG34" s="10"/>
      <c r="AH34" s="10"/>
      <c r="AI34" s="10"/>
      <c r="AJ34" s="10"/>
      <c r="AK34" s="10">
        <v>5</v>
      </c>
      <c r="AL34" s="10">
        <f>SUM(AK34*H34)</f>
        <v>699212.35499999998</v>
      </c>
      <c r="AM34" s="10">
        <f t="shared" si="5"/>
        <v>13</v>
      </c>
      <c r="AN34" s="10">
        <f t="shared" si="6"/>
        <v>1817952.1229999999</v>
      </c>
    </row>
    <row r="35" spans="1:40" ht="15.75" x14ac:dyDescent="0.25">
      <c r="A35" s="209"/>
      <c r="B35" s="6" t="s">
        <v>63</v>
      </c>
      <c r="C35" s="7">
        <v>1.6060000000000001</v>
      </c>
      <c r="D35" s="8">
        <v>224336</v>
      </c>
      <c r="E35" s="9">
        <v>0.15</v>
      </c>
      <c r="F35" s="8">
        <f t="shared" si="8"/>
        <v>190685.6</v>
      </c>
      <c r="G35" s="8">
        <f t="shared" si="9"/>
        <v>33650.400000000001</v>
      </c>
      <c r="H35" s="8">
        <v>244728.14240000001</v>
      </c>
      <c r="I35" s="10"/>
      <c r="J35" s="10">
        <f t="shared" si="0"/>
        <v>0</v>
      </c>
      <c r="K35" s="10"/>
      <c r="L35" s="10">
        <f t="shared" si="1"/>
        <v>0</v>
      </c>
      <c r="M35" s="10"/>
      <c r="N35" s="10">
        <f t="shared" si="7"/>
        <v>0</v>
      </c>
      <c r="O35" s="10"/>
      <c r="P35" s="10"/>
      <c r="Q35" s="10">
        <v>2</v>
      </c>
      <c r="R35" s="10">
        <f t="shared" si="2"/>
        <v>489456.28480000002</v>
      </c>
      <c r="S35" s="10"/>
      <c r="T35" s="10">
        <f t="shared" si="12"/>
        <v>0</v>
      </c>
      <c r="U35" s="10"/>
      <c r="V35" s="10"/>
      <c r="W35" s="10"/>
      <c r="X35" s="10"/>
      <c r="Y35" s="10"/>
      <c r="Z35" s="10"/>
      <c r="AA35" s="10"/>
      <c r="AB35" s="10"/>
      <c r="AC35" s="10"/>
      <c r="AD35" s="10">
        <f t="shared" si="3"/>
        <v>0</v>
      </c>
      <c r="AE35" s="10"/>
      <c r="AF35" s="10">
        <f t="shared" si="4"/>
        <v>0</v>
      </c>
      <c r="AG35" s="10"/>
      <c r="AH35" s="10"/>
      <c r="AI35" s="10"/>
      <c r="AJ35" s="10"/>
      <c r="AK35" s="10"/>
      <c r="AL35" s="10">
        <f>SUM(AK35*H35)</f>
        <v>0</v>
      </c>
      <c r="AM35" s="10">
        <f t="shared" si="5"/>
        <v>2</v>
      </c>
      <c r="AN35" s="10">
        <f t="shared" si="6"/>
        <v>489456.28480000002</v>
      </c>
    </row>
    <row r="36" spans="1:40" ht="15.75" x14ac:dyDescent="0.25">
      <c r="A36" s="207" t="s">
        <v>64</v>
      </c>
      <c r="B36" s="6" t="s">
        <v>65</v>
      </c>
      <c r="C36" s="7">
        <v>1.6060000000000001</v>
      </c>
      <c r="D36" s="8">
        <v>123357</v>
      </c>
      <c r="E36" s="9">
        <v>0.15</v>
      </c>
      <c r="F36" s="8">
        <f t="shared" si="8"/>
        <v>104853.45</v>
      </c>
      <c r="G36" s="8">
        <f t="shared" si="9"/>
        <v>18503.55</v>
      </c>
      <c r="H36" s="8">
        <v>134570.1513</v>
      </c>
      <c r="I36" s="10">
        <v>25</v>
      </c>
      <c r="J36" s="10">
        <f t="shared" si="0"/>
        <v>3364253.7824999997</v>
      </c>
      <c r="K36" s="10">
        <v>458</v>
      </c>
      <c r="L36" s="10">
        <f t="shared" si="1"/>
        <v>61633129.295400001</v>
      </c>
      <c r="M36" s="10"/>
      <c r="N36" s="10">
        <f t="shared" si="7"/>
        <v>0</v>
      </c>
      <c r="O36" s="10"/>
      <c r="P36" s="10"/>
      <c r="Q36" s="10">
        <v>130</v>
      </c>
      <c r="R36" s="10">
        <f t="shared" si="2"/>
        <v>17494119.669</v>
      </c>
      <c r="S36" s="10"/>
      <c r="T36" s="10">
        <f t="shared" si="12"/>
        <v>0</v>
      </c>
      <c r="U36" s="10"/>
      <c r="V36" s="10"/>
      <c r="W36" s="10"/>
      <c r="X36" s="10"/>
      <c r="Y36" s="10"/>
      <c r="Z36" s="10"/>
      <c r="AA36" s="10"/>
      <c r="AB36" s="10"/>
      <c r="AC36" s="10"/>
      <c r="AD36" s="10">
        <f t="shared" si="3"/>
        <v>0</v>
      </c>
      <c r="AE36" s="10">
        <v>130</v>
      </c>
      <c r="AF36" s="10">
        <f t="shared" si="4"/>
        <v>17494119.669</v>
      </c>
      <c r="AG36" s="10"/>
      <c r="AH36" s="10"/>
      <c r="AI36" s="10"/>
      <c r="AJ36" s="10"/>
      <c r="AK36" s="10"/>
      <c r="AL36" s="10">
        <f>SUM(AK36*H36)</f>
        <v>0</v>
      </c>
      <c r="AM36" s="10">
        <f t="shared" si="5"/>
        <v>743</v>
      </c>
      <c r="AN36" s="10">
        <f t="shared" si="6"/>
        <v>99985622.415899992</v>
      </c>
    </row>
    <row r="37" spans="1:40" ht="15.75" x14ac:dyDescent="0.25">
      <c r="A37" s="208"/>
      <c r="B37" s="6" t="s">
        <v>66</v>
      </c>
      <c r="C37" s="7">
        <v>1.6060000000000001</v>
      </c>
      <c r="D37" s="8">
        <v>184490</v>
      </c>
      <c r="E37" s="9">
        <v>0.15</v>
      </c>
      <c r="F37" s="8">
        <f t="shared" si="8"/>
        <v>156816.5</v>
      </c>
      <c r="G37" s="8">
        <f t="shared" si="9"/>
        <v>27673.5</v>
      </c>
      <c r="H37" s="8">
        <v>201260.141</v>
      </c>
      <c r="I37" s="10"/>
      <c r="J37" s="10">
        <f t="shared" si="0"/>
        <v>0</v>
      </c>
      <c r="K37" s="10">
        <f>17+116</f>
        <v>133</v>
      </c>
      <c r="L37" s="10">
        <f t="shared" si="1"/>
        <v>26767598.752999999</v>
      </c>
      <c r="M37" s="10"/>
      <c r="N37" s="10">
        <f t="shared" si="7"/>
        <v>0</v>
      </c>
      <c r="O37" s="10"/>
      <c r="P37" s="10"/>
      <c r="Q37" s="10"/>
      <c r="R37" s="10">
        <f t="shared" si="2"/>
        <v>0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f t="shared" si="3"/>
        <v>0</v>
      </c>
      <c r="AE37" s="10"/>
      <c r="AF37" s="10">
        <f t="shared" si="4"/>
        <v>0</v>
      </c>
      <c r="AG37" s="10"/>
      <c r="AH37" s="10"/>
      <c r="AI37" s="10"/>
      <c r="AJ37" s="10"/>
      <c r="AK37" s="10"/>
      <c r="AL37" s="10">
        <f>SUM(AK37*H37)</f>
        <v>0</v>
      </c>
      <c r="AM37" s="10">
        <f t="shared" si="5"/>
        <v>133</v>
      </c>
      <c r="AN37" s="10">
        <f t="shared" si="6"/>
        <v>26767598.752999999</v>
      </c>
    </row>
    <row r="38" spans="1:40" ht="47.25" x14ac:dyDescent="0.25">
      <c r="A38" s="208"/>
      <c r="B38" s="6" t="s">
        <v>67</v>
      </c>
      <c r="C38" s="7">
        <v>1.6060000000000001</v>
      </c>
      <c r="D38" s="8">
        <v>128657</v>
      </c>
      <c r="E38" s="9">
        <v>0.3</v>
      </c>
      <c r="F38" s="8">
        <f t="shared" si="8"/>
        <v>90059.9</v>
      </c>
      <c r="G38" s="8">
        <f t="shared" si="9"/>
        <v>38597.1</v>
      </c>
      <c r="H38" s="8">
        <v>152046.8426</v>
      </c>
      <c r="I38" s="10"/>
      <c r="J38" s="10">
        <f t="shared" si="0"/>
        <v>0</v>
      </c>
      <c r="K38" s="10">
        <v>92</v>
      </c>
      <c r="L38" s="10">
        <f t="shared" si="1"/>
        <v>13988309.519200001</v>
      </c>
      <c r="M38" s="10"/>
      <c r="N38" s="10">
        <f t="shared" si="7"/>
        <v>0</v>
      </c>
      <c r="O38" s="10"/>
      <c r="P38" s="10"/>
      <c r="Q38" s="10">
        <v>100</v>
      </c>
      <c r="R38" s="10">
        <f t="shared" si="2"/>
        <v>15204684.26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f t="shared" si="3"/>
        <v>0</v>
      </c>
      <c r="AE38" s="10">
        <v>48</v>
      </c>
      <c r="AF38" s="10">
        <f t="shared" si="4"/>
        <v>7298248.4448000006</v>
      </c>
      <c r="AG38" s="10">
        <v>25</v>
      </c>
      <c r="AH38" s="10">
        <f>AG38*H38</f>
        <v>3801171.0649999999</v>
      </c>
      <c r="AI38" s="10"/>
      <c r="AJ38" s="10"/>
      <c r="AK38" s="10">
        <v>5</v>
      </c>
      <c r="AL38" s="10">
        <f>SUM(AK38*H38)</f>
        <v>760234.21299999999</v>
      </c>
      <c r="AM38" s="10">
        <f t="shared" si="5"/>
        <v>270</v>
      </c>
      <c r="AN38" s="10">
        <f t="shared" si="6"/>
        <v>41052647.502000004</v>
      </c>
    </row>
    <row r="39" spans="1:40" ht="15.75" x14ac:dyDescent="0.25">
      <c r="A39" s="209"/>
      <c r="B39" s="6" t="s">
        <v>68</v>
      </c>
      <c r="C39" s="7">
        <v>1.6060000000000001</v>
      </c>
      <c r="D39" s="8">
        <v>308107</v>
      </c>
      <c r="E39" s="9">
        <v>0.15</v>
      </c>
      <c r="F39" s="8">
        <f t="shared" si="8"/>
        <v>261890.95</v>
      </c>
      <c r="G39" s="8">
        <f t="shared" si="9"/>
        <v>46216.049999999996</v>
      </c>
      <c r="H39" s="8">
        <v>336113.92629999999</v>
      </c>
      <c r="I39" s="10">
        <v>3</v>
      </c>
      <c r="J39" s="10">
        <f t="shared" si="0"/>
        <v>1008341.7789</v>
      </c>
      <c r="K39" s="10"/>
      <c r="L39" s="10">
        <f t="shared" si="1"/>
        <v>0</v>
      </c>
      <c r="M39" s="10"/>
      <c r="N39" s="10">
        <f t="shared" si="7"/>
        <v>0</v>
      </c>
      <c r="O39" s="10"/>
      <c r="P39" s="10"/>
      <c r="Q39" s="10">
        <v>2</v>
      </c>
      <c r="R39" s="10">
        <f t="shared" si="2"/>
        <v>672227.85259999998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f t="shared" si="3"/>
        <v>0</v>
      </c>
      <c r="AE39" s="10"/>
      <c r="AF39" s="10">
        <f t="shared" si="4"/>
        <v>0</v>
      </c>
      <c r="AG39" s="10"/>
      <c r="AH39" s="10"/>
      <c r="AI39" s="10"/>
      <c r="AJ39" s="10"/>
      <c r="AK39" s="10"/>
      <c r="AL39" s="10"/>
      <c r="AM39" s="10">
        <f t="shared" si="5"/>
        <v>5</v>
      </c>
      <c r="AN39" s="10">
        <f t="shared" si="6"/>
        <v>1680569.6315000001</v>
      </c>
    </row>
    <row r="40" spans="1:40" ht="15.75" x14ac:dyDescent="0.25">
      <c r="A40" s="207" t="s">
        <v>69</v>
      </c>
      <c r="B40" s="6" t="s">
        <v>70</v>
      </c>
      <c r="C40" s="7">
        <v>1.6060000000000001</v>
      </c>
      <c r="D40" s="8">
        <v>83359</v>
      </c>
      <c r="E40" s="9">
        <v>0.3</v>
      </c>
      <c r="F40" s="8">
        <f t="shared" si="8"/>
        <v>58351.3</v>
      </c>
      <c r="G40" s="8">
        <f t="shared" si="9"/>
        <v>25007.7</v>
      </c>
      <c r="H40" s="8">
        <v>98513.666200000007</v>
      </c>
      <c r="I40" s="10">
        <v>35</v>
      </c>
      <c r="J40" s="10">
        <f t="shared" si="0"/>
        <v>3447978.3170000003</v>
      </c>
      <c r="K40" s="10"/>
      <c r="L40" s="10">
        <f t="shared" si="1"/>
        <v>0</v>
      </c>
      <c r="M40" s="10"/>
      <c r="N40" s="10">
        <f t="shared" si="7"/>
        <v>0</v>
      </c>
      <c r="O40" s="10"/>
      <c r="P40" s="10"/>
      <c r="Q40" s="10">
        <v>35</v>
      </c>
      <c r="R40" s="10">
        <f t="shared" si="2"/>
        <v>3447978.3170000003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28</v>
      </c>
      <c r="AD40" s="10">
        <f t="shared" si="3"/>
        <v>2758382.6536000003</v>
      </c>
      <c r="AE40" s="10">
        <v>46</v>
      </c>
      <c r="AF40" s="10">
        <f t="shared" si="4"/>
        <v>4531628.6452000001</v>
      </c>
      <c r="AG40" s="10"/>
      <c r="AH40" s="10"/>
      <c r="AI40" s="10"/>
      <c r="AJ40" s="10"/>
      <c r="AK40" s="10"/>
      <c r="AL40" s="10"/>
      <c r="AM40" s="10">
        <f t="shared" si="5"/>
        <v>144</v>
      </c>
      <c r="AN40" s="10">
        <f t="shared" si="6"/>
        <v>14185967.932800002</v>
      </c>
    </row>
    <row r="41" spans="1:40" ht="15.75" x14ac:dyDescent="0.25">
      <c r="A41" s="209"/>
      <c r="B41" s="6" t="s">
        <v>71</v>
      </c>
      <c r="C41" s="7">
        <v>1.6060000000000001</v>
      </c>
      <c r="D41" s="8">
        <v>122182</v>
      </c>
      <c r="E41" s="9">
        <v>0.3</v>
      </c>
      <c r="F41" s="8">
        <f t="shared" si="8"/>
        <v>85527.4</v>
      </c>
      <c r="G41" s="8">
        <f t="shared" si="9"/>
        <v>36654.6</v>
      </c>
      <c r="H41" s="8">
        <v>144394.6876</v>
      </c>
      <c r="I41" s="10"/>
      <c r="J41" s="10">
        <f t="shared" si="0"/>
        <v>0</v>
      </c>
      <c r="K41" s="10"/>
      <c r="L41" s="10">
        <f t="shared" si="1"/>
        <v>0</v>
      </c>
      <c r="M41" s="10"/>
      <c r="N41" s="10">
        <f t="shared" si="7"/>
        <v>0</v>
      </c>
      <c r="O41" s="10"/>
      <c r="P41" s="10"/>
      <c r="Q41" s="10"/>
      <c r="R41" s="10">
        <f t="shared" si="2"/>
        <v>0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>
        <v>3</v>
      </c>
      <c r="AD41" s="10">
        <f t="shared" si="3"/>
        <v>433184.06280000001</v>
      </c>
      <c r="AE41" s="10">
        <v>8</v>
      </c>
      <c r="AF41" s="10">
        <f t="shared" si="4"/>
        <v>1155157.5008</v>
      </c>
      <c r="AG41" s="10"/>
      <c r="AH41" s="10"/>
      <c r="AI41" s="10"/>
      <c r="AJ41" s="10"/>
      <c r="AK41" s="10"/>
      <c r="AL41" s="10"/>
      <c r="AM41" s="10">
        <f t="shared" si="5"/>
        <v>11</v>
      </c>
      <c r="AN41" s="10">
        <f t="shared" si="6"/>
        <v>1588341.5636</v>
      </c>
    </row>
    <row r="42" spans="1:40" ht="15.75" x14ac:dyDescent="0.25">
      <c r="A42" s="18" t="s">
        <v>72</v>
      </c>
      <c r="B42" s="6" t="s">
        <v>73</v>
      </c>
      <c r="C42" s="7">
        <v>1.6060000000000001</v>
      </c>
      <c r="D42" s="8">
        <v>108171</v>
      </c>
      <c r="E42" s="9">
        <v>0.3</v>
      </c>
      <c r="F42" s="8">
        <f t="shared" si="8"/>
        <v>75719.7</v>
      </c>
      <c r="G42" s="8">
        <f t="shared" si="9"/>
        <v>32451.3</v>
      </c>
      <c r="H42" s="8">
        <v>127836.4878</v>
      </c>
      <c r="I42" s="10"/>
      <c r="J42" s="10">
        <f t="shared" si="0"/>
        <v>0</v>
      </c>
      <c r="K42" s="10"/>
      <c r="L42" s="10">
        <f t="shared" si="1"/>
        <v>0</v>
      </c>
      <c r="M42" s="10"/>
      <c r="N42" s="10">
        <f t="shared" si="7"/>
        <v>0</v>
      </c>
      <c r="O42" s="10"/>
      <c r="P42" s="10"/>
      <c r="Q42" s="10">
        <v>4</v>
      </c>
      <c r="R42" s="10">
        <f t="shared" si="2"/>
        <v>511345.95120000001</v>
      </c>
      <c r="S42" s="10"/>
      <c r="T42" s="10"/>
      <c r="U42" s="10"/>
      <c r="V42" s="10"/>
      <c r="W42" s="10"/>
      <c r="X42" s="10"/>
      <c r="Y42" s="10">
        <v>15</v>
      </c>
      <c r="Z42" s="10">
        <f>Y42*H42</f>
        <v>1917547.317</v>
      </c>
      <c r="AA42" s="10"/>
      <c r="AB42" s="10"/>
      <c r="AC42" s="10"/>
      <c r="AD42" s="10">
        <f t="shared" si="3"/>
        <v>0</v>
      </c>
      <c r="AE42" s="10"/>
      <c r="AF42" s="10">
        <f t="shared" si="4"/>
        <v>0</v>
      </c>
      <c r="AG42" s="10"/>
      <c r="AH42" s="10"/>
      <c r="AI42" s="10"/>
      <c r="AJ42" s="10"/>
      <c r="AK42" s="10"/>
      <c r="AL42" s="10"/>
      <c r="AM42" s="10">
        <f t="shared" si="5"/>
        <v>19</v>
      </c>
      <c r="AN42" s="10">
        <f t="shared" si="6"/>
        <v>2428893.2681999998</v>
      </c>
    </row>
    <row r="43" spans="1:40" ht="15.75" x14ac:dyDescent="0.25">
      <c r="A43" s="18" t="s">
        <v>74</v>
      </c>
      <c r="B43" s="6" t="s">
        <v>75</v>
      </c>
      <c r="C43" s="7">
        <v>1.6060000000000001</v>
      </c>
      <c r="D43" s="8">
        <v>166495</v>
      </c>
      <c r="E43" s="9">
        <v>0.15</v>
      </c>
      <c r="F43" s="8">
        <f t="shared" si="8"/>
        <v>141520.75</v>
      </c>
      <c r="G43" s="8">
        <f t="shared" si="9"/>
        <v>24974.25</v>
      </c>
      <c r="H43" s="8">
        <v>181629.39549999998</v>
      </c>
      <c r="I43" s="10"/>
      <c r="J43" s="10">
        <f t="shared" si="0"/>
        <v>0</v>
      </c>
      <c r="K43" s="10"/>
      <c r="L43" s="10">
        <f t="shared" si="1"/>
        <v>0</v>
      </c>
      <c r="M43" s="10"/>
      <c r="N43" s="10">
        <f t="shared" si="7"/>
        <v>0</v>
      </c>
      <c r="O43" s="10"/>
      <c r="P43" s="10"/>
      <c r="Q43" s="10">
        <v>8</v>
      </c>
      <c r="R43" s="10">
        <f t="shared" si="2"/>
        <v>1453035.1639999999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f t="shared" si="3"/>
        <v>0</v>
      </c>
      <c r="AE43" s="10"/>
      <c r="AF43" s="10">
        <f t="shared" si="4"/>
        <v>0</v>
      </c>
      <c r="AG43" s="10"/>
      <c r="AH43" s="10"/>
      <c r="AI43" s="10"/>
      <c r="AJ43" s="10"/>
      <c r="AK43" s="10"/>
      <c r="AL43" s="10"/>
      <c r="AM43" s="10">
        <f t="shared" si="5"/>
        <v>8</v>
      </c>
      <c r="AN43" s="10">
        <f t="shared" si="6"/>
        <v>1453035.1639999999</v>
      </c>
    </row>
    <row r="44" spans="1:40" s="14" customFormat="1" ht="15.75" x14ac:dyDescent="0.25">
      <c r="A44" s="29" t="s">
        <v>285</v>
      </c>
      <c r="B44" s="71" t="s">
        <v>76</v>
      </c>
      <c r="C44" s="71"/>
      <c r="D44" s="71"/>
      <c r="E44" s="71"/>
      <c r="F44" s="71"/>
      <c r="G44" s="71"/>
      <c r="H44" s="71"/>
      <c r="I44" s="70">
        <f t="shared" ref="I44:V44" si="13">SUM(I8:I43)</f>
        <v>116</v>
      </c>
      <c r="J44" s="70">
        <f t="shared" si="13"/>
        <v>15638374.4286</v>
      </c>
      <c r="K44" s="70">
        <f t="shared" si="13"/>
        <v>1772</v>
      </c>
      <c r="L44" s="70">
        <f t="shared" si="13"/>
        <v>318340442.73610008</v>
      </c>
      <c r="M44" s="152">
        <v>75</v>
      </c>
      <c r="N44" s="70">
        <f t="shared" si="13"/>
        <v>14842722.010500001</v>
      </c>
      <c r="O44" s="70">
        <f t="shared" si="13"/>
        <v>100</v>
      </c>
      <c r="P44" s="70">
        <f t="shared" si="13"/>
        <v>13243014.440000001</v>
      </c>
      <c r="Q44" s="70">
        <f t="shared" si="13"/>
        <v>1135</v>
      </c>
      <c r="R44" s="70">
        <f t="shared" si="13"/>
        <v>180711195.18640003</v>
      </c>
      <c r="S44" s="70">
        <f t="shared" si="13"/>
        <v>288</v>
      </c>
      <c r="T44" s="70">
        <f t="shared" si="13"/>
        <v>63371167.989800006</v>
      </c>
      <c r="U44" s="70">
        <f t="shared" si="13"/>
        <v>150</v>
      </c>
      <c r="V44" s="70">
        <f t="shared" si="13"/>
        <v>14335692.538399998</v>
      </c>
      <c r="W44" s="70">
        <f t="shared" ref="W44:AB44" si="14">SUM(W8:W43)</f>
        <v>808</v>
      </c>
      <c r="X44" s="70">
        <f t="shared" si="14"/>
        <v>59815540.110399999</v>
      </c>
      <c r="Y44" s="70">
        <f t="shared" si="14"/>
        <v>20</v>
      </c>
      <c r="Z44" s="70">
        <f t="shared" si="14"/>
        <v>2272465.4930000002</v>
      </c>
      <c r="AA44" s="70">
        <f t="shared" si="14"/>
        <v>70</v>
      </c>
      <c r="AB44" s="70">
        <f t="shared" si="14"/>
        <v>7329192.6960000005</v>
      </c>
      <c r="AC44" s="70">
        <f t="shared" ref="AC44:AN44" si="15">SUM(AC8:AC43)</f>
        <v>80</v>
      </c>
      <c r="AD44" s="70">
        <f t="shared" si="15"/>
        <v>10603387.998199999</v>
      </c>
      <c r="AE44" s="70">
        <f t="shared" si="15"/>
        <v>478</v>
      </c>
      <c r="AF44" s="70">
        <f t="shared" si="15"/>
        <v>76998473.189599991</v>
      </c>
      <c r="AG44" s="70">
        <f t="shared" si="15"/>
        <v>25</v>
      </c>
      <c r="AH44" s="70">
        <f t="shared" si="15"/>
        <v>3801171.0649999999</v>
      </c>
      <c r="AI44" s="70">
        <f t="shared" si="15"/>
        <v>100</v>
      </c>
      <c r="AJ44" s="70">
        <f t="shared" si="15"/>
        <v>13641871.940000001</v>
      </c>
      <c r="AK44" s="70">
        <f t="shared" si="15"/>
        <v>10</v>
      </c>
      <c r="AL44" s="70">
        <f t="shared" si="15"/>
        <v>1459446.568</v>
      </c>
      <c r="AM44" s="70">
        <f>SUM(AM8:AM43)</f>
        <v>5227</v>
      </c>
      <c r="AN44" s="70">
        <f t="shared" si="15"/>
        <v>796404158.3900001</v>
      </c>
    </row>
    <row r="45" spans="1:40" s="14" customFormat="1" ht="15.75" x14ac:dyDescent="0.25">
      <c r="A45" s="29" t="s">
        <v>285</v>
      </c>
      <c r="B45" s="157" t="s">
        <v>76</v>
      </c>
      <c r="C45" s="157"/>
      <c r="D45" s="157"/>
      <c r="E45" s="157"/>
      <c r="F45" s="157"/>
      <c r="G45" s="157"/>
      <c r="H45" s="157"/>
      <c r="I45" s="158">
        <v>116</v>
      </c>
      <c r="J45" s="158">
        <v>15638374.4286</v>
      </c>
      <c r="K45" s="158">
        <v>1772</v>
      </c>
      <c r="L45" s="158">
        <v>318340442.73610008</v>
      </c>
      <c r="M45" s="159">
        <v>75</v>
      </c>
      <c r="N45" s="158">
        <v>14842722.010500001</v>
      </c>
      <c r="O45" s="158">
        <v>100</v>
      </c>
      <c r="P45" s="158">
        <v>13243014.440000001</v>
      </c>
      <c r="Q45" s="158">
        <v>1135</v>
      </c>
      <c r="R45" s="158">
        <v>180711195.18640003</v>
      </c>
      <c r="S45" s="158">
        <v>288</v>
      </c>
      <c r="T45" s="158">
        <v>63371167.989800006</v>
      </c>
      <c r="U45" s="158">
        <v>150</v>
      </c>
      <c r="V45" s="158">
        <v>14335692.538399998</v>
      </c>
      <c r="W45" s="158">
        <v>808</v>
      </c>
      <c r="X45" s="158">
        <v>59815540.110399999</v>
      </c>
      <c r="Y45" s="158">
        <v>20</v>
      </c>
      <c r="Z45" s="158">
        <v>2272465.4930000002</v>
      </c>
      <c r="AA45" s="158">
        <v>70</v>
      </c>
      <c r="AB45" s="158">
        <v>7329192.6960000005</v>
      </c>
      <c r="AC45" s="158">
        <v>80</v>
      </c>
      <c r="AD45" s="158">
        <v>10603387.998199999</v>
      </c>
      <c r="AE45" s="158">
        <v>478</v>
      </c>
      <c r="AF45" s="158">
        <v>76998473.189599991</v>
      </c>
      <c r="AG45" s="158">
        <v>25</v>
      </c>
      <c r="AH45" s="158">
        <v>3801171.0649999999</v>
      </c>
      <c r="AI45" s="158">
        <v>100</v>
      </c>
      <c r="AJ45" s="158">
        <v>13641871.940000001</v>
      </c>
      <c r="AK45" s="158">
        <v>10</v>
      </c>
      <c r="AL45" s="158">
        <v>1459446.568</v>
      </c>
      <c r="AM45" s="158">
        <v>5227</v>
      </c>
      <c r="AN45" s="158">
        <v>796404158.3900001</v>
      </c>
    </row>
    <row r="46" spans="1:40" ht="19.5" customHeight="1" x14ac:dyDescent="0.25">
      <c r="A46" s="29" t="s">
        <v>133</v>
      </c>
      <c r="B46" s="71" t="s">
        <v>76</v>
      </c>
      <c r="C46" s="29"/>
      <c r="D46" s="29"/>
      <c r="E46" s="29"/>
      <c r="F46" s="29"/>
      <c r="G46" s="29"/>
      <c r="H46" s="29"/>
      <c r="I46" s="153">
        <v>116</v>
      </c>
      <c r="J46" s="153">
        <v>15638374.4286</v>
      </c>
      <c r="K46" s="153">
        <v>1772</v>
      </c>
      <c r="L46" s="153">
        <v>318340442.73610008</v>
      </c>
      <c r="M46" s="153">
        <v>140</v>
      </c>
      <c r="N46" s="153">
        <v>26759986.140000004</v>
      </c>
      <c r="O46" s="153">
        <v>100</v>
      </c>
      <c r="P46" s="153">
        <v>13243014.440000001</v>
      </c>
      <c r="Q46" s="153">
        <v>1135</v>
      </c>
      <c r="R46" s="153">
        <v>180711195.18640003</v>
      </c>
      <c r="S46" s="153">
        <v>288</v>
      </c>
      <c r="T46" s="153">
        <v>63371167.989800006</v>
      </c>
      <c r="U46" s="153">
        <v>150</v>
      </c>
      <c r="V46" s="153">
        <v>14335692.538399998</v>
      </c>
      <c r="W46" s="153">
        <v>808</v>
      </c>
      <c r="X46" s="153">
        <v>59815540.110399999</v>
      </c>
      <c r="Y46" s="153">
        <v>20</v>
      </c>
      <c r="Z46" s="153">
        <v>2272465.4930000002</v>
      </c>
      <c r="AA46" s="153">
        <v>70</v>
      </c>
      <c r="AB46" s="153">
        <v>7329192.6960000005</v>
      </c>
      <c r="AC46" s="153">
        <v>80</v>
      </c>
      <c r="AD46" s="153">
        <v>10603387.998199999</v>
      </c>
      <c r="AE46" s="153">
        <v>478</v>
      </c>
      <c r="AF46" s="153">
        <v>76998473.189599991</v>
      </c>
      <c r="AG46" s="153">
        <v>25</v>
      </c>
      <c r="AH46" s="153">
        <v>3801171.0649999999</v>
      </c>
      <c r="AI46" s="153">
        <v>100</v>
      </c>
      <c r="AJ46" s="153">
        <v>13641871.940000001</v>
      </c>
      <c r="AK46" s="153">
        <v>10</v>
      </c>
      <c r="AL46" s="153">
        <v>1459446.568</v>
      </c>
      <c r="AM46" s="153">
        <v>5292</v>
      </c>
      <c r="AN46" s="153">
        <v>808321422.51950002</v>
      </c>
    </row>
    <row r="47" spans="1:40" ht="23.25" customHeight="1" x14ac:dyDescent="0.25">
      <c r="A47" s="29" t="s">
        <v>84</v>
      </c>
      <c r="B47" s="29"/>
      <c r="C47" s="29"/>
      <c r="D47" s="29"/>
      <c r="E47" s="29"/>
      <c r="F47" s="29"/>
      <c r="G47" s="29"/>
      <c r="H47" s="29"/>
      <c r="I47" s="154">
        <f>SUM(I44-I46)</f>
        <v>0</v>
      </c>
      <c r="J47" s="154">
        <f t="shared" ref="J47:AN47" si="16">SUM(J44-J46)</f>
        <v>0</v>
      </c>
      <c r="K47" s="154">
        <f t="shared" si="16"/>
        <v>0</v>
      </c>
      <c r="L47" s="154">
        <f t="shared" si="16"/>
        <v>0</v>
      </c>
      <c r="M47" s="154">
        <f t="shared" si="16"/>
        <v>-65</v>
      </c>
      <c r="N47" s="154">
        <f t="shared" si="16"/>
        <v>-11917264.129500004</v>
      </c>
      <c r="O47" s="154">
        <f t="shared" si="16"/>
        <v>0</v>
      </c>
      <c r="P47" s="154">
        <f t="shared" si="16"/>
        <v>0</v>
      </c>
      <c r="Q47" s="154">
        <f t="shared" si="16"/>
        <v>0</v>
      </c>
      <c r="R47" s="154">
        <f t="shared" si="16"/>
        <v>0</v>
      </c>
      <c r="S47" s="154">
        <f t="shared" si="16"/>
        <v>0</v>
      </c>
      <c r="T47" s="154">
        <f t="shared" si="16"/>
        <v>0</v>
      </c>
      <c r="U47" s="154">
        <f t="shared" si="16"/>
        <v>0</v>
      </c>
      <c r="V47" s="154">
        <f t="shared" si="16"/>
        <v>0</v>
      </c>
      <c r="W47" s="154">
        <f t="shared" si="16"/>
        <v>0</v>
      </c>
      <c r="X47" s="154">
        <f t="shared" si="16"/>
        <v>0</v>
      </c>
      <c r="Y47" s="154">
        <f t="shared" si="16"/>
        <v>0</v>
      </c>
      <c r="Z47" s="154">
        <f t="shared" si="16"/>
        <v>0</v>
      </c>
      <c r="AA47" s="154">
        <f t="shared" si="16"/>
        <v>0</v>
      </c>
      <c r="AB47" s="154">
        <f t="shared" si="16"/>
        <v>0</v>
      </c>
      <c r="AC47" s="154">
        <f t="shared" si="16"/>
        <v>0</v>
      </c>
      <c r="AD47" s="154">
        <f t="shared" si="16"/>
        <v>0</v>
      </c>
      <c r="AE47" s="154">
        <f t="shared" si="16"/>
        <v>0</v>
      </c>
      <c r="AF47" s="154">
        <f t="shared" si="16"/>
        <v>0</v>
      </c>
      <c r="AG47" s="154">
        <f t="shared" si="16"/>
        <v>0</v>
      </c>
      <c r="AH47" s="154">
        <f t="shared" si="16"/>
        <v>0</v>
      </c>
      <c r="AI47" s="154">
        <f t="shared" si="16"/>
        <v>0</v>
      </c>
      <c r="AJ47" s="154">
        <f t="shared" si="16"/>
        <v>0</v>
      </c>
      <c r="AK47" s="154">
        <f t="shared" si="16"/>
        <v>0</v>
      </c>
      <c r="AL47" s="154">
        <f t="shared" si="16"/>
        <v>0</v>
      </c>
      <c r="AM47" s="154">
        <f t="shared" si="16"/>
        <v>-65</v>
      </c>
      <c r="AN47" s="154">
        <f t="shared" si="16"/>
        <v>-11917264.129499912</v>
      </c>
    </row>
    <row r="48" spans="1:40" x14ac:dyDescent="0.25">
      <c r="AM48" s="16"/>
    </row>
  </sheetData>
  <autoFilter ref="A6:AN44"/>
  <mergeCells count="36">
    <mergeCell ref="A40:A41"/>
    <mergeCell ref="A21:A22"/>
    <mergeCell ref="A23:A24"/>
    <mergeCell ref="A26:A27"/>
    <mergeCell ref="A29:A33"/>
    <mergeCell ref="A34:A3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Z99"/>
  <sheetViews>
    <sheetView zoomScaleNormal="100" workbookViewId="0">
      <pane xSplit="4" ySplit="6" topLeftCell="E16" activePane="bottomRight" state="frozen"/>
      <selection pane="topRight" activeCell="C1" sqref="C1"/>
      <selection pane="bottomLeft" activeCell="A5" sqref="A5"/>
      <selection pane="bottomRight" activeCell="J123" sqref="J123"/>
    </sheetView>
  </sheetViews>
  <sheetFormatPr defaultRowHeight="12" x14ac:dyDescent="0.2"/>
  <cols>
    <col min="1" max="1" width="3.42578125" style="72" customWidth="1"/>
    <col min="2" max="2" width="11" style="72" customWidth="1"/>
    <col min="3" max="3" width="29.42578125" style="72" customWidth="1"/>
    <col min="4" max="4" width="4" style="72" customWidth="1"/>
    <col min="5" max="5" width="41" style="72" customWidth="1"/>
    <col min="6" max="6" width="9.5703125" style="72" hidden="1" customWidth="1"/>
    <col min="7" max="7" width="11.28515625" style="72" hidden="1" customWidth="1"/>
    <col min="8" max="8" width="9.28515625" style="72" hidden="1" customWidth="1"/>
    <col min="9" max="9" width="10.140625" style="72" hidden="1" customWidth="1"/>
    <col min="10" max="10" width="6" style="72" customWidth="1"/>
    <col min="11" max="11" width="13" style="72" customWidth="1"/>
    <col min="12" max="12" width="6.7109375" style="72" customWidth="1"/>
    <col min="13" max="13" width="13" style="72" customWidth="1"/>
    <col min="14" max="14" width="7.85546875" style="72" hidden="1" customWidth="1"/>
    <col min="15" max="15" width="13" style="72" hidden="1" customWidth="1"/>
    <col min="16" max="16" width="9.140625" style="72" hidden="1" customWidth="1"/>
    <col min="17" max="17" width="13" style="72" hidden="1" customWidth="1"/>
    <col min="18" max="18" width="6.42578125" style="72" customWidth="1"/>
    <col min="19" max="19" width="13" style="72" customWidth="1"/>
    <col min="20" max="20" width="9.5703125" style="72" hidden="1" customWidth="1"/>
    <col min="21" max="21" width="13" style="72" hidden="1" customWidth="1"/>
    <col min="22" max="22" width="6.42578125" style="72" customWidth="1"/>
    <col min="23" max="23" width="11.7109375" style="72" customWidth="1"/>
    <col min="24" max="24" width="9" style="72" hidden="1" customWidth="1"/>
    <col min="25" max="25" width="11.7109375" style="72" hidden="1" customWidth="1"/>
    <col min="26" max="26" width="9.85546875" style="72" hidden="1" customWidth="1"/>
    <col min="27" max="27" width="12.42578125" style="72" hidden="1" customWidth="1"/>
    <col min="28" max="28" width="10.140625" style="72" hidden="1" customWidth="1"/>
    <col min="29" max="29" width="12.42578125" style="72" hidden="1" customWidth="1"/>
    <col min="30" max="30" width="10.28515625" style="72" hidden="1" customWidth="1"/>
    <col min="31" max="31" width="13.140625" style="72" hidden="1" customWidth="1"/>
    <col min="32" max="32" width="9.28515625" style="72" hidden="1" customWidth="1"/>
    <col min="33" max="33" width="13.140625" style="72" hidden="1" customWidth="1"/>
    <col min="34" max="34" width="9.28515625" style="72" hidden="1" customWidth="1"/>
    <col min="35" max="35" width="10.140625" style="72" hidden="1" customWidth="1"/>
    <col min="36" max="36" width="9.5703125" style="72" hidden="1" customWidth="1"/>
    <col min="37" max="39" width="9.42578125" style="72" hidden="1" customWidth="1"/>
    <col min="40" max="40" width="7.28515625" style="72" customWidth="1"/>
    <col min="41" max="41" width="11" style="72" customWidth="1"/>
    <col min="42" max="42" width="8.7109375" style="72" customWidth="1"/>
    <col min="43" max="43" width="10.28515625" style="72" customWidth="1"/>
    <col min="44" max="44" width="6.5703125" style="72" customWidth="1"/>
    <col min="45" max="45" width="12.85546875" style="72" customWidth="1"/>
    <col min="46" max="46" width="6.140625" style="72" customWidth="1"/>
    <col min="47" max="47" width="11.140625" style="72" customWidth="1"/>
    <col min="48" max="48" width="6.7109375" style="72" customWidth="1"/>
    <col min="49" max="49" width="15.28515625" style="72" customWidth="1"/>
    <col min="50" max="50" width="15" style="72" customWidth="1"/>
    <col min="51" max="51" width="11.5703125" style="72" customWidth="1"/>
    <col min="52" max="16384" width="9.140625" style="72"/>
  </cols>
  <sheetData>
    <row r="1" spans="1:49" x14ac:dyDescent="0.2">
      <c r="D1" s="80">
        <v>1</v>
      </c>
      <c r="E1" s="80">
        <v>2</v>
      </c>
      <c r="F1" s="80">
        <v>3</v>
      </c>
      <c r="G1" s="80">
        <v>4</v>
      </c>
      <c r="H1" s="80">
        <v>5</v>
      </c>
      <c r="I1" s="80">
        <v>6</v>
      </c>
      <c r="J1" s="80">
        <v>7</v>
      </c>
      <c r="K1" s="80">
        <v>8</v>
      </c>
      <c r="L1" s="80">
        <v>9</v>
      </c>
      <c r="M1" s="80">
        <v>10</v>
      </c>
      <c r="N1" s="80">
        <v>11</v>
      </c>
      <c r="O1" s="80">
        <v>12</v>
      </c>
      <c r="P1" s="80">
        <v>13</v>
      </c>
      <c r="Q1" s="80">
        <v>14</v>
      </c>
      <c r="R1" s="80">
        <v>15</v>
      </c>
      <c r="S1" s="80">
        <v>16</v>
      </c>
      <c r="T1" s="80">
        <v>17</v>
      </c>
      <c r="U1" s="80">
        <v>18</v>
      </c>
      <c r="V1" s="80">
        <v>19</v>
      </c>
      <c r="W1" s="80">
        <v>20</v>
      </c>
      <c r="X1" s="80">
        <v>21</v>
      </c>
      <c r="Y1" s="80">
        <v>22</v>
      </c>
      <c r="Z1" s="80">
        <v>23</v>
      </c>
      <c r="AA1" s="80">
        <v>24</v>
      </c>
      <c r="AB1" s="80">
        <v>25</v>
      </c>
      <c r="AC1" s="80">
        <v>26</v>
      </c>
      <c r="AD1" s="80">
        <v>27</v>
      </c>
      <c r="AE1" s="80">
        <v>28</v>
      </c>
      <c r="AF1" s="80">
        <v>29</v>
      </c>
      <c r="AG1" s="80">
        <v>30</v>
      </c>
      <c r="AH1" s="80">
        <v>31</v>
      </c>
      <c r="AI1" s="80">
        <v>32</v>
      </c>
      <c r="AJ1" s="80">
        <v>33</v>
      </c>
      <c r="AK1" s="80">
        <v>34</v>
      </c>
      <c r="AL1" s="80">
        <v>35</v>
      </c>
      <c r="AM1" s="80">
        <v>36</v>
      </c>
      <c r="AN1" s="80">
        <v>37</v>
      </c>
      <c r="AO1" s="80">
        <v>38</v>
      </c>
      <c r="AP1" s="80">
        <v>39</v>
      </c>
      <c r="AQ1" s="80">
        <v>40</v>
      </c>
      <c r="AR1" s="80">
        <v>41</v>
      </c>
      <c r="AS1" s="80">
        <v>42</v>
      </c>
      <c r="AT1" s="80">
        <v>43</v>
      </c>
      <c r="AU1" s="80">
        <v>44</v>
      </c>
      <c r="AV1" s="80">
        <v>45</v>
      </c>
      <c r="AW1" s="80">
        <v>46</v>
      </c>
    </row>
    <row r="2" spans="1:49" x14ac:dyDescent="0.2"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</row>
    <row r="3" spans="1:49" ht="44.25" customHeight="1" x14ac:dyDescent="0.2">
      <c r="A3" s="222" t="s">
        <v>96</v>
      </c>
      <c r="B3" s="222" t="s">
        <v>98</v>
      </c>
      <c r="C3" s="222" t="s">
        <v>97</v>
      </c>
      <c r="D3" s="222" t="s">
        <v>95</v>
      </c>
      <c r="E3" s="222" t="s">
        <v>94</v>
      </c>
      <c r="F3" s="222" t="s">
        <v>106</v>
      </c>
      <c r="G3" s="222"/>
      <c r="H3" s="222" t="s">
        <v>107</v>
      </c>
      <c r="I3" s="222" t="e">
        <v>#N/A</v>
      </c>
      <c r="J3" s="222" t="s">
        <v>108</v>
      </c>
      <c r="K3" s="222"/>
      <c r="L3" s="222"/>
      <c r="M3" s="222"/>
      <c r="N3" s="222" t="s">
        <v>134</v>
      </c>
      <c r="O3" s="222" t="e">
        <v>#N/A</v>
      </c>
      <c r="P3" s="222" t="s">
        <v>109</v>
      </c>
      <c r="Q3" s="222"/>
      <c r="R3" s="222" t="s">
        <v>110</v>
      </c>
      <c r="S3" s="222"/>
      <c r="T3" s="222"/>
      <c r="U3" s="222"/>
      <c r="V3" s="222" t="s">
        <v>111</v>
      </c>
      <c r="W3" s="222"/>
      <c r="X3" s="222"/>
      <c r="Y3" s="222"/>
      <c r="Z3" s="222" t="s">
        <v>112</v>
      </c>
      <c r="AA3" s="222"/>
      <c r="AB3" s="222"/>
      <c r="AC3" s="222"/>
      <c r="AD3" s="222" t="s">
        <v>113</v>
      </c>
      <c r="AE3" s="222"/>
      <c r="AF3" s="222"/>
      <c r="AG3" s="222"/>
      <c r="AH3" s="222" t="s">
        <v>114</v>
      </c>
      <c r="AI3" s="222"/>
      <c r="AJ3" s="222" t="s">
        <v>115</v>
      </c>
      <c r="AK3" s="222"/>
      <c r="AL3" s="222"/>
      <c r="AM3" s="222"/>
      <c r="AN3" s="222" t="s">
        <v>116</v>
      </c>
      <c r="AO3" s="222"/>
      <c r="AP3" s="222"/>
      <c r="AQ3" s="222"/>
      <c r="AR3" s="223" t="s">
        <v>280</v>
      </c>
      <c r="AS3" s="224"/>
      <c r="AT3" s="224"/>
      <c r="AU3" s="224"/>
      <c r="AV3" s="194"/>
      <c r="AW3" s="195"/>
    </row>
    <row r="4" spans="1:49" ht="12" customHeight="1" x14ac:dyDescent="0.2">
      <c r="A4" s="222"/>
      <c r="B4" s="222"/>
      <c r="C4" s="222"/>
      <c r="D4" s="222"/>
      <c r="E4" s="222"/>
      <c r="F4" s="222" t="s">
        <v>87</v>
      </c>
      <c r="G4" s="222"/>
      <c r="H4" s="222" t="s">
        <v>86</v>
      </c>
      <c r="I4" s="222"/>
      <c r="J4" s="222" t="s">
        <v>99</v>
      </c>
      <c r="K4" s="222"/>
      <c r="L4" s="222"/>
      <c r="M4" s="222"/>
      <c r="N4" s="222" t="s">
        <v>88</v>
      </c>
      <c r="O4" s="222"/>
      <c r="P4" s="222" t="s">
        <v>93</v>
      </c>
      <c r="Q4" s="222"/>
      <c r="R4" s="222" t="s">
        <v>89</v>
      </c>
      <c r="S4" s="222"/>
      <c r="T4" s="222"/>
      <c r="U4" s="222"/>
      <c r="V4" s="222" t="s">
        <v>90</v>
      </c>
      <c r="W4" s="222"/>
      <c r="X4" s="222"/>
      <c r="Y4" s="222"/>
      <c r="Z4" s="222" t="s">
        <v>91</v>
      </c>
      <c r="AA4" s="222"/>
      <c r="AB4" s="222"/>
      <c r="AC4" s="222"/>
      <c r="AD4" s="222" t="s">
        <v>92</v>
      </c>
      <c r="AE4" s="222"/>
      <c r="AF4" s="222"/>
      <c r="AG4" s="222"/>
      <c r="AH4" s="222" t="s">
        <v>100</v>
      </c>
      <c r="AI4" s="222"/>
      <c r="AJ4" s="222" t="s">
        <v>101</v>
      </c>
      <c r="AK4" s="222"/>
      <c r="AL4" s="222"/>
      <c r="AM4" s="222"/>
      <c r="AN4" s="222" t="s">
        <v>102</v>
      </c>
      <c r="AO4" s="222"/>
      <c r="AP4" s="222"/>
      <c r="AQ4" s="222"/>
      <c r="AR4" s="196"/>
      <c r="AS4" s="197"/>
      <c r="AT4" s="197"/>
      <c r="AU4" s="197"/>
      <c r="AV4" s="197"/>
      <c r="AW4" s="198"/>
    </row>
    <row r="5" spans="1:49" x14ac:dyDescent="0.2">
      <c r="A5" s="222"/>
      <c r="B5" s="222"/>
      <c r="C5" s="222"/>
      <c r="D5" s="222"/>
      <c r="E5" s="222"/>
      <c r="F5" s="222" t="s">
        <v>117</v>
      </c>
      <c r="G5" s="222"/>
      <c r="H5" s="222" t="s">
        <v>117</v>
      </c>
      <c r="I5" s="222"/>
      <c r="J5" s="222" t="s">
        <v>117</v>
      </c>
      <c r="K5" s="222"/>
      <c r="L5" s="222" t="s">
        <v>120</v>
      </c>
      <c r="M5" s="222"/>
      <c r="N5" s="222" t="s">
        <v>117</v>
      </c>
      <c r="O5" s="222"/>
      <c r="P5" s="222" t="s">
        <v>117</v>
      </c>
      <c r="Q5" s="222"/>
      <c r="R5" s="222" t="s">
        <v>117</v>
      </c>
      <c r="S5" s="222"/>
      <c r="T5" s="222" t="s">
        <v>120</v>
      </c>
      <c r="U5" s="222"/>
      <c r="V5" s="222" t="s">
        <v>117</v>
      </c>
      <c r="W5" s="222"/>
      <c r="X5" s="222" t="s">
        <v>120</v>
      </c>
      <c r="Y5" s="222"/>
      <c r="Z5" s="222" t="s">
        <v>117</v>
      </c>
      <c r="AA5" s="222"/>
      <c r="AB5" s="222" t="s">
        <v>120</v>
      </c>
      <c r="AC5" s="222"/>
      <c r="AD5" s="222" t="s">
        <v>117</v>
      </c>
      <c r="AE5" s="222"/>
      <c r="AF5" s="222" t="s">
        <v>120</v>
      </c>
      <c r="AG5" s="222"/>
      <c r="AH5" s="222" t="s">
        <v>117</v>
      </c>
      <c r="AI5" s="222"/>
      <c r="AJ5" s="222" t="s">
        <v>117</v>
      </c>
      <c r="AK5" s="222"/>
      <c r="AL5" s="222" t="s">
        <v>120</v>
      </c>
      <c r="AM5" s="222"/>
      <c r="AN5" s="222" t="s">
        <v>117</v>
      </c>
      <c r="AO5" s="222"/>
      <c r="AP5" s="222" t="s">
        <v>120</v>
      </c>
      <c r="AQ5" s="222"/>
      <c r="AR5" s="222" t="s">
        <v>117</v>
      </c>
      <c r="AS5" s="222"/>
      <c r="AT5" s="222" t="s">
        <v>120</v>
      </c>
      <c r="AU5" s="222"/>
      <c r="AV5" s="222" t="s">
        <v>280</v>
      </c>
      <c r="AW5" s="222"/>
    </row>
    <row r="6" spans="1:49" ht="22.5" x14ac:dyDescent="0.2">
      <c r="A6" s="222"/>
      <c r="B6" s="222"/>
      <c r="C6" s="222"/>
      <c r="D6" s="222"/>
      <c r="E6" s="222"/>
      <c r="F6" s="156" t="s">
        <v>118</v>
      </c>
      <c r="G6" s="156" t="s">
        <v>119</v>
      </c>
      <c r="H6" s="156" t="s">
        <v>118</v>
      </c>
      <c r="I6" s="156" t="s">
        <v>119</v>
      </c>
      <c r="J6" s="156" t="s">
        <v>118</v>
      </c>
      <c r="K6" s="156" t="s">
        <v>119</v>
      </c>
      <c r="L6" s="156" t="s">
        <v>118</v>
      </c>
      <c r="M6" s="156" t="s">
        <v>119</v>
      </c>
      <c r="N6" s="156" t="s">
        <v>118</v>
      </c>
      <c r="O6" s="156" t="s">
        <v>119</v>
      </c>
      <c r="P6" s="156" t="s">
        <v>118</v>
      </c>
      <c r="Q6" s="156" t="s">
        <v>119</v>
      </c>
      <c r="R6" s="156" t="s">
        <v>118</v>
      </c>
      <c r="S6" s="156" t="s">
        <v>119</v>
      </c>
      <c r="T6" s="156" t="s">
        <v>118</v>
      </c>
      <c r="U6" s="156" t="s">
        <v>119</v>
      </c>
      <c r="V6" s="156" t="s">
        <v>118</v>
      </c>
      <c r="W6" s="156" t="s">
        <v>119</v>
      </c>
      <c r="X6" s="156" t="s">
        <v>118</v>
      </c>
      <c r="Y6" s="156" t="s">
        <v>119</v>
      </c>
      <c r="Z6" s="156" t="s">
        <v>118</v>
      </c>
      <c r="AA6" s="156" t="s">
        <v>119</v>
      </c>
      <c r="AB6" s="156" t="s">
        <v>118</v>
      </c>
      <c r="AC6" s="156" t="s">
        <v>119</v>
      </c>
      <c r="AD6" s="156" t="s">
        <v>118</v>
      </c>
      <c r="AE6" s="156" t="s">
        <v>119</v>
      </c>
      <c r="AF6" s="156" t="s">
        <v>118</v>
      </c>
      <c r="AG6" s="156" t="s">
        <v>119</v>
      </c>
      <c r="AH6" s="156" t="s">
        <v>118</v>
      </c>
      <c r="AI6" s="156" t="s">
        <v>119</v>
      </c>
      <c r="AJ6" s="156" t="s">
        <v>118</v>
      </c>
      <c r="AK6" s="156" t="s">
        <v>119</v>
      </c>
      <c r="AL6" s="156" t="s">
        <v>118</v>
      </c>
      <c r="AM6" s="156" t="s">
        <v>119</v>
      </c>
      <c r="AN6" s="156" t="s">
        <v>118</v>
      </c>
      <c r="AO6" s="156" t="s">
        <v>119</v>
      </c>
      <c r="AP6" s="156" t="s">
        <v>118</v>
      </c>
      <c r="AQ6" s="156" t="s">
        <v>119</v>
      </c>
      <c r="AR6" s="156" t="s">
        <v>118</v>
      </c>
      <c r="AS6" s="156" t="s">
        <v>119</v>
      </c>
      <c r="AT6" s="156" t="s">
        <v>118</v>
      </c>
      <c r="AU6" s="156" t="s">
        <v>119</v>
      </c>
      <c r="AV6" s="156" t="s">
        <v>118</v>
      </c>
      <c r="AW6" s="156" t="s">
        <v>119</v>
      </c>
    </row>
    <row r="7" spans="1:49" ht="53.25" customHeight="1" x14ac:dyDescent="0.2">
      <c r="A7" s="79">
        <v>1</v>
      </c>
      <c r="B7" s="79" t="s">
        <v>135</v>
      </c>
      <c r="C7" s="74" t="s">
        <v>136</v>
      </c>
      <c r="D7" s="176">
        <v>2</v>
      </c>
      <c r="E7" s="74" t="s">
        <v>137</v>
      </c>
      <c r="F7" s="177"/>
      <c r="G7" s="178"/>
      <c r="H7" s="177"/>
      <c r="I7" s="178"/>
      <c r="J7" s="177"/>
      <c r="K7" s="178"/>
      <c r="L7" s="177"/>
      <c r="M7" s="178"/>
      <c r="N7" s="177"/>
      <c r="O7" s="178"/>
      <c r="P7" s="177"/>
      <c r="Q7" s="178"/>
      <c r="R7" s="177"/>
      <c r="S7" s="178"/>
      <c r="T7" s="177"/>
      <c r="U7" s="178"/>
      <c r="V7" s="177"/>
      <c r="W7" s="178"/>
      <c r="X7" s="177"/>
      <c r="Y7" s="178"/>
      <c r="Z7" s="177"/>
      <c r="AA7" s="178"/>
      <c r="AB7" s="177"/>
      <c r="AC7" s="178"/>
      <c r="AD7" s="177"/>
      <c r="AE7" s="178"/>
      <c r="AF7" s="177"/>
      <c r="AG7" s="178"/>
      <c r="AH7" s="177"/>
      <c r="AI7" s="178"/>
      <c r="AJ7" s="177">
        <v>1</v>
      </c>
      <c r="AK7" s="178">
        <v>161459.75</v>
      </c>
      <c r="AL7" s="177"/>
      <c r="AM7" s="178"/>
      <c r="AN7" s="177"/>
      <c r="AO7" s="178"/>
      <c r="AP7" s="177"/>
      <c r="AQ7" s="178"/>
      <c r="AR7" s="76">
        <f>F7+H7+J7+N7+P7+R7+V7+Z7+AD7+AH7+AJ7+AN7</f>
        <v>1</v>
      </c>
      <c r="AS7" s="76">
        <f>G7+I7+K7+O7+Q7+S7+W7+AA7+AE7+AI7+AK7+AO7</f>
        <v>161459.75</v>
      </c>
      <c r="AT7" s="76">
        <f>L7+T7+X7+AB7+AF7+AL7+AP7</f>
        <v>0</v>
      </c>
      <c r="AU7" s="76">
        <f>M7+U7+Y7+AC7+AG7+AM7+AQ7</f>
        <v>0</v>
      </c>
      <c r="AV7" s="179">
        <v>1</v>
      </c>
      <c r="AW7" s="180">
        <v>161459.75</v>
      </c>
    </row>
    <row r="8" spans="1:49" ht="42" customHeight="1" x14ac:dyDescent="0.2">
      <c r="A8" s="79">
        <v>1</v>
      </c>
      <c r="B8" s="79" t="s">
        <v>138</v>
      </c>
      <c r="C8" s="74" t="s">
        <v>139</v>
      </c>
      <c r="D8" s="176">
        <v>13</v>
      </c>
      <c r="E8" s="74" t="s">
        <v>140</v>
      </c>
      <c r="F8" s="177"/>
      <c r="G8" s="178"/>
      <c r="H8" s="177"/>
      <c r="I8" s="178"/>
      <c r="J8" s="177"/>
      <c r="K8" s="178"/>
      <c r="L8" s="177"/>
      <c r="M8" s="178"/>
      <c r="N8" s="177"/>
      <c r="O8" s="178"/>
      <c r="P8" s="177"/>
      <c r="Q8" s="178"/>
      <c r="R8" s="177"/>
      <c r="S8" s="178"/>
      <c r="T8" s="177"/>
      <c r="U8" s="178"/>
      <c r="V8" s="177"/>
      <c r="W8" s="178"/>
      <c r="X8" s="177"/>
      <c r="Y8" s="178"/>
      <c r="Z8" s="177"/>
      <c r="AA8" s="178"/>
      <c r="AB8" s="177"/>
      <c r="AC8" s="178"/>
      <c r="AD8" s="177"/>
      <c r="AE8" s="178"/>
      <c r="AF8" s="177"/>
      <c r="AG8" s="178"/>
      <c r="AH8" s="177"/>
      <c r="AI8" s="178"/>
      <c r="AJ8" s="177">
        <v>1</v>
      </c>
      <c r="AK8" s="178">
        <v>161459.75</v>
      </c>
      <c r="AL8" s="177"/>
      <c r="AM8" s="178"/>
      <c r="AN8" s="177"/>
      <c r="AO8" s="178"/>
      <c r="AP8" s="177"/>
      <c r="AQ8" s="178"/>
      <c r="AR8" s="76">
        <f t="shared" ref="AR8:AS71" si="0">F8+H8+J8+N8+P8+R8+V8+Z8+AD8+AH8+AJ8+AN8</f>
        <v>1</v>
      </c>
      <c r="AS8" s="76">
        <f t="shared" si="0"/>
        <v>161459.75</v>
      </c>
      <c r="AT8" s="76">
        <f t="shared" ref="AT8:AU71" si="1">L8+T8+X8+AB8+AF8+AL8+AP8</f>
        <v>0</v>
      </c>
      <c r="AU8" s="76">
        <f t="shared" si="1"/>
        <v>0</v>
      </c>
      <c r="AV8" s="179">
        <v>1</v>
      </c>
      <c r="AW8" s="180">
        <v>161459.75</v>
      </c>
    </row>
    <row r="9" spans="1:49" ht="107.25" customHeight="1" x14ac:dyDescent="0.2">
      <c r="A9" s="79">
        <v>5</v>
      </c>
      <c r="B9" s="79" t="s">
        <v>141</v>
      </c>
      <c r="C9" s="74" t="s">
        <v>142</v>
      </c>
      <c r="D9" s="176">
        <v>38</v>
      </c>
      <c r="E9" s="74" t="s">
        <v>143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>
        <v>19</v>
      </c>
      <c r="S9" s="177">
        <v>2456886.77</v>
      </c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76">
        <f t="shared" si="0"/>
        <v>19</v>
      </c>
      <c r="AS9" s="76">
        <f t="shared" si="0"/>
        <v>2456886.77</v>
      </c>
      <c r="AT9" s="76">
        <f t="shared" si="1"/>
        <v>0</v>
      </c>
      <c r="AU9" s="76">
        <f t="shared" si="1"/>
        <v>0</v>
      </c>
      <c r="AV9" s="179">
        <v>19</v>
      </c>
      <c r="AW9" s="179">
        <v>2456886.77</v>
      </c>
    </row>
    <row r="10" spans="1:49" ht="56.25" customHeight="1" x14ac:dyDescent="0.2">
      <c r="A10" s="79">
        <v>6</v>
      </c>
      <c r="B10" s="181" t="s">
        <v>289</v>
      </c>
      <c r="C10" s="141" t="s">
        <v>290</v>
      </c>
      <c r="D10" s="78">
        <v>40</v>
      </c>
      <c r="E10" s="141" t="s">
        <v>291</v>
      </c>
      <c r="F10" s="177"/>
      <c r="G10" s="178"/>
      <c r="H10" s="177"/>
      <c r="I10" s="178"/>
      <c r="J10" s="177"/>
      <c r="K10" s="178"/>
      <c r="L10" s="177"/>
      <c r="M10" s="178"/>
      <c r="N10" s="177"/>
      <c r="O10" s="178"/>
      <c r="P10" s="177"/>
      <c r="Q10" s="178"/>
      <c r="R10" s="177">
        <v>2</v>
      </c>
      <c r="S10" s="178">
        <v>310619.58</v>
      </c>
      <c r="T10" s="177"/>
      <c r="U10" s="178"/>
      <c r="V10" s="177"/>
      <c r="W10" s="178"/>
      <c r="X10" s="177"/>
      <c r="Y10" s="178"/>
      <c r="Z10" s="177"/>
      <c r="AA10" s="178"/>
      <c r="AB10" s="177"/>
      <c r="AC10" s="178"/>
      <c r="AD10" s="177"/>
      <c r="AE10" s="178"/>
      <c r="AF10" s="177"/>
      <c r="AG10" s="178"/>
      <c r="AH10" s="177"/>
      <c r="AI10" s="178"/>
      <c r="AJ10" s="177"/>
      <c r="AK10" s="178"/>
      <c r="AL10" s="177"/>
      <c r="AM10" s="178"/>
      <c r="AN10" s="177"/>
      <c r="AO10" s="178"/>
      <c r="AP10" s="177"/>
      <c r="AQ10" s="178"/>
      <c r="AR10" s="76">
        <f t="shared" si="0"/>
        <v>2</v>
      </c>
      <c r="AS10" s="76">
        <f t="shared" si="0"/>
        <v>310619.58</v>
      </c>
      <c r="AT10" s="76">
        <f t="shared" si="1"/>
        <v>0</v>
      </c>
      <c r="AU10" s="76">
        <f t="shared" si="1"/>
        <v>0</v>
      </c>
      <c r="AV10" s="179">
        <v>2</v>
      </c>
      <c r="AW10" s="180">
        <v>310619.58</v>
      </c>
    </row>
    <row r="11" spans="1:49" ht="56.25" customHeight="1" x14ac:dyDescent="0.2">
      <c r="A11" s="79">
        <v>6</v>
      </c>
      <c r="B11" s="181" t="s">
        <v>289</v>
      </c>
      <c r="C11" s="141" t="s">
        <v>290</v>
      </c>
      <c r="D11" s="78">
        <v>41</v>
      </c>
      <c r="E11" s="141" t="s">
        <v>292</v>
      </c>
      <c r="F11" s="177"/>
      <c r="G11" s="178"/>
      <c r="H11" s="177"/>
      <c r="I11" s="178"/>
      <c r="J11" s="177"/>
      <c r="K11" s="178"/>
      <c r="L11" s="177"/>
      <c r="M11" s="178"/>
      <c r="N11" s="177"/>
      <c r="O11" s="178"/>
      <c r="P11" s="177"/>
      <c r="Q11" s="178"/>
      <c r="R11" s="177">
        <v>1</v>
      </c>
      <c r="S11" s="178">
        <v>155309.79</v>
      </c>
      <c r="T11" s="177"/>
      <c r="U11" s="178"/>
      <c r="V11" s="177"/>
      <c r="W11" s="178"/>
      <c r="X11" s="177"/>
      <c r="Y11" s="178"/>
      <c r="Z11" s="177"/>
      <c r="AA11" s="178"/>
      <c r="AB11" s="177"/>
      <c r="AC11" s="178"/>
      <c r="AD11" s="177"/>
      <c r="AE11" s="178"/>
      <c r="AF11" s="177"/>
      <c r="AG11" s="178"/>
      <c r="AH11" s="177"/>
      <c r="AI11" s="178"/>
      <c r="AJ11" s="177"/>
      <c r="AK11" s="178"/>
      <c r="AL11" s="177"/>
      <c r="AM11" s="178"/>
      <c r="AN11" s="177"/>
      <c r="AO11" s="178"/>
      <c r="AP11" s="177"/>
      <c r="AQ11" s="178"/>
      <c r="AR11" s="76">
        <f t="shared" si="0"/>
        <v>1</v>
      </c>
      <c r="AS11" s="76">
        <f t="shared" si="0"/>
        <v>155309.79</v>
      </c>
      <c r="AT11" s="76">
        <f t="shared" si="1"/>
        <v>0</v>
      </c>
      <c r="AU11" s="76">
        <f t="shared" si="1"/>
        <v>0</v>
      </c>
      <c r="AV11" s="179">
        <v>1</v>
      </c>
      <c r="AW11" s="180">
        <v>155309.79</v>
      </c>
    </row>
    <row r="12" spans="1:49" ht="56.25" customHeight="1" x14ac:dyDescent="0.2">
      <c r="A12" s="79">
        <v>6</v>
      </c>
      <c r="B12" s="181" t="s">
        <v>289</v>
      </c>
      <c r="C12" s="141" t="s">
        <v>290</v>
      </c>
      <c r="D12" s="78">
        <v>46</v>
      </c>
      <c r="E12" s="141" t="s">
        <v>293</v>
      </c>
      <c r="F12" s="177"/>
      <c r="G12" s="178"/>
      <c r="H12" s="177"/>
      <c r="I12" s="178"/>
      <c r="J12" s="177"/>
      <c r="K12" s="178"/>
      <c r="L12" s="177"/>
      <c r="M12" s="178"/>
      <c r="N12" s="177"/>
      <c r="O12" s="178"/>
      <c r="P12" s="177"/>
      <c r="Q12" s="178"/>
      <c r="R12" s="177">
        <v>1</v>
      </c>
      <c r="S12" s="178">
        <v>155309.79</v>
      </c>
      <c r="T12" s="177"/>
      <c r="U12" s="178"/>
      <c r="V12" s="177"/>
      <c r="W12" s="178"/>
      <c r="X12" s="177"/>
      <c r="Y12" s="178"/>
      <c r="Z12" s="177"/>
      <c r="AA12" s="178"/>
      <c r="AB12" s="177"/>
      <c r="AC12" s="178"/>
      <c r="AD12" s="177"/>
      <c r="AE12" s="178"/>
      <c r="AF12" s="177"/>
      <c r="AG12" s="178"/>
      <c r="AH12" s="177"/>
      <c r="AI12" s="178"/>
      <c r="AJ12" s="177"/>
      <c r="AK12" s="178"/>
      <c r="AL12" s="177"/>
      <c r="AM12" s="178"/>
      <c r="AN12" s="177"/>
      <c r="AO12" s="178"/>
      <c r="AP12" s="177"/>
      <c r="AQ12" s="178"/>
      <c r="AR12" s="76">
        <f t="shared" si="0"/>
        <v>1</v>
      </c>
      <c r="AS12" s="76">
        <f t="shared" si="0"/>
        <v>155309.79</v>
      </c>
      <c r="AT12" s="76">
        <f t="shared" si="1"/>
        <v>0</v>
      </c>
      <c r="AU12" s="76">
        <f t="shared" si="1"/>
        <v>0</v>
      </c>
      <c r="AV12" s="179">
        <v>1</v>
      </c>
      <c r="AW12" s="180">
        <v>155309.79</v>
      </c>
    </row>
    <row r="13" spans="1:49" ht="113.25" customHeight="1" x14ac:dyDescent="0.2">
      <c r="A13" s="79">
        <v>9</v>
      </c>
      <c r="B13" s="79" t="s">
        <v>144</v>
      </c>
      <c r="C13" s="74" t="s">
        <v>145</v>
      </c>
      <c r="D13" s="176">
        <v>50</v>
      </c>
      <c r="E13" s="74" t="s">
        <v>146</v>
      </c>
      <c r="F13" s="177"/>
      <c r="G13" s="178"/>
      <c r="H13" s="177"/>
      <c r="I13" s="178"/>
      <c r="J13" s="177"/>
      <c r="K13" s="178"/>
      <c r="L13" s="177"/>
      <c r="M13" s="178"/>
      <c r="N13" s="177"/>
      <c r="O13" s="178"/>
      <c r="P13" s="177">
        <v>16</v>
      </c>
      <c r="Q13" s="178">
        <v>1675244</v>
      </c>
      <c r="R13" s="177"/>
      <c r="S13" s="178"/>
      <c r="T13" s="177"/>
      <c r="U13" s="178"/>
      <c r="V13" s="177"/>
      <c r="W13" s="178"/>
      <c r="X13" s="177"/>
      <c r="Y13" s="178"/>
      <c r="Z13" s="177"/>
      <c r="AA13" s="178"/>
      <c r="AB13" s="177"/>
      <c r="AC13" s="178"/>
      <c r="AD13" s="177"/>
      <c r="AE13" s="178"/>
      <c r="AF13" s="177"/>
      <c r="AG13" s="178"/>
      <c r="AH13" s="177"/>
      <c r="AI13" s="178"/>
      <c r="AJ13" s="177"/>
      <c r="AK13" s="178"/>
      <c r="AL13" s="177"/>
      <c r="AM13" s="178"/>
      <c r="AN13" s="177"/>
      <c r="AO13" s="178"/>
      <c r="AP13" s="177"/>
      <c r="AQ13" s="178"/>
      <c r="AR13" s="76">
        <f t="shared" si="0"/>
        <v>16</v>
      </c>
      <c r="AS13" s="76">
        <f t="shared" si="0"/>
        <v>1675244</v>
      </c>
      <c r="AT13" s="76">
        <f t="shared" si="1"/>
        <v>0</v>
      </c>
      <c r="AU13" s="76">
        <f t="shared" si="1"/>
        <v>0</v>
      </c>
      <c r="AV13" s="179">
        <v>16</v>
      </c>
      <c r="AW13" s="180">
        <v>1675244</v>
      </c>
    </row>
    <row r="14" spans="1:49" ht="111.75" customHeight="1" x14ac:dyDescent="0.2">
      <c r="A14" s="79">
        <v>9</v>
      </c>
      <c r="B14" s="79" t="s">
        <v>144</v>
      </c>
      <c r="C14" s="74" t="s">
        <v>145</v>
      </c>
      <c r="D14" s="176">
        <v>52</v>
      </c>
      <c r="E14" s="74" t="s">
        <v>147</v>
      </c>
      <c r="F14" s="177"/>
      <c r="G14" s="178"/>
      <c r="H14" s="177"/>
      <c r="I14" s="178"/>
      <c r="J14" s="177"/>
      <c r="K14" s="178"/>
      <c r="L14" s="177"/>
      <c r="M14" s="178"/>
      <c r="N14" s="177"/>
      <c r="O14" s="178"/>
      <c r="P14" s="177">
        <v>1</v>
      </c>
      <c r="Q14" s="178">
        <v>104702.75</v>
      </c>
      <c r="R14" s="177"/>
      <c r="S14" s="178"/>
      <c r="T14" s="177"/>
      <c r="U14" s="178"/>
      <c r="V14" s="177"/>
      <c r="W14" s="178"/>
      <c r="X14" s="177"/>
      <c r="Y14" s="178"/>
      <c r="Z14" s="177"/>
      <c r="AA14" s="178"/>
      <c r="AB14" s="177"/>
      <c r="AC14" s="178"/>
      <c r="AD14" s="177"/>
      <c r="AE14" s="178"/>
      <c r="AF14" s="177"/>
      <c r="AG14" s="178"/>
      <c r="AH14" s="177"/>
      <c r="AI14" s="178"/>
      <c r="AJ14" s="177"/>
      <c r="AK14" s="178"/>
      <c r="AL14" s="177"/>
      <c r="AM14" s="178"/>
      <c r="AN14" s="177"/>
      <c r="AO14" s="178"/>
      <c r="AP14" s="177"/>
      <c r="AQ14" s="178"/>
      <c r="AR14" s="76">
        <f t="shared" si="0"/>
        <v>1</v>
      </c>
      <c r="AS14" s="76">
        <f t="shared" si="0"/>
        <v>104702.75</v>
      </c>
      <c r="AT14" s="76">
        <f t="shared" si="1"/>
        <v>0</v>
      </c>
      <c r="AU14" s="76">
        <f t="shared" si="1"/>
        <v>0</v>
      </c>
      <c r="AV14" s="179">
        <v>1</v>
      </c>
      <c r="AW14" s="180">
        <v>104702.75</v>
      </c>
    </row>
    <row r="15" spans="1:49" ht="87.75" customHeight="1" x14ac:dyDescent="0.2">
      <c r="A15" s="79">
        <v>10</v>
      </c>
      <c r="B15" s="79" t="s">
        <v>148</v>
      </c>
      <c r="C15" s="74" t="s">
        <v>149</v>
      </c>
      <c r="D15" s="176">
        <v>58</v>
      </c>
      <c r="E15" s="74" t="s">
        <v>150</v>
      </c>
      <c r="F15" s="177"/>
      <c r="G15" s="178"/>
      <c r="H15" s="177"/>
      <c r="I15" s="178"/>
      <c r="J15" s="177">
        <v>1</v>
      </c>
      <c r="K15" s="178">
        <v>169297.58</v>
      </c>
      <c r="L15" s="177">
        <v>1</v>
      </c>
      <c r="M15" s="178">
        <v>169297.58</v>
      </c>
      <c r="N15" s="177"/>
      <c r="O15" s="178"/>
      <c r="P15" s="177"/>
      <c r="Q15" s="178"/>
      <c r="R15" s="177"/>
      <c r="S15" s="178"/>
      <c r="T15" s="177"/>
      <c r="U15" s="178"/>
      <c r="V15" s="177"/>
      <c r="W15" s="178"/>
      <c r="X15" s="177"/>
      <c r="Y15" s="178"/>
      <c r="Z15" s="177"/>
      <c r="AA15" s="178"/>
      <c r="AB15" s="177"/>
      <c r="AC15" s="178"/>
      <c r="AD15" s="177"/>
      <c r="AE15" s="178"/>
      <c r="AF15" s="177"/>
      <c r="AG15" s="178"/>
      <c r="AH15" s="177"/>
      <c r="AI15" s="178"/>
      <c r="AJ15" s="177"/>
      <c r="AK15" s="178"/>
      <c r="AL15" s="177"/>
      <c r="AM15" s="178"/>
      <c r="AN15" s="177"/>
      <c r="AO15" s="178"/>
      <c r="AP15" s="177"/>
      <c r="AQ15" s="178"/>
      <c r="AR15" s="76">
        <f t="shared" si="0"/>
        <v>1</v>
      </c>
      <c r="AS15" s="76">
        <f t="shared" si="0"/>
        <v>169297.58</v>
      </c>
      <c r="AT15" s="76">
        <f t="shared" si="1"/>
        <v>1</v>
      </c>
      <c r="AU15" s="76">
        <f t="shared" si="1"/>
        <v>169297.58</v>
      </c>
      <c r="AV15" s="179">
        <v>2</v>
      </c>
      <c r="AW15" s="180">
        <v>338595.16</v>
      </c>
    </row>
    <row r="16" spans="1:49" ht="63.75" customHeight="1" x14ac:dyDescent="0.2">
      <c r="A16" s="79">
        <v>10</v>
      </c>
      <c r="B16" s="79" t="s">
        <v>151</v>
      </c>
      <c r="C16" s="74" t="s">
        <v>152</v>
      </c>
      <c r="D16" s="176">
        <v>71</v>
      </c>
      <c r="E16" s="74" t="s">
        <v>150</v>
      </c>
      <c r="F16" s="177"/>
      <c r="G16" s="178"/>
      <c r="H16" s="177"/>
      <c r="I16" s="178"/>
      <c r="J16" s="177">
        <v>1</v>
      </c>
      <c r="K16" s="178">
        <v>169297.58</v>
      </c>
      <c r="L16" s="177"/>
      <c r="M16" s="178"/>
      <c r="N16" s="177"/>
      <c r="O16" s="178"/>
      <c r="P16" s="177"/>
      <c r="Q16" s="178"/>
      <c r="R16" s="177"/>
      <c r="S16" s="178"/>
      <c r="T16" s="177"/>
      <c r="U16" s="178"/>
      <c r="V16" s="177"/>
      <c r="W16" s="178"/>
      <c r="X16" s="177"/>
      <c r="Y16" s="178"/>
      <c r="Z16" s="177"/>
      <c r="AA16" s="178"/>
      <c r="AB16" s="177"/>
      <c r="AC16" s="178"/>
      <c r="AD16" s="177"/>
      <c r="AE16" s="178"/>
      <c r="AF16" s="177"/>
      <c r="AG16" s="178"/>
      <c r="AH16" s="177"/>
      <c r="AI16" s="178"/>
      <c r="AJ16" s="177"/>
      <c r="AK16" s="178"/>
      <c r="AL16" s="177"/>
      <c r="AM16" s="178"/>
      <c r="AN16" s="177"/>
      <c r="AO16" s="178"/>
      <c r="AP16" s="177"/>
      <c r="AQ16" s="178"/>
      <c r="AR16" s="76">
        <f t="shared" si="0"/>
        <v>1</v>
      </c>
      <c r="AS16" s="76">
        <f t="shared" si="0"/>
        <v>169297.58</v>
      </c>
      <c r="AT16" s="76">
        <f t="shared" si="1"/>
        <v>0</v>
      </c>
      <c r="AU16" s="76">
        <f t="shared" si="1"/>
        <v>0</v>
      </c>
      <c r="AV16" s="179">
        <v>1</v>
      </c>
      <c r="AW16" s="180">
        <v>169297.58</v>
      </c>
    </row>
    <row r="17" spans="1:49" ht="63.75" customHeight="1" x14ac:dyDescent="0.2">
      <c r="A17" s="79">
        <v>10</v>
      </c>
      <c r="B17" s="181" t="s">
        <v>294</v>
      </c>
      <c r="C17" s="141" t="s">
        <v>295</v>
      </c>
      <c r="D17" s="78">
        <v>73</v>
      </c>
      <c r="E17" s="141" t="s">
        <v>150</v>
      </c>
      <c r="F17" s="177"/>
      <c r="G17" s="178"/>
      <c r="H17" s="177"/>
      <c r="I17" s="178"/>
      <c r="J17" s="177">
        <v>1</v>
      </c>
      <c r="K17" s="178">
        <v>169297.58</v>
      </c>
      <c r="L17" s="177"/>
      <c r="M17" s="178"/>
      <c r="N17" s="177"/>
      <c r="O17" s="178"/>
      <c r="P17" s="177"/>
      <c r="Q17" s="178"/>
      <c r="R17" s="177"/>
      <c r="S17" s="178"/>
      <c r="T17" s="177"/>
      <c r="U17" s="178"/>
      <c r="V17" s="177"/>
      <c r="W17" s="178"/>
      <c r="X17" s="177"/>
      <c r="Y17" s="178"/>
      <c r="Z17" s="177"/>
      <c r="AA17" s="178"/>
      <c r="AB17" s="177"/>
      <c r="AC17" s="178"/>
      <c r="AD17" s="177"/>
      <c r="AE17" s="178"/>
      <c r="AF17" s="177"/>
      <c r="AG17" s="178"/>
      <c r="AH17" s="177"/>
      <c r="AI17" s="178"/>
      <c r="AJ17" s="177"/>
      <c r="AK17" s="178"/>
      <c r="AL17" s="177"/>
      <c r="AM17" s="178"/>
      <c r="AN17" s="177"/>
      <c r="AO17" s="178"/>
      <c r="AP17" s="177"/>
      <c r="AQ17" s="178"/>
      <c r="AR17" s="76">
        <f t="shared" si="0"/>
        <v>1</v>
      </c>
      <c r="AS17" s="76">
        <f t="shared" si="0"/>
        <v>169297.58</v>
      </c>
      <c r="AT17" s="76">
        <f t="shared" si="1"/>
        <v>0</v>
      </c>
      <c r="AU17" s="76">
        <f t="shared" si="1"/>
        <v>0</v>
      </c>
      <c r="AV17" s="179">
        <v>1</v>
      </c>
      <c r="AW17" s="180">
        <v>169297.58</v>
      </c>
    </row>
    <row r="18" spans="1:49" ht="41.25" customHeight="1" x14ac:dyDescent="0.2">
      <c r="A18" s="79">
        <v>10</v>
      </c>
      <c r="B18" s="79" t="s">
        <v>153</v>
      </c>
      <c r="C18" s="74" t="s">
        <v>154</v>
      </c>
      <c r="D18" s="176">
        <v>85</v>
      </c>
      <c r="E18" s="74" t="s">
        <v>155</v>
      </c>
      <c r="F18" s="177"/>
      <c r="G18" s="177"/>
      <c r="H18" s="177"/>
      <c r="I18" s="177"/>
      <c r="J18" s="177">
        <v>9</v>
      </c>
      <c r="K18" s="177">
        <v>1523678.2199999997</v>
      </c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76">
        <f t="shared" si="0"/>
        <v>9</v>
      </c>
      <c r="AS18" s="76">
        <f t="shared" si="0"/>
        <v>1523678.2199999997</v>
      </c>
      <c r="AT18" s="76">
        <f t="shared" si="1"/>
        <v>0</v>
      </c>
      <c r="AU18" s="76">
        <f t="shared" si="1"/>
        <v>0</v>
      </c>
      <c r="AV18" s="179">
        <v>9</v>
      </c>
      <c r="AW18" s="179">
        <v>1523678.2199999997</v>
      </c>
    </row>
    <row r="19" spans="1:49" ht="41.25" customHeight="1" x14ac:dyDescent="0.2">
      <c r="A19" s="79">
        <v>10</v>
      </c>
      <c r="B19" s="79" t="s">
        <v>156</v>
      </c>
      <c r="C19" s="74" t="s">
        <v>157</v>
      </c>
      <c r="D19" s="176">
        <v>88</v>
      </c>
      <c r="E19" s="74" t="s">
        <v>158</v>
      </c>
      <c r="F19" s="177"/>
      <c r="G19" s="177"/>
      <c r="H19" s="177"/>
      <c r="I19" s="177"/>
      <c r="J19" s="177">
        <v>3</v>
      </c>
      <c r="K19" s="177">
        <v>507892.74</v>
      </c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76">
        <f t="shared" si="0"/>
        <v>3</v>
      </c>
      <c r="AS19" s="76">
        <f t="shared" si="0"/>
        <v>507892.74</v>
      </c>
      <c r="AT19" s="76">
        <f t="shared" si="1"/>
        <v>0</v>
      </c>
      <c r="AU19" s="76">
        <f t="shared" si="1"/>
        <v>0</v>
      </c>
      <c r="AV19" s="179">
        <v>3</v>
      </c>
      <c r="AW19" s="179">
        <v>507892.74</v>
      </c>
    </row>
    <row r="20" spans="1:49" ht="66" customHeight="1" x14ac:dyDescent="0.2">
      <c r="A20" s="79">
        <v>10</v>
      </c>
      <c r="B20" s="79" t="s">
        <v>159</v>
      </c>
      <c r="C20" s="74" t="s">
        <v>160</v>
      </c>
      <c r="D20" s="176">
        <v>89</v>
      </c>
      <c r="E20" s="74" t="s">
        <v>161</v>
      </c>
      <c r="F20" s="177"/>
      <c r="G20" s="177"/>
      <c r="H20" s="177"/>
      <c r="I20" s="177"/>
      <c r="J20" s="177">
        <v>6</v>
      </c>
      <c r="K20" s="177">
        <v>1015785.48</v>
      </c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76">
        <f t="shared" si="0"/>
        <v>6</v>
      </c>
      <c r="AS20" s="76">
        <f t="shared" si="0"/>
        <v>1015785.48</v>
      </c>
      <c r="AT20" s="76">
        <f t="shared" si="1"/>
        <v>0</v>
      </c>
      <c r="AU20" s="76">
        <f t="shared" si="1"/>
        <v>0</v>
      </c>
      <c r="AV20" s="179">
        <v>6</v>
      </c>
      <c r="AW20" s="179">
        <v>1015785.48</v>
      </c>
    </row>
    <row r="21" spans="1:49" ht="125.25" customHeight="1" x14ac:dyDescent="0.2">
      <c r="A21" s="79">
        <v>14</v>
      </c>
      <c r="B21" s="79" t="s">
        <v>162</v>
      </c>
      <c r="C21" s="74" t="s">
        <v>163</v>
      </c>
      <c r="D21" s="176">
        <v>91</v>
      </c>
      <c r="E21" s="74" t="s">
        <v>164</v>
      </c>
      <c r="F21" s="177"/>
      <c r="G21" s="178"/>
      <c r="H21" s="177">
        <v>4</v>
      </c>
      <c r="I21" s="178">
        <v>967205.04</v>
      </c>
      <c r="J21" s="177"/>
      <c r="K21" s="178"/>
      <c r="L21" s="177"/>
      <c r="M21" s="178"/>
      <c r="N21" s="177"/>
      <c r="O21" s="178"/>
      <c r="P21" s="177"/>
      <c r="Q21" s="178"/>
      <c r="R21" s="177"/>
      <c r="S21" s="178"/>
      <c r="T21" s="177"/>
      <c r="U21" s="178"/>
      <c r="V21" s="177"/>
      <c r="W21" s="178"/>
      <c r="X21" s="177"/>
      <c r="Y21" s="178"/>
      <c r="Z21" s="177"/>
      <c r="AA21" s="178"/>
      <c r="AB21" s="177"/>
      <c r="AC21" s="178"/>
      <c r="AD21" s="177"/>
      <c r="AE21" s="178"/>
      <c r="AF21" s="177"/>
      <c r="AG21" s="178"/>
      <c r="AH21" s="177"/>
      <c r="AI21" s="178"/>
      <c r="AJ21" s="177"/>
      <c r="AK21" s="178"/>
      <c r="AL21" s="177"/>
      <c r="AM21" s="178"/>
      <c r="AN21" s="177"/>
      <c r="AO21" s="178"/>
      <c r="AP21" s="177"/>
      <c r="AQ21" s="178"/>
      <c r="AR21" s="76">
        <f t="shared" si="0"/>
        <v>4</v>
      </c>
      <c r="AS21" s="76">
        <f t="shared" si="0"/>
        <v>967205.04</v>
      </c>
      <c r="AT21" s="76">
        <f t="shared" si="1"/>
        <v>0</v>
      </c>
      <c r="AU21" s="76">
        <f t="shared" si="1"/>
        <v>0</v>
      </c>
      <c r="AV21" s="179">
        <v>4</v>
      </c>
      <c r="AW21" s="180">
        <v>967205.04</v>
      </c>
    </row>
    <row r="22" spans="1:49" ht="94.5" customHeight="1" x14ac:dyDescent="0.2">
      <c r="A22" s="79">
        <v>16</v>
      </c>
      <c r="B22" s="79" t="s">
        <v>165</v>
      </c>
      <c r="C22" s="74" t="s">
        <v>166</v>
      </c>
      <c r="D22" s="176">
        <v>135</v>
      </c>
      <c r="E22" s="74" t="s">
        <v>167</v>
      </c>
      <c r="F22" s="177"/>
      <c r="G22" s="178"/>
      <c r="H22" s="177"/>
      <c r="I22" s="178"/>
      <c r="J22" s="177"/>
      <c r="K22" s="178"/>
      <c r="L22" s="177"/>
      <c r="M22" s="178"/>
      <c r="N22" s="177"/>
      <c r="O22" s="178"/>
      <c r="P22" s="177"/>
      <c r="Q22" s="178"/>
      <c r="R22" s="177">
        <v>2</v>
      </c>
      <c r="S22" s="178">
        <v>264860.28000000003</v>
      </c>
      <c r="T22" s="177"/>
      <c r="U22" s="178"/>
      <c r="V22" s="177"/>
      <c r="W22" s="178"/>
      <c r="X22" s="177"/>
      <c r="Y22" s="178"/>
      <c r="Z22" s="177"/>
      <c r="AA22" s="178"/>
      <c r="AB22" s="177"/>
      <c r="AC22" s="178"/>
      <c r="AD22" s="177"/>
      <c r="AE22" s="178"/>
      <c r="AF22" s="177"/>
      <c r="AG22" s="178"/>
      <c r="AH22" s="177"/>
      <c r="AI22" s="178"/>
      <c r="AJ22" s="177"/>
      <c r="AK22" s="178"/>
      <c r="AL22" s="177"/>
      <c r="AM22" s="178"/>
      <c r="AN22" s="177"/>
      <c r="AO22" s="178"/>
      <c r="AP22" s="177"/>
      <c r="AQ22" s="178"/>
      <c r="AR22" s="76">
        <f t="shared" si="0"/>
        <v>2</v>
      </c>
      <c r="AS22" s="76">
        <f t="shared" si="0"/>
        <v>264860.28000000003</v>
      </c>
      <c r="AT22" s="76">
        <f t="shared" si="1"/>
        <v>0</v>
      </c>
      <c r="AU22" s="76">
        <f t="shared" si="1"/>
        <v>0</v>
      </c>
      <c r="AV22" s="179">
        <v>2</v>
      </c>
      <c r="AW22" s="180">
        <v>264860.28000000003</v>
      </c>
    </row>
    <row r="23" spans="1:49" ht="92.25" customHeight="1" x14ac:dyDescent="0.2">
      <c r="A23" s="79">
        <v>16</v>
      </c>
      <c r="B23" s="79" t="s">
        <v>165</v>
      </c>
      <c r="C23" s="74" t="s">
        <v>166</v>
      </c>
      <c r="D23" s="176">
        <v>209</v>
      </c>
      <c r="E23" s="74" t="s">
        <v>168</v>
      </c>
      <c r="F23" s="177"/>
      <c r="G23" s="178"/>
      <c r="H23" s="177"/>
      <c r="I23" s="178"/>
      <c r="J23" s="177"/>
      <c r="K23" s="178"/>
      <c r="L23" s="177"/>
      <c r="M23" s="178"/>
      <c r="N23" s="177"/>
      <c r="O23" s="178"/>
      <c r="P23" s="177"/>
      <c r="Q23" s="178"/>
      <c r="R23" s="177">
        <v>1</v>
      </c>
      <c r="S23" s="178">
        <v>132430.14000000001</v>
      </c>
      <c r="T23" s="177"/>
      <c r="U23" s="178"/>
      <c r="V23" s="177"/>
      <c r="W23" s="178"/>
      <c r="X23" s="177"/>
      <c r="Y23" s="178"/>
      <c r="Z23" s="177"/>
      <c r="AA23" s="178"/>
      <c r="AB23" s="177"/>
      <c r="AC23" s="178"/>
      <c r="AD23" s="177"/>
      <c r="AE23" s="178"/>
      <c r="AF23" s="177"/>
      <c r="AG23" s="178"/>
      <c r="AH23" s="177"/>
      <c r="AI23" s="178"/>
      <c r="AJ23" s="177"/>
      <c r="AK23" s="178"/>
      <c r="AL23" s="177"/>
      <c r="AM23" s="178"/>
      <c r="AN23" s="177"/>
      <c r="AO23" s="178"/>
      <c r="AP23" s="177"/>
      <c r="AQ23" s="178"/>
      <c r="AR23" s="76">
        <f t="shared" si="0"/>
        <v>1</v>
      </c>
      <c r="AS23" s="76">
        <f t="shared" si="0"/>
        <v>132430.14000000001</v>
      </c>
      <c r="AT23" s="76">
        <f t="shared" si="1"/>
        <v>0</v>
      </c>
      <c r="AU23" s="76">
        <f t="shared" si="1"/>
        <v>0</v>
      </c>
      <c r="AV23" s="179">
        <v>1</v>
      </c>
      <c r="AW23" s="180">
        <v>132430.14000000001</v>
      </c>
    </row>
    <row r="24" spans="1:49" ht="86.25" customHeight="1" x14ac:dyDescent="0.2">
      <c r="A24" s="79">
        <v>16</v>
      </c>
      <c r="B24" s="79" t="s">
        <v>169</v>
      </c>
      <c r="C24" s="74" t="s">
        <v>170</v>
      </c>
      <c r="D24" s="176">
        <v>246</v>
      </c>
      <c r="E24" s="74" t="s">
        <v>171</v>
      </c>
      <c r="F24" s="177"/>
      <c r="G24" s="178"/>
      <c r="H24" s="177"/>
      <c r="I24" s="178"/>
      <c r="J24" s="177"/>
      <c r="K24" s="178"/>
      <c r="L24" s="177"/>
      <c r="M24" s="178"/>
      <c r="N24" s="177">
        <v>1</v>
      </c>
      <c r="O24" s="178">
        <v>132430.14000000001</v>
      </c>
      <c r="P24" s="177"/>
      <c r="Q24" s="178"/>
      <c r="R24" s="177"/>
      <c r="S24" s="178"/>
      <c r="T24" s="177"/>
      <c r="U24" s="178"/>
      <c r="V24" s="177"/>
      <c r="W24" s="178"/>
      <c r="X24" s="177"/>
      <c r="Y24" s="178"/>
      <c r="Z24" s="177"/>
      <c r="AA24" s="178"/>
      <c r="AB24" s="177"/>
      <c r="AC24" s="178"/>
      <c r="AD24" s="177"/>
      <c r="AE24" s="178"/>
      <c r="AF24" s="177"/>
      <c r="AG24" s="178"/>
      <c r="AH24" s="177"/>
      <c r="AI24" s="178"/>
      <c r="AJ24" s="177"/>
      <c r="AK24" s="178"/>
      <c r="AL24" s="177"/>
      <c r="AM24" s="178"/>
      <c r="AN24" s="177"/>
      <c r="AO24" s="178"/>
      <c r="AP24" s="177"/>
      <c r="AQ24" s="178"/>
      <c r="AR24" s="76">
        <f t="shared" si="0"/>
        <v>1</v>
      </c>
      <c r="AS24" s="76">
        <f t="shared" si="0"/>
        <v>132430.14000000001</v>
      </c>
      <c r="AT24" s="76">
        <f t="shared" si="1"/>
        <v>0</v>
      </c>
      <c r="AU24" s="76">
        <f t="shared" si="1"/>
        <v>0</v>
      </c>
      <c r="AV24" s="179">
        <v>1</v>
      </c>
      <c r="AW24" s="180">
        <v>132430.14000000001</v>
      </c>
    </row>
    <row r="25" spans="1:49" ht="105.75" customHeight="1" x14ac:dyDescent="0.2">
      <c r="A25" s="79">
        <v>16</v>
      </c>
      <c r="B25" s="79" t="s">
        <v>169</v>
      </c>
      <c r="C25" s="74" t="s">
        <v>170</v>
      </c>
      <c r="D25" s="176">
        <v>260</v>
      </c>
      <c r="E25" s="74" t="s">
        <v>172</v>
      </c>
      <c r="F25" s="177"/>
      <c r="G25" s="178"/>
      <c r="H25" s="177"/>
      <c r="I25" s="178"/>
      <c r="J25" s="177"/>
      <c r="K25" s="178"/>
      <c r="L25" s="177"/>
      <c r="M25" s="178"/>
      <c r="N25" s="177"/>
      <c r="O25" s="178"/>
      <c r="P25" s="177"/>
      <c r="Q25" s="178"/>
      <c r="R25" s="177">
        <v>1</v>
      </c>
      <c r="S25" s="178">
        <v>132430.14000000001</v>
      </c>
      <c r="T25" s="177"/>
      <c r="U25" s="178"/>
      <c r="V25" s="177"/>
      <c r="W25" s="178"/>
      <c r="X25" s="177"/>
      <c r="Y25" s="178"/>
      <c r="Z25" s="177"/>
      <c r="AA25" s="178"/>
      <c r="AB25" s="177"/>
      <c r="AC25" s="178"/>
      <c r="AD25" s="177"/>
      <c r="AE25" s="178"/>
      <c r="AF25" s="177"/>
      <c r="AG25" s="178"/>
      <c r="AH25" s="177"/>
      <c r="AI25" s="178"/>
      <c r="AJ25" s="177"/>
      <c r="AK25" s="178"/>
      <c r="AL25" s="177"/>
      <c r="AM25" s="178"/>
      <c r="AN25" s="177"/>
      <c r="AO25" s="178"/>
      <c r="AP25" s="177"/>
      <c r="AQ25" s="178"/>
      <c r="AR25" s="76">
        <f t="shared" si="0"/>
        <v>1</v>
      </c>
      <c r="AS25" s="76">
        <f t="shared" si="0"/>
        <v>132430.14000000001</v>
      </c>
      <c r="AT25" s="76">
        <f t="shared" si="1"/>
        <v>0</v>
      </c>
      <c r="AU25" s="76">
        <f t="shared" si="1"/>
        <v>0</v>
      </c>
      <c r="AV25" s="179">
        <v>1</v>
      </c>
      <c r="AW25" s="180">
        <v>132430.14000000001</v>
      </c>
    </row>
    <row r="26" spans="1:49" ht="104.25" customHeight="1" x14ac:dyDescent="0.2">
      <c r="A26" s="79">
        <v>16</v>
      </c>
      <c r="B26" s="79" t="s">
        <v>169</v>
      </c>
      <c r="C26" s="74" t="s">
        <v>170</v>
      </c>
      <c r="D26" s="176">
        <v>266</v>
      </c>
      <c r="E26" s="74" t="s">
        <v>173</v>
      </c>
      <c r="F26" s="177"/>
      <c r="G26" s="178"/>
      <c r="H26" s="177"/>
      <c r="I26" s="178"/>
      <c r="J26" s="177"/>
      <c r="K26" s="178"/>
      <c r="L26" s="177"/>
      <c r="M26" s="178"/>
      <c r="N26" s="177">
        <v>1</v>
      </c>
      <c r="O26" s="178">
        <v>132430.14000000001</v>
      </c>
      <c r="P26" s="177"/>
      <c r="Q26" s="178"/>
      <c r="R26" s="177"/>
      <c r="S26" s="178"/>
      <c r="T26" s="177"/>
      <c r="U26" s="178"/>
      <c r="V26" s="177"/>
      <c r="W26" s="178"/>
      <c r="X26" s="177"/>
      <c r="Y26" s="178"/>
      <c r="Z26" s="177"/>
      <c r="AA26" s="178"/>
      <c r="AB26" s="177"/>
      <c r="AC26" s="178"/>
      <c r="AD26" s="177"/>
      <c r="AE26" s="178"/>
      <c r="AF26" s="177"/>
      <c r="AG26" s="178"/>
      <c r="AH26" s="177"/>
      <c r="AI26" s="178"/>
      <c r="AJ26" s="177"/>
      <c r="AK26" s="178"/>
      <c r="AL26" s="177"/>
      <c r="AM26" s="178"/>
      <c r="AN26" s="177"/>
      <c r="AO26" s="178"/>
      <c r="AP26" s="177"/>
      <c r="AQ26" s="178"/>
      <c r="AR26" s="76">
        <f t="shared" si="0"/>
        <v>1</v>
      </c>
      <c r="AS26" s="76">
        <f t="shared" si="0"/>
        <v>132430.14000000001</v>
      </c>
      <c r="AT26" s="76">
        <f t="shared" si="1"/>
        <v>0</v>
      </c>
      <c r="AU26" s="76">
        <f t="shared" si="1"/>
        <v>0</v>
      </c>
      <c r="AV26" s="179">
        <v>1</v>
      </c>
      <c r="AW26" s="180">
        <v>132430.14000000001</v>
      </c>
    </row>
    <row r="27" spans="1:49" ht="102.75" customHeight="1" x14ac:dyDescent="0.2">
      <c r="A27" s="79">
        <v>16</v>
      </c>
      <c r="B27" s="79" t="s">
        <v>169</v>
      </c>
      <c r="C27" s="74" t="s">
        <v>170</v>
      </c>
      <c r="D27" s="176">
        <v>276</v>
      </c>
      <c r="E27" s="74" t="s">
        <v>174</v>
      </c>
      <c r="F27" s="177"/>
      <c r="G27" s="178"/>
      <c r="H27" s="177"/>
      <c r="I27" s="178"/>
      <c r="J27" s="177"/>
      <c r="K27" s="178"/>
      <c r="L27" s="177"/>
      <c r="M27" s="178"/>
      <c r="N27" s="177"/>
      <c r="O27" s="178"/>
      <c r="P27" s="177"/>
      <c r="Q27" s="178"/>
      <c r="R27" s="177">
        <v>1</v>
      </c>
      <c r="S27" s="178">
        <v>132430.14000000001</v>
      </c>
      <c r="T27" s="177"/>
      <c r="U27" s="178"/>
      <c r="V27" s="177"/>
      <c r="W27" s="178"/>
      <c r="X27" s="177"/>
      <c r="Y27" s="178"/>
      <c r="Z27" s="177"/>
      <c r="AA27" s="178"/>
      <c r="AB27" s="177"/>
      <c r="AC27" s="178"/>
      <c r="AD27" s="177"/>
      <c r="AE27" s="178"/>
      <c r="AF27" s="177"/>
      <c r="AG27" s="178"/>
      <c r="AH27" s="177"/>
      <c r="AI27" s="178"/>
      <c r="AJ27" s="177"/>
      <c r="AK27" s="178"/>
      <c r="AL27" s="177"/>
      <c r="AM27" s="178"/>
      <c r="AN27" s="177"/>
      <c r="AO27" s="178"/>
      <c r="AP27" s="177"/>
      <c r="AQ27" s="178"/>
      <c r="AR27" s="76">
        <f t="shared" si="0"/>
        <v>1</v>
      </c>
      <c r="AS27" s="76">
        <f t="shared" si="0"/>
        <v>132430.14000000001</v>
      </c>
      <c r="AT27" s="76">
        <f t="shared" si="1"/>
        <v>0</v>
      </c>
      <c r="AU27" s="76">
        <f t="shared" si="1"/>
        <v>0</v>
      </c>
      <c r="AV27" s="179">
        <v>1</v>
      </c>
      <c r="AW27" s="180">
        <v>132430.14000000001</v>
      </c>
    </row>
    <row r="28" spans="1:49" ht="99" customHeight="1" x14ac:dyDescent="0.2">
      <c r="A28" s="79">
        <v>16</v>
      </c>
      <c r="B28" s="79" t="s">
        <v>169</v>
      </c>
      <c r="C28" s="74" t="s">
        <v>170</v>
      </c>
      <c r="D28" s="176">
        <v>279</v>
      </c>
      <c r="E28" s="74" t="s">
        <v>175</v>
      </c>
      <c r="F28" s="177"/>
      <c r="G28" s="178"/>
      <c r="H28" s="177"/>
      <c r="I28" s="178"/>
      <c r="J28" s="177"/>
      <c r="K28" s="178"/>
      <c r="L28" s="177"/>
      <c r="M28" s="178"/>
      <c r="N28" s="177">
        <v>1</v>
      </c>
      <c r="O28" s="178">
        <v>132430.14000000001</v>
      </c>
      <c r="P28" s="177"/>
      <c r="Q28" s="178"/>
      <c r="R28" s="177"/>
      <c r="S28" s="178"/>
      <c r="T28" s="177"/>
      <c r="U28" s="178"/>
      <c r="V28" s="177"/>
      <c r="W28" s="178"/>
      <c r="X28" s="177"/>
      <c r="Y28" s="178"/>
      <c r="Z28" s="177"/>
      <c r="AA28" s="178"/>
      <c r="AB28" s="177"/>
      <c r="AC28" s="178"/>
      <c r="AD28" s="177"/>
      <c r="AE28" s="178"/>
      <c r="AF28" s="177"/>
      <c r="AG28" s="178"/>
      <c r="AH28" s="177"/>
      <c r="AI28" s="178"/>
      <c r="AJ28" s="177"/>
      <c r="AK28" s="178"/>
      <c r="AL28" s="177"/>
      <c r="AM28" s="178"/>
      <c r="AN28" s="177"/>
      <c r="AO28" s="178"/>
      <c r="AP28" s="177"/>
      <c r="AQ28" s="178"/>
      <c r="AR28" s="76">
        <f t="shared" si="0"/>
        <v>1</v>
      </c>
      <c r="AS28" s="76">
        <f t="shared" si="0"/>
        <v>132430.14000000001</v>
      </c>
      <c r="AT28" s="76">
        <f t="shared" si="1"/>
        <v>0</v>
      </c>
      <c r="AU28" s="76">
        <f t="shared" si="1"/>
        <v>0</v>
      </c>
      <c r="AV28" s="179">
        <v>1</v>
      </c>
      <c r="AW28" s="180">
        <v>132430.14000000001</v>
      </c>
    </row>
    <row r="29" spans="1:49" ht="105.75" customHeight="1" x14ac:dyDescent="0.2">
      <c r="A29" s="79">
        <v>16</v>
      </c>
      <c r="B29" s="79" t="s">
        <v>169</v>
      </c>
      <c r="C29" s="74" t="s">
        <v>170</v>
      </c>
      <c r="D29" s="176">
        <v>284</v>
      </c>
      <c r="E29" s="74" t="s">
        <v>176</v>
      </c>
      <c r="F29" s="177"/>
      <c r="G29" s="178"/>
      <c r="H29" s="177"/>
      <c r="I29" s="178"/>
      <c r="J29" s="177"/>
      <c r="K29" s="178"/>
      <c r="L29" s="177"/>
      <c r="M29" s="178"/>
      <c r="N29" s="177">
        <v>1</v>
      </c>
      <c r="O29" s="178">
        <v>132430.14000000001</v>
      </c>
      <c r="P29" s="177"/>
      <c r="Q29" s="178"/>
      <c r="R29" s="177"/>
      <c r="S29" s="178"/>
      <c r="T29" s="177"/>
      <c r="U29" s="178"/>
      <c r="V29" s="177"/>
      <c r="W29" s="178"/>
      <c r="X29" s="177"/>
      <c r="Y29" s="178"/>
      <c r="Z29" s="177"/>
      <c r="AA29" s="178"/>
      <c r="AB29" s="177"/>
      <c r="AC29" s="178"/>
      <c r="AD29" s="177"/>
      <c r="AE29" s="178"/>
      <c r="AF29" s="177"/>
      <c r="AG29" s="178"/>
      <c r="AH29" s="177"/>
      <c r="AI29" s="178"/>
      <c r="AJ29" s="177"/>
      <c r="AK29" s="178"/>
      <c r="AL29" s="177"/>
      <c r="AM29" s="178"/>
      <c r="AN29" s="177"/>
      <c r="AO29" s="178"/>
      <c r="AP29" s="177"/>
      <c r="AQ29" s="178"/>
      <c r="AR29" s="76">
        <f t="shared" si="0"/>
        <v>1</v>
      </c>
      <c r="AS29" s="76">
        <f t="shared" si="0"/>
        <v>132430.14000000001</v>
      </c>
      <c r="AT29" s="76">
        <f t="shared" si="1"/>
        <v>0</v>
      </c>
      <c r="AU29" s="76">
        <f t="shared" si="1"/>
        <v>0</v>
      </c>
      <c r="AV29" s="179">
        <v>1</v>
      </c>
      <c r="AW29" s="180">
        <v>132430.14000000001</v>
      </c>
    </row>
    <row r="30" spans="1:49" ht="99" customHeight="1" x14ac:dyDescent="0.2">
      <c r="A30" s="79">
        <v>16</v>
      </c>
      <c r="B30" s="79" t="s">
        <v>169</v>
      </c>
      <c r="C30" s="74" t="s">
        <v>170</v>
      </c>
      <c r="D30" s="176">
        <v>301</v>
      </c>
      <c r="E30" s="74" t="s">
        <v>177</v>
      </c>
      <c r="F30" s="177"/>
      <c r="G30" s="178"/>
      <c r="H30" s="177"/>
      <c r="I30" s="178"/>
      <c r="J30" s="177"/>
      <c r="K30" s="178"/>
      <c r="L30" s="177"/>
      <c r="M30" s="178"/>
      <c r="N30" s="177">
        <v>2</v>
      </c>
      <c r="O30" s="178">
        <v>264860.28000000003</v>
      </c>
      <c r="P30" s="177"/>
      <c r="Q30" s="178"/>
      <c r="R30" s="177">
        <v>1</v>
      </c>
      <c r="S30" s="178">
        <v>132430.14000000001</v>
      </c>
      <c r="T30" s="177"/>
      <c r="U30" s="178"/>
      <c r="V30" s="177"/>
      <c r="W30" s="178"/>
      <c r="X30" s="177"/>
      <c r="Y30" s="178"/>
      <c r="Z30" s="177"/>
      <c r="AA30" s="178"/>
      <c r="AB30" s="177"/>
      <c r="AC30" s="178"/>
      <c r="AD30" s="177"/>
      <c r="AE30" s="178"/>
      <c r="AF30" s="177"/>
      <c r="AG30" s="178"/>
      <c r="AH30" s="177"/>
      <c r="AI30" s="178"/>
      <c r="AJ30" s="177"/>
      <c r="AK30" s="178"/>
      <c r="AL30" s="177"/>
      <c r="AM30" s="178"/>
      <c r="AN30" s="177"/>
      <c r="AO30" s="178"/>
      <c r="AP30" s="177"/>
      <c r="AQ30" s="178"/>
      <c r="AR30" s="76">
        <f t="shared" si="0"/>
        <v>3</v>
      </c>
      <c r="AS30" s="76">
        <f t="shared" si="0"/>
        <v>397290.42000000004</v>
      </c>
      <c r="AT30" s="76">
        <f t="shared" si="1"/>
        <v>0</v>
      </c>
      <c r="AU30" s="76">
        <f t="shared" si="1"/>
        <v>0</v>
      </c>
      <c r="AV30" s="179">
        <v>3</v>
      </c>
      <c r="AW30" s="180">
        <v>397290.42000000004</v>
      </c>
    </row>
    <row r="31" spans="1:49" ht="51" customHeight="1" x14ac:dyDescent="0.2">
      <c r="A31" s="79">
        <v>16</v>
      </c>
      <c r="B31" s="181" t="s">
        <v>169</v>
      </c>
      <c r="C31" s="141" t="s">
        <v>170</v>
      </c>
      <c r="D31" s="78">
        <v>323</v>
      </c>
      <c r="E31" s="141" t="s">
        <v>296</v>
      </c>
      <c r="F31" s="177"/>
      <c r="G31" s="178"/>
      <c r="H31" s="177"/>
      <c r="I31" s="178"/>
      <c r="J31" s="177"/>
      <c r="K31" s="178"/>
      <c r="L31" s="177"/>
      <c r="M31" s="178"/>
      <c r="N31" s="177">
        <v>2</v>
      </c>
      <c r="O31" s="178">
        <v>264860.28000000003</v>
      </c>
      <c r="P31" s="177"/>
      <c r="Q31" s="178"/>
      <c r="R31" s="177"/>
      <c r="S31" s="178"/>
      <c r="T31" s="177"/>
      <c r="U31" s="178"/>
      <c r="V31" s="177"/>
      <c r="W31" s="178"/>
      <c r="X31" s="177"/>
      <c r="Y31" s="178"/>
      <c r="Z31" s="177"/>
      <c r="AA31" s="178"/>
      <c r="AB31" s="177"/>
      <c r="AC31" s="178"/>
      <c r="AD31" s="177"/>
      <c r="AE31" s="178"/>
      <c r="AF31" s="177"/>
      <c r="AG31" s="178"/>
      <c r="AH31" s="177"/>
      <c r="AI31" s="178"/>
      <c r="AJ31" s="177"/>
      <c r="AK31" s="178"/>
      <c r="AL31" s="177"/>
      <c r="AM31" s="178"/>
      <c r="AN31" s="177"/>
      <c r="AO31" s="178"/>
      <c r="AP31" s="177"/>
      <c r="AQ31" s="178"/>
      <c r="AR31" s="76">
        <f t="shared" si="0"/>
        <v>2</v>
      </c>
      <c r="AS31" s="76">
        <f t="shared" si="0"/>
        <v>264860.28000000003</v>
      </c>
      <c r="AT31" s="76">
        <f t="shared" si="1"/>
        <v>0</v>
      </c>
      <c r="AU31" s="76">
        <f t="shared" si="1"/>
        <v>0</v>
      </c>
      <c r="AV31" s="179">
        <v>2</v>
      </c>
      <c r="AW31" s="180">
        <v>264860.28000000003</v>
      </c>
    </row>
    <row r="32" spans="1:49" ht="51" customHeight="1" x14ac:dyDescent="0.2">
      <c r="A32" s="79">
        <v>16</v>
      </c>
      <c r="B32" s="181" t="s">
        <v>169</v>
      </c>
      <c r="C32" s="141" t="s">
        <v>170</v>
      </c>
      <c r="D32" s="78">
        <v>324</v>
      </c>
      <c r="E32" s="141" t="s">
        <v>297</v>
      </c>
      <c r="F32" s="177"/>
      <c r="G32" s="178"/>
      <c r="H32" s="177"/>
      <c r="I32" s="178"/>
      <c r="J32" s="177"/>
      <c r="K32" s="178"/>
      <c r="L32" s="177"/>
      <c r="M32" s="178"/>
      <c r="N32" s="177">
        <v>1</v>
      </c>
      <c r="O32" s="178">
        <v>132430.14000000001</v>
      </c>
      <c r="P32" s="177"/>
      <c r="Q32" s="178"/>
      <c r="R32" s="177"/>
      <c r="S32" s="178"/>
      <c r="T32" s="177"/>
      <c r="U32" s="178"/>
      <c r="V32" s="177"/>
      <c r="W32" s="178"/>
      <c r="X32" s="177"/>
      <c r="Y32" s="178"/>
      <c r="Z32" s="177"/>
      <c r="AA32" s="178"/>
      <c r="AB32" s="177"/>
      <c r="AC32" s="178"/>
      <c r="AD32" s="177"/>
      <c r="AE32" s="178"/>
      <c r="AF32" s="177"/>
      <c r="AG32" s="178"/>
      <c r="AH32" s="177"/>
      <c r="AI32" s="178"/>
      <c r="AJ32" s="177"/>
      <c r="AK32" s="178"/>
      <c r="AL32" s="177"/>
      <c r="AM32" s="178"/>
      <c r="AN32" s="177"/>
      <c r="AO32" s="178"/>
      <c r="AP32" s="177"/>
      <c r="AQ32" s="178"/>
      <c r="AR32" s="76">
        <f t="shared" si="0"/>
        <v>1</v>
      </c>
      <c r="AS32" s="76">
        <f t="shared" si="0"/>
        <v>132430.14000000001</v>
      </c>
      <c r="AT32" s="76">
        <f t="shared" si="1"/>
        <v>0</v>
      </c>
      <c r="AU32" s="76">
        <f t="shared" si="1"/>
        <v>0</v>
      </c>
      <c r="AV32" s="179">
        <v>1</v>
      </c>
      <c r="AW32" s="180">
        <v>132430.14000000001</v>
      </c>
    </row>
    <row r="33" spans="1:49" ht="51" customHeight="1" x14ac:dyDescent="0.2">
      <c r="A33" s="79">
        <v>16</v>
      </c>
      <c r="B33" s="181" t="s">
        <v>169</v>
      </c>
      <c r="C33" s="141" t="s">
        <v>170</v>
      </c>
      <c r="D33" s="78">
        <v>326</v>
      </c>
      <c r="E33" s="141" t="s">
        <v>298</v>
      </c>
      <c r="F33" s="177"/>
      <c r="G33" s="178"/>
      <c r="H33" s="177"/>
      <c r="I33" s="178"/>
      <c r="J33" s="177"/>
      <c r="K33" s="178"/>
      <c r="L33" s="177"/>
      <c r="M33" s="178"/>
      <c r="N33" s="177">
        <v>1</v>
      </c>
      <c r="O33" s="178">
        <v>132430.14000000001</v>
      </c>
      <c r="P33" s="177"/>
      <c r="Q33" s="178"/>
      <c r="R33" s="177"/>
      <c r="S33" s="178"/>
      <c r="T33" s="177"/>
      <c r="U33" s="178"/>
      <c r="V33" s="177"/>
      <c r="W33" s="178"/>
      <c r="X33" s="177"/>
      <c r="Y33" s="178"/>
      <c r="Z33" s="177"/>
      <c r="AA33" s="178"/>
      <c r="AB33" s="177"/>
      <c r="AC33" s="178"/>
      <c r="AD33" s="177"/>
      <c r="AE33" s="178"/>
      <c r="AF33" s="177"/>
      <c r="AG33" s="178"/>
      <c r="AH33" s="177"/>
      <c r="AI33" s="178"/>
      <c r="AJ33" s="177"/>
      <c r="AK33" s="178"/>
      <c r="AL33" s="177"/>
      <c r="AM33" s="178"/>
      <c r="AN33" s="177"/>
      <c r="AO33" s="178"/>
      <c r="AP33" s="177"/>
      <c r="AQ33" s="178"/>
      <c r="AR33" s="76">
        <f t="shared" si="0"/>
        <v>1</v>
      </c>
      <c r="AS33" s="76">
        <f t="shared" si="0"/>
        <v>132430.14000000001</v>
      </c>
      <c r="AT33" s="76">
        <f t="shared" si="1"/>
        <v>0</v>
      </c>
      <c r="AU33" s="76">
        <f t="shared" si="1"/>
        <v>0</v>
      </c>
      <c r="AV33" s="179">
        <v>1</v>
      </c>
      <c r="AW33" s="180">
        <v>132430.14000000001</v>
      </c>
    </row>
    <row r="34" spans="1:49" ht="51" customHeight="1" x14ac:dyDescent="0.2">
      <c r="A34" s="79">
        <v>16</v>
      </c>
      <c r="B34" s="181" t="s">
        <v>169</v>
      </c>
      <c r="C34" s="141" t="s">
        <v>170</v>
      </c>
      <c r="D34" s="78">
        <v>331</v>
      </c>
      <c r="E34" s="141" t="s">
        <v>299</v>
      </c>
      <c r="F34" s="177"/>
      <c r="G34" s="178"/>
      <c r="H34" s="177"/>
      <c r="I34" s="178"/>
      <c r="J34" s="177"/>
      <c r="K34" s="178"/>
      <c r="L34" s="177"/>
      <c r="M34" s="178"/>
      <c r="N34" s="177">
        <v>2</v>
      </c>
      <c r="O34" s="178">
        <v>264860.28000000003</v>
      </c>
      <c r="P34" s="177"/>
      <c r="Q34" s="178"/>
      <c r="R34" s="177"/>
      <c r="S34" s="178"/>
      <c r="T34" s="177"/>
      <c r="U34" s="178"/>
      <c r="V34" s="177"/>
      <c r="W34" s="178"/>
      <c r="X34" s="177"/>
      <c r="Y34" s="178"/>
      <c r="Z34" s="177"/>
      <c r="AA34" s="178"/>
      <c r="AB34" s="177"/>
      <c r="AC34" s="178"/>
      <c r="AD34" s="177"/>
      <c r="AE34" s="178"/>
      <c r="AF34" s="177"/>
      <c r="AG34" s="178"/>
      <c r="AH34" s="177"/>
      <c r="AI34" s="178"/>
      <c r="AJ34" s="177"/>
      <c r="AK34" s="178"/>
      <c r="AL34" s="177"/>
      <c r="AM34" s="178"/>
      <c r="AN34" s="177"/>
      <c r="AO34" s="178"/>
      <c r="AP34" s="177"/>
      <c r="AQ34" s="178"/>
      <c r="AR34" s="76">
        <f t="shared" si="0"/>
        <v>2</v>
      </c>
      <c r="AS34" s="76">
        <f t="shared" si="0"/>
        <v>264860.28000000003</v>
      </c>
      <c r="AT34" s="76">
        <f t="shared" si="1"/>
        <v>0</v>
      </c>
      <c r="AU34" s="76">
        <f t="shared" si="1"/>
        <v>0</v>
      </c>
      <c r="AV34" s="179">
        <v>2</v>
      </c>
      <c r="AW34" s="180">
        <v>264860.28000000003</v>
      </c>
    </row>
    <row r="35" spans="1:49" ht="103.5" customHeight="1" x14ac:dyDescent="0.2">
      <c r="A35" s="79">
        <v>16</v>
      </c>
      <c r="B35" s="79" t="s">
        <v>169</v>
      </c>
      <c r="C35" s="74" t="s">
        <v>170</v>
      </c>
      <c r="D35" s="75">
        <v>336</v>
      </c>
      <c r="E35" s="74" t="s">
        <v>178</v>
      </c>
      <c r="F35" s="177"/>
      <c r="G35" s="178"/>
      <c r="H35" s="177"/>
      <c r="I35" s="178"/>
      <c r="J35" s="177"/>
      <c r="K35" s="178"/>
      <c r="L35" s="177"/>
      <c r="M35" s="178"/>
      <c r="N35" s="177">
        <v>2</v>
      </c>
      <c r="O35" s="178">
        <v>264860.28000000003</v>
      </c>
      <c r="P35" s="177"/>
      <c r="Q35" s="178"/>
      <c r="R35" s="177"/>
      <c r="S35" s="178"/>
      <c r="T35" s="177"/>
      <c r="U35" s="178"/>
      <c r="V35" s="177"/>
      <c r="W35" s="178"/>
      <c r="X35" s="177"/>
      <c r="Y35" s="178"/>
      <c r="Z35" s="177"/>
      <c r="AA35" s="178"/>
      <c r="AB35" s="177"/>
      <c r="AC35" s="178"/>
      <c r="AD35" s="177"/>
      <c r="AE35" s="178"/>
      <c r="AF35" s="177"/>
      <c r="AG35" s="178"/>
      <c r="AH35" s="177"/>
      <c r="AI35" s="178"/>
      <c r="AJ35" s="177"/>
      <c r="AK35" s="178"/>
      <c r="AL35" s="177"/>
      <c r="AM35" s="178"/>
      <c r="AN35" s="177"/>
      <c r="AO35" s="178"/>
      <c r="AP35" s="177"/>
      <c r="AQ35" s="178"/>
      <c r="AR35" s="76">
        <f t="shared" si="0"/>
        <v>2</v>
      </c>
      <c r="AS35" s="76">
        <f t="shared" si="0"/>
        <v>264860.28000000003</v>
      </c>
      <c r="AT35" s="76">
        <f t="shared" si="1"/>
        <v>0</v>
      </c>
      <c r="AU35" s="76">
        <f t="shared" si="1"/>
        <v>0</v>
      </c>
      <c r="AV35" s="179">
        <v>2</v>
      </c>
      <c r="AW35" s="180">
        <v>264860.28000000003</v>
      </c>
    </row>
    <row r="36" spans="1:49" ht="104.25" customHeight="1" x14ac:dyDescent="0.2">
      <c r="A36" s="79">
        <v>16</v>
      </c>
      <c r="B36" s="79" t="s">
        <v>169</v>
      </c>
      <c r="C36" s="74" t="s">
        <v>170</v>
      </c>
      <c r="D36" s="176">
        <v>338</v>
      </c>
      <c r="E36" s="74" t="s">
        <v>179</v>
      </c>
      <c r="F36" s="177"/>
      <c r="G36" s="178"/>
      <c r="H36" s="177"/>
      <c r="I36" s="178"/>
      <c r="J36" s="177"/>
      <c r="K36" s="178"/>
      <c r="L36" s="177"/>
      <c r="M36" s="178"/>
      <c r="N36" s="177">
        <v>5</v>
      </c>
      <c r="O36" s="178">
        <v>662150.70000000007</v>
      </c>
      <c r="P36" s="177"/>
      <c r="Q36" s="178"/>
      <c r="R36" s="177"/>
      <c r="S36" s="178"/>
      <c r="T36" s="177"/>
      <c r="U36" s="178"/>
      <c r="V36" s="177"/>
      <c r="W36" s="178"/>
      <c r="X36" s="177"/>
      <c r="Y36" s="178"/>
      <c r="Z36" s="177"/>
      <c r="AA36" s="178"/>
      <c r="AB36" s="177"/>
      <c r="AC36" s="178"/>
      <c r="AD36" s="177"/>
      <c r="AE36" s="178"/>
      <c r="AF36" s="177"/>
      <c r="AG36" s="178"/>
      <c r="AH36" s="177"/>
      <c r="AI36" s="178"/>
      <c r="AJ36" s="177"/>
      <c r="AK36" s="178"/>
      <c r="AL36" s="177"/>
      <c r="AM36" s="178"/>
      <c r="AN36" s="177"/>
      <c r="AO36" s="178"/>
      <c r="AP36" s="177"/>
      <c r="AQ36" s="178"/>
      <c r="AR36" s="76">
        <f t="shared" si="0"/>
        <v>5</v>
      </c>
      <c r="AS36" s="76">
        <f t="shared" si="0"/>
        <v>662150.70000000007</v>
      </c>
      <c r="AT36" s="76">
        <f t="shared" si="1"/>
        <v>0</v>
      </c>
      <c r="AU36" s="76">
        <f t="shared" si="1"/>
        <v>0</v>
      </c>
      <c r="AV36" s="179">
        <v>5</v>
      </c>
      <c r="AW36" s="180">
        <v>662150.70000000007</v>
      </c>
    </row>
    <row r="37" spans="1:49" ht="118.5" customHeight="1" x14ac:dyDescent="0.2">
      <c r="A37" s="79">
        <v>18</v>
      </c>
      <c r="B37" s="79" t="s">
        <v>180</v>
      </c>
      <c r="C37" s="74" t="s">
        <v>181</v>
      </c>
      <c r="D37" s="176">
        <v>356</v>
      </c>
      <c r="E37" s="74" t="s">
        <v>182</v>
      </c>
      <c r="F37" s="177">
        <v>8</v>
      </c>
      <c r="G37" s="178">
        <v>1112622.1599999999</v>
      </c>
      <c r="H37" s="177"/>
      <c r="I37" s="178"/>
      <c r="J37" s="177"/>
      <c r="K37" s="178"/>
      <c r="L37" s="177"/>
      <c r="M37" s="178"/>
      <c r="N37" s="177"/>
      <c r="O37" s="178"/>
      <c r="P37" s="177"/>
      <c r="Q37" s="178"/>
      <c r="R37" s="177">
        <v>8</v>
      </c>
      <c r="S37" s="178">
        <v>1112622.1599999999</v>
      </c>
      <c r="T37" s="177"/>
      <c r="U37" s="178"/>
      <c r="V37" s="177"/>
      <c r="W37" s="178"/>
      <c r="X37" s="177"/>
      <c r="Y37" s="178"/>
      <c r="Z37" s="177"/>
      <c r="AA37" s="178"/>
      <c r="AB37" s="177"/>
      <c r="AC37" s="178"/>
      <c r="AD37" s="177"/>
      <c r="AE37" s="178"/>
      <c r="AF37" s="177"/>
      <c r="AG37" s="178"/>
      <c r="AH37" s="177"/>
      <c r="AI37" s="178"/>
      <c r="AJ37" s="177"/>
      <c r="AK37" s="178"/>
      <c r="AL37" s="177"/>
      <c r="AM37" s="178"/>
      <c r="AN37" s="177"/>
      <c r="AO37" s="178"/>
      <c r="AP37" s="177"/>
      <c r="AQ37" s="178"/>
      <c r="AR37" s="76">
        <f t="shared" si="0"/>
        <v>16</v>
      </c>
      <c r="AS37" s="76">
        <f t="shared" si="0"/>
        <v>2225244.3199999998</v>
      </c>
      <c r="AT37" s="76">
        <f t="shared" si="1"/>
        <v>0</v>
      </c>
      <c r="AU37" s="76">
        <f t="shared" si="1"/>
        <v>0</v>
      </c>
      <c r="AV37" s="179">
        <v>16</v>
      </c>
      <c r="AW37" s="180">
        <v>2225244.3199999998</v>
      </c>
    </row>
    <row r="38" spans="1:49" ht="88.5" customHeight="1" x14ac:dyDescent="0.2">
      <c r="A38" s="79">
        <v>19</v>
      </c>
      <c r="B38" s="79" t="s">
        <v>183</v>
      </c>
      <c r="C38" s="74" t="s">
        <v>184</v>
      </c>
      <c r="D38" s="176">
        <v>357</v>
      </c>
      <c r="E38" s="74" t="s">
        <v>185</v>
      </c>
      <c r="F38" s="177"/>
      <c r="G38" s="178"/>
      <c r="H38" s="177"/>
      <c r="I38" s="178"/>
      <c r="J38" s="177"/>
      <c r="K38" s="178"/>
      <c r="L38" s="177"/>
      <c r="M38" s="178"/>
      <c r="N38" s="177"/>
      <c r="O38" s="178"/>
      <c r="P38" s="177"/>
      <c r="Q38" s="178"/>
      <c r="R38" s="177">
        <v>2</v>
      </c>
      <c r="S38" s="178">
        <v>237040.72</v>
      </c>
      <c r="T38" s="177"/>
      <c r="U38" s="178"/>
      <c r="V38" s="177"/>
      <c r="W38" s="178"/>
      <c r="X38" s="177"/>
      <c r="Y38" s="178"/>
      <c r="Z38" s="177">
        <v>30</v>
      </c>
      <c r="AA38" s="178">
        <v>3555610.8000000007</v>
      </c>
      <c r="AB38" s="177">
        <v>5</v>
      </c>
      <c r="AC38" s="178">
        <v>592601.80000000005</v>
      </c>
      <c r="AD38" s="177"/>
      <c r="AE38" s="178"/>
      <c r="AF38" s="177"/>
      <c r="AG38" s="178"/>
      <c r="AH38" s="177"/>
      <c r="AI38" s="178"/>
      <c r="AJ38" s="177"/>
      <c r="AK38" s="178"/>
      <c r="AL38" s="177"/>
      <c r="AM38" s="178"/>
      <c r="AN38" s="177"/>
      <c r="AO38" s="178"/>
      <c r="AP38" s="177"/>
      <c r="AQ38" s="178"/>
      <c r="AR38" s="76">
        <f t="shared" si="0"/>
        <v>32</v>
      </c>
      <c r="AS38" s="76">
        <f t="shared" si="0"/>
        <v>3792651.5200000009</v>
      </c>
      <c r="AT38" s="76">
        <f t="shared" si="1"/>
        <v>5</v>
      </c>
      <c r="AU38" s="76">
        <f t="shared" si="1"/>
        <v>592601.80000000005</v>
      </c>
      <c r="AV38" s="179">
        <v>37</v>
      </c>
      <c r="AW38" s="180">
        <v>4385253.3200000012</v>
      </c>
    </row>
    <row r="39" spans="1:49" ht="88.5" customHeight="1" x14ac:dyDescent="0.2">
      <c r="A39" s="79">
        <v>19</v>
      </c>
      <c r="B39" s="181" t="s">
        <v>183</v>
      </c>
      <c r="C39" s="141" t="s">
        <v>184</v>
      </c>
      <c r="D39" s="78">
        <v>359</v>
      </c>
      <c r="E39" s="141" t="s">
        <v>300</v>
      </c>
      <c r="F39" s="177"/>
      <c r="G39" s="178"/>
      <c r="H39" s="177"/>
      <c r="I39" s="178"/>
      <c r="J39" s="177"/>
      <c r="K39" s="178"/>
      <c r="L39" s="177"/>
      <c r="M39" s="178"/>
      <c r="N39" s="177"/>
      <c r="O39" s="178"/>
      <c r="P39" s="177"/>
      <c r="Q39" s="178"/>
      <c r="R39" s="177"/>
      <c r="S39" s="178"/>
      <c r="T39" s="177"/>
      <c r="U39" s="178"/>
      <c r="V39" s="177"/>
      <c r="W39" s="178"/>
      <c r="X39" s="177"/>
      <c r="Y39" s="178"/>
      <c r="Z39" s="177">
        <v>4</v>
      </c>
      <c r="AA39" s="178">
        <v>474081.44</v>
      </c>
      <c r="AB39" s="177"/>
      <c r="AC39" s="178"/>
      <c r="AD39" s="177"/>
      <c r="AE39" s="178"/>
      <c r="AF39" s="177"/>
      <c r="AG39" s="178"/>
      <c r="AH39" s="177"/>
      <c r="AI39" s="178"/>
      <c r="AJ39" s="177"/>
      <c r="AK39" s="178"/>
      <c r="AL39" s="177"/>
      <c r="AM39" s="178"/>
      <c r="AN39" s="177"/>
      <c r="AO39" s="178"/>
      <c r="AP39" s="177"/>
      <c r="AQ39" s="178"/>
      <c r="AR39" s="76">
        <f t="shared" si="0"/>
        <v>4</v>
      </c>
      <c r="AS39" s="76">
        <f t="shared" si="0"/>
        <v>474081.44</v>
      </c>
      <c r="AT39" s="76">
        <f t="shared" si="1"/>
        <v>0</v>
      </c>
      <c r="AU39" s="76">
        <f t="shared" si="1"/>
        <v>0</v>
      </c>
      <c r="AV39" s="179">
        <v>4</v>
      </c>
      <c r="AW39" s="180">
        <v>474081.44</v>
      </c>
    </row>
    <row r="40" spans="1:49" ht="57.75" customHeight="1" x14ac:dyDescent="0.2">
      <c r="A40" s="79">
        <v>20</v>
      </c>
      <c r="B40" s="79" t="s">
        <v>186</v>
      </c>
      <c r="C40" s="74" t="s">
        <v>187</v>
      </c>
      <c r="D40" s="176">
        <v>367</v>
      </c>
      <c r="E40" s="74" t="s">
        <v>188</v>
      </c>
      <c r="F40" s="177"/>
      <c r="G40" s="178"/>
      <c r="H40" s="177"/>
      <c r="I40" s="178"/>
      <c r="J40" s="177"/>
      <c r="K40" s="178"/>
      <c r="L40" s="177"/>
      <c r="M40" s="178"/>
      <c r="N40" s="177"/>
      <c r="O40" s="178"/>
      <c r="P40" s="177"/>
      <c r="Q40" s="178"/>
      <c r="R40" s="177">
        <v>6</v>
      </c>
      <c r="S40" s="178">
        <v>425901.84</v>
      </c>
      <c r="T40" s="177"/>
      <c r="U40" s="178"/>
      <c r="V40" s="177"/>
      <c r="W40" s="178"/>
      <c r="X40" s="177"/>
      <c r="Y40" s="178"/>
      <c r="Z40" s="177">
        <v>1</v>
      </c>
      <c r="AA40" s="178">
        <v>70983.64</v>
      </c>
      <c r="AB40" s="177"/>
      <c r="AC40" s="178"/>
      <c r="AD40" s="177"/>
      <c r="AE40" s="178"/>
      <c r="AF40" s="177"/>
      <c r="AG40" s="178"/>
      <c r="AH40" s="177"/>
      <c r="AI40" s="178"/>
      <c r="AJ40" s="177"/>
      <c r="AK40" s="178"/>
      <c r="AL40" s="177"/>
      <c r="AM40" s="178"/>
      <c r="AN40" s="177"/>
      <c r="AO40" s="178"/>
      <c r="AP40" s="177"/>
      <c r="AQ40" s="178"/>
      <c r="AR40" s="76">
        <f t="shared" si="0"/>
        <v>7</v>
      </c>
      <c r="AS40" s="76">
        <f t="shared" si="0"/>
        <v>496885.48000000004</v>
      </c>
      <c r="AT40" s="76">
        <f t="shared" si="1"/>
        <v>0</v>
      </c>
      <c r="AU40" s="76">
        <f t="shared" si="1"/>
        <v>0</v>
      </c>
      <c r="AV40" s="179">
        <v>7</v>
      </c>
      <c r="AW40" s="180">
        <v>496885.48000000004</v>
      </c>
    </row>
    <row r="41" spans="1:49" ht="42" customHeight="1" x14ac:dyDescent="0.2">
      <c r="A41" s="79">
        <v>20</v>
      </c>
      <c r="B41" s="79" t="s">
        <v>189</v>
      </c>
      <c r="C41" s="74" t="s">
        <v>190</v>
      </c>
      <c r="D41" s="176">
        <v>368</v>
      </c>
      <c r="E41" s="74" t="s">
        <v>191</v>
      </c>
      <c r="F41" s="177"/>
      <c r="G41" s="178"/>
      <c r="H41" s="177"/>
      <c r="I41" s="178"/>
      <c r="J41" s="177"/>
      <c r="K41" s="178"/>
      <c r="L41" s="177"/>
      <c r="M41" s="178"/>
      <c r="N41" s="177"/>
      <c r="O41" s="178"/>
      <c r="P41" s="177"/>
      <c r="Q41" s="178"/>
      <c r="R41" s="177">
        <v>5</v>
      </c>
      <c r="S41" s="178">
        <v>354918.19999999995</v>
      </c>
      <c r="T41" s="177"/>
      <c r="U41" s="178"/>
      <c r="V41" s="177"/>
      <c r="W41" s="178"/>
      <c r="X41" s="177"/>
      <c r="Y41" s="178"/>
      <c r="Z41" s="177">
        <v>1</v>
      </c>
      <c r="AA41" s="178">
        <v>70983.64</v>
      </c>
      <c r="AB41" s="177">
        <v>1</v>
      </c>
      <c r="AC41" s="178">
        <v>70983.64</v>
      </c>
      <c r="AD41" s="177"/>
      <c r="AE41" s="178"/>
      <c r="AF41" s="177"/>
      <c r="AG41" s="178"/>
      <c r="AH41" s="177">
        <v>3</v>
      </c>
      <c r="AI41" s="178">
        <v>212950.91999999998</v>
      </c>
      <c r="AJ41" s="177"/>
      <c r="AK41" s="178"/>
      <c r="AL41" s="177"/>
      <c r="AM41" s="178"/>
      <c r="AN41" s="177"/>
      <c r="AO41" s="178"/>
      <c r="AP41" s="177"/>
      <c r="AQ41" s="178"/>
      <c r="AR41" s="76">
        <f t="shared" si="0"/>
        <v>9</v>
      </c>
      <c r="AS41" s="76">
        <f t="shared" si="0"/>
        <v>638852.76</v>
      </c>
      <c r="AT41" s="76">
        <f t="shared" si="1"/>
        <v>1</v>
      </c>
      <c r="AU41" s="76">
        <f t="shared" si="1"/>
        <v>70983.64</v>
      </c>
      <c r="AV41" s="179">
        <v>10</v>
      </c>
      <c r="AW41" s="180">
        <v>709836.39999999991</v>
      </c>
    </row>
    <row r="42" spans="1:49" ht="68.25" customHeight="1" x14ac:dyDescent="0.2">
      <c r="A42" s="79">
        <v>20</v>
      </c>
      <c r="B42" s="79" t="s">
        <v>189</v>
      </c>
      <c r="C42" s="74" t="s">
        <v>190</v>
      </c>
      <c r="D42" s="176">
        <v>369</v>
      </c>
      <c r="E42" s="74" t="s">
        <v>192</v>
      </c>
      <c r="F42" s="177"/>
      <c r="G42" s="178"/>
      <c r="H42" s="177"/>
      <c r="I42" s="178"/>
      <c r="J42" s="177"/>
      <c r="K42" s="178"/>
      <c r="L42" s="177"/>
      <c r="M42" s="178"/>
      <c r="N42" s="177"/>
      <c r="O42" s="178"/>
      <c r="P42" s="177"/>
      <c r="Q42" s="178"/>
      <c r="R42" s="177"/>
      <c r="S42" s="178"/>
      <c r="T42" s="177"/>
      <c r="U42" s="178"/>
      <c r="V42" s="177"/>
      <c r="W42" s="178"/>
      <c r="X42" s="177"/>
      <c r="Y42" s="178"/>
      <c r="Z42" s="177">
        <v>3</v>
      </c>
      <c r="AA42" s="178">
        <v>212950.91999999998</v>
      </c>
      <c r="AB42" s="177"/>
      <c r="AC42" s="178"/>
      <c r="AD42" s="177"/>
      <c r="AE42" s="178"/>
      <c r="AF42" s="177"/>
      <c r="AG42" s="178"/>
      <c r="AH42" s="177"/>
      <c r="AI42" s="178"/>
      <c r="AJ42" s="177"/>
      <c r="AK42" s="178"/>
      <c r="AL42" s="177"/>
      <c r="AM42" s="178"/>
      <c r="AN42" s="177"/>
      <c r="AO42" s="178"/>
      <c r="AP42" s="177"/>
      <c r="AQ42" s="178"/>
      <c r="AR42" s="76">
        <f t="shared" si="0"/>
        <v>3</v>
      </c>
      <c r="AS42" s="76">
        <f t="shared" si="0"/>
        <v>212950.91999999998</v>
      </c>
      <c r="AT42" s="76">
        <f t="shared" si="1"/>
        <v>0</v>
      </c>
      <c r="AU42" s="76">
        <f t="shared" si="1"/>
        <v>0</v>
      </c>
      <c r="AV42" s="179">
        <v>3</v>
      </c>
      <c r="AW42" s="180">
        <v>212950.91999999998</v>
      </c>
    </row>
    <row r="43" spans="1:49" ht="78.75" customHeight="1" x14ac:dyDescent="0.2">
      <c r="A43" s="79">
        <v>20</v>
      </c>
      <c r="B43" s="79" t="s">
        <v>193</v>
      </c>
      <c r="C43" s="74" t="s">
        <v>194</v>
      </c>
      <c r="D43" s="176">
        <v>372</v>
      </c>
      <c r="E43" s="74" t="s">
        <v>195</v>
      </c>
      <c r="F43" s="177"/>
      <c r="G43" s="178"/>
      <c r="H43" s="177"/>
      <c r="I43" s="178"/>
      <c r="J43" s="177"/>
      <c r="K43" s="178"/>
      <c r="L43" s="177"/>
      <c r="M43" s="178"/>
      <c r="N43" s="177"/>
      <c r="O43" s="178"/>
      <c r="P43" s="177"/>
      <c r="Q43" s="178"/>
      <c r="R43" s="177">
        <v>1</v>
      </c>
      <c r="S43" s="178">
        <v>70983.64</v>
      </c>
      <c r="T43" s="177"/>
      <c r="U43" s="178"/>
      <c r="V43" s="177"/>
      <c r="W43" s="178"/>
      <c r="X43" s="177"/>
      <c r="Y43" s="178"/>
      <c r="Z43" s="177">
        <v>1</v>
      </c>
      <c r="AA43" s="178">
        <v>70983.64</v>
      </c>
      <c r="AB43" s="177">
        <v>1</v>
      </c>
      <c r="AC43" s="178">
        <v>70983.64</v>
      </c>
      <c r="AD43" s="177"/>
      <c r="AE43" s="178"/>
      <c r="AF43" s="177"/>
      <c r="AG43" s="178"/>
      <c r="AH43" s="177"/>
      <c r="AI43" s="178"/>
      <c r="AJ43" s="177"/>
      <c r="AK43" s="178"/>
      <c r="AL43" s="177"/>
      <c r="AM43" s="178"/>
      <c r="AN43" s="177"/>
      <c r="AO43" s="178"/>
      <c r="AP43" s="177"/>
      <c r="AQ43" s="178"/>
      <c r="AR43" s="76">
        <f t="shared" si="0"/>
        <v>2</v>
      </c>
      <c r="AS43" s="76">
        <f t="shared" si="0"/>
        <v>141967.28</v>
      </c>
      <c r="AT43" s="76">
        <f t="shared" si="1"/>
        <v>1</v>
      </c>
      <c r="AU43" s="76">
        <f t="shared" si="1"/>
        <v>70983.64</v>
      </c>
      <c r="AV43" s="179">
        <v>3</v>
      </c>
      <c r="AW43" s="180">
        <v>212950.91999999998</v>
      </c>
    </row>
    <row r="44" spans="1:49" ht="49.5" customHeight="1" x14ac:dyDescent="0.2">
      <c r="A44" s="79">
        <v>21</v>
      </c>
      <c r="B44" s="79" t="s">
        <v>196</v>
      </c>
      <c r="C44" s="74" t="s">
        <v>197</v>
      </c>
      <c r="D44" s="176">
        <v>378</v>
      </c>
      <c r="E44" s="74" t="s">
        <v>198</v>
      </c>
      <c r="F44" s="177"/>
      <c r="G44" s="178"/>
      <c r="H44" s="177"/>
      <c r="I44" s="178"/>
      <c r="J44" s="177"/>
      <c r="K44" s="178"/>
      <c r="L44" s="177"/>
      <c r="M44" s="178"/>
      <c r="N44" s="177"/>
      <c r="O44" s="178"/>
      <c r="P44" s="177"/>
      <c r="Q44" s="178"/>
      <c r="R44" s="177"/>
      <c r="S44" s="178"/>
      <c r="T44" s="177"/>
      <c r="U44" s="178"/>
      <c r="V44" s="177"/>
      <c r="W44" s="178"/>
      <c r="X44" s="177"/>
      <c r="Y44" s="178"/>
      <c r="Z44" s="177"/>
      <c r="AA44" s="178"/>
      <c r="AB44" s="177"/>
      <c r="AC44" s="178"/>
      <c r="AD44" s="177"/>
      <c r="AE44" s="178"/>
      <c r="AF44" s="177">
        <v>1</v>
      </c>
      <c r="AG44" s="178">
        <v>74029.13</v>
      </c>
      <c r="AH44" s="177"/>
      <c r="AI44" s="178"/>
      <c r="AJ44" s="177"/>
      <c r="AK44" s="178"/>
      <c r="AL44" s="177"/>
      <c r="AM44" s="178"/>
      <c r="AN44" s="177"/>
      <c r="AO44" s="178"/>
      <c r="AP44" s="177"/>
      <c r="AQ44" s="178"/>
      <c r="AR44" s="76">
        <f t="shared" si="0"/>
        <v>0</v>
      </c>
      <c r="AS44" s="76">
        <f t="shared" si="0"/>
        <v>0</v>
      </c>
      <c r="AT44" s="76">
        <f t="shared" si="1"/>
        <v>1</v>
      </c>
      <c r="AU44" s="76">
        <f t="shared" si="1"/>
        <v>74029.13</v>
      </c>
      <c r="AV44" s="179">
        <v>1</v>
      </c>
      <c r="AW44" s="180">
        <v>74029.13</v>
      </c>
    </row>
    <row r="45" spans="1:49" ht="57" customHeight="1" x14ac:dyDescent="0.2">
      <c r="A45" s="79">
        <v>21</v>
      </c>
      <c r="B45" s="79" t="s">
        <v>196</v>
      </c>
      <c r="C45" s="74" t="s">
        <v>197</v>
      </c>
      <c r="D45" s="176">
        <v>379</v>
      </c>
      <c r="E45" s="74" t="s">
        <v>199</v>
      </c>
      <c r="F45" s="177"/>
      <c r="G45" s="178"/>
      <c r="H45" s="177"/>
      <c r="I45" s="178"/>
      <c r="J45" s="177"/>
      <c r="K45" s="178"/>
      <c r="L45" s="177"/>
      <c r="M45" s="178"/>
      <c r="N45" s="177"/>
      <c r="O45" s="178"/>
      <c r="P45" s="177"/>
      <c r="Q45" s="178"/>
      <c r="R45" s="177"/>
      <c r="S45" s="178"/>
      <c r="T45" s="177"/>
      <c r="U45" s="178"/>
      <c r="V45" s="177"/>
      <c r="W45" s="178"/>
      <c r="X45" s="177"/>
      <c r="Y45" s="178"/>
      <c r="Z45" s="177"/>
      <c r="AA45" s="178"/>
      <c r="AB45" s="177"/>
      <c r="AC45" s="178"/>
      <c r="AD45" s="177">
        <v>133</v>
      </c>
      <c r="AE45" s="178">
        <v>9845874.2899999954</v>
      </c>
      <c r="AF45" s="177">
        <v>76</v>
      </c>
      <c r="AG45" s="178">
        <v>5626213.879999998</v>
      </c>
      <c r="AH45" s="177"/>
      <c r="AI45" s="178"/>
      <c r="AJ45" s="177"/>
      <c r="AK45" s="178"/>
      <c r="AL45" s="177"/>
      <c r="AM45" s="178"/>
      <c r="AN45" s="177"/>
      <c r="AO45" s="178"/>
      <c r="AP45" s="177"/>
      <c r="AQ45" s="178"/>
      <c r="AR45" s="76">
        <f t="shared" si="0"/>
        <v>133</v>
      </c>
      <c r="AS45" s="76">
        <f t="shared" si="0"/>
        <v>9845874.2899999954</v>
      </c>
      <c r="AT45" s="76">
        <f t="shared" si="1"/>
        <v>76</v>
      </c>
      <c r="AU45" s="76">
        <f t="shared" si="1"/>
        <v>5626213.879999998</v>
      </c>
      <c r="AV45" s="179">
        <v>209</v>
      </c>
      <c r="AW45" s="180">
        <v>15472088.169999994</v>
      </c>
    </row>
    <row r="46" spans="1:49" ht="57.75" customHeight="1" x14ac:dyDescent="0.2">
      <c r="A46" s="79">
        <v>21</v>
      </c>
      <c r="B46" s="79" t="s">
        <v>196</v>
      </c>
      <c r="C46" s="74" t="s">
        <v>197</v>
      </c>
      <c r="D46" s="176">
        <v>380</v>
      </c>
      <c r="E46" s="74" t="s">
        <v>200</v>
      </c>
      <c r="F46" s="177"/>
      <c r="G46" s="178"/>
      <c r="H46" s="177"/>
      <c r="I46" s="178"/>
      <c r="J46" s="177"/>
      <c r="K46" s="178"/>
      <c r="L46" s="177"/>
      <c r="M46" s="178"/>
      <c r="N46" s="177"/>
      <c r="O46" s="178"/>
      <c r="P46" s="177"/>
      <c r="Q46" s="178"/>
      <c r="R46" s="177"/>
      <c r="S46" s="178"/>
      <c r="T46" s="177"/>
      <c r="U46" s="178"/>
      <c r="V46" s="177"/>
      <c r="W46" s="178"/>
      <c r="X46" s="177"/>
      <c r="Y46" s="178"/>
      <c r="Z46" s="177"/>
      <c r="AA46" s="178"/>
      <c r="AB46" s="177"/>
      <c r="AC46" s="178"/>
      <c r="AD46" s="177">
        <v>12</v>
      </c>
      <c r="AE46" s="178">
        <v>888349.56</v>
      </c>
      <c r="AF46" s="177">
        <v>3</v>
      </c>
      <c r="AG46" s="178">
        <v>222087.39</v>
      </c>
      <c r="AH46" s="177"/>
      <c r="AI46" s="178"/>
      <c r="AJ46" s="177"/>
      <c r="AK46" s="178"/>
      <c r="AL46" s="177"/>
      <c r="AM46" s="178"/>
      <c r="AN46" s="177"/>
      <c r="AO46" s="178"/>
      <c r="AP46" s="177"/>
      <c r="AQ46" s="178"/>
      <c r="AR46" s="76">
        <f t="shared" si="0"/>
        <v>12</v>
      </c>
      <c r="AS46" s="76">
        <f t="shared" si="0"/>
        <v>888349.56</v>
      </c>
      <c r="AT46" s="76">
        <f t="shared" si="1"/>
        <v>3</v>
      </c>
      <c r="AU46" s="76">
        <f t="shared" si="1"/>
        <v>222087.39</v>
      </c>
      <c r="AV46" s="179">
        <v>15</v>
      </c>
      <c r="AW46" s="180">
        <v>1110436.9500000002</v>
      </c>
    </row>
    <row r="47" spans="1:49" ht="52.5" customHeight="1" x14ac:dyDescent="0.2">
      <c r="A47" s="79">
        <v>21</v>
      </c>
      <c r="B47" s="79" t="s">
        <v>196</v>
      </c>
      <c r="C47" s="74" t="s">
        <v>197</v>
      </c>
      <c r="D47" s="176">
        <v>381</v>
      </c>
      <c r="E47" s="74" t="s">
        <v>201</v>
      </c>
      <c r="F47" s="177"/>
      <c r="G47" s="178"/>
      <c r="H47" s="177"/>
      <c r="I47" s="178"/>
      <c r="J47" s="177"/>
      <c r="K47" s="178"/>
      <c r="L47" s="177"/>
      <c r="M47" s="178"/>
      <c r="N47" s="177"/>
      <c r="O47" s="178"/>
      <c r="P47" s="177"/>
      <c r="Q47" s="178"/>
      <c r="R47" s="177"/>
      <c r="S47" s="178"/>
      <c r="T47" s="177"/>
      <c r="U47" s="178"/>
      <c r="V47" s="177"/>
      <c r="W47" s="178"/>
      <c r="X47" s="177"/>
      <c r="Y47" s="178"/>
      <c r="Z47" s="177"/>
      <c r="AA47" s="178"/>
      <c r="AB47" s="177"/>
      <c r="AC47" s="178"/>
      <c r="AD47" s="177">
        <v>54</v>
      </c>
      <c r="AE47" s="178">
        <v>3997573.0199999991</v>
      </c>
      <c r="AF47" s="177">
        <v>27</v>
      </c>
      <c r="AG47" s="178">
        <v>1998786.5100000002</v>
      </c>
      <c r="AH47" s="177"/>
      <c r="AI47" s="178"/>
      <c r="AJ47" s="177"/>
      <c r="AK47" s="178"/>
      <c r="AL47" s="177"/>
      <c r="AM47" s="178"/>
      <c r="AN47" s="177"/>
      <c r="AO47" s="178"/>
      <c r="AP47" s="177"/>
      <c r="AQ47" s="178"/>
      <c r="AR47" s="76">
        <f t="shared" si="0"/>
        <v>54</v>
      </c>
      <c r="AS47" s="76">
        <f t="shared" si="0"/>
        <v>3997573.0199999991</v>
      </c>
      <c r="AT47" s="76">
        <f t="shared" si="1"/>
        <v>27</v>
      </c>
      <c r="AU47" s="76">
        <f t="shared" si="1"/>
        <v>1998786.5100000002</v>
      </c>
      <c r="AV47" s="179">
        <v>81</v>
      </c>
      <c r="AW47" s="180">
        <v>5996359.5299999993</v>
      </c>
    </row>
    <row r="48" spans="1:49" ht="49.5" customHeight="1" x14ac:dyDescent="0.2">
      <c r="A48" s="79">
        <v>21</v>
      </c>
      <c r="B48" s="79" t="s">
        <v>202</v>
      </c>
      <c r="C48" s="74" t="s">
        <v>203</v>
      </c>
      <c r="D48" s="176">
        <v>391</v>
      </c>
      <c r="E48" s="74" t="s">
        <v>204</v>
      </c>
      <c r="F48" s="177"/>
      <c r="G48" s="178"/>
      <c r="H48" s="177"/>
      <c r="I48" s="178"/>
      <c r="J48" s="177"/>
      <c r="K48" s="178"/>
      <c r="L48" s="177"/>
      <c r="M48" s="178"/>
      <c r="N48" s="177"/>
      <c r="O48" s="178"/>
      <c r="P48" s="177"/>
      <c r="Q48" s="178"/>
      <c r="R48" s="177"/>
      <c r="S48" s="178"/>
      <c r="T48" s="177"/>
      <c r="U48" s="178"/>
      <c r="V48" s="177"/>
      <c r="W48" s="178"/>
      <c r="X48" s="177"/>
      <c r="Y48" s="178"/>
      <c r="Z48" s="177"/>
      <c r="AA48" s="178"/>
      <c r="AB48" s="177"/>
      <c r="AC48" s="178"/>
      <c r="AD48" s="177">
        <v>7</v>
      </c>
      <c r="AE48" s="178">
        <v>518203.91000000003</v>
      </c>
      <c r="AF48" s="177">
        <v>2</v>
      </c>
      <c r="AG48" s="178">
        <v>148058.26</v>
      </c>
      <c r="AH48" s="177"/>
      <c r="AI48" s="178"/>
      <c r="AJ48" s="177"/>
      <c r="AK48" s="178"/>
      <c r="AL48" s="177"/>
      <c r="AM48" s="178"/>
      <c r="AN48" s="177"/>
      <c r="AO48" s="178"/>
      <c r="AP48" s="177"/>
      <c r="AQ48" s="178"/>
      <c r="AR48" s="76">
        <f t="shared" si="0"/>
        <v>7</v>
      </c>
      <c r="AS48" s="76">
        <f t="shared" si="0"/>
        <v>518203.91000000003</v>
      </c>
      <c r="AT48" s="76">
        <f t="shared" si="1"/>
        <v>2</v>
      </c>
      <c r="AU48" s="76">
        <f t="shared" si="1"/>
        <v>148058.26</v>
      </c>
      <c r="AV48" s="179">
        <v>9</v>
      </c>
      <c r="AW48" s="180">
        <v>666262.17000000004</v>
      </c>
    </row>
    <row r="49" spans="1:49" ht="94.5" customHeight="1" x14ac:dyDescent="0.2">
      <c r="A49" s="79">
        <v>23</v>
      </c>
      <c r="B49" s="79" t="s">
        <v>205</v>
      </c>
      <c r="C49" s="74" t="s">
        <v>206</v>
      </c>
      <c r="D49" s="176">
        <v>403</v>
      </c>
      <c r="E49" s="74" t="s">
        <v>207</v>
      </c>
      <c r="F49" s="177">
        <v>1</v>
      </c>
      <c r="G49" s="178">
        <v>85275.14</v>
      </c>
      <c r="H49" s="177"/>
      <c r="I49" s="178"/>
      <c r="J49" s="177"/>
      <c r="K49" s="178"/>
      <c r="L49" s="177"/>
      <c r="M49" s="178"/>
      <c r="N49" s="177"/>
      <c r="O49" s="178"/>
      <c r="P49" s="177"/>
      <c r="Q49" s="178"/>
      <c r="R49" s="177"/>
      <c r="S49" s="178"/>
      <c r="T49" s="177"/>
      <c r="U49" s="178"/>
      <c r="V49" s="177"/>
      <c r="W49" s="178"/>
      <c r="X49" s="177"/>
      <c r="Y49" s="178"/>
      <c r="Z49" s="177"/>
      <c r="AA49" s="178"/>
      <c r="AB49" s="177"/>
      <c r="AC49" s="178"/>
      <c r="AD49" s="177"/>
      <c r="AE49" s="178"/>
      <c r="AF49" s="177"/>
      <c r="AG49" s="178"/>
      <c r="AH49" s="177"/>
      <c r="AI49" s="178"/>
      <c r="AJ49" s="177"/>
      <c r="AK49" s="178"/>
      <c r="AL49" s="177"/>
      <c r="AM49" s="178"/>
      <c r="AN49" s="177"/>
      <c r="AO49" s="178"/>
      <c r="AP49" s="177"/>
      <c r="AQ49" s="178"/>
      <c r="AR49" s="76">
        <f t="shared" si="0"/>
        <v>1</v>
      </c>
      <c r="AS49" s="76">
        <f t="shared" si="0"/>
        <v>85275.14</v>
      </c>
      <c r="AT49" s="76">
        <f t="shared" si="1"/>
        <v>0</v>
      </c>
      <c r="AU49" s="76">
        <f t="shared" si="1"/>
        <v>0</v>
      </c>
      <c r="AV49" s="179">
        <v>1</v>
      </c>
      <c r="AW49" s="180">
        <v>85275.14</v>
      </c>
    </row>
    <row r="50" spans="1:49" ht="94.5" customHeight="1" x14ac:dyDescent="0.2">
      <c r="A50" s="79">
        <v>24</v>
      </c>
      <c r="B50" s="181" t="s">
        <v>301</v>
      </c>
      <c r="C50" s="141" t="s">
        <v>302</v>
      </c>
      <c r="D50" s="78">
        <v>404</v>
      </c>
      <c r="E50" s="141" t="s">
        <v>303</v>
      </c>
      <c r="F50" s="177">
        <v>1</v>
      </c>
      <c r="G50" s="178">
        <v>166882.60999999999</v>
      </c>
      <c r="H50" s="177"/>
      <c r="I50" s="178"/>
      <c r="J50" s="177"/>
      <c r="K50" s="178"/>
      <c r="L50" s="177"/>
      <c r="M50" s="178"/>
      <c r="N50" s="177"/>
      <c r="O50" s="178"/>
      <c r="P50" s="177"/>
      <c r="Q50" s="178"/>
      <c r="R50" s="177"/>
      <c r="S50" s="178"/>
      <c r="T50" s="177"/>
      <c r="U50" s="178"/>
      <c r="V50" s="177"/>
      <c r="W50" s="178"/>
      <c r="X50" s="177"/>
      <c r="Y50" s="178"/>
      <c r="Z50" s="177"/>
      <c r="AA50" s="178"/>
      <c r="AB50" s="177"/>
      <c r="AC50" s="178"/>
      <c r="AD50" s="177"/>
      <c r="AE50" s="178"/>
      <c r="AF50" s="177"/>
      <c r="AG50" s="178"/>
      <c r="AH50" s="177"/>
      <c r="AI50" s="178"/>
      <c r="AJ50" s="177"/>
      <c r="AK50" s="178"/>
      <c r="AL50" s="177"/>
      <c r="AM50" s="178"/>
      <c r="AN50" s="177"/>
      <c r="AO50" s="178"/>
      <c r="AP50" s="177"/>
      <c r="AQ50" s="178"/>
      <c r="AR50" s="76">
        <f t="shared" si="0"/>
        <v>1</v>
      </c>
      <c r="AS50" s="76">
        <f t="shared" si="0"/>
        <v>166882.60999999999</v>
      </c>
      <c r="AT50" s="76">
        <f t="shared" si="1"/>
        <v>0</v>
      </c>
      <c r="AU50" s="76">
        <f t="shared" si="1"/>
        <v>0</v>
      </c>
      <c r="AV50" s="179">
        <v>1</v>
      </c>
      <c r="AW50" s="180">
        <v>166882.60999999999</v>
      </c>
    </row>
    <row r="51" spans="1:49" ht="123.75" customHeight="1" x14ac:dyDescent="0.2">
      <c r="A51" s="79">
        <v>26</v>
      </c>
      <c r="B51" s="79" t="s">
        <v>208</v>
      </c>
      <c r="C51" s="74" t="s">
        <v>209</v>
      </c>
      <c r="D51" s="176">
        <v>406</v>
      </c>
      <c r="E51" s="74" t="s">
        <v>210</v>
      </c>
      <c r="F51" s="177"/>
      <c r="G51" s="178"/>
      <c r="H51" s="177"/>
      <c r="I51" s="178"/>
      <c r="J51" s="177"/>
      <c r="K51" s="178"/>
      <c r="L51" s="177"/>
      <c r="M51" s="178"/>
      <c r="N51" s="177"/>
      <c r="O51" s="178"/>
      <c r="P51" s="177"/>
      <c r="Q51" s="178"/>
      <c r="R51" s="177">
        <v>16</v>
      </c>
      <c r="S51" s="178">
        <v>2180808.64</v>
      </c>
      <c r="T51" s="177"/>
      <c r="U51" s="178"/>
      <c r="V51" s="177"/>
      <c r="W51" s="178"/>
      <c r="X51" s="177"/>
      <c r="Y51" s="178"/>
      <c r="Z51" s="177"/>
      <c r="AA51" s="178"/>
      <c r="AB51" s="177"/>
      <c r="AC51" s="178"/>
      <c r="AD51" s="177"/>
      <c r="AE51" s="178"/>
      <c r="AF51" s="177"/>
      <c r="AG51" s="178"/>
      <c r="AH51" s="177"/>
      <c r="AI51" s="178"/>
      <c r="AJ51" s="177"/>
      <c r="AK51" s="178"/>
      <c r="AL51" s="177"/>
      <c r="AM51" s="178"/>
      <c r="AN51" s="177"/>
      <c r="AO51" s="178"/>
      <c r="AP51" s="177"/>
      <c r="AQ51" s="178"/>
      <c r="AR51" s="76">
        <f t="shared" si="0"/>
        <v>16</v>
      </c>
      <c r="AS51" s="76">
        <f t="shared" si="0"/>
        <v>2180808.64</v>
      </c>
      <c r="AT51" s="76">
        <f t="shared" si="1"/>
        <v>0</v>
      </c>
      <c r="AU51" s="76">
        <f t="shared" si="1"/>
        <v>0</v>
      </c>
      <c r="AV51" s="179">
        <v>16</v>
      </c>
      <c r="AW51" s="180">
        <v>2180808.64</v>
      </c>
    </row>
    <row r="52" spans="1:49" ht="31.5" customHeight="1" x14ac:dyDescent="0.2">
      <c r="A52" s="79">
        <v>32</v>
      </c>
      <c r="B52" s="79" t="s">
        <v>211</v>
      </c>
      <c r="C52" s="74" t="s">
        <v>212</v>
      </c>
      <c r="D52" s="176">
        <v>413</v>
      </c>
      <c r="E52" s="74" t="s">
        <v>213</v>
      </c>
      <c r="F52" s="177"/>
      <c r="G52" s="178"/>
      <c r="H52" s="177"/>
      <c r="I52" s="178"/>
      <c r="J52" s="177"/>
      <c r="K52" s="178"/>
      <c r="L52" s="177"/>
      <c r="M52" s="178"/>
      <c r="N52" s="177"/>
      <c r="O52" s="178"/>
      <c r="P52" s="177"/>
      <c r="Q52" s="178"/>
      <c r="R52" s="177">
        <v>5</v>
      </c>
      <c r="S52" s="178">
        <v>699212.35</v>
      </c>
      <c r="T52" s="177">
        <v>1</v>
      </c>
      <c r="U52" s="178">
        <v>139842.47</v>
      </c>
      <c r="V52" s="177"/>
      <c r="W52" s="178"/>
      <c r="X52" s="177"/>
      <c r="Y52" s="178"/>
      <c r="Z52" s="177"/>
      <c r="AA52" s="178"/>
      <c r="AB52" s="177"/>
      <c r="AC52" s="178"/>
      <c r="AD52" s="177"/>
      <c r="AE52" s="178"/>
      <c r="AF52" s="177"/>
      <c r="AG52" s="178"/>
      <c r="AH52" s="177"/>
      <c r="AI52" s="178"/>
      <c r="AJ52" s="177"/>
      <c r="AK52" s="178"/>
      <c r="AL52" s="177"/>
      <c r="AM52" s="178"/>
      <c r="AN52" s="177"/>
      <c r="AO52" s="178"/>
      <c r="AP52" s="177"/>
      <c r="AQ52" s="178"/>
      <c r="AR52" s="76">
        <f t="shared" si="0"/>
        <v>5</v>
      </c>
      <c r="AS52" s="76">
        <f t="shared" si="0"/>
        <v>699212.35</v>
      </c>
      <c r="AT52" s="76">
        <f t="shared" si="1"/>
        <v>1</v>
      </c>
      <c r="AU52" s="76">
        <f t="shared" si="1"/>
        <v>139842.47</v>
      </c>
      <c r="AV52" s="179">
        <v>6</v>
      </c>
      <c r="AW52" s="180">
        <v>839054.82</v>
      </c>
    </row>
    <row r="53" spans="1:49" ht="32.25" customHeight="1" x14ac:dyDescent="0.2">
      <c r="A53" s="79">
        <v>33</v>
      </c>
      <c r="B53" s="79" t="s">
        <v>214</v>
      </c>
      <c r="C53" s="74" t="s">
        <v>215</v>
      </c>
      <c r="D53" s="176">
        <v>414</v>
      </c>
      <c r="E53" s="74" t="s">
        <v>216</v>
      </c>
      <c r="F53" s="177"/>
      <c r="G53" s="178"/>
      <c r="H53" s="177"/>
      <c r="I53" s="178"/>
      <c r="J53" s="177"/>
      <c r="K53" s="178"/>
      <c r="L53" s="177"/>
      <c r="M53" s="178"/>
      <c r="N53" s="177"/>
      <c r="O53" s="178"/>
      <c r="P53" s="177"/>
      <c r="Q53" s="178"/>
      <c r="R53" s="177">
        <v>2</v>
      </c>
      <c r="S53" s="178">
        <v>489456.28</v>
      </c>
      <c r="T53" s="177"/>
      <c r="U53" s="178"/>
      <c r="V53" s="177"/>
      <c r="W53" s="178"/>
      <c r="X53" s="177"/>
      <c r="Y53" s="178"/>
      <c r="Z53" s="177"/>
      <c r="AA53" s="178"/>
      <c r="AB53" s="177"/>
      <c r="AC53" s="178"/>
      <c r="AD53" s="177"/>
      <c r="AE53" s="178"/>
      <c r="AF53" s="177"/>
      <c r="AG53" s="178"/>
      <c r="AH53" s="177"/>
      <c r="AI53" s="178"/>
      <c r="AJ53" s="177"/>
      <c r="AK53" s="178"/>
      <c r="AL53" s="177"/>
      <c r="AM53" s="178"/>
      <c r="AN53" s="177"/>
      <c r="AO53" s="178"/>
      <c r="AP53" s="177"/>
      <c r="AQ53" s="178"/>
      <c r="AR53" s="76">
        <f t="shared" si="0"/>
        <v>2</v>
      </c>
      <c r="AS53" s="76">
        <f t="shared" si="0"/>
        <v>489456.28</v>
      </c>
      <c r="AT53" s="76">
        <f t="shared" si="1"/>
        <v>0</v>
      </c>
      <c r="AU53" s="76">
        <f t="shared" si="1"/>
        <v>0</v>
      </c>
      <c r="AV53" s="179">
        <v>2</v>
      </c>
      <c r="AW53" s="180">
        <v>489456.28</v>
      </c>
    </row>
    <row r="54" spans="1:49" ht="86.25" customHeight="1" x14ac:dyDescent="0.2">
      <c r="A54" s="79">
        <v>34</v>
      </c>
      <c r="B54" s="79" t="s">
        <v>217</v>
      </c>
      <c r="C54" s="74" t="s">
        <v>218</v>
      </c>
      <c r="D54" s="176">
        <v>416</v>
      </c>
      <c r="E54" s="74" t="s">
        <v>219</v>
      </c>
      <c r="F54" s="177"/>
      <c r="G54" s="178"/>
      <c r="H54" s="177"/>
      <c r="I54" s="178"/>
      <c r="J54" s="177"/>
      <c r="K54" s="178"/>
      <c r="L54" s="177"/>
      <c r="M54" s="178"/>
      <c r="N54" s="177"/>
      <c r="O54" s="178"/>
      <c r="P54" s="177"/>
      <c r="Q54" s="178"/>
      <c r="R54" s="177"/>
      <c r="S54" s="178"/>
      <c r="T54" s="177"/>
      <c r="U54" s="178"/>
      <c r="V54" s="177"/>
      <c r="W54" s="178"/>
      <c r="X54" s="177"/>
      <c r="Y54" s="178"/>
      <c r="Z54" s="177"/>
      <c r="AA54" s="178"/>
      <c r="AB54" s="177"/>
      <c r="AC54" s="178"/>
      <c r="AD54" s="177"/>
      <c r="AE54" s="178"/>
      <c r="AF54" s="177"/>
      <c r="AG54" s="178"/>
      <c r="AH54" s="177"/>
      <c r="AI54" s="178"/>
      <c r="AJ54" s="177"/>
      <c r="AK54" s="178"/>
      <c r="AL54" s="177"/>
      <c r="AM54" s="178"/>
      <c r="AN54" s="177">
        <v>3</v>
      </c>
      <c r="AO54" s="178">
        <v>403710.44999999995</v>
      </c>
      <c r="AP54" s="177">
        <v>2</v>
      </c>
      <c r="AQ54" s="178">
        <v>269140.3</v>
      </c>
      <c r="AR54" s="76">
        <f t="shared" si="0"/>
        <v>3</v>
      </c>
      <c r="AS54" s="76">
        <f t="shared" si="0"/>
        <v>403710.44999999995</v>
      </c>
      <c r="AT54" s="76">
        <f t="shared" si="1"/>
        <v>2</v>
      </c>
      <c r="AU54" s="76">
        <f t="shared" si="1"/>
        <v>269140.3</v>
      </c>
      <c r="AV54" s="179">
        <v>5</v>
      </c>
      <c r="AW54" s="180">
        <v>672850.75</v>
      </c>
    </row>
    <row r="55" spans="1:49" ht="91.5" customHeight="1" x14ac:dyDescent="0.2">
      <c r="A55" s="79">
        <v>35</v>
      </c>
      <c r="B55" s="79" t="s">
        <v>220</v>
      </c>
      <c r="C55" s="74" t="s">
        <v>218</v>
      </c>
      <c r="D55" s="176">
        <v>417</v>
      </c>
      <c r="E55" s="74" t="s">
        <v>221</v>
      </c>
      <c r="F55" s="177"/>
      <c r="G55" s="178"/>
      <c r="H55" s="177"/>
      <c r="I55" s="178"/>
      <c r="J55" s="177">
        <v>27</v>
      </c>
      <c r="K55" s="178">
        <v>5434023.7800000003</v>
      </c>
      <c r="L55" s="177">
        <v>3</v>
      </c>
      <c r="M55" s="178">
        <v>603780.42000000004</v>
      </c>
      <c r="N55" s="177"/>
      <c r="O55" s="178"/>
      <c r="P55" s="177"/>
      <c r="Q55" s="178"/>
      <c r="R55" s="177"/>
      <c r="S55" s="178"/>
      <c r="T55" s="177"/>
      <c r="U55" s="178"/>
      <c r="V55" s="177"/>
      <c r="W55" s="178"/>
      <c r="X55" s="177"/>
      <c r="Y55" s="178"/>
      <c r="Z55" s="177"/>
      <c r="AA55" s="178"/>
      <c r="AB55" s="177"/>
      <c r="AC55" s="178"/>
      <c r="AD55" s="177"/>
      <c r="AE55" s="178"/>
      <c r="AF55" s="177"/>
      <c r="AG55" s="178"/>
      <c r="AH55" s="177"/>
      <c r="AI55" s="178"/>
      <c r="AJ55" s="177"/>
      <c r="AK55" s="178"/>
      <c r="AL55" s="177"/>
      <c r="AM55" s="178"/>
      <c r="AN55" s="177"/>
      <c r="AO55" s="178"/>
      <c r="AP55" s="177"/>
      <c r="AQ55" s="178"/>
      <c r="AR55" s="76">
        <f t="shared" si="0"/>
        <v>27</v>
      </c>
      <c r="AS55" s="76">
        <f t="shared" si="0"/>
        <v>5434023.7800000003</v>
      </c>
      <c r="AT55" s="76">
        <f t="shared" si="1"/>
        <v>3</v>
      </c>
      <c r="AU55" s="76">
        <f t="shared" si="1"/>
        <v>603780.42000000004</v>
      </c>
      <c r="AV55" s="179">
        <v>30</v>
      </c>
      <c r="AW55" s="180">
        <v>6037804.2000000002</v>
      </c>
    </row>
    <row r="56" spans="1:49" ht="91.5" customHeight="1" x14ac:dyDescent="0.2">
      <c r="A56" s="79">
        <v>34</v>
      </c>
      <c r="B56" s="181" t="s">
        <v>222</v>
      </c>
      <c r="C56" s="141" t="s">
        <v>223</v>
      </c>
      <c r="D56" s="78">
        <v>419</v>
      </c>
      <c r="E56" s="141" t="s">
        <v>304</v>
      </c>
      <c r="F56" s="177">
        <v>1</v>
      </c>
      <c r="G56" s="178">
        <v>134570.15</v>
      </c>
      <c r="H56" s="177"/>
      <c r="I56" s="178"/>
      <c r="J56" s="177"/>
      <c r="K56" s="178"/>
      <c r="L56" s="177"/>
      <c r="M56" s="178"/>
      <c r="N56" s="177"/>
      <c r="O56" s="178"/>
      <c r="P56" s="177"/>
      <c r="Q56" s="178"/>
      <c r="R56" s="177"/>
      <c r="S56" s="178"/>
      <c r="T56" s="177"/>
      <c r="U56" s="178"/>
      <c r="V56" s="177"/>
      <c r="W56" s="178"/>
      <c r="X56" s="177"/>
      <c r="Y56" s="178"/>
      <c r="Z56" s="177"/>
      <c r="AA56" s="178"/>
      <c r="AB56" s="177"/>
      <c r="AC56" s="178"/>
      <c r="AD56" s="177"/>
      <c r="AE56" s="178"/>
      <c r="AF56" s="177"/>
      <c r="AG56" s="178"/>
      <c r="AH56" s="177"/>
      <c r="AI56" s="178"/>
      <c r="AJ56" s="177"/>
      <c r="AK56" s="178"/>
      <c r="AL56" s="177"/>
      <c r="AM56" s="178"/>
      <c r="AN56" s="177"/>
      <c r="AO56" s="178"/>
      <c r="AP56" s="177"/>
      <c r="AQ56" s="178"/>
      <c r="AR56" s="76">
        <f t="shared" si="0"/>
        <v>1</v>
      </c>
      <c r="AS56" s="76">
        <f t="shared" si="0"/>
        <v>134570.15</v>
      </c>
      <c r="AT56" s="76">
        <f t="shared" si="1"/>
        <v>0</v>
      </c>
      <c r="AU56" s="76">
        <f t="shared" si="1"/>
        <v>0</v>
      </c>
      <c r="AV56" s="179">
        <v>1</v>
      </c>
      <c r="AW56" s="180">
        <v>134570.15</v>
      </c>
    </row>
    <row r="57" spans="1:49" ht="89.25" customHeight="1" x14ac:dyDescent="0.2">
      <c r="A57" s="79">
        <v>34</v>
      </c>
      <c r="B57" s="79" t="s">
        <v>222</v>
      </c>
      <c r="C57" s="74" t="s">
        <v>223</v>
      </c>
      <c r="D57" s="176">
        <v>420</v>
      </c>
      <c r="E57" s="74" t="s">
        <v>224</v>
      </c>
      <c r="F57" s="177">
        <v>1</v>
      </c>
      <c r="G57" s="178">
        <v>134570.15</v>
      </c>
      <c r="H57" s="177"/>
      <c r="I57" s="178"/>
      <c r="J57" s="177">
        <v>22</v>
      </c>
      <c r="K57" s="178">
        <v>2960543.2999999993</v>
      </c>
      <c r="L57" s="177"/>
      <c r="M57" s="178"/>
      <c r="N57" s="177"/>
      <c r="O57" s="178"/>
      <c r="P57" s="177"/>
      <c r="Q57" s="178"/>
      <c r="R57" s="177">
        <v>3</v>
      </c>
      <c r="S57" s="178">
        <v>403710.44999999995</v>
      </c>
      <c r="T57" s="177"/>
      <c r="U57" s="178"/>
      <c r="V57" s="177"/>
      <c r="W57" s="178"/>
      <c r="X57" s="177"/>
      <c r="Y57" s="178"/>
      <c r="Z57" s="177"/>
      <c r="AA57" s="178"/>
      <c r="AB57" s="177"/>
      <c r="AC57" s="178"/>
      <c r="AD57" s="177"/>
      <c r="AE57" s="178"/>
      <c r="AF57" s="177"/>
      <c r="AG57" s="178"/>
      <c r="AH57" s="177"/>
      <c r="AI57" s="178"/>
      <c r="AJ57" s="177"/>
      <c r="AK57" s="178"/>
      <c r="AL57" s="177"/>
      <c r="AM57" s="178"/>
      <c r="AN57" s="177"/>
      <c r="AO57" s="178"/>
      <c r="AP57" s="177"/>
      <c r="AQ57" s="178"/>
      <c r="AR57" s="76">
        <f t="shared" si="0"/>
        <v>26</v>
      </c>
      <c r="AS57" s="76">
        <f t="shared" si="0"/>
        <v>3498823.8999999994</v>
      </c>
      <c r="AT57" s="76">
        <f t="shared" si="1"/>
        <v>0</v>
      </c>
      <c r="AU57" s="76">
        <f t="shared" si="1"/>
        <v>0</v>
      </c>
      <c r="AV57" s="179">
        <v>26</v>
      </c>
      <c r="AW57" s="180">
        <v>3498823.8999999994</v>
      </c>
    </row>
    <row r="58" spans="1:49" ht="79.5" customHeight="1" x14ac:dyDescent="0.2">
      <c r="A58" s="79">
        <v>34</v>
      </c>
      <c r="B58" s="79" t="s">
        <v>225</v>
      </c>
      <c r="C58" s="74" t="s">
        <v>226</v>
      </c>
      <c r="D58" s="176">
        <v>422</v>
      </c>
      <c r="E58" s="74" t="s">
        <v>227</v>
      </c>
      <c r="F58" s="177"/>
      <c r="G58" s="178"/>
      <c r="H58" s="177"/>
      <c r="I58" s="178"/>
      <c r="J58" s="177"/>
      <c r="K58" s="178"/>
      <c r="L58" s="177"/>
      <c r="M58" s="178"/>
      <c r="N58" s="177"/>
      <c r="O58" s="178"/>
      <c r="P58" s="177"/>
      <c r="Q58" s="178"/>
      <c r="R58" s="177">
        <v>1</v>
      </c>
      <c r="S58" s="178">
        <v>134570.15</v>
      </c>
      <c r="T58" s="177"/>
      <c r="U58" s="178"/>
      <c r="V58" s="177"/>
      <c r="W58" s="178"/>
      <c r="X58" s="177"/>
      <c r="Y58" s="178"/>
      <c r="Z58" s="177"/>
      <c r="AA58" s="178"/>
      <c r="AB58" s="177"/>
      <c r="AC58" s="178"/>
      <c r="AD58" s="177"/>
      <c r="AE58" s="178"/>
      <c r="AF58" s="177"/>
      <c r="AG58" s="178"/>
      <c r="AH58" s="177"/>
      <c r="AI58" s="178"/>
      <c r="AJ58" s="177"/>
      <c r="AK58" s="178"/>
      <c r="AL58" s="177"/>
      <c r="AM58" s="178"/>
      <c r="AN58" s="177"/>
      <c r="AO58" s="178"/>
      <c r="AP58" s="177"/>
      <c r="AQ58" s="178"/>
      <c r="AR58" s="76">
        <f t="shared" si="0"/>
        <v>1</v>
      </c>
      <c r="AS58" s="76">
        <f t="shared" si="0"/>
        <v>134570.15</v>
      </c>
      <c r="AT58" s="76">
        <f t="shared" si="1"/>
        <v>0</v>
      </c>
      <c r="AU58" s="76">
        <f t="shared" si="1"/>
        <v>0</v>
      </c>
      <c r="AV58" s="179">
        <v>1</v>
      </c>
      <c r="AW58" s="180">
        <v>134570.15</v>
      </c>
    </row>
    <row r="59" spans="1:49" ht="76.5" customHeight="1" x14ac:dyDescent="0.2">
      <c r="A59" s="79">
        <v>34</v>
      </c>
      <c r="B59" s="79" t="s">
        <v>225</v>
      </c>
      <c r="C59" s="74" t="s">
        <v>226</v>
      </c>
      <c r="D59" s="176">
        <v>423</v>
      </c>
      <c r="E59" s="74" t="s">
        <v>228</v>
      </c>
      <c r="F59" s="177">
        <v>1</v>
      </c>
      <c r="G59" s="178">
        <v>134570.15</v>
      </c>
      <c r="H59" s="177"/>
      <c r="I59" s="178"/>
      <c r="J59" s="177"/>
      <c r="K59" s="178"/>
      <c r="L59" s="177"/>
      <c r="M59" s="178"/>
      <c r="N59" s="177"/>
      <c r="O59" s="178"/>
      <c r="P59" s="177"/>
      <c r="Q59" s="178"/>
      <c r="R59" s="177">
        <v>1</v>
      </c>
      <c r="S59" s="178">
        <v>134570.15</v>
      </c>
      <c r="T59" s="177"/>
      <c r="U59" s="178"/>
      <c r="V59" s="177"/>
      <c r="W59" s="178"/>
      <c r="X59" s="177"/>
      <c r="Y59" s="178"/>
      <c r="Z59" s="177"/>
      <c r="AA59" s="178"/>
      <c r="AB59" s="177"/>
      <c r="AC59" s="178"/>
      <c r="AD59" s="177"/>
      <c r="AE59" s="178"/>
      <c r="AF59" s="177"/>
      <c r="AG59" s="178"/>
      <c r="AH59" s="177"/>
      <c r="AI59" s="178"/>
      <c r="AJ59" s="177"/>
      <c r="AK59" s="178"/>
      <c r="AL59" s="177"/>
      <c r="AM59" s="178"/>
      <c r="AN59" s="177">
        <v>23</v>
      </c>
      <c r="AO59" s="178">
        <v>3095113.4499999993</v>
      </c>
      <c r="AP59" s="177"/>
      <c r="AQ59" s="178"/>
      <c r="AR59" s="76">
        <f t="shared" si="0"/>
        <v>25</v>
      </c>
      <c r="AS59" s="76">
        <f t="shared" si="0"/>
        <v>3364253.7499999991</v>
      </c>
      <c r="AT59" s="76">
        <f t="shared" si="1"/>
        <v>0</v>
      </c>
      <c r="AU59" s="76">
        <f t="shared" si="1"/>
        <v>0</v>
      </c>
      <c r="AV59" s="179">
        <v>25</v>
      </c>
      <c r="AW59" s="180">
        <v>3364253.7499999991</v>
      </c>
    </row>
    <row r="60" spans="1:49" ht="75.75" customHeight="1" x14ac:dyDescent="0.2">
      <c r="A60" s="79">
        <v>34</v>
      </c>
      <c r="B60" s="79" t="s">
        <v>225</v>
      </c>
      <c r="C60" s="74" t="s">
        <v>226</v>
      </c>
      <c r="D60" s="176">
        <v>424</v>
      </c>
      <c r="E60" s="74" t="s">
        <v>229</v>
      </c>
      <c r="F60" s="177">
        <v>1</v>
      </c>
      <c r="G60" s="178">
        <v>134570.15</v>
      </c>
      <c r="H60" s="177"/>
      <c r="I60" s="178"/>
      <c r="J60" s="177">
        <v>119</v>
      </c>
      <c r="K60" s="178">
        <v>16013847.849999998</v>
      </c>
      <c r="L60" s="177">
        <v>4</v>
      </c>
      <c r="M60" s="178">
        <v>538280.6</v>
      </c>
      <c r="N60" s="177"/>
      <c r="O60" s="178"/>
      <c r="P60" s="177"/>
      <c r="Q60" s="178"/>
      <c r="R60" s="177">
        <v>18</v>
      </c>
      <c r="S60" s="178">
        <v>2422262.6999999993</v>
      </c>
      <c r="T60" s="177">
        <v>1</v>
      </c>
      <c r="U60" s="178">
        <v>134570.15</v>
      </c>
      <c r="V60" s="177"/>
      <c r="W60" s="178"/>
      <c r="X60" s="177"/>
      <c r="Y60" s="178"/>
      <c r="Z60" s="177"/>
      <c r="AA60" s="178"/>
      <c r="AB60" s="177"/>
      <c r="AC60" s="178"/>
      <c r="AD60" s="177"/>
      <c r="AE60" s="178"/>
      <c r="AF60" s="177"/>
      <c r="AG60" s="178"/>
      <c r="AH60" s="177"/>
      <c r="AI60" s="178"/>
      <c r="AJ60" s="177"/>
      <c r="AK60" s="178"/>
      <c r="AL60" s="177"/>
      <c r="AM60" s="178"/>
      <c r="AN60" s="177">
        <v>3</v>
      </c>
      <c r="AO60" s="178">
        <v>403710.44999999995</v>
      </c>
      <c r="AP60" s="177"/>
      <c r="AQ60" s="178"/>
      <c r="AR60" s="76">
        <f t="shared" si="0"/>
        <v>141</v>
      </c>
      <c r="AS60" s="76">
        <f t="shared" si="0"/>
        <v>18974391.149999995</v>
      </c>
      <c r="AT60" s="76">
        <f t="shared" si="1"/>
        <v>5</v>
      </c>
      <c r="AU60" s="76">
        <f t="shared" si="1"/>
        <v>672850.75</v>
      </c>
      <c r="AV60" s="179">
        <v>146</v>
      </c>
      <c r="AW60" s="180">
        <v>19647241.899999995</v>
      </c>
    </row>
    <row r="61" spans="1:49" ht="87" customHeight="1" x14ac:dyDescent="0.2">
      <c r="A61" s="79">
        <v>34</v>
      </c>
      <c r="B61" s="79" t="s">
        <v>225</v>
      </c>
      <c r="C61" s="74" t="s">
        <v>226</v>
      </c>
      <c r="D61" s="176">
        <v>425</v>
      </c>
      <c r="E61" s="74" t="s">
        <v>230</v>
      </c>
      <c r="F61" s="177">
        <v>2</v>
      </c>
      <c r="G61" s="178">
        <v>269140.3</v>
      </c>
      <c r="H61" s="177"/>
      <c r="I61" s="178"/>
      <c r="J61" s="177"/>
      <c r="K61" s="178"/>
      <c r="L61" s="177"/>
      <c r="M61" s="178"/>
      <c r="N61" s="177"/>
      <c r="O61" s="178"/>
      <c r="P61" s="177"/>
      <c r="Q61" s="178"/>
      <c r="R61" s="177"/>
      <c r="S61" s="178"/>
      <c r="T61" s="177"/>
      <c r="U61" s="178"/>
      <c r="V61" s="177"/>
      <c r="W61" s="178"/>
      <c r="X61" s="177"/>
      <c r="Y61" s="178"/>
      <c r="Z61" s="177"/>
      <c r="AA61" s="178"/>
      <c r="AB61" s="177"/>
      <c r="AC61" s="178"/>
      <c r="AD61" s="177"/>
      <c r="AE61" s="178"/>
      <c r="AF61" s="177"/>
      <c r="AG61" s="178"/>
      <c r="AH61" s="177"/>
      <c r="AI61" s="178"/>
      <c r="AJ61" s="177"/>
      <c r="AK61" s="178"/>
      <c r="AL61" s="177"/>
      <c r="AM61" s="178"/>
      <c r="AN61" s="177"/>
      <c r="AO61" s="178"/>
      <c r="AP61" s="177"/>
      <c r="AQ61" s="178"/>
      <c r="AR61" s="76">
        <f t="shared" si="0"/>
        <v>2</v>
      </c>
      <c r="AS61" s="76">
        <f t="shared" si="0"/>
        <v>269140.3</v>
      </c>
      <c r="AT61" s="76">
        <f t="shared" si="1"/>
        <v>0</v>
      </c>
      <c r="AU61" s="76">
        <f t="shared" si="1"/>
        <v>0</v>
      </c>
      <c r="AV61" s="179">
        <v>2</v>
      </c>
      <c r="AW61" s="180">
        <v>269140.3</v>
      </c>
    </row>
    <row r="62" spans="1:49" ht="81.75" customHeight="1" x14ac:dyDescent="0.2">
      <c r="A62" s="79">
        <v>34</v>
      </c>
      <c r="B62" s="79" t="s">
        <v>225</v>
      </c>
      <c r="C62" s="74" t="s">
        <v>226</v>
      </c>
      <c r="D62" s="176">
        <v>426</v>
      </c>
      <c r="E62" s="74" t="s">
        <v>231</v>
      </c>
      <c r="F62" s="177">
        <v>2</v>
      </c>
      <c r="G62" s="178">
        <v>269140.3</v>
      </c>
      <c r="H62" s="177"/>
      <c r="I62" s="178"/>
      <c r="J62" s="177"/>
      <c r="K62" s="178"/>
      <c r="L62" s="177"/>
      <c r="M62" s="178"/>
      <c r="N62" s="177"/>
      <c r="O62" s="178"/>
      <c r="P62" s="177"/>
      <c r="Q62" s="178"/>
      <c r="R62" s="177"/>
      <c r="S62" s="178"/>
      <c r="T62" s="177"/>
      <c r="U62" s="178"/>
      <c r="V62" s="177"/>
      <c r="W62" s="178"/>
      <c r="X62" s="177"/>
      <c r="Y62" s="178"/>
      <c r="Z62" s="177"/>
      <c r="AA62" s="178"/>
      <c r="AB62" s="177"/>
      <c r="AC62" s="178"/>
      <c r="AD62" s="177"/>
      <c r="AE62" s="178"/>
      <c r="AF62" s="177"/>
      <c r="AG62" s="178"/>
      <c r="AH62" s="177"/>
      <c r="AI62" s="178"/>
      <c r="AJ62" s="177"/>
      <c r="AK62" s="178"/>
      <c r="AL62" s="177"/>
      <c r="AM62" s="178"/>
      <c r="AN62" s="177"/>
      <c r="AO62" s="178"/>
      <c r="AP62" s="177"/>
      <c r="AQ62" s="178"/>
      <c r="AR62" s="76">
        <f t="shared" si="0"/>
        <v>2</v>
      </c>
      <c r="AS62" s="76">
        <f t="shared" si="0"/>
        <v>269140.3</v>
      </c>
      <c r="AT62" s="76">
        <f t="shared" si="1"/>
        <v>0</v>
      </c>
      <c r="AU62" s="76">
        <f t="shared" si="1"/>
        <v>0</v>
      </c>
      <c r="AV62" s="179">
        <v>2</v>
      </c>
      <c r="AW62" s="180">
        <v>269140.3</v>
      </c>
    </row>
    <row r="63" spans="1:49" ht="21" customHeight="1" x14ac:dyDescent="0.2">
      <c r="A63" s="79">
        <v>36</v>
      </c>
      <c r="B63" s="79" t="s">
        <v>232</v>
      </c>
      <c r="C63" s="74" t="s">
        <v>233</v>
      </c>
      <c r="D63" s="176">
        <v>428</v>
      </c>
      <c r="E63" s="74" t="s">
        <v>234</v>
      </c>
      <c r="F63" s="177"/>
      <c r="G63" s="178"/>
      <c r="H63" s="177"/>
      <c r="I63" s="178"/>
      <c r="J63" s="177">
        <v>5</v>
      </c>
      <c r="K63" s="178">
        <v>760234.2</v>
      </c>
      <c r="L63" s="177"/>
      <c r="M63" s="178"/>
      <c r="N63" s="177"/>
      <c r="O63" s="178"/>
      <c r="P63" s="177"/>
      <c r="Q63" s="178"/>
      <c r="R63" s="177"/>
      <c r="S63" s="178"/>
      <c r="T63" s="177"/>
      <c r="U63" s="178"/>
      <c r="V63" s="177"/>
      <c r="W63" s="178"/>
      <c r="X63" s="177"/>
      <c r="Y63" s="178"/>
      <c r="Z63" s="177"/>
      <c r="AA63" s="178"/>
      <c r="AB63" s="177"/>
      <c r="AC63" s="178"/>
      <c r="AD63" s="177"/>
      <c r="AE63" s="178"/>
      <c r="AF63" s="177"/>
      <c r="AG63" s="178"/>
      <c r="AH63" s="177"/>
      <c r="AI63" s="178"/>
      <c r="AJ63" s="177"/>
      <c r="AK63" s="178"/>
      <c r="AL63" s="177"/>
      <c r="AM63" s="178"/>
      <c r="AN63" s="177">
        <v>1</v>
      </c>
      <c r="AO63" s="178">
        <v>152046.84</v>
      </c>
      <c r="AP63" s="177"/>
      <c r="AQ63" s="178"/>
      <c r="AR63" s="76">
        <f t="shared" si="0"/>
        <v>6</v>
      </c>
      <c r="AS63" s="76">
        <f t="shared" si="0"/>
        <v>912281.03999999992</v>
      </c>
      <c r="AT63" s="76">
        <f t="shared" si="1"/>
        <v>0</v>
      </c>
      <c r="AU63" s="76">
        <f t="shared" si="1"/>
        <v>0</v>
      </c>
      <c r="AV63" s="179">
        <v>6</v>
      </c>
      <c r="AW63" s="180">
        <v>912281.03999999992</v>
      </c>
    </row>
    <row r="64" spans="1:49" ht="21" customHeight="1" x14ac:dyDescent="0.2">
      <c r="A64" s="79">
        <v>37</v>
      </c>
      <c r="B64" s="181" t="s">
        <v>305</v>
      </c>
      <c r="C64" s="141" t="s">
        <v>306</v>
      </c>
      <c r="D64" s="78">
        <v>429</v>
      </c>
      <c r="E64" s="141" t="s">
        <v>307</v>
      </c>
      <c r="F64" s="177"/>
      <c r="G64" s="178"/>
      <c r="H64" s="177"/>
      <c r="I64" s="178"/>
      <c r="J64" s="177"/>
      <c r="K64" s="178"/>
      <c r="L64" s="177"/>
      <c r="M64" s="178"/>
      <c r="N64" s="177"/>
      <c r="O64" s="178"/>
      <c r="P64" s="177"/>
      <c r="Q64" s="178"/>
      <c r="R64" s="177">
        <v>2</v>
      </c>
      <c r="S64" s="178">
        <v>672227.86</v>
      </c>
      <c r="T64" s="177"/>
      <c r="U64" s="178"/>
      <c r="V64" s="177"/>
      <c r="W64" s="178"/>
      <c r="X64" s="177"/>
      <c r="Y64" s="178"/>
      <c r="Z64" s="177"/>
      <c r="AA64" s="178"/>
      <c r="AB64" s="177"/>
      <c r="AC64" s="178"/>
      <c r="AD64" s="177"/>
      <c r="AE64" s="178"/>
      <c r="AF64" s="177"/>
      <c r="AG64" s="178"/>
      <c r="AH64" s="177"/>
      <c r="AI64" s="178"/>
      <c r="AJ64" s="177"/>
      <c r="AK64" s="178"/>
      <c r="AL64" s="177"/>
      <c r="AM64" s="178"/>
      <c r="AN64" s="177"/>
      <c r="AO64" s="178"/>
      <c r="AP64" s="177"/>
      <c r="AQ64" s="178"/>
      <c r="AR64" s="76">
        <f t="shared" si="0"/>
        <v>2</v>
      </c>
      <c r="AS64" s="76">
        <f t="shared" si="0"/>
        <v>672227.86</v>
      </c>
      <c r="AT64" s="76">
        <f t="shared" si="1"/>
        <v>0</v>
      </c>
      <c r="AU64" s="76">
        <f t="shared" si="1"/>
        <v>0</v>
      </c>
      <c r="AV64" s="179">
        <v>2</v>
      </c>
      <c r="AW64" s="180">
        <v>672227.86</v>
      </c>
    </row>
    <row r="65" spans="1:52" ht="41.25" customHeight="1" x14ac:dyDescent="0.2">
      <c r="A65" s="79">
        <v>38</v>
      </c>
      <c r="B65" s="79" t="s">
        <v>235</v>
      </c>
      <c r="C65" s="74" t="s">
        <v>236</v>
      </c>
      <c r="D65" s="176">
        <v>432</v>
      </c>
      <c r="E65" s="74" t="s">
        <v>237</v>
      </c>
      <c r="F65" s="177"/>
      <c r="G65" s="178"/>
      <c r="H65" s="177"/>
      <c r="I65" s="178"/>
      <c r="J65" s="177"/>
      <c r="K65" s="178"/>
      <c r="L65" s="177"/>
      <c r="M65" s="178"/>
      <c r="N65" s="177"/>
      <c r="O65" s="178"/>
      <c r="P65" s="177"/>
      <c r="Q65" s="178"/>
      <c r="R65" s="177"/>
      <c r="S65" s="178"/>
      <c r="T65" s="177"/>
      <c r="U65" s="178"/>
      <c r="V65" s="177"/>
      <c r="W65" s="178"/>
      <c r="X65" s="177"/>
      <c r="Y65" s="178"/>
      <c r="Z65" s="177"/>
      <c r="AA65" s="178"/>
      <c r="AB65" s="177"/>
      <c r="AC65" s="178"/>
      <c r="AD65" s="177"/>
      <c r="AE65" s="178"/>
      <c r="AF65" s="177"/>
      <c r="AG65" s="178"/>
      <c r="AH65" s="177"/>
      <c r="AI65" s="178"/>
      <c r="AJ65" s="177">
        <v>4</v>
      </c>
      <c r="AK65" s="178">
        <v>394054.68</v>
      </c>
      <c r="AL65" s="177"/>
      <c r="AM65" s="178"/>
      <c r="AN65" s="177"/>
      <c r="AO65" s="178"/>
      <c r="AP65" s="177"/>
      <c r="AQ65" s="178"/>
      <c r="AR65" s="76">
        <f t="shared" si="0"/>
        <v>4</v>
      </c>
      <c r="AS65" s="76">
        <f t="shared" si="0"/>
        <v>394054.68</v>
      </c>
      <c r="AT65" s="76">
        <f t="shared" si="1"/>
        <v>0</v>
      </c>
      <c r="AU65" s="76">
        <f t="shared" si="1"/>
        <v>0</v>
      </c>
      <c r="AV65" s="179">
        <v>4</v>
      </c>
      <c r="AW65" s="180">
        <v>394054.68</v>
      </c>
    </row>
    <row r="66" spans="1:52" ht="41.25" customHeight="1" x14ac:dyDescent="0.2">
      <c r="A66" s="79">
        <v>38</v>
      </c>
      <c r="B66" s="79" t="s">
        <v>235</v>
      </c>
      <c r="C66" s="74" t="s">
        <v>236</v>
      </c>
      <c r="D66" s="176">
        <v>435</v>
      </c>
      <c r="E66" s="74" t="s">
        <v>238</v>
      </c>
      <c r="F66" s="177"/>
      <c r="G66" s="178"/>
      <c r="H66" s="177"/>
      <c r="I66" s="178"/>
      <c r="J66" s="177"/>
      <c r="K66" s="178"/>
      <c r="L66" s="177"/>
      <c r="M66" s="178"/>
      <c r="N66" s="177"/>
      <c r="O66" s="178"/>
      <c r="P66" s="177"/>
      <c r="Q66" s="178"/>
      <c r="R66" s="177">
        <v>11</v>
      </c>
      <c r="S66" s="178">
        <v>1083650.3699999999</v>
      </c>
      <c r="T66" s="177">
        <v>2</v>
      </c>
      <c r="U66" s="178">
        <v>197027.34</v>
      </c>
      <c r="V66" s="177"/>
      <c r="W66" s="178"/>
      <c r="X66" s="177"/>
      <c r="Y66" s="178"/>
      <c r="Z66" s="177"/>
      <c r="AA66" s="178"/>
      <c r="AB66" s="177"/>
      <c r="AC66" s="178"/>
      <c r="AD66" s="177"/>
      <c r="AE66" s="178"/>
      <c r="AF66" s="177"/>
      <c r="AG66" s="178"/>
      <c r="AH66" s="177"/>
      <c r="AI66" s="178"/>
      <c r="AJ66" s="177">
        <v>5</v>
      </c>
      <c r="AK66" s="178">
        <v>492568.35</v>
      </c>
      <c r="AL66" s="177">
        <v>1</v>
      </c>
      <c r="AM66" s="178">
        <v>98513.67</v>
      </c>
      <c r="AN66" s="177"/>
      <c r="AO66" s="178"/>
      <c r="AP66" s="177"/>
      <c r="AQ66" s="178"/>
      <c r="AR66" s="76">
        <f t="shared" si="0"/>
        <v>16</v>
      </c>
      <c r="AS66" s="76">
        <f t="shared" si="0"/>
        <v>1576218.7199999997</v>
      </c>
      <c r="AT66" s="76">
        <f t="shared" si="1"/>
        <v>3</v>
      </c>
      <c r="AU66" s="76">
        <f t="shared" si="1"/>
        <v>295541.01</v>
      </c>
      <c r="AV66" s="179">
        <v>19</v>
      </c>
      <c r="AW66" s="180">
        <v>1871759.73</v>
      </c>
    </row>
    <row r="67" spans="1:52" ht="41.25" customHeight="1" x14ac:dyDescent="0.2">
      <c r="A67" s="79">
        <v>38</v>
      </c>
      <c r="B67" s="79" t="s">
        <v>239</v>
      </c>
      <c r="C67" s="74" t="s">
        <v>240</v>
      </c>
      <c r="D67" s="176">
        <v>439</v>
      </c>
      <c r="E67" s="74" t="s">
        <v>241</v>
      </c>
      <c r="F67" s="177"/>
      <c r="G67" s="178"/>
      <c r="H67" s="177"/>
      <c r="I67" s="178"/>
      <c r="J67" s="177"/>
      <c r="K67" s="178"/>
      <c r="L67" s="177"/>
      <c r="M67" s="178"/>
      <c r="N67" s="177"/>
      <c r="O67" s="178"/>
      <c r="P67" s="177"/>
      <c r="Q67" s="178"/>
      <c r="R67" s="177"/>
      <c r="S67" s="178"/>
      <c r="T67" s="177"/>
      <c r="U67" s="178"/>
      <c r="V67" s="177"/>
      <c r="W67" s="178"/>
      <c r="X67" s="177"/>
      <c r="Y67" s="178"/>
      <c r="Z67" s="177"/>
      <c r="AA67" s="178"/>
      <c r="AB67" s="177"/>
      <c r="AC67" s="178"/>
      <c r="AD67" s="177"/>
      <c r="AE67" s="178"/>
      <c r="AF67" s="177"/>
      <c r="AG67" s="178"/>
      <c r="AH67" s="177"/>
      <c r="AI67" s="178"/>
      <c r="AJ67" s="177">
        <v>3</v>
      </c>
      <c r="AK67" s="178">
        <v>295541.01</v>
      </c>
      <c r="AL67" s="177"/>
      <c r="AM67" s="178"/>
      <c r="AN67" s="177">
        <v>6</v>
      </c>
      <c r="AO67" s="178">
        <v>591082.02</v>
      </c>
      <c r="AP67" s="177"/>
      <c r="AQ67" s="178"/>
      <c r="AR67" s="76">
        <f t="shared" si="0"/>
        <v>9</v>
      </c>
      <c r="AS67" s="76">
        <f t="shared" si="0"/>
        <v>886623.03</v>
      </c>
      <c r="AT67" s="76">
        <f t="shared" si="1"/>
        <v>0</v>
      </c>
      <c r="AU67" s="76">
        <f t="shared" si="1"/>
        <v>0</v>
      </c>
      <c r="AV67" s="179">
        <v>9</v>
      </c>
      <c r="AW67" s="180">
        <v>886623.03</v>
      </c>
    </row>
    <row r="68" spans="1:52" ht="41.25" customHeight="1" x14ac:dyDescent="0.2">
      <c r="A68" s="79">
        <v>40</v>
      </c>
      <c r="B68" s="79" t="s">
        <v>242</v>
      </c>
      <c r="C68" s="74" t="s">
        <v>243</v>
      </c>
      <c r="D68" s="176">
        <v>440</v>
      </c>
      <c r="E68" s="74" t="s">
        <v>244</v>
      </c>
      <c r="F68" s="177"/>
      <c r="G68" s="178"/>
      <c r="H68" s="177"/>
      <c r="I68" s="178"/>
      <c r="J68" s="177"/>
      <c r="K68" s="178"/>
      <c r="L68" s="177"/>
      <c r="M68" s="178"/>
      <c r="N68" s="177"/>
      <c r="O68" s="178"/>
      <c r="P68" s="177"/>
      <c r="Q68" s="178"/>
      <c r="R68" s="177">
        <v>1</v>
      </c>
      <c r="S68" s="178">
        <v>127836.49</v>
      </c>
      <c r="T68" s="177"/>
      <c r="U68" s="178"/>
      <c r="V68" s="177"/>
      <c r="W68" s="178"/>
      <c r="X68" s="177"/>
      <c r="Y68" s="178"/>
      <c r="Z68" s="177"/>
      <c r="AA68" s="178"/>
      <c r="AB68" s="177"/>
      <c r="AC68" s="178"/>
      <c r="AD68" s="177"/>
      <c r="AE68" s="178"/>
      <c r="AF68" s="177"/>
      <c r="AG68" s="178"/>
      <c r="AH68" s="177">
        <v>2</v>
      </c>
      <c r="AI68" s="178">
        <v>255672.98</v>
      </c>
      <c r="AJ68" s="177"/>
      <c r="AK68" s="178"/>
      <c r="AL68" s="177"/>
      <c r="AM68" s="178"/>
      <c r="AN68" s="177"/>
      <c r="AO68" s="178"/>
      <c r="AP68" s="177"/>
      <c r="AQ68" s="178"/>
      <c r="AR68" s="76">
        <f t="shared" si="0"/>
        <v>3</v>
      </c>
      <c r="AS68" s="76">
        <f t="shared" si="0"/>
        <v>383509.47000000003</v>
      </c>
      <c r="AT68" s="76">
        <f t="shared" si="1"/>
        <v>0</v>
      </c>
      <c r="AU68" s="76">
        <f t="shared" si="1"/>
        <v>0</v>
      </c>
      <c r="AV68" s="179">
        <v>3</v>
      </c>
      <c r="AW68" s="180">
        <v>383509.47000000003</v>
      </c>
    </row>
    <row r="69" spans="1:52" ht="41.25" customHeight="1" x14ac:dyDescent="0.2">
      <c r="A69" s="79">
        <v>40</v>
      </c>
      <c r="B69" s="79" t="s">
        <v>242</v>
      </c>
      <c r="C69" s="74" t="s">
        <v>243</v>
      </c>
      <c r="D69" s="176">
        <v>442</v>
      </c>
      <c r="E69" s="74" t="s">
        <v>245</v>
      </c>
      <c r="F69" s="177"/>
      <c r="G69" s="178"/>
      <c r="H69" s="177"/>
      <c r="I69" s="178"/>
      <c r="J69" s="177"/>
      <c r="K69" s="178"/>
      <c r="L69" s="177"/>
      <c r="M69" s="178"/>
      <c r="N69" s="177"/>
      <c r="O69" s="178"/>
      <c r="P69" s="177"/>
      <c r="Q69" s="178"/>
      <c r="R69" s="177"/>
      <c r="S69" s="178"/>
      <c r="T69" s="177"/>
      <c r="U69" s="178"/>
      <c r="V69" s="177"/>
      <c r="W69" s="178"/>
      <c r="X69" s="177"/>
      <c r="Y69" s="178"/>
      <c r="Z69" s="177"/>
      <c r="AA69" s="178"/>
      <c r="AB69" s="177"/>
      <c r="AC69" s="178"/>
      <c r="AD69" s="177"/>
      <c r="AE69" s="178"/>
      <c r="AF69" s="177"/>
      <c r="AG69" s="178"/>
      <c r="AH69" s="177">
        <v>1</v>
      </c>
      <c r="AI69" s="178">
        <v>127836.49</v>
      </c>
      <c r="AJ69" s="177"/>
      <c r="AK69" s="178"/>
      <c r="AL69" s="177"/>
      <c r="AM69" s="178"/>
      <c r="AN69" s="177"/>
      <c r="AO69" s="178"/>
      <c r="AP69" s="177"/>
      <c r="AQ69" s="178"/>
      <c r="AR69" s="76">
        <f t="shared" si="0"/>
        <v>1</v>
      </c>
      <c r="AS69" s="76">
        <f t="shared" si="0"/>
        <v>127836.49</v>
      </c>
      <c r="AT69" s="76">
        <f t="shared" si="1"/>
        <v>0</v>
      </c>
      <c r="AU69" s="76">
        <f t="shared" si="1"/>
        <v>0</v>
      </c>
      <c r="AV69" s="179">
        <v>1</v>
      </c>
      <c r="AW69" s="180">
        <v>127836.49</v>
      </c>
    </row>
    <row r="70" spans="1:52" ht="41.25" customHeight="1" x14ac:dyDescent="0.2">
      <c r="A70" s="79">
        <v>40</v>
      </c>
      <c r="B70" s="79" t="s">
        <v>242</v>
      </c>
      <c r="C70" s="74" t="s">
        <v>243</v>
      </c>
      <c r="D70" s="176">
        <v>443</v>
      </c>
      <c r="E70" s="74" t="s">
        <v>246</v>
      </c>
      <c r="F70" s="177"/>
      <c r="G70" s="178"/>
      <c r="H70" s="177"/>
      <c r="I70" s="178"/>
      <c r="J70" s="177"/>
      <c r="K70" s="178"/>
      <c r="L70" s="177"/>
      <c r="M70" s="178"/>
      <c r="N70" s="177"/>
      <c r="O70" s="178"/>
      <c r="P70" s="177"/>
      <c r="Q70" s="178"/>
      <c r="R70" s="177">
        <v>2</v>
      </c>
      <c r="S70" s="178">
        <v>255672.98</v>
      </c>
      <c r="T70" s="177"/>
      <c r="U70" s="178"/>
      <c r="V70" s="177"/>
      <c r="W70" s="178"/>
      <c r="X70" s="177"/>
      <c r="Y70" s="178"/>
      <c r="Z70" s="177"/>
      <c r="AA70" s="178"/>
      <c r="AB70" s="177"/>
      <c r="AC70" s="178"/>
      <c r="AD70" s="177"/>
      <c r="AE70" s="178"/>
      <c r="AF70" s="177"/>
      <c r="AG70" s="178"/>
      <c r="AH70" s="177"/>
      <c r="AI70" s="178"/>
      <c r="AJ70" s="177"/>
      <c r="AK70" s="178"/>
      <c r="AL70" s="177"/>
      <c r="AM70" s="178"/>
      <c r="AN70" s="177"/>
      <c r="AO70" s="178"/>
      <c r="AP70" s="177"/>
      <c r="AQ70" s="178"/>
      <c r="AR70" s="76">
        <f t="shared" si="0"/>
        <v>2</v>
      </c>
      <c r="AS70" s="76">
        <f t="shared" si="0"/>
        <v>255672.98</v>
      </c>
      <c r="AT70" s="76">
        <f t="shared" si="1"/>
        <v>0</v>
      </c>
      <c r="AU70" s="76">
        <f t="shared" si="1"/>
        <v>0</v>
      </c>
      <c r="AV70" s="179">
        <v>2</v>
      </c>
      <c r="AW70" s="180">
        <v>255672.98</v>
      </c>
    </row>
    <row r="71" spans="1:52" ht="63" customHeight="1" x14ac:dyDescent="0.2">
      <c r="A71" s="79">
        <v>40</v>
      </c>
      <c r="B71" s="79" t="s">
        <v>242</v>
      </c>
      <c r="C71" s="74" t="s">
        <v>243</v>
      </c>
      <c r="D71" s="176">
        <v>444</v>
      </c>
      <c r="E71" s="74" t="s">
        <v>247</v>
      </c>
      <c r="F71" s="177"/>
      <c r="G71" s="178"/>
      <c r="H71" s="177"/>
      <c r="I71" s="178"/>
      <c r="J71" s="177"/>
      <c r="K71" s="178"/>
      <c r="L71" s="177"/>
      <c r="M71" s="178"/>
      <c r="N71" s="177"/>
      <c r="O71" s="178"/>
      <c r="P71" s="177"/>
      <c r="Q71" s="178"/>
      <c r="R71" s="177">
        <v>1</v>
      </c>
      <c r="S71" s="178">
        <v>127836.49</v>
      </c>
      <c r="T71" s="177"/>
      <c r="U71" s="178"/>
      <c r="V71" s="177"/>
      <c r="W71" s="178"/>
      <c r="X71" s="177"/>
      <c r="Y71" s="178"/>
      <c r="Z71" s="177"/>
      <c r="AA71" s="178"/>
      <c r="AB71" s="177"/>
      <c r="AC71" s="178"/>
      <c r="AD71" s="177"/>
      <c r="AE71" s="178"/>
      <c r="AF71" s="177"/>
      <c r="AG71" s="178"/>
      <c r="AH71" s="177"/>
      <c r="AI71" s="178"/>
      <c r="AJ71" s="177"/>
      <c r="AK71" s="178"/>
      <c r="AL71" s="177"/>
      <c r="AM71" s="178"/>
      <c r="AN71" s="177"/>
      <c r="AO71" s="178"/>
      <c r="AP71" s="177"/>
      <c r="AQ71" s="178"/>
      <c r="AR71" s="76">
        <f t="shared" si="0"/>
        <v>1</v>
      </c>
      <c r="AS71" s="76">
        <f t="shared" si="0"/>
        <v>127836.49</v>
      </c>
      <c r="AT71" s="76">
        <f t="shared" si="1"/>
        <v>0</v>
      </c>
      <c r="AU71" s="76">
        <f t="shared" si="1"/>
        <v>0</v>
      </c>
      <c r="AV71" s="179">
        <v>1</v>
      </c>
      <c r="AW71" s="180">
        <v>127836.49</v>
      </c>
    </row>
    <row r="72" spans="1:52" ht="87" customHeight="1" x14ac:dyDescent="0.2">
      <c r="A72" s="79">
        <v>40</v>
      </c>
      <c r="B72" s="79" t="s">
        <v>248</v>
      </c>
      <c r="C72" s="74" t="s">
        <v>249</v>
      </c>
      <c r="D72" s="176">
        <v>449</v>
      </c>
      <c r="E72" s="74" t="s">
        <v>250</v>
      </c>
      <c r="F72" s="177"/>
      <c r="G72" s="178"/>
      <c r="H72" s="177"/>
      <c r="I72" s="178"/>
      <c r="J72" s="177"/>
      <c r="K72" s="178"/>
      <c r="L72" s="177"/>
      <c r="M72" s="178"/>
      <c r="N72" s="177"/>
      <c r="O72" s="178"/>
      <c r="P72" s="177"/>
      <c r="Q72" s="178"/>
      <c r="R72" s="177">
        <v>1</v>
      </c>
      <c r="S72" s="178">
        <v>127836.49</v>
      </c>
      <c r="T72" s="177"/>
      <c r="U72" s="178"/>
      <c r="V72" s="177"/>
      <c r="W72" s="178"/>
      <c r="X72" s="177"/>
      <c r="Y72" s="178"/>
      <c r="Z72" s="177"/>
      <c r="AA72" s="178"/>
      <c r="AB72" s="177"/>
      <c r="AC72" s="178"/>
      <c r="AD72" s="177"/>
      <c r="AE72" s="178"/>
      <c r="AF72" s="177"/>
      <c r="AG72" s="178"/>
      <c r="AH72" s="177">
        <v>8</v>
      </c>
      <c r="AI72" s="178">
        <v>1022691.92</v>
      </c>
      <c r="AJ72" s="177"/>
      <c r="AK72" s="178"/>
      <c r="AL72" s="177"/>
      <c r="AM72" s="178"/>
      <c r="AN72" s="177"/>
      <c r="AO72" s="178"/>
      <c r="AP72" s="177"/>
      <c r="AQ72" s="178"/>
      <c r="AR72" s="76">
        <f t="shared" ref="AR72:AS89" si="2">F72+H72+J72+N72+P72+R72+V72+Z72+AD72+AH72+AJ72+AN72</f>
        <v>9</v>
      </c>
      <c r="AS72" s="76">
        <f t="shared" si="2"/>
        <v>1150528.4100000001</v>
      </c>
      <c r="AT72" s="76">
        <f t="shared" ref="AT72:AU89" si="3">L72+T72+X72+AB72+AF72+AL72+AP72</f>
        <v>0</v>
      </c>
      <c r="AU72" s="76">
        <f t="shared" si="3"/>
        <v>0</v>
      </c>
      <c r="AV72" s="179">
        <v>9</v>
      </c>
      <c r="AW72" s="180">
        <v>1150528.4100000001</v>
      </c>
    </row>
    <row r="73" spans="1:52" ht="52.5" customHeight="1" x14ac:dyDescent="0.2">
      <c r="A73" s="79">
        <v>1</v>
      </c>
      <c r="B73" s="79" t="s">
        <v>138</v>
      </c>
      <c r="C73" s="74" t="s">
        <v>139</v>
      </c>
      <c r="D73" s="176">
        <v>464</v>
      </c>
      <c r="E73" s="74" t="s">
        <v>251</v>
      </c>
      <c r="F73" s="177"/>
      <c r="G73" s="178"/>
      <c r="H73" s="177"/>
      <c r="I73" s="178"/>
      <c r="J73" s="177"/>
      <c r="K73" s="178"/>
      <c r="L73" s="177"/>
      <c r="M73" s="178"/>
      <c r="N73" s="177"/>
      <c r="O73" s="178"/>
      <c r="P73" s="177"/>
      <c r="Q73" s="178"/>
      <c r="R73" s="177"/>
      <c r="S73" s="178"/>
      <c r="T73" s="177"/>
      <c r="U73" s="178"/>
      <c r="V73" s="177"/>
      <c r="W73" s="178"/>
      <c r="X73" s="177"/>
      <c r="Y73" s="178"/>
      <c r="Z73" s="177"/>
      <c r="AA73" s="178"/>
      <c r="AB73" s="177"/>
      <c r="AC73" s="178"/>
      <c r="AD73" s="177"/>
      <c r="AE73" s="178"/>
      <c r="AF73" s="177"/>
      <c r="AG73" s="178"/>
      <c r="AH73" s="177"/>
      <c r="AI73" s="178"/>
      <c r="AJ73" s="177">
        <v>12</v>
      </c>
      <c r="AK73" s="178">
        <v>1937517</v>
      </c>
      <c r="AL73" s="177"/>
      <c r="AM73" s="178"/>
      <c r="AN73" s="177"/>
      <c r="AO73" s="178"/>
      <c r="AP73" s="177"/>
      <c r="AQ73" s="178"/>
      <c r="AR73" s="76">
        <f t="shared" si="2"/>
        <v>12</v>
      </c>
      <c r="AS73" s="76">
        <f t="shared" si="2"/>
        <v>1937517</v>
      </c>
      <c r="AT73" s="76">
        <f t="shared" si="3"/>
        <v>0</v>
      </c>
      <c r="AU73" s="76">
        <f t="shared" si="3"/>
        <v>0</v>
      </c>
      <c r="AV73" s="179">
        <v>12</v>
      </c>
      <c r="AW73" s="180">
        <v>1937517</v>
      </c>
    </row>
    <row r="74" spans="1:52" ht="41.25" customHeight="1" x14ac:dyDescent="0.2">
      <c r="A74" s="79">
        <v>1</v>
      </c>
      <c r="B74" s="79" t="s">
        <v>138</v>
      </c>
      <c r="C74" s="74" t="s">
        <v>139</v>
      </c>
      <c r="D74" s="176">
        <v>470</v>
      </c>
      <c r="E74" s="74" t="s">
        <v>252</v>
      </c>
      <c r="F74" s="177">
        <v>1</v>
      </c>
      <c r="G74" s="178">
        <v>161459.75</v>
      </c>
      <c r="H74" s="177"/>
      <c r="I74" s="178"/>
      <c r="J74" s="177"/>
      <c r="K74" s="178"/>
      <c r="L74" s="177"/>
      <c r="M74" s="178"/>
      <c r="N74" s="177"/>
      <c r="O74" s="178"/>
      <c r="P74" s="177"/>
      <c r="Q74" s="178"/>
      <c r="R74" s="177">
        <v>1</v>
      </c>
      <c r="S74" s="178">
        <v>161459.75</v>
      </c>
      <c r="T74" s="177"/>
      <c r="U74" s="178"/>
      <c r="V74" s="177"/>
      <c r="W74" s="178"/>
      <c r="X74" s="177"/>
      <c r="Y74" s="178"/>
      <c r="Z74" s="177"/>
      <c r="AA74" s="178"/>
      <c r="AB74" s="177"/>
      <c r="AC74" s="178"/>
      <c r="AD74" s="177"/>
      <c r="AE74" s="178"/>
      <c r="AF74" s="177"/>
      <c r="AG74" s="178"/>
      <c r="AH74" s="177"/>
      <c r="AI74" s="178"/>
      <c r="AJ74" s="177">
        <v>2</v>
      </c>
      <c r="AK74" s="178">
        <v>322919.5</v>
      </c>
      <c r="AL74" s="177"/>
      <c r="AM74" s="178"/>
      <c r="AN74" s="177"/>
      <c r="AO74" s="178"/>
      <c r="AP74" s="177"/>
      <c r="AQ74" s="178"/>
      <c r="AR74" s="76">
        <f t="shared" si="2"/>
        <v>4</v>
      </c>
      <c r="AS74" s="76">
        <f t="shared" si="2"/>
        <v>645839</v>
      </c>
      <c r="AT74" s="76">
        <f t="shared" si="3"/>
        <v>0</v>
      </c>
      <c r="AU74" s="76">
        <f t="shared" si="3"/>
        <v>0</v>
      </c>
      <c r="AV74" s="179">
        <v>4</v>
      </c>
      <c r="AW74" s="180">
        <v>645839</v>
      </c>
    </row>
    <row r="75" spans="1:52" ht="29.25" customHeight="1" x14ac:dyDescent="0.2">
      <c r="A75" s="79">
        <v>2</v>
      </c>
      <c r="B75" s="79" t="s">
        <v>253</v>
      </c>
      <c r="C75" s="74" t="s">
        <v>254</v>
      </c>
      <c r="D75" s="176">
        <v>481</v>
      </c>
      <c r="E75" s="74" t="s">
        <v>255</v>
      </c>
      <c r="F75" s="177">
        <v>1</v>
      </c>
      <c r="G75" s="178">
        <v>186800.04</v>
      </c>
      <c r="H75" s="177"/>
      <c r="I75" s="178"/>
      <c r="J75" s="177"/>
      <c r="K75" s="178"/>
      <c r="L75" s="177"/>
      <c r="M75" s="178"/>
      <c r="N75" s="177"/>
      <c r="O75" s="178"/>
      <c r="P75" s="177"/>
      <c r="Q75" s="178"/>
      <c r="R75" s="177">
        <v>3</v>
      </c>
      <c r="S75" s="178">
        <v>560400.12</v>
      </c>
      <c r="T75" s="177"/>
      <c r="U75" s="178"/>
      <c r="V75" s="177"/>
      <c r="W75" s="178"/>
      <c r="X75" s="177"/>
      <c r="Y75" s="178"/>
      <c r="Z75" s="177"/>
      <c r="AA75" s="178"/>
      <c r="AB75" s="177"/>
      <c r="AC75" s="178"/>
      <c r="AD75" s="177"/>
      <c r="AE75" s="178"/>
      <c r="AF75" s="177"/>
      <c r="AG75" s="178"/>
      <c r="AH75" s="177"/>
      <c r="AI75" s="178"/>
      <c r="AJ75" s="177"/>
      <c r="AK75" s="178"/>
      <c r="AL75" s="177"/>
      <c r="AM75" s="178"/>
      <c r="AN75" s="177"/>
      <c r="AO75" s="178"/>
      <c r="AP75" s="177"/>
      <c r="AQ75" s="178"/>
      <c r="AR75" s="76">
        <f t="shared" si="2"/>
        <v>4</v>
      </c>
      <c r="AS75" s="76">
        <f t="shared" si="2"/>
        <v>747200.16</v>
      </c>
      <c r="AT75" s="76">
        <f t="shared" si="3"/>
        <v>0</v>
      </c>
      <c r="AU75" s="76">
        <f t="shared" si="3"/>
        <v>0</v>
      </c>
      <c r="AV75" s="179">
        <v>4</v>
      </c>
      <c r="AW75" s="180">
        <v>747200.16</v>
      </c>
    </row>
    <row r="76" spans="1:52" ht="78.75" customHeight="1" x14ac:dyDescent="0.2">
      <c r="A76" s="79">
        <v>12</v>
      </c>
      <c r="B76" s="79" t="s">
        <v>256</v>
      </c>
      <c r="C76" s="74" t="s">
        <v>257</v>
      </c>
      <c r="D76" s="176">
        <v>486</v>
      </c>
      <c r="E76" s="74" t="s">
        <v>258</v>
      </c>
      <c r="F76" s="177"/>
      <c r="G76" s="178"/>
      <c r="H76" s="177"/>
      <c r="I76" s="178"/>
      <c r="J76" s="177">
        <v>3</v>
      </c>
      <c r="K76" s="178">
        <v>464409.21</v>
      </c>
      <c r="L76" s="177"/>
      <c r="M76" s="178"/>
      <c r="N76" s="177"/>
      <c r="O76" s="178"/>
      <c r="P76" s="177"/>
      <c r="Q76" s="178"/>
      <c r="R76" s="177"/>
      <c r="S76" s="178"/>
      <c r="T76" s="177"/>
      <c r="U76" s="178"/>
      <c r="V76" s="177"/>
      <c r="W76" s="178"/>
      <c r="X76" s="177"/>
      <c r="Y76" s="178"/>
      <c r="Z76" s="177"/>
      <c r="AA76" s="178"/>
      <c r="AB76" s="177"/>
      <c r="AC76" s="178"/>
      <c r="AD76" s="177"/>
      <c r="AE76" s="178"/>
      <c r="AF76" s="177"/>
      <c r="AG76" s="178"/>
      <c r="AH76" s="177"/>
      <c r="AI76" s="178"/>
      <c r="AJ76" s="177"/>
      <c r="AK76" s="178"/>
      <c r="AL76" s="177"/>
      <c r="AM76" s="178"/>
      <c r="AN76" s="177"/>
      <c r="AO76" s="178"/>
      <c r="AP76" s="177"/>
      <c r="AQ76" s="178"/>
      <c r="AR76" s="76">
        <f t="shared" si="2"/>
        <v>3</v>
      </c>
      <c r="AS76" s="76">
        <v>464409.21</v>
      </c>
      <c r="AT76" s="76">
        <f t="shared" si="3"/>
        <v>0</v>
      </c>
      <c r="AU76" s="76">
        <f t="shared" si="3"/>
        <v>0</v>
      </c>
      <c r="AV76" s="179">
        <v>3</v>
      </c>
      <c r="AW76" s="180">
        <v>464409.21</v>
      </c>
      <c r="AX76" s="139">
        <f>SUM(AS76/AR76)</f>
        <v>154803.07</v>
      </c>
    </row>
    <row r="77" spans="1:52" ht="81" customHeight="1" x14ac:dyDescent="0.2">
      <c r="A77" s="79">
        <v>13</v>
      </c>
      <c r="B77" s="79" t="s">
        <v>259</v>
      </c>
      <c r="C77" s="74" t="s">
        <v>260</v>
      </c>
      <c r="D77" s="176">
        <v>487</v>
      </c>
      <c r="E77" s="74" t="s">
        <v>258</v>
      </c>
      <c r="F77" s="177"/>
      <c r="G77" s="178"/>
      <c r="H77" s="177"/>
      <c r="I77" s="178"/>
      <c r="J77" s="177">
        <v>4</v>
      </c>
      <c r="K77" s="178">
        <v>890231.12</v>
      </c>
      <c r="L77" s="177"/>
      <c r="M77" s="178"/>
      <c r="N77" s="177"/>
      <c r="O77" s="178"/>
      <c r="P77" s="177"/>
      <c r="Q77" s="178"/>
      <c r="R77" s="177"/>
      <c r="S77" s="178"/>
      <c r="T77" s="177"/>
      <c r="U77" s="178"/>
      <c r="V77" s="177"/>
      <c r="W77" s="178"/>
      <c r="X77" s="177"/>
      <c r="Y77" s="178"/>
      <c r="Z77" s="177"/>
      <c r="AA77" s="178"/>
      <c r="AB77" s="177"/>
      <c r="AC77" s="178"/>
      <c r="AD77" s="177"/>
      <c r="AE77" s="178"/>
      <c r="AF77" s="177"/>
      <c r="AG77" s="178"/>
      <c r="AH77" s="177"/>
      <c r="AI77" s="178"/>
      <c r="AJ77" s="177"/>
      <c r="AK77" s="178"/>
      <c r="AL77" s="177"/>
      <c r="AM77" s="178"/>
      <c r="AN77" s="177"/>
      <c r="AO77" s="178"/>
      <c r="AP77" s="177"/>
      <c r="AQ77" s="178"/>
      <c r="AR77" s="76">
        <f t="shared" si="2"/>
        <v>4</v>
      </c>
      <c r="AS77" s="76">
        <f t="shared" si="2"/>
        <v>890231.12</v>
      </c>
      <c r="AT77" s="76">
        <f t="shared" si="3"/>
        <v>0</v>
      </c>
      <c r="AU77" s="76">
        <f t="shared" si="3"/>
        <v>0</v>
      </c>
      <c r="AV77" s="179">
        <v>4</v>
      </c>
      <c r="AW77" s="180">
        <v>890231.12</v>
      </c>
      <c r="AX77" s="139">
        <f>SUM(AS77/AR77)</f>
        <v>222557.78</v>
      </c>
    </row>
    <row r="78" spans="1:52" ht="60" x14ac:dyDescent="0.2">
      <c r="A78" s="79">
        <v>27</v>
      </c>
      <c r="B78" s="192" t="s">
        <v>261</v>
      </c>
      <c r="C78" s="188" t="s">
        <v>262</v>
      </c>
      <c r="D78" s="189">
        <v>498</v>
      </c>
      <c r="E78" s="74" t="s">
        <v>263</v>
      </c>
      <c r="F78" s="177"/>
      <c r="G78" s="178"/>
      <c r="H78" s="177"/>
      <c r="I78" s="178"/>
      <c r="J78" s="177">
        <v>156</v>
      </c>
      <c r="K78" s="178">
        <v>32678600.790000007</v>
      </c>
      <c r="L78" s="177">
        <v>13</v>
      </c>
      <c r="M78" s="178">
        <v>2723396.9099999997</v>
      </c>
      <c r="N78" s="177"/>
      <c r="O78" s="178"/>
      <c r="P78" s="177"/>
      <c r="Q78" s="178"/>
      <c r="R78" s="177">
        <v>5</v>
      </c>
      <c r="S78" s="178">
        <v>1047460.3500000001</v>
      </c>
      <c r="T78" s="177"/>
      <c r="U78" s="178"/>
      <c r="V78" s="177">
        <v>1</v>
      </c>
      <c r="W78" s="178">
        <v>209492.07</v>
      </c>
      <c r="X78" s="177"/>
      <c r="Y78" s="178"/>
      <c r="Z78" s="177"/>
      <c r="AA78" s="178"/>
      <c r="AB78" s="177"/>
      <c r="AC78" s="178"/>
      <c r="AD78" s="177"/>
      <c r="AE78" s="178"/>
      <c r="AF78" s="177"/>
      <c r="AG78" s="178"/>
      <c r="AH78" s="177"/>
      <c r="AI78" s="178"/>
      <c r="AJ78" s="177"/>
      <c r="AK78" s="178"/>
      <c r="AL78" s="177"/>
      <c r="AM78" s="178"/>
      <c r="AN78" s="177">
        <v>7</v>
      </c>
      <c r="AO78" s="178">
        <v>1466444.4900000002</v>
      </c>
      <c r="AP78" s="177"/>
      <c r="AQ78" s="178"/>
      <c r="AR78" s="76">
        <f t="shared" si="2"/>
        <v>169</v>
      </c>
      <c r="AS78" s="76">
        <f t="shared" si="2"/>
        <v>35401997.70000001</v>
      </c>
      <c r="AT78" s="76">
        <f t="shared" si="3"/>
        <v>13</v>
      </c>
      <c r="AU78" s="76">
        <f t="shared" si="3"/>
        <v>2723396.9099999997</v>
      </c>
      <c r="AV78" s="179">
        <v>182</v>
      </c>
      <c r="AW78" s="180">
        <v>38125394.610000007</v>
      </c>
      <c r="AX78" s="190">
        <f>SUM(AS78/AR78)</f>
        <v>209479.276331361</v>
      </c>
      <c r="AY78" s="191">
        <v>209492.0724</v>
      </c>
      <c r="AZ78" s="190">
        <f>AY78-AX78</f>
        <v>12.796068638999714</v>
      </c>
    </row>
    <row r="79" spans="1:52" ht="60" x14ac:dyDescent="0.2">
      <c r="A79" s="79">
        <v>28</v>
      </c>
      <c r="B79" s="192" t="s">
        <v>264</v>
      </c>
      <c r="C79" s="188" t="s">
        <v>262</v>
      </c>
      <c r="D79" s="189">
        <v>499</v>
      </c>
      <c r="E79" s="74" t="s">
        <v>263</v>
      </c>
      <c r="F79" s="177"/>
      <c r="G79" s="178"/>
      <c r="H79" s="177"/>
      <c r="I79" s="178"/>
      <c r="J79" s="177">
        <v>86</v>
      </c>
      <c r="K79" s="178">
        <v>16063790.360000001</v>
      </c>
      <c r="L79" s="177">
        <v>6</v>
      </c>
      <c r="M79" s="178">
        <v>1120729.56</v>
      </c>
      <c r="N79" s="177"/>
      <c r="O79" s="178"/>
      <c r="P79" s="177"/>
      <c r="Q79" s="178"/>
      <c r="R79" s="177">
        <v>10</v>
      </c>
      <c r="S79" s="178">
        <v>1867882.6</v>
      </c>
      <c r="T79" s="177"/>
      <c r="U79" s="178"/>
      <c r="V79" s="177">
        <v>1</v>
      </c>
      <c r="W79" s="178">
        <v>184386.39</v>
      </c>
      <c r="X79" s="177"/>
      <c r="Y79" s="178"/>
      <c r="Z79" s="177"/>
      <c r="AA79" s="178"/>
      <c r="AB79" s="177"/>
      <c r="AC79" s="178"/>
      <c r="AD79" s="177"/>
      <c r="AE79" s="178"/>
      <c r="AF79" s="177"/>
      <c r="AG79" s="178"/>
      <c r="AH79" s="177"/>
      <c r="AI79" s="178"/>
      <c r="AJ79" s="177"/>
      <c r="AK79" s="178"/>
      <c r="AL79" s="177"/>
      <c r="AM79" s="178"/>
      <c r="AN79" s="177">
        <v>25</v>
      </c>
      <c r="AO79" s="178">
        <v>4669706.5</v>
      </c>
      <c r="AP79" s="177">
        <v>5</v>
      </c>
      <c r="AQ79" s="178">
        <v>933941.3</v>
      </c>
      <c r="AR79" s="76">
        <f t="shared" si="2"/>
        <v>122</v>
      </c>
      <c r="AS79" s="76">
        <f t="shared" si="2"/>
        <v>22785765.850000001</v>
      </c>
      <c r="AT79" s="76">
        <f t="shared" si="3"/>
        <v>11</v>
      </c>
      <c r="AU79" s="76">
        <f t="shared" si="3"/>
        <v>2054670.86</v>
      </c>
      <c r="AV79" s="179">
        <v>133</v>
      </c>
      <c r="AW79" s="180">
        <v>24840436.710000005</v>
      </c>
      <c r="AX79" s="190">
        <f>SUM(AS79/AR79)</f>
        <v>186768.57254098362</v>
      </c>
      <c r="AY79" s="191">
        <v>186788.2616</v>
      </c>
      <c r="AZ79" s="190">
        <f>AY79-AX79</f>
        <v>19.689059016382089</v>
      </c>
    </row>
    <row r="80" spans="1:52" ht="41.25" customHeight="1" x14ac:dyDescent="0.2">
      <c r="A80" s="79">
        <v>29</v>
      </c>
      <c r="B80" s="79" t="s">
        <v>265</v>
      </c>
      <c r="C80" s="74" t="s">
        <v>266</v>
      </c>
      <c r="D80" s="176">
        <v>500</v>
      </c>
      <c r="E80" s="74" t="s">
        <v>267</v>
      </c>
      <c r="F80" s="177"/>
      <c r="G80" s="178"/>
      <c r="H80" s="177"/>
      <c r="I80" s="178"/>
      <c r="J80" s="177"/>
      <c r="K80" s="178"/>
      <c r="L80" s="177"/>
      <c r="M80" s="178"/>
      <c r="N80" s="177"/>
      <c r="O80" s="178"/>
      <c r="P80" s="177"/>
      <c r="Q80" s="178"/>
      <c r="R80" s="177">
        <v>66</v>
      </c>
      <c r="S80" s="178">
        <v>9702427.0200000014</v>
      </c>
      <c r="T80" s="177"/>
      <c r="U80" s="178"/>
      <c r="V80" s="177">
        <v>20</v>
      </c>
      <c r="W80" s="178">
        <v>2940129.4000000013</v>
      </c>
      <c r="X80" s="177">
        <v>7</v>
      </c>
      <c r="Y80" s="178">
        <v>1029045.2899999999</v>
      </c>
      <c r="Z80" s="177"/>
      <c r="AA80" s="178"/>
      <c r="AB80" s="177"/>
      <c r="AC80" s="178"/>
      <c r="AD80" s="177"/>
      <c r="AE80" s="178"/>
      <c r="AF80" s="177"/>
      <c r="AG80" s="178"/>
      <c r="AH80" s="177"/>
      <c r="AI80" s="178"/>
      <c r="AJ80" s="177"/>
      <c r="AK80" s="178"/>
      <c r="AL80" s="177"/>
      <c r="AM80" s="178"/>
      <c r="AN80" s="177">
        <v>1</v>
      </c>
      <c r="AO80" s="178">
        <v>147006.47</v>
      </c>
      <c r="AP80" s="177"/>
      <c r="AQ80" s="178"/>
      <c r="AR80" s="76">
        <f t="shared" si="2"/>
        <v>87</v>
      </c>
      <c r="AS80" s="76">
        <f t="shared" si="2"/>
        <v>12789562.890000002</v>
      </c>
      <c r="AT80" s="76">
        <f t="shared" si="3"/>
        <v>7</v>
      </c>
      <c r="AU80" s="76">
        <f t="shared" si="3"/>
        <v>1029045.2899999999</v>
      </c>
      <c r="AV80" s="179">
        <v>94</v>
      </c>
      <c r="AW80" s="180">
        <v>13818608.180000002</v>
      </c>
    </row>
    <row r="81" spans="1:49" ht="41.25" customHeight="1" x14ac:dyDescent="0.2">
      <c r="A81" s="181">
        <v>38</v>
      </c>
      <c r="B81" s="181" t="s">
        <v>308</v>
      </c>
      <c r="C81" s="141" t="s">
        <v>309</v>
      </c>
      <c r="D81" s="78">
        <v>506</v>
      </c>
      <c r="E81" s="141" t="s">
        <v>310</v>
      </c>
      <c r="F81" s="177">
        <v>1</v>
      </c>
      <c r="G81" s="178">
        <v>98513.67</v>
      </c>
      <c r="H81" s="177"/>
      <c r="I81" s="178"/>
      <c r="J81" s="177"/>
      <c r="K81" s="178"/>
      <c r="L81" s="177"/>
      <c r="M81" s="178"/>
      <c r="N81" s="177"/>
      <c r="O81" s="178"/>
      <c r="P81" s="177"/>
      <c r="Q81" s="178"/>
      <c r="R81" s="177"/>
      <c r="S81" s="178"/>
      <c r="T81" s="177"/>
      <c r="U81" s="178"/>
      <c r="V81" s="177"/>
      <c r="W81" s="178"/>
      <c r="X81" s="177"/>
      <c r="Y81" s="178"/>
      <c r="Z81" s="177"/>
      <c r="AA81" s="178"/>
      <c r="AB81" s="177"/>
      <c r="AC81" s="178"/>
      <c r="AD81" s="177"/>
      <c r="AE81" s="178"/>
      <c r="AF81" s="177"/>
      <c r="AG81" s="178"/>
      <c r="AH81" s="177"/>
      <c r="AI81" s="178"/>
      <c r="AJ81" s="177"/>
      <c r="AK81" s="178"/>
      <c r="AL81" s="177"/>
      <c r="AM81" s="178"/>
      <c r="AN81" s="177"/>
      <c r="AO81" s="178"/>
      <c r="AP81" s="177"/>
      <c r="AQ81" s="178"/>
      <c r="AR81" s="76">
        <f t="shared" si="2"/>
        <v>1</v>
      </c>
      <c r="AS81" s="76">
        <f t="shared" si="2"/>
        <v>98513.67</v>
      </c>
      <c r="AT81" s="76">
        <f t="shared" si="3"/>
        <v>0</v>
      </c>
      <c r="AU81" s="76">
        <f t="shared" si="3"/>
        <v>0</v>
      </c>
      <c r="AV81" s="179">
        <v>1</v>
      </c>
      <c r="AW81" s="180">
        <v>98513.67</v>
      </c>
    </row>
    <row r="82" spans="1:49" ht="41.25" customHeight="1" x14ac:dyDescent="0.2">
      <c r="A82" s="181">
        <v>38</v>
      </c>
      <c r="B82" s="181" t="s">
        <v>308</v>
      </c>
      <c r="C82" s="141" t="s">
        <v>309</v>
      </c>
      <c r="D82" s="78">
        <v>508</v>
      </c>
      <c r="E82" s="141" t="s">
        <v>311</v>
      </c>
      <c r="F82" s="177">
        <v>2</v>
      </c>
      <c r="G82" s="178">
        <v>197027.34</v>
      </c>
      <c r="H82" s="177"/>
      <c r="I82" s="178"/>
      <c r="J82" s="177"/>
      <c r="K82" s="178"/>
      <c r="L82" s="177"/>
      <c r="M82" s="178"/>
      <c r="N82" s="177"/>
      <c r="O82" s="178"/>
      <c r="P82" s="177"/>
      <c r="Q82" s="178"/>
      <c r="R82" s="177"/>
      <c r="S82" s="178"/>
      <c r="T82" s="177"/>
      <c r="U82" s="178"/>
      <c r="V82" s="177"/>
      <c r="W82" s="178"/>
      <c r="X82" s="177"/>
      <c r="Y82" s="178"/>
      <c r="Z82" s="177"/>
      <c r="AA82" s="178"/>
      <c r="AB82" s="177"/>
      <c r="AC82" s="178"/>
      <c r="AD82" s="177"/>
      <c r="AE82" s="178"/>
      <c r="AF82" s="177"/>
      <c r="AG82" s="178"/>
      <c r="AH82" s="177"/>
      <c r="AI82" s="178"/>
      <c r="AJ82" s="177"/>
      <c r="AK82" s="178"/>
      <c r="AL82" s="177"/>
      <c r="AM82" s="178"/>
      <c r="AN82" s="177"/>
      <c r="AO82" s="178"/>
      <c r="AP82" s="177"/>
      <c r="AQ82" s="178"/>
      <c r="AR82" s="76">
        <f t="shared" si="2"/>
        <v>2</v>
      </c>
      <c r="AS82" s="76">
        <f t="shared" si="2"/>
        <v>197027.34</v>
      </c>
      <c r="AT82" s="76">
        <f t="shared" si="3"/>
        <v>0</v>
      </c>
      <c r="AU82" s="76">
        <f t="shared" si="3"/>
        <v>0</v>
      </c>
      <c r="AV82" s="179">
        <v>2</v>
      </c>
      <c r="AW82" s="180">
        <v>197027.34</v>
      </c>
    </row>
    <row r="83" spans="1:49" ht="41.25" customHeight="1" x14ac:dyDescent="0.2">
      <c r="A83" s="181">
        <v>38</v>
      </c>
      <c r="B83" s="181" t="s">
        <v>308</v>
      </c>
      <c r="C83" s="141" t="s">
        <v>309</v>
      </c>
      <c r="D83" s="78">
        <v>512</v>
      </c>
      <c r="E83" s="141" t="s">
        <v>312</v>
      </c>
      <c r="F83" s="177">
        <v>1</v>
      </c>
      <c r="G83" s="178">
        <v>98513.67</v>
      </c>
      <c r="H83" s="177"/>
      <c r="I83" s="178"/>
      <c r="J83" s="177"/>
      <c r="K83" s="178"/>
      <c r="L83" s="177"/>
      <c r="M83" s="178"/>
      <c r="N83" s="177"/>
      <c r="O83" s="178"/>
      <c r="P83" s="177"/>
      <c r="Q83" s="178"/>
      <c r="R83" s="177"/>
      <c r="S83" s="178"/>
      <c r="T83" s="177"/>
      <c r="U83" s="178"/>
      <c r="V83" s="177"/>
      <c r="W83" s="178"/>
      <c r="X83" s="177"/>
      <c r="Y83" s="178"/>
      <c r="Z83" s="177"/>
      <c r="AA83" s="178"/>
      <c r="AB83" s="177"/>
      <c r="AC83" s="178"/>
      <c r="AD83" s="177"/>
      <c r="AE83" s="178"/>
      <c r="AF83" s="177"/>
      <c r="AG83" s="178"/>
      <c r="AH83" s="177"/>
      <c r="AI83" s="178"/>
      <c r="AJ83" s="177"/>
      <c r="AK83" s="178"/>
      <c r="AL83" s="177"/>
      <c r="AM83" s="178"/>
      <c r="AN83" s="177">
        <v>1</v>
      </c>
      <c r="AO83" s="178">
        <v>98513.67</v>
      </c>
      <c r="AP83" s="177"/>
      <c r="AQ83" s="178"/>
      <c r="AR83" s="76">
        <f t="shared" si="2"/>
        <v>2</v>
      </c>
      <c r="AS83" s="76">
        <f t="shared" si="2"/>
        <v>197027.34</v>
      </c>
      <c r="AT83" s="76">
        <f t="shared" si="3"/>
        <v>0</v>
      </c>
      <c r="AU83" s="76">
        <f t="shared" si="3"/>
        <v>0</v>
      </c>
      <c r="AV83" s="179">
        <v>2</v>
      </c>
      <c r="AW83" s="180">
        <v>197027.34</v>
      </c>
    </row>
    <row r="84" spans="1:49" ht="24" customHeight="1" x14ac:dyDescent="0.2">
      <c r="A84" s="79">
        <v>36</v>
      </c>
      <c r="B84" s="79" t="s">
        <v>232</v>
      </c>
      <c r="C84" s="74" t="s">
        <v>233</v>
      </c>
      <c r="D84" s="176">
        <v>521</v>
      </c>
      <c r="E84" s="74" t="s">
        <v>234</v>
      </c>
      <c r="F84" s="177"/>
      <c r="G84" s="178"/>
      <c r="H84" s="177"/>
      <c r="I84" s="178"/>
      <c r="J84" s="177">
        <v>6</v>
      </c>
      <c r="K84" s="178">
        <v>912281.03999999992</v>
      </c>
      <c r="L84" s="177"/>
      <c r="M84" s="178"/>
      <c r="N84" s="177"/>
      <c r="O84" s="178"/>
      <c r="P84" s="177"/>
      <c r="Q84" s="178"/>
      <c r="R84" s="177">
        <v>7</v>
      </c>
      <c r="S84" s="178">
        <v>1064327.8799999999</v>
      </c>
      <c r="T84" s="177"/>
      <c r="U84" s="178"/>
      <c r="V84" s="177"/>
      <c r="W84" s="178"/>
      <c r="X84" s="177"/>
      <c r="Y84" s="178"/>
      <c r="Z84" s="177"/>
      <c r="AA84" s="178"/>
      <c r="AB84" s="177"/>
      <c r="AC84" s="178"/>
      <c r="AD84" s="177"/>
      <c r="AE84" s="178"/>
      <c r="AF84" s="177"/>
      <c r="AG84" s="178"/>
      <c r="AH84" s="177"/>
      <c r="AI84" s="178"/>
      <c r="AJ84" s="177"/>
      <c r="AK84" s="178"/>
      <c r="AL84" s="177"/>
      <c r="AM84" s="178"/>
      <c r="AN84" s="177">
        <v>7</v>
      </c>
      <c r="AO84" s="178">
        <v>1064327.8799999999</v>
      </c>
      <c r="AP84" s="177"/>
      <c r="AQ84" s="178"/>
      <c r="AR84" s="76">
        <f t="shared" si="2"/>
        <v>20</v>
      </c>
      <c r="AS84" s="76">
        <f t="shared" si="2"/>
        <v>3040936.8</v>
      </c>
      <c r="AT84" s="76">
        <f t="shared" si="3"/>
        <v>0</v>
      </c>
      <c r="AU84" s="76">
        <f t="shared" si="3"/>
        <v>0</v>
      </c>
      <c r="AV84" s="179">
        <v>20</v>
      </c>
      <c r="AW84" s="180">
        <v>3040936.8</v>
      </c>
    </row>
    <row r="85" spans="1:49" ht="99" customHeight="1" x14ac:dyDescent="0.2">
      <c r="A85" s="79">
        <v>3</v>
      </c>
      <c r="B85" s="79" t="s">
        <v>268</v>
      </c>
      <c r="C85" s="74" t="s">
        <v>269</v>
      </c>
      <c r="D85" s="176">
        <v>523</v>
      </c>
      <c r="E85" s="74" t="s">
        <v>270</v>
      </c>
      <c r="F85" s="177"/>
      <c r="G85" s="178"/>
      <c r="H85" s="177">
        <v>6</v>
      </c>
      <c r="I85" s="178">
        <v>792333.06</v>
      </c>
      <c r="J85" s="177"/>
      <c r="K85" s="178"/>
      <c r="L85" s="177"/>
      <c r="M85" s="178"/>
      <c r="N85" s="177"/>
      <c r="O85" s="178"/>
      <c r="P85" s="177"/>
      <c r="Q85" s="178"/>
      <c r="R85" s="177"/>
      <c r="S85" s="178"/>
      <c r="T85" s="177"/>
      <c r="U85" s="178"/>
      <c r="V85" s="177"/>
      <c r="W85" s="178"/>
      <c r="X85" s="177"/>
      <c r="Y85" s="178"/>
      <c r="Z85" s="177"/>
      <c r="AA85" s="178"/>
      <c r="AB85" s="177"/>
      <c r="AC85" s="178"/>
      <c r="AD85" s="177"/>
      <c r="AE85" s="178"/>
      <c r="AF85" s="177"/>
      <c r="AG85" s="178"/>
      <c r="AH85" s="177"/>
      <c r="AI85" s="178"/>
      <c r="AJ85" s="177"/>
      <c r="AK85" s="178"/>
      <c r="AL85" s="177"/>
      <c r="AM85" s="178"/>
      <c r="AN85" s="177"/>
      <c r="AO85" s="178"/>
      <c r="AP85" s="177"/>
      <c r="AQ85" s="178"/>
      <c r="AR85" s="76">
        <f t="shared" si="2"/>
        <v>6</v>
      </c>
      <c r="AS85" s="76">
        <f t="shared" si="2"/>
        <v>792333.06</v>
      </c>
      <c r="AT85" s="76">
        <f t="shared" si="3"/>
        <v>0</v>
      </c>
      <c r="AU85" s="76">
        <f t="shared" si="3"/>
        <v>0</v>
      </c>
      <c r="AV85" s="179">
        <v>6</v>
      </c>
      <c r="AW85" s="180">
        <v>792333.06</v>
      </c>
    </row>
    <row r="86" spans="1:49" ht="99" customHeight="1" x14ac:dyDescent="0.2">
      <c r="A86" s="181">
        <v>3</v>
      </c>
      <c r="B86" s="181" t="s">
        <v>268</v>
      </c>
      <c r="C86" s="141" t="s">
        <v>269</v>
      </c>
      <c r="D86" s="78">
        <v>524</v>
      </c>
      <c r="E86" s="141" t="s">
        <v>313</v>
      </c>
      <c r="F86" s="177"/>
      <c r="G86" s="178"/>
      <c r="H86" s="177">
        <v>1</v>
      </c>
      <c r="I86" s="178">
        <v>132055.51</v>
      </c>
      <c r="J86" s="177"/>
      <c r="K86" s="178"/>
      <c r="L86" s="177"/>
      <c r="M86" s="178"/>
      <c r="N86" s="177"/>
      <c r="O86" s="178"/>
      <c r="P86" s="177"/>
      <c r="Q86" s="178"/>
      <c r="R86" s="177"/>
      <c r="S86" s="178"/>
      <c r="T86" s="177"/>
      <c r="U86" s="178"/>
      <c r="V86" s="177"/>
      <c r="W86" s="178"/>
      <c r="X86" s="177"/>
      <c r="Y86" s="178"/>
      <c r="Z86" s="177"/>
      <c r="AA86" s="178"/>
      <c r="AB86" s="177"/>
      <c r="AC86" s="178"/>
      <c r="AD86" s="177"/>
      <c r="AE86" s="178"/>
      <c r="AF86" s="177"/>
      <c r="AG86" s="178"/>
      <c r="AH86" s="177"/>
      <c r="AI86" s="178"/>
      <c r="AJ86" s="177"/>
      <c r="AK86" s="178"/>
      <c r="AL86" s="177"/>
      <c r="AM86" s="178"/>
      <c r="AN86" s="177"/>
      <c r="AO86" s="178"/>
      <c r="AP86" s="177"/>
      <c r="AQ86" s="178"/>
      <c r="AR86" s="76">
        <f t="shared" si="2"/>
        <v>1</v>
      </c>
      <c r="AS86" s="76">
        <f t="shared" si="2"/>
        <v>132055.51</v>
      </c>
      <c r="AT86" s="76">
        <f t="shared" si="3"/>
        <v>0</v>
      </c>
      <c r="AU86" s="76">
        <f t="shared" si="3"/>
        <v>0</v>
      </c>
      <c r="AV86" s="179">
        <v>1</v>
      </c>
      <c r="AW86" s="180">
        <v>132055.51</v>
      </c>
    </row>
    <row r="87" spans="1:49" ht="95.25" customHeight="1" x14ac:dyDescent="0.2">
      <c r="A87" s="79">
        <v>4</v>
      </c>
      <c r="B87" s="79" t="s">
        <v>271</v>
      </c>
      <c r="C87" s="74" t="s">
        <v>272</v>
      </c>
      <c r="D87" s="176">
        <v>525</v>
      </c>
      <c r="E87" s="74" t="s">
        <v>273</v>
      </c>
      <c r="F87" s="177"/>
      <c r="G87" s="178"/>
      <c r="H87" s="177"/>
      <c r="I87" s="178"/>
      <c r="J87" s="177"/>
      <c r="K87" s="178"/>
      <c r="L87" s="177"/>
      <c r="M87" s="178"/>
      <c r="N87" s="177"/>
      <c r="O87" s="178"/>
      <c r="P87" s="177"/>
      <c r="Q87" s="178"/>
      <c r="R87" s="177">
        <v>4</v>
      </c>
      <c r="S87" s="178">
        <v>795583.04</v>
      </c>
      <c r="T87" s="177"/>
      <c r="U87" s="178"/>
      <c r="V87" s="177"/>
      <c r="W87" s="178"/>
      <c r="X87" s="177"/>
      <c r="Y87" s="178"/>
      <c r="Z87" s="177"/>
      <c r="AA87" s="178"/>
      <c r="AB87" s="177"/>
      <c r="AC87" s="178"/>
      <c r="AD87" s="177"/>
      <c r="AE87" s="178"/>
      <c r="AF87" s="177"/>
      <c r="AG87" s="178"/>
      <c r="AH87" s="177"/>
      <c r="AI87" s="178"/>
      <c r="AJ87" s="177"/>
      <c r="AK87" s="178"/>
      <c r="AL87" s="177"/>
      <c r="AM87" s="178"/>
      <c r="AN87" s="177"/>
      <c r="AO87" s="178"/>
      <c r="AP87" s="177"/>
      <c r="AQ87" s="178"/>
      <c r="AR87" s="76">
        <f t="shared" si="2"/>
        <v>4</v>
      </c>
      <c r="AS87" s="76">
        <f t="shared" si="2"/>
        <v>795583.04</v>
      </c>
      <c r="AT87" s="76">
        <f t="shared" si="3"/>
        <v>0</v>
      </c>
      <c r="AU87" s="76">
        <f t="shared" si="3"/>
        <v>0</v>
      </c>
      <c r="AV87" s="179">
        <v>4</v>
      </c>
      <c r="AW87" s="180">
        <v>795583.04</v>
      </c>
    </row>
    <row r="88" spans="1:49" ht="39" customHeight="1" x14ac:dyDescent="0.2">
      <c r="A88" s="79">
        <v>31</v>
      </c>
      <c r="B88" s="79" t="s">
        <v>274</v>
      </c>
      <c r="C88" s="74" t="s">
        <v>275</v>
      </c>
      <c r="D88" s="176">
        <v>527</v>
      </c>
      <c r="E88" s="74" t="s">
        <v>276</v>
      </c>
      <c r="F88" s="177"/>
      <c r="G88" s="178"/>
      <c r="H88" s="177"/>
      <c r="I88" s="178"/>
      <c r="J88" s="177"/>
      <c r="K88" s="178"/>
      <c r="L88" s="177"/>
      <c r="M88" s="178"/>
      <c r="N88" s="177"/>
      <c r="O88" s="178"/>
      <c r="P88" s="177"/>
      <c r="Q88" s="178"/>
      <c r="R88" s="177"/>
      <c r="S88" s="178"/>
      <c r="T88" s="177"/>
      <c r="U88" s="178"/>
      <c r="V88" s="177">
        <v>62</v>
      </c>
      <c r="W88" s="178">
        <v>15045956.640000008</v>
      </c>
      <c r="X88" s="177">
        <v>26</v>
      </c>
      <c r="Y88" s="178">
        <v>6309594.7199999988</v>
      </c>
      <c r="Z88" s="177"/>
      <c r="AA88" s="178"/>
      <c r="AB88" s="177"/>
      <c r="AC88" s="178"/>
      <c r="AD88" s="177"/>
      <c r="AE88" s="178"/>
      <c r="AF88" s="177"/>
      <c r="AG88" s="178"/>
      <c r="AH88" s="177"/>
      <c r="AI88" s="178"/>
      <c r="AJ88" s="177"/>
      <c r="AK88" s="178"/>
      <c r="AL88" s="177"/>
      <c r="AM88" s="178"/>
      <c r="AN88" s="177"/>
      <c r="AO88" s="178"/>
      <c r="AP88" s="177"/>
      <c r="AQ88" s="178"/>
      <c r="AR88" s="76">
        <f t="shared" si="2"/>
        <v>62</v>
      </c>
      <c r="AS88" s="76">
        <f t="shared" si="2"/>
        <v>15045956.640000008</v>
      </c>
      <c r="AT88" s="76">
        <f t="shared" si="3"/>
        <v>26</v>
      </c>
      <c r="AU88" s="76">
        <f t="shared" si="3"/>
        <v>6309594.7199999988</v>
      </c>
      <c r="AV88" s="179">
        <v>88</v>
      </c>
      <c r="AW88" s="180">
        <v>21355551.360000007</v>
      </c>
    </row>
    <row r="89" spans="1:49" ht="41.25" customHeight="1" x14ac:dyDescent="0.2">
      <c r="A89" s="79">
        <v>39</v>
      </c>
      <c r="B89" s="79" t="s">
        <v>277</v>
      </c>
      <c r="C89" s="74" t="s">
        <v>278</v>
      </c>
      <c r="D89" s="176">
        <v>528</v>
      </c>
      <c r="E89" s="74" t="s">
        <v>279</v>
      </c>
      <c r="F89" s="177"/>
      <c r="G89" s="178"/>
      <c r="H89" s="177"/>
      <c r="I89" s="178"/>
      <c r="J89" s="177"/>
      <c r="K89" s="178"/>
      <c r="L89" s="177"/>
      <c r="M89" s="178"/>
      <c r="N89" s="177"/>
      <c r="O89" s="178"/>
      <c r="P89" s="177"/>
      <c r="Q89" s="178"/>
      <c r="R89" s="177"/>
      <c r="S89" s="178"/>
      <c r="T89" s="177"/>
      <c r="U89" s="178"/>
      <c r="V89" s="177"/>
      <c r="W89" s="178"/>
      <c r="X89" s="177"/>
      <c r="Y89" s="178"/>
      <c r="Z89" s="177"/>
      <c r="AA89" s="178"/>
      <c r="AB89" s="177"/>
      <c r="AC89" s="178"/>
      <c r="AD89" s="177"/>
      <c r="AE89" s="178"/>
      <c r="AF89" s="177"/>
      <c r="AG89" s="178"/>
      <c r="AH89" s="177"/>
      <c r="AI89" s="178"/>
      <c r="AJ89" s="177">
        <v>1</v>
      </c>
      <c r="AK89" s="178">
        <v>144394.69</v>
      </c>
      <c r="AL89" s="177"/>
      <c r="AM89" s="178"/>
      <c r="AN89" s="177">
        <v>2</v>
      </c>
      <c r="AO89" s="178">
        <v>288789.38</v>
      </c>
      <c r="AP89" s="177"/>
      <c r="AQ89" s="178"/>
      <c r="AR89" s="76">
        <f t="shared" si="2"/>
        <v>3</v>
      </c>
      <c r="AS89" s="76">
        <f t="shared" si="2"/>
        <v>433184.07</v>
      </c>
      <c r="AT89" s="76">
        <f t="shared" si="3"/>
        <v>0</v>
      </c>
      <c r="AU89" s="76">
        <f t="shared" si="3"/>
        <v>0</v>
      </c>
      <c r="AV89" s="179">
        <v>3</v>
      </c>
      <c r="AW89" s="180">
        <v>433184.07</v>
      </c>
    </row>
    <row r="90" spans="1:49" ht="18.75" customHeight="1" x14ac:dyDescent="0.2">
      <c r="A90" s="79"/>
      <c r="B90" s="79"/>
      <c r="C90" s="79"/>
      <c r="D90" s="77"/>
      <c r="E90" s="182"/>
      <c r="F90" s="179">
        <f>SUM(F7:F89)</f>
        <v>24</v>
      </c>
      <c r="G90" s="179">
        <f>SUM(G7:G89)</f>
        <v>3183655.5799999987</v>
      </c>
      <c r="H90" s="179">
        <f t="shared" ref="H90:AW90" si="4">SUM(H7:H89)</f>
        <v>11</v>
      </c>
      <c r="I90" s="179">
        <f t="shared" si="4"/>
        <v>1891593.61</v>
      </c>
      <c r="J90" s="179">
        <f t="shared" si="4"/>
        <v>449</v>
      </c>
      <c r="K90" s="179">
        <f t="shared" si="4"/>
        <v>79733210.830000013</v>
      </c>
      <c r="L90" s="179">
        <f t="shared" si="4"/>
        <v>27</v>
      </c>
      <c r="M90" s="179">
        <f t="shared" si="4"/>
        <v>5155485.07</v>
      </c>
      <c r="N90" s="179">
        <f t="shared" si="4"/>
        <v>19</v>
      </c>
      <c r="O90" s="179">
        <f t="shared" si="4"/>
        <v>2516172.6600000006</v>
      </c>
      <c r="P90" s="179">
        <f t="shared" si="4"/>
        <v>17</v>
      </c>
      <c r="Q90" s="179">
        <f t="shared" si="4"/>
        <v>1779946.75</v>
      </c>
      <c r="R90" s="179">
        <f t="shared" si="4"/>
        <v>211</v>
      </c>
      <c r="S90" s="179">
        <f t="shared" si="4"/>
        <v>30133365.489999998</v>
      </c>
      <c r="T90" s="179">
        <f t="shared" si="4"/>
        <v>4</v>
      </c>
      <c r="U90" s="179">
        <f t="shared" si="4"/>
        <v>471439.95999999996</v>
      </c>
      <c r="V90" s="179">
        <f t="shared" si="4"/>
        <v>84</v>
      </c>
      <c r="W90" s="179">
        <f t="shared" si="4"/>
        <v>18379964.500000007</v>
      </c>
      <c r="X90" s="179">
        <f t="shared" si="4"/>
        <v>33</v>
      </c>
      <c r="Y90" s="179">
        <f t="shared" si="4"/>
        <v>7338640.0099999988</v>
      </c>
      <c r="Z90" s="179">
        <f t="shared" si="4"/>
        <v>40</v>
      </c>
      <c r="AA90" s="179">
        <f t="shared" si="4"/>
        <v>4455594.080000001</v>
      </c>
      <c r="AB90" s="179">
        <f t="shared" si="4"/>
        <v>7</v>
      </c>
      <c r="AC90" s="179">
        <f t="shared" si="4"/>
        <v>734569.08000000007</v>
      </c>
      <c r="AD90" s="179">
        <f t="shared" si="4"/>
        <v>206</v>
      </c>
      <c r="AE90" s="179">
        <f t="shared" si="4"/>
        <v>15250000.779999996</v>
      </c>
      <c r="AF90" s="179">
        <f t="shared" si="4"/>
        <v>109</v>
      </c>
      <c r="AG90" s="179">
        <f t="shared" si="4"/>
        <v>8069175.1699999981</v>
      </c>
      <c r="AH90" s="179">
        <f t="shared" si="4"/>
        <v>14</v>
      </c>
      <c r="AI90" s="179">
        <f t="shared" si="4"/>
        <v>1619152.31</v>
      </c>
      <c r="AJ90" s="179">
        <f t="shared" si="4"/>
        <v>29</v>
      </c>
      <c r="AK90" s="179">
        <f t="shared" si="4"/>
        <v>3909914.73</v>
      </c>
      <c r="AL90" s="179">
        <f t="shared" si="4"/>
        <v>1</v>
      </c>
      <c r="AM90" s="179">
        <f t="shared" si="4"/>
        <v>98513.67</v>
      </c>
      <c r="AN90" s="179">
        <f t="shared" si="4"/>
        <v>79</v>
      </c>
      <c r="AO90" s="179">
        <f t="shared" si="4"/>
        <v>12380451.6</v>
      </c>
      <c r="AP90" s="179">
        <f t="shared" si="4"/>
        <v>7</v>
      </c>
      <c r="AQ90" s="179">
        <f t="shared" si="4"/>
        <v>1203081.6000000001</v>
      </c>
      <c r="AR90" s="179">
        <f t="shared" si="4"/>
        <v>1183</v>
      </c>
      <c r="AS90" s="179">
        <f t="shared" si="4"/>
        <v>175233022.92000002</v>
      </c>
      <c r="AT90" s="179">
        <f t="shared" si="4"/>
        <v>188</v>
      </c>
      <c r="AU90" s="179">
        <f t="shared" si="4"/>
        <v>23070904.559999995</v>
      </c>
      <c r="AV90" s="179">
        <f t="shared" si="4"/>
        <v>1371</v>
      </c>
      <c r="AW90" s="179">
        <f t="shared" si="4"/>
        <v>198303927.48000002</v>
      </c>
    </row>
    <row r="92" spans="1:49" x14ac:dyDescent="0.2">
      <c r="AP92" s="72" t="s">
        <v>318</v>
      </c>
      <c r="AQ92" s="72" t="s">
        <v>317</v>
      </c>
      <c r="AR92" s="72">
        <v>1183</v>
      </c>
      <c r="AS92" s="142">
        <v>175436277.04999998</v>
      </c>
      <c r="AT92" s="72">
        <v>188</v>
      </c>
      <c r="AU92" s="142">
        <v>23070904.560000002</v>
      </c>
    </row>
    <row r="93" spans="1:49" x14ac:dyDescent="0.2">
      <c r="K93" s="142">
        <v>309606.14720000001</v>
      </c>
      <c r="AR93" s="151">
        <f>AR90-AR92</f>
        <v>0</v>
      </c>
      <c r="AS93" s="151">
        <f>AS90-AS92</f>
        <v>-203254.12999996543</v>
      </c>
      <c r="AT93" s="151">
        <f t="shared" ref="AT93:AU93" si="5">AT90-AT92</f>
        <v>0</v>
      </c>
      <c r="AU93" s="151">
        <f t="shared" si="5"/>
        <v>0</v>
      </c>
    </row>
    <row r="95" spans="1:49" x14ac:dyDescent="0.2">
      <c r="C95" s="72" t="s">
        <v>319</v>
      </c>
      <c r="D95" s="189">
        <v>498</v>
      </c>
      <c r="E95" s="187">
        <v>209492.0724</v>
      </c>
      <c r="K95" s="187">
        <f>SUM(K78/J78)</f>
        <v>209478.21019230774</v>
      </c>
      <c r="M95" s="142">
        <f>SUM(M78/L78)</f>
        <v>209492.06999999998</v>
      </c>
      <c r="S95" s="187">
        <f>SUM(S78/R78)</f>
        <v>209492.07</v>
      </c>
      <c r="W95" s="187">
        <f>SUM(W78/V78)</f>
        <v>209492.07</v>
      </c>
      <c r="AO95" s="187">
        <f>SUM(AO78/AN78)</f>
        <v>209492.07000000004</v>
      </c>
      <c r="AQ95" s="187"/>
      <c r="AR95" s="187"/>
      <c r="AS95" s="187">
        <f>SUM(AS78/AR78)</f>
        <v>209479.276331361</v>
      </c>
      <c r="AU95" s="187">
        <f>SUM(AU78/AT78)</f>
        <v>209492.06999999998</v>
      </c>
    </row>
    <row r="96" spans="1:49" x14ac:dyDescent="0.2">
      <c r="C96" s="72" t="s">
        <v>319</v>
      </c>
      <c r="D96" s="189">
        <v>499</v>
      </c>
      <c r="E96" s="187">
        <v>186788.2616</v>
      </c>
      <c r="K96" s="142">
        <f>SUM(K79/J79)</f>
        <v>186788.26</v>
      </c>
      <c r="M96" s="142">
        <f>SUM(M79/L79)</f>
        <v>186788.26</v>
      </c>
      <c r="S96" s="187">
        <f>SUM(S79/R79)</f>
        <v>186788.26</v>
      </c>
      <c r="W96" s="193">
        <f>SUM(W79/V79)</f>
        <v>184386.39</v>
      </c>
      <c r="AO96" s="187">
        <f>SUM(AO79/AN79)</f>
        <v>186788.26</v>
      </c>
      <c r="AQ96" s="187">
        <f>SUM(AQ79/AP79)</f>
        <v>186788.26</v>
      </c>
      <c r="AR96" s="187"/>
      <c r="AS96" s="193">
        <f>SUM(AS79/AR79)</f>
        <v>186768.57254098362</v>
      </c>
      <c r="AU96" s="193">
        <f>SUM(AU79/AT79)</f>
        <v>186788.26</v>
      </c>
    </row>
    <row r="98" spans="11:45" x14ac:dyDescent="0.2">
      <c r="K98" s="187">
        <f>K95-$E$95</f>
        <v>-13.862207692262018</v>
      </c>
      <c r="S98" s="187">
        <f>S95-$E$95</f>
        <v>-2.3999999975785613E-3</v>
      </c>
      <c r="W98" s="187">
        <f>W95-$E$95</f>
        <v>-2.3999999975785613E-3</v>
      </c>
      <c r="AO98" s="187">
        <f>AO95-$E$95</f>
        <v>-2.3999999684747308E-3</v>
      </c>
      <c r="AS98" s="187">
        <f>AS95-$E$95</f>
        <v>-12.796068638999714</v>
      </c>
    </row>
    <row r="99" spans="11:45" x14ac:dyDescent="0.2">
      <c r="K99" s="187">
        <f>K96-$E$96</f>
        <v>-1.5999999886844307E-3</v>
      </c>
      <c r="S99" s="187">
        <f>S96-$E$96</f>
        <v>-1.5999999886844307E-3</v>
      </c>
      <c r="W99" s="187">
        <f>W96-$E$96</f>
        <v>-2401.871599999984</v>
      </c>
      <c r="AO99" s="187">
        <f>AO96-$E$96</f>
        <v>-1.5999999886844307E-3</v>
      </c>
      <c r="AS99" s="187">
        <f>AS96-$E$96</f>
        <v>-19.689059016382089</v>
      </c>
    </row>
  </sheetData>
  <autoFilter ref="A6:AZ6"/>
  <sortState ref="A5:Z40">
    <sortCondition ref="A5:A40"/>
  </sortState>
  <mergeCells count="52">
    <mergeCell ref="AJ5:AK5"/>
    <mergeCell ref="AL5:AM5"/>
    <mergeCell ref="AN5:AO5"/>
    <mergeCell ref="AP5:AQ5"/>
    <mergeCell ref="AJ4:AM4"/>
    <mergeCell ref="F5:G5"/>
    <mergeCell ref="H5:I5"/>
    <mergeCell ref="J5:K5"/>
    <mergeCell ref="L5:M5"/>
    <mergeCell ref="N5:O5"/>
    <mergeCell ref="AD5:AE5"/>
    <mergeCell ref="AF5:AG5"/>
    <mergeCell ref="AH5:AI5"/>
    <mergeCell ref="P5:Q5"/>
    <mergeCell ref="R5:S5"/>
    <mergeCell ref="T5:U5"/>
    <mergeCell ref="V5:W5"/>
    <mergeCell ref="X5:Y5"/>
    <mergeCell ref="A3:A6"/>
    <mergeCell ref="B3:B6"/>
    <mergeCell ref="C3:C6"/>
    <mergeCell ref="D3:D6"/>
    <mergeCell ref="E3:E6"/>
    <mergeCell ref="AR3:AU3"/>
    <mergeCell ref="F3:G3"/>
    <mergeCell ref="H3:I3"/>
    <mergeCell ref="P3:Q3"/>
    <mergeCell ref="N3:O3"/>
    <mergeCell ref="AH3:AI3"/>
    <mergeCell ref="AD3:AG3"/>
    <mergeCell ref="AN3:AQ3"/>
    <mergeCell ref="J3:M3"/>
    <mergeCell ref="R3:U3"/>
    <mergeCell ref="V3:Y3"/>
    <mergeCell ref="Z3:AC3"/>
    <mergeCell ref="AJ3:AM3"/>
    <mergeCell ref="AR5:AS5"/>
    <mergeCell ref="AT5:AU5"/>
    <mergeCell ref="AV5:AW5"/>
    <mergeCell ref="F4:G4"/>
    <mergeCell ref="H4:I4"/>
    <mergeCell ref="J4:M4"/>
    <mergeCell ref="P4:Q4"/>
    <mergeCell ref="R4:U4"/>
    <mergeCell ref="V4:Y4"/>
    <mergeCell ref="Z4:AC4"/>
    <mergeCell ref="AD4:AG4"/>
    <mergeCell ref="AH4:AI4"/>
    <mergeCell ref="AN4:AQ4"/>
    <mergeCell ref="N4:O4"/>
    <mergeCell ref="Z5:AA5"/>
    <mergeCell ref="AB5:AC5"/>
  </mergeCells>
  <pageMargins left="0" right="0" top="0.35433070866141736" bottom="0.15748031496062992" header="0.11811023622047245" footer="0.11811023622047245"/>
  <pageSetup paperSize="9" scale="6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GW198"/>
  <sheetViews>
    <sheetView tabSelected="1" topLeftCell="A2" workbookViewId="0">
      <pane xSplit="7" ySplit="8" topLeftCell="BW10" activePane="bottomRight" state="frozen"/>
      <selection activeCell="A2" sqref="A2"/>
      <selection pane="topRight" activeCell="H2" sqref="H2"/>
      <selection pane="bottomLeft" activeCell="A10" sqref="A10"/>
      <selection pane="bottomRight" activeCell="CB2" sqref="CB1:CM1048576"/>
    </sheetView>
  </sheetViews>
  <sheetFormatPr defaultRowHeight="12" x14ac:dyDescent="0.2"/>
  <cols>
    <col min="1" max="1" width="3.42578125" style="83" customWidth="1"/>
    <col min="2" max="2" width="11.5703125" style="83" customWidth="1"/>
    <col min="3" max="3" width="24.5703125" style="83" customWidth="1"/>
    <col min="4" max="4" width="6.28515625" style="83" customWidth="1"/>
    <col min="5" max="5" width="33.140625" style="83" customWidth="1"/>
    <col min="6" max="6" width="5.42578125" style="83" customWidth="1"/>
    <col min="7" max="7" width="9.28515625" style="83" customWidth="1"/>
    <col min="8" max="8" width="9.140625" style="83" customWidth="1"/>
    <col min="9" max="9" width="14.7109375" style="83" customWidth="1"/>
    <col min="10" max="10" width="6.85546875" style="83" customWidth="1"/>
    <col min="11" max="11" width="11.85546875" style="83" customWidth="1"/>
    <col min="12" max="12" width="9.5703125" style="83" customWidth="1"/>
    <col min="13" max="13" width="13.140625" style="83" customWidth="1"/>
    <col min="14" max="15" width="8.7109375" style="83" customWidth="1"/>
    <col min="16" max="16" width="10.28515625" style="83" customWidth="1"/>
    <col min="17" max="17" width="13.140625" style="83" customWidth="1"/>
    <col min="18" max="18" width="6.85546875" style="83" customWidth="1"/>
    <col min="19" max="19" width="11.5703125" style="83" customWidth="1"/>
    <col min="20" max="20" width="8.28515625" style="83" customWidth="1"/>
    <col min="21" max="21" width="12.140625" style="83" customWidth="1"/>
    <col min="22" max="22" width="7.42578125" style="83" customWidth="1"/>
    <col min="23" max="23" width="14.42578125" style="83" customWidth="1"/>
    <col min="24" max="24" width="7.28515625" style="83" customWidth="1"/>
    <col min="25" max="25" width="13.140625" style="83" customWidth="1"/>
    <col min="26" max="26" width="6.28515625" style="83" customWidth="1"/>
    <col min="27" max="27" width="13.140625" style="83" customWidth="1"/>
    <col min="28" max="28" width="8.140625" style="83" customWidth="1"/>
    <col min="29" max="29" width="13.140625" style="83" customWidth="1"/>
    <col min="30" max="30" width="9.42578125" style="83" customWidth="1"/>
    <col min="31" max="31" width="11.5703125" style="83" customWidth="1"/>
    <col min="32" max="32" width="10.140625" style="83" customWidth="1"/>
    <col min="33" max="33" width="14.5703125" style="83" customWidth="1"/>
    <col min="34" max="34" width="11.28515625" style="83" customWidth="1"/>
    <col min="35" max="35" width="16" style="83" customWidth="1"/>
    <col min="36" max="36" width="9.5703125" style="83" customWidth="1"/>
    <col min="37" max="37" width="13.140625" style="83" customWidth="1"/>
    <col min="38" max="38" width="9.42578125" style="83" customWidth="1"/>
    <col min="39" max="39" width="13.140625" style="83" customWidth="1"/>
    <col min="40" max="40" width="10.28515625" style="83" customWidth="1"/>
    <col min="41" max="41" width="13.140625" style="83" customWidth="1"/>
    <col min="42" max="42" width="9.42578125" style="83" customWidth="1"/>
    <col min="43" max="43" width="11.5703125" style="83" customWidth="1"/>
    <col min="44" max="44" width="11.42578125" style="83" customWidth="1"/>
    <col min="45" max="45" width="15.28515625" style="83" customWidth="1"/>
    <col min="46" max="46" width="11.85546875" style="83" customWidth="1"/>
    <col min="47" max="47" width="15.28515625" style="83" customWidth="1"/>
    <col min="48" max="48" width="9.5703125" style="83" customWidth="1"/>
    <col min="49" max="49" width="13.140625" style="83" customWidth="1"/>
    <col min="50" max="50" width="9.42578125" style="83" customWidth="1"/>
    <col min="51" max="51" width="13.140625" style="83" customWidth="1"/>
    <col min="52" max="52" width="10.28515625" style="83" customWidth="1"/>
    <col min="53" max="53" width="13.140625" style="83" customWidth="1"/>
    <col min="54" max="54" width="9.42578125" style="83" customWidth="1"/>
    <col min="55" max="55" width="11.5703125" style="83" customWidth="1"/>
    <col min="56" max="56" width="8.140625" style="83" customWidth="1"/>
    <col min="57" max="57" width="15.42578125" style="83" customWidth="1"/>
    <col min="58" max="58" width="10.28515625" style="83" customWidth="1"/>
    <col min="59" max="59" width="15.42578125" style="83" customWidth="1"/>
    <col min="60" max="60" width="9.5703125" style="83" customWidth="1"/>
    <col min="61" max="61" width="13.140625" style="83" customWidth="1"/>
    <col min="62" max="62" width="9.42578125" style="83" customWidth="1"/>
    <col min="63" max="63" width="13.140625" style="83" customWidth="1"/>
    <col min="64" max="64" width="10.28515625" style="83" customWidth="1"/>
    <col min="65" max="65" width="13.140625" style="83" customWidth="1"/>
    <col min="66" max="66" width="9.42578125" style="83" customWidth="1"/>
    <col min="67" max="67" width="11.5703125" style="83" customWidth="1"/>
    <col min="68" max="68" width="7.42578125" style="83" customWidth="1"/>
    <col min="69" max="69" width="13" style="83" customWidth="1"/>
    <col min="70" max="70" width="7.85546875" style="83" customWidth="1"/>
    <col min="71" max="71" width="13.28515625" style="83" customWidth="1"/>
    <col min="72" max="72" width="9.5703125" style="83" customWidth="1"/>
    <col min="73" max="73" width="13.140625" style="83" customWidth="1"/>
    <col min="74" max="74" width="7.28515625" style="83" customWidth="1"/>
    <col min="75" max="75" width="11.7109375" style="83" customWidth="1"/>
    <col min="76" max="76" width="8.42578125" style="83" customWidth="1"/>
    <col min="77" max="77" width="11.28515625" style="83" customWidth="1"/>
    <col min="78" max="78" width="8" style="83" customWidth="1"/>
    <col min="79" max="79" width="11.5703125" style="83" customWidth="1"/>
    <col min="80" max="80" width="7.42578125" style="83" customWidth="1"/>
    <col min="81" max="81" width="12" style="83" customWidth="1"/>
    <col min="82" max="82" width="6.85546875" style="83" customWidth="1"/>
    <col min="83" max="83" width="11.85546875" style="83" customWidth="1"/>
    <col min="84" max="84" width="7.7109375" style="83" customWidth="1"/>
    <col min="85" max="85" width="10.28515625" style="83" customWidth="1"/>
    <col min="86" max="86" width="6" style="83" customWidth="1"/>
    <col min="87" max="87" width="8.85546875" style="83" customWidth="1"/>
    <col min="88" max="88" width="7.5703125" style="83" customWidth="1"/>
    <col min="89" max="89" width="10.7109375" style="83" customWidth="1"/>
    <col min="90" max="90" width="6.42578125" style="83" customWidth="1"/>
    <col min="91" max="91" width="9.85546875" style="83" customWidth="1"/>
    <col min="92" max="92" width="12.140625" style="83" customWidth="1"/>
    <col min="93" max="93" width="14.42578125" style="83" customWidth="1"/>
    <col min="94" max="94" width="11.7109375" style="83" customWidth="1"/>
    <col min="95" max="95" width="14.42578125" style="83" customWidth="1"/>
    <col min="96" max="96" width="9.5703125" style="83" customWidth="1"/>
    <col min="97" max="97" width="13.140625" style="83" customWidth="1"/>
    <col min="98" max="98" width="9.42578125" style="83" customWidth="1"/>
    <col min="99" max="99" width="13.140625" style="83" customWidth="1"/>
    <col min="100" max="100" width="10.28515625" style="83" customWidth="1"/>
    <col min="101" max="101" width="13.140625" style="83" customWidth="1"/>
    <col min="102" max="102" width="9.42578125" style="83" customWidth="1"/>
    <col min="103" max="104" width="11.5703125" style="83" customWidth="1"/>
    <col min="105" max="105" width="14.28515625" style="83" customWidth="1"/>
    <col min="106" max="106" width="10.85546875" style="83" customWidth="1"/>
    <col min="107" max="107" width="14.28515625" style="83" customWidth="1"/>
    <col min="108" max="108" width="9.5703125" style="83" customWidth="1"/>
    <col min="109" max="109" width="13.140625" style="83" customWidth="1"/>
    <col min="110" max="110" width="9.42578125" style="83" customWidth="1"/>
    <col min="111" max="111" width="13.140625" style="83" customWidth="1"/>
    <col min="112" max="112" width="10.28515625" style="83" customWidth="1"/>
    <col min="113" max="113" width="13.140625" style="83" customWidth="1"/>
    <col min="114" max="114" width="9.42578125" style="83" customWidth="1"/>
    <col min="115" max="115" width="11.5703125" style="83" customWidth="1"/>
    <col min="116" max="116" width="10.85546875" style="83" customWidth="1"/>
    <col min="117" max="117" width="14.28515625" style="83" customWidth="1"/>
    <col min="118" max="118" width="10.85546875" style="83" customWidth="1"/>
    <col min="119" max="119" width="14.28515625" style="83" customWidth="1"/>
    <col min="120" max="120" width="9.5703125" style="83" customWidth="1"/>
    <col min="121" max="121" width="13.140625" style="83" customWidth="1"/>
    <col min="122" max="122" width="9.42578125" style="83" customWidth="1"/>
    <col min="123" max="123" width="13.140625" style="83" customWidth="1"/>
    <col min="124" max="124" width="10.28515625" style="83" customWidth="1"/>
    <col min="125" max="125" width="13.140625" style="83" customWidth="1"/>
    <col min="126" max="126" width="9.42578125" style="83" customWidth="1"/>
    <col min="127" max="127" width="11.5703125" style="83" customWidth="1"/>
    <col min="128" max="128" width="10.28515625" style="83" customWidth="1"/>
    <col min="129" max="129" width="14.28515625" style="83" customWidth="1"/>
    <col min="130" max="130" width="11.5703125" style="83" customWidth="1"/>
    <col min="131" max="131" width="12" style="83" customWidth="1"/>
    <col min="132" max="132" width="9.5703125" style="83" customWidth="1"/>
    <col min="133" max="133" width="13.140625" style="83" customWidth="1"/>
    <col min="134" max="134" width="9.42578125" style="83" customWidth="1"/>
    <col min="135" max="135" width="13.140625" style="83" customWidth="1"/>
    <col min="136" max="136" width="10.28515625" style="83" customWidth="1"/>
    <col min="137" max="137" width="13.140625" style="83" customWidth="1"/>
    <col min="138" max="138" width="9.42578125" style="83" customWidth="1"/>
    <col min="139" max="139" width="11.5703125" style="83" customWidth="1"/>
    <col min="140" max="140" width="14" style="83" customWidth="1"/>
    <col min="141" max="141" width="15.7109375" style="83" customWidth="1"/>
    <col min="142" max="142" width="12" style="83" customWidth="1"/>
    <col min="143" max="143" width="15.7109375" style="83" customWidth="1"/>
    <col min="144" max="144" width="9.5703125" style="83" customWidth="1"/>
    <col min="145" max="145" width="13.140625" style="83" customWidth="1"/>
    <col min="146" max="146" width="9.42578125" style="83" customWidth="1"/>
    <col min="147" max="147" width="13.140625" style="83" customWidth="1"/>
    <col min="148" max="148" width="10.28515625" style="83" customWidth="1"/>
    <col min="149" max="149" width="13.140625" style="83" customWidth="1"/>
    <col min="150" max="150" width="9.42578125" style="83" customWidth="1"/>
    <col min="151" max="151" width="11.5703125" style="83" customWidth="1"/>
    <col min="152" max="152" width="10.85546875" style="83" customWidth="1"/>
    <col min="153" max="155" width="14.28515625" style="83" customWidth="1"/>
    <col min="156" max="156" width="9.5703125" style="83" customWidth="1"/>
    <col min="157" max="157" width="13.140625" style="83" customWidth="1"/>
    <col min="158" max="158" width="9.42578125" style="83" customWidth="1"/>
    <col min="159" max="159" width="13.140625" style="83" customWidth="1"/>
    <col min="160" max="160" width="10.28515625" style="83" customWidth="1"/>
    <col min="161" max="161" width="13.140625" style="83" customWidth="1"/>
    <col min="162" max="162" width="9.42578125" style="83" customWidth="1"/>
    <col min="163" max="164" width="11.5703125" style="83" customWidth="1"/>
    <col min="165" max="165" width="14.28515625" style="83" customWidth="1"/>
    <col min="166" max="166" width="9.140625" style="83" customWidth="1"/>
    <col min="167" max="167" width="12.42578125" style="83" customWidth="1"/>
    <col min="168" max="168" width="9.5703125" style="83" customWidth="1"/>
    <col min="169" max="169" width="13.140625" style="83" customWidth="1"/>
    <col min="170" max="170" width="9.42578125" style="83" customWidth="1"/>
    <col min="171" max="171" width="13.140625" style="83" customWidth="1"/>
    <col min="172" max="172" width="10.28515625" style="83" customWidth="1"/>
    <col min="173" max="173" width="13.140625" style="83" customWidth="1"/>
    <col min="174" max="174" width="9.42578125" style="83" customWidth="1"/>
    <col min="175" max="176" width="11.5703125" style="83" customWidth="1"/>
    <col min="177" max="177" width="14.28515625" style="83" customWidth="1"/>
    <col min="178" max="178" width="11" style="83" customWidth="1"/>
    <col min="179" max="179" width="11.140625" style="83" customWidth="1"/>
    <col min="180" max="180" width="9.5703125" style="83" customWidth="1"/>
    <col min="181" max="181" width="13.140625" style="83" customWidth="1"/>
    <col min="182" max="182" width="9.42578125" style="83" customWidth="1"/>
    <col min="183" max="183" width="13.140625" style="83" customWidth="1"/>
    <col min="184" max="184" width="10.28515625" style="83" customWidth="1"/>
    <col min="185" max="185" width="13.140625" style="83" customWidth="1"/>
    <col min="186" max="186" width="9.42578125" style="83" customWidth="1"/>
    <col min="187" max="187" width="11.5703125" style="83" customWidth="1"/>
    <col min="188" max="188" width="11.7109375" style="83" customWidth="1"/>
    <col min="189" max="189" width="16.5703125" style="83" customWidth="1"/>
    <col min="190" max="190" width="10.140625" style="83" customWidth="1"/>
    <col min="191" max="191" width="14.7109375" style="83" customWidth="1"/>
    <col min="192" max="192" width="9.5703125" style="83" customWidth="1"/>
    <col min="193" max="193" width="13.140625" style="83" customWidth="1"/>
    <col min="194" max="194" width="9.42578125" style="83" customWidth="1"/>
    <col min="195" max="195" width="13.140625" style="83" customWidth="1"/>
    <col min="196" max="196" width="10.28515625" style="83" customWidth="1"/>
    <col min="197" max="197" width="13.140625" style="83" customWidth="1"/>
    <col min="198" max="198" width="8.7109375" style="83" customWidth="1"/>
    <col min="199" max="199" width="13.85546875" style="83" customWidth="1"/>
    <col min="200" max="200" width="6.85546875" style="83" customWidth="1"/>
    <col min="201" max="201" width="8.85546875" style="83" customWidth="1"/>
    <col min="202" max="202" width="11.140625" style="83" bestFit="1" customWidth="1"/>
    <col min="203" max="203" width="12.28515625" style="83" customWidth="1"/>
    <col min="204" max="204" width="9.140625" style="83"/>
    <col min="205" max="205" width="10.7109375" style="83" bestFit="1" customWidth="1"/>
    <col min="206" max="16384" width="9.140625" style="83"/>
  </cols>
  <sheetData>
    <row r="1" spans="1:205" ht="15.75" hidden="1" customHeight="1" x14ac:dyDescent="0.2">
      <c r="AS1" s="243" t="s">
        <v>79</v>
      </c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90"/>
      <c r="BG1" s="90"/>
    </row>
    <row r="2" spans="1:205" ht="18" customHeight="1" x14ac:dyDescent="0.2">
      <c r="A2" s="91">
        <v>3</v>
      </c>
      <c r="B2" s="91"/>
      <c r="AS2" s="244" t="s">
        <v>77</v>
      </c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92"/>
      <c r="BG2" s="92"/>
    </row>
    <row r="3" spans="1:205" x14ac:dyDescent="0.2">
      <c r="I3" s="93"/>
    </row>
    <row r="4" spans="1:205" s="94" customFormat="1" ht="19.5" customHeight="1" x14ac:dyDescent="0.2">
      <c r="C4" s="245" t="s">
        <v>80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5"/>
      <c r="BP4" s="246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95"/>
      <c r="EX4" s="95"/>
      <c r="EY4" s="95"/>
      <c r="EZ4" s="95"/>
      <c r="FA4" s="95"/>
      <c r="FB4" s="143"/>
      <c r="FC4" s="143"/>
      <c r="FD4" s="143"/>
      <c r="FE4" s="143"/>
      <c r="FF4" s="95"/>
      <c r="FG4" s="95"/>
      <c r="FH4" s="95"/>
      <c r="FI4" s="95"/>
      <c r="FJ4" s="95"/>
      <c r="FK4" s="95"/>
      <c r="FL4" s="95"/>
      <c r="FM4" s="95"/>
      <c r="FN4" s="143"/>
      <c r="FO4" s="143"/>
      <c r="FP4" s="143"/>
      <c r="FQ4" s="143"/>
      <c r="FR4" s="95"/>
      <c r="FS4" s="95"/>
      <c r="FT4" s="95"/>
      <c r="FU4" s="95"/>
      <c r="FV4" s="95"/>
      <c r="FW4" s="95"/>
      <c r="FX4" s="95"/>
      <c r="FY4" s="95"/>
      <c r="FZ4" s="143"/>
      <c r="GA4" s="143"/>
      <c r="GB4" s="143"/>
      <c r="GC4" s="143"/>
      <c r="GD4" s="95"/>
      <c r="GE4" s="95"/>
      <c r="GL4" s="143"/>
      <c r="GM4" s="143"/>
      <c r="GN4" s="143"/>
      <c r="GO4" s="143"/>
    </row>
    <row r="5" spans="1:205" s="23" customFormat="1" ht="21.75" customHeight="1" x14ac:dyDescent="0.2">
      <c r="B5" s="242" t="s">
        <v>98</v>
      </c>
      <c r="C5" s="242" t="s">
        <v>97</v>
      </c>
      <c r="D5" s="242" t="s">
        <v>95</v>
      </c>
      <c r="E5" s="242" t="s">
        <v>94</v>
      </c>
      <c r="F5" s="242" t="s">
        <v>96</v>
      </c>
      <c r="G5" s="247" t="s">
        <v>5</v>
      </c>
      <c r="H5" s="233" t="s">
        <v>6</v>
      </c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5"/>
      <c r="T5" s="233" t="s">
        <v>7</v>
      </c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5"/>
      <c r="AF5" s="233" t="s">
        <v>8</v>
      </c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5"/>
      <c r="AR5" s="233" t="s">
        <v>9</v>
      </c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5"/>
      <c r="BD5" s="233" t="s">
        <v>10</v>
      </c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5"/>
      <c r="BP5" s="231" t="s">
        <v>81</v>
      </c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 t="s">
        <v>11</v>
      </c>
      <c r="CC5" s="231"/>
      <c r="CD5" s="231"/>
      <c r="CE5" s="231"/>
      <c r="CF5" s="231"/>
      <c r="CG5" s="231"/>
      <c r="CH5" s="231"/>
      <c r="CI5" s="231"/>
      <c r="CJ5" s="231"/>
      <c r="CK5" s="231"/>
      <c r="CL5" s="231"/>
      <c r="CM5" s="231"/>
      <c r="CN5" s="231" t="s">
        <v>82</v>
      </c>
      <c r="CO5" s="231"/>
      <c r="CP5" s="231"/>
      <c r="CQ5" s="231"/>
      <c r="CR5" s="231"/>
      <c r="CS5" s="231"/>
      <c r="CT5" s="231"/>
      <c r="CU5" s="231"/>
      <c r="CV5" s="231"/>
      <c r="CW5" s="231"/>
      <c r="CX5" s="231"/>
      <c r="CY5" s="231"/>
      <c r="CZ5" s="231" t="s">
        <v>12</v>
      </c>
      <c r="DA5" s="231"/>
      <c r="DB5" s="231"/>
      <c r="DC5" s="231"/>
      <c r="DD5" s="231"/>
      <c r="DE5" s="231"/>
      <c r="DF5" s="231"/>
      <c r="DG5" s="231"/>
      <c r="DH5" s="231"/>
      <c r="DI5" s="231"/>
      <c r="DJ5" s="231"/>
      <c r="DK5" s="231"/>
      <c r="DL5" s="231" t="s">
        <v>13</v>
      </c>
      <c r="DM5" s="231"/>
      <c r="DN5" s="231"/>
      <c r="DO5" s="231"/>
      <c r="DP5" s="231"/>
      <c r="DQ5" s="231"/>
      <c r="DR5" s="231"/>
      <c r="DS5" s="231"/>
      <c r="DT5" s="231"/>
      <c r="DU5" s="231"/>
      <c r="DV5" s="231"/>
      <c r="DW5" s="231"/>
      <c r="DX5" s="231" t="s">
        <v>14</v>
      </c>
      <c r="DY5" s="231"/>
      <c r="DZ5" s="231"/>
      <c r="EA5" s="231"/>
      <c r="EB5" s="231"/>
      <c r="EC5" s="231"/>
      <c r="ED5" s="231"/>
      <c r="EE5" s="231"/>
      <c r="EF5" s="231"/>
      <c r="EG5" s="231"/>
      <c r="EH5" s="231"/>
      <c r="EI5" s="231"/>
      <c r="EJ5" s="231" t="s">
        <v>15</v>
      </c>
      <c r="EK5" s="231"/>
      <c r="EL5" s="231"/>
      <c r="EM5" s="231"/>
      <c r="EN5" s="231"/>
      <c r="EO5" s="231"/>
      <c r="EP5" s="231"/>
      <c r="EQ5" s="231"/>
      <c r="ER5" s="231"/>
      <c r="ES5" s="231"/>
      <c r="ET5" s="231"/>
      <c r="EU5" s="231"/>
      <c r="EV5" s="225" t="s">
        <v>16</v>
      </c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9" t="s">
        <v>17</v>
      </c>
      <c r="FI5" s="229"/>
      <c r="FJ5" s="229"/>
      <c r="FK5" s="229"/>
      <c r="FL5" s="229"/>
      <c r="FM5" s="229"/>
      <c r="FN5" s="229"/>
      <c r="FO5" s="229"/>
      <c r="FP5" s="229"/>
      <c r="FQ5" s="229"/>
      <c r="FR5" s="229"/>
      <c r="FS5" s="229"/>
      <c r="FT5" s="225" t="s">
        <v>18</v>
      </c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 t="s">
        <v>19</v>
      </c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144"/>
      <c r="GS5" s="144"/>
      <c r="GT5" s="144"/>
      <c r="GU5" s="144"/>
    </row>
    <row r="6" spans="1:205" s="96" customFormat="1" ht="15.75" customHeight="1" x14ac:dyDescent="0.2">
      <c r="B6" s="242"/>
      <c r="C6" s="242"/>
      <c r="D6" s="242"/>
      <c r="E6" s="242"/>
      <c r="F6" s="242"/>
      <c r="G6" s="247"/>
      <c r="H6" s="249" t="s">
        <v>87</v>
      </c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1"/>
      <c r="T6" s="236" t="s">
        <v>99</v>
      </c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8"/>
      <c r="AF6" s="249" t="s">
        <v>86</v>
      </c>
      <c r="AG6" s="250"/>
      <c r="AH6" s="250"/>
      <c r="AI6" s="250"/>
      <c r="AJ6" s="250"/>
      <c r="AK6" s="250"/>
      <c r="AL6" s="250"/>
      <c r="AM6" s="250"/>
      <c r="AN6" s="250"/>
      <c r="AO6" s="250"/>
      <c r="AP6" s="250"/>
      <c r="AQ6" s="251"/>
      <c r="AR6" s="236" t="s">
        <v>88</v>
      </c>
      <c r="AS6" s="237"/>
      <c r="AT6" s="237"/>
      <c r="AU6" s="237"/>
      <c r="AV6" s="237"/>
      <c r="AW6" s="237"/>
      <c r="AX6" s="237"/>
      <c r="AY6" s="237"/>
      <c r="AZ6" s="237"/>
      <c r="BA6" s="237"/>
      <c r="BB6" s="237"/>
      <c r="BC6" s="238"/>
      <c r="BD6" s="236" t="s">
        <v>89</v>
      </c>
      <c r="BE6" s="237"/>
      <c r="BF6" s="237"/>
      <c r="BG6" s="237"/>
      <c r="BH6" s="237"/>
      <c r="BI6" s="237"/>
      <c r="BJ6" s="237"/>
      <c r="BK6" s="237"/>
      <c r="BL6" s="237"/>
      <c r="BM6" s="237"/>
      <c r="BN6" s="237"/>
      <c r="BO6" s="238"/>
      <c r="BP6" s="232" t="s">
        <v>90</v>
      </c>
      <c r="BQ6" s="232"/>
      <c r="BR6" s="232"/>
      <c r="BS6" s="232"/>
      <c r="BT6" s="232"/>
      <c r="BU6" s="232"/>
      <c r="BV6" s="232"/>
      <c r="BW6" s="232"/>
      <c r="BX6" s="232"/>
      <c r="BY6" s="232"/>
      <c r="BZ6" s="232"/>
      <c r="CA6" s="232"/>
      <c r="CB6" s="232" t="s">
        <v>91</v>
      </c>
      <c r="CC6" s="232"/>
      <c r="CD6" s="232"/>
      <c r="CE6" s="232"/>
      <c r="CF6" s="232"/>
      <c r="CG6" s="232"/>
      <c r="CH6" s="232"/>
      <c r="CI6" s="232"/>
      <c r="CJ6" s="232"/>
      <c r="CK6" s="232"/>
      <c r="CL6" s="232"/>
      <c r="CM6" s="232"/>
      <c r="CN6" s="232" t="s">
        <v>92</v>
      </c>
      <c r="CO6" s="232"/>
      <c r="CP6" s="232"/>
      <c r="CQ6" s="232"/>
      <c r="CR6" s="232"/>
      <c r="CS6" s="232"/>
      <c r="CT6" s="232"/>
      <c r="CU6" s="232"/>
      <c r="CV6" s="232"/>
      <c r="CW6" s="232"/>
      <c r="CX6" s="232"/>
      <c r="CY6" s="232"/>
      <c r="CZ6" s="232" t="s">
        <v>100</v>
      </c>
      <c r="DA6" s="232"/>
      <c r="DB6" s="232"/>
      <c r="DC6" s="232"/>
      <c r="DD6" s="232"/>
      <c r="DE6" s="232"/>
      <c r="DF6" s="232"/>
      <c r="DG6" s="232"/>
      <c r="DH6" s="232"/>
      <c r="DI6" s="232"/>
      <c r="DJ6" s="232"/>
      <c r="DK6" s="232"/>
      <c r="DL6" s="232" t="s">
        <v>93</v>
      </c>
      <c r="DM6" s="232"/>
      <c r="DN6" s="232"/>
      <c r="DO6" s="232"/>
      <c r="DP6" s="232"/>
      <c r="DQ6" s="232"/>
      <c r="DR6" s="232"/>
      <c r="DS6" s="232"/>
      <c r="DT6" s="232"/>
      <c r="DU6" s="232"/>
      <c r="DV6" s="232"/>
      <c r="DW6" s="232"/>
      <c r="DX6" s="232" t="s">
        <v>101</v>
      </c>
      <c r="DY6" s="232"/>
      <c r="DZ6" s="232"/>
      <c r="EA6" s="232"/>
      <c r="EB6" s="232"/>
      <c r="EC6" s="232"/>
      <c r="ED6" s="232"/>
      <c r="EE6" s="232"/>
      <c r="EF6" s="232"/>
      <c r="EG6" s="232"/>
      <c r="EH6" s="232"/>
      <c r="EI6" s="232"/>
      <c r="EJ6" s="232" t="s">
        <v>102</v>
      </c>
      <c r="EK6" s="232"/>
      <c r="EL6" s="232"/>
      <c r="EM6" s="232"/>
      <c r="EN6" s="232"/>
      <c r="EO6" s="232"/>
      <c r="EP6" s="232"/>
      <c r="EQ6" s="232"/>
      <c r="ER6" s="232"/>
      <c r="ES6" s="232"/>
      <c r="ET6" s="232"/>
      <c r="EU6" s="232"/>
      <c r="EV6" s="228" t="s">
        <v>104</v>
      </c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30" t="s">
        <v>103</v>
      </c>
      <c r="FI6" s="230"/>
      <c r="FJ6" s="230"/>
      <c r="FK6" s="230"/>
      <c r="FL6" s="230"/>
      <c r="FM6" s="230"/>
      <c r="FN6" s="230"/>
      <c r="FO6" s="230"/>
      <c r="FP6" s="230"/>
      <c r="FQ6" s="230"/>
      <c r="FR6" s="230"/>
      <c r="FS6" s="230"/>
      <c r="FT6" s="228" t="s">
        <v>105</v>
      </c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145"/>
      <c r="GS6" s="145"/>
      <c r="GT6" s="241" t="s">
        <v>316</v>
      </c>
      <c r="GU6" s="241"/>
    </row>
    <row r="7" spans="1:205" s="23" customFormat="1" ht="23.25" customHeight="1" x14ac:dyDescent="0.2">
      <c r="B7" s="242"/>
      <c r="C7" s="242"/>
      <c r="D7" s="242"/>
      <c r="E7" s="242"/>
      <c r="F7" s="242"/>
      <c r="G7" s="247"/>
      <c r="H7" s="239" t="s">
        <v>83</v>
      </c>
      <c r="I7" s="239"/>
      <c r="J7" s="239" t="s">
        <v>320</v>
      </c>
      <c r="K7" s="239"/>
      <c r="L7" s="226" t="s">
        <v>123</v>
      </c>
      <c r="M7" s="227"/>
      <c r="N7" s="226" t="s">
        <v>121</v>
      </c>
      <c r="O7" s="227"/>
      <c r="P7" s="226" t="s">
        <v>122</v>
      </c>
      <c r="Q7" s="227"/>
      <c r="R7" s="239" t="s">
        <v>84</v>
      </c>
      <c r="S7" s="239"/>
      <c r="T7" s="239" t="s">
        <v>83</v>
      </c>
      <c r="U7" s="239"/>
      <c r="V7" s="239" t="s">
        <v>320</v>
      </c>
      <c r="W7" s="239"/>
      <c r="X7" s="226" t="s">
        <v>123</v>
      </c>
      <c r="Y7" s="227"/>
      <c r="Z7" s="226" t="s">
        <v>121</v>
      </c>
      <c r="AA7" s="227"/>
      <c r="AB7" s="226" t="s">
        <v>122</v>
      </c>
      <c r="AC7" s="227"/>
      <c r="AD7" s="239" t="s">
        <v>84</v>
      </c>
      <c r="AE7" s="239"/>
      <c r="AF7" s="239" t="s">
        <v>83</v>
      </c>
      <c r="AG7" s="239"/>
      <c r="AH7" s="239" t="s">
        <v>320</v>
      </c>
      <c r="AI7" s="239"/>
      <c r="AJ7" s="226" t="s">
        <v>123</v>
      </c>
      <c r="AK7" s="227"/>
      <c r="AL7" s="226" t="s">
        <v>121</v>
      </c>
      <c r="AM7" s="227"/>
      <c r="AN7" s="226" t="s">
        <v>122</v>
      </c>
      <c r="AO7" s="227"/>
      <c r="AP7" s="239" t="s">
        <v>84</v>
      </c>
      <c r="AQ7" s="239"/>
      <c r="AR7" s="239" t="s">
        <v>83</v>
      </c>
      <c r="AS7" s="239"/>
      <c r="AT7" s="239" t="s">
        <v>320</v>
      </c>
      <c r="AU7" s="239"/>
      <c r="AV7" s="226" t="s">
        <v>123</v>
      </c>
      <c r="AW7" s="227"/>
      <c r="AX7" s="226" t="s">
        <v>121</v>
      </c>
      <c r="AY7" s="227"/>
      <c r="AZ7" s="226" t="s">
        <v>122</v>
      </c>
      <c r="BA7" s="227"/>
      <c r="BB7" s="239" t="s">
        <v>84</v>
      </c>
      <c r="BC7" s="239"/>
      <c r="BD7" s="239" t="s">
        <v>83</v>
      </c>
      <c r="BE7" s="239"/>
      <c r="BF7" s="239" t="s">
        <v>320</v>
      </c>
      <c r="BG7" s="239"/>
      <c r="BH7" s="226" t="s">
        <v>123</v>
      </c>
      <c r="BI7" s="227"/>
      <c r="BJ7" s="226" t="s">
        <v>121</v>
      </c>
      <c r="BK7" s="227"/>
      <c r="BL7" s="226" t="s">
        <v>122</v>
      </c>
      <c r="BM7" s="227"/>
      <c r="BN7" s="239" t="s">
        <v>84</v>
      </c>
      <c r="BO7" s="239"/>
      <c r="BP7" s="239" t="s">
        <v>83</v>
      </c>
      <c r="BQ7" s="239"/>
      <c r="BR7" s="239" t="s">
        <v>320</v>
      </c>
      <c r="BS7" s="239"/>
      <c r="BT7" s="239" t="s">
        <v>123</v>
      </c>
      <c r="BU7" s="239"/>
      <c r="BV7" s="239" t="s">
        <v>121</v>
      </c>
      <c r="BW7" s="239"/>
      <c r="BX7" s="239" t="s">
        <v>122</v>
      </c>
      <c r="BY7" s="239"/>
      <c r="BZ7" s="226" t="s">
        <v>84</v>
      </c>
      <c r="CA7" s="227"/>
      <c r="CB7" s="226" t="s">
        <v>83</v>
      </c>
      <c r="CC7" s="227"/>
      <c r="CD7" s="226" t="s">
        <v>320</v>
      </c>
      <c r="CE7" s="227"/>
      <c r="CF7" s="226" t="s">
        <v>123</v>
      </c>
      <c r="CG7" s="227"/>
      <c r="CH7" s="226" t="s">
        <v>121</v>
      </c>
      <c r="CI7" s="227"/>
      <c r="CJ7" s="226" t="s">
        <v>122</v>
      </c>
      <c r="CK7" s="227"/>
      <c r="CL7" s="226" t="s">
        <v>84</v>
      </c>
      <c r="CM7" s="227"/>
      <c r="CN7" s="226" t="s">
        <v>83</v>
      </c>
      <c r="CO7" s="227"/>
      <c r="CP7" s="226" t="s">
        <v>320</v>
      </c>
      <c r="CQ7" s="227"/>
      <c r="CR7" s="226" t="s">
        <v>123</v>
      </c>
      <c r="CS7" s="227"/>
      <c r="CT7" s="226" t="s">
        <v>121</v>
      </c>
      <c r="CU7" s="227"/>
      <c r="CV7" s="226" t="s">
        <v>122</v>
      </c>
      <c r="CW7" s="227"/>
      <c r="CX7" s="226" t="s">
        <v>84</v>
      </c>
      <c r="CY7" s="227"/>
      <c r="CZ7" s="226" t="s">
        <v>83</v>
      </c>
      <c r="DA7" s="227"/>
      <c r="DB7" s="226" t="s">
        <v>320</v>
      </c>
      <c r="DC7" s="227"/>
      <c r="DD7" s="226" t="s">
        <v>123</v>
      </c>
      <c r="DE7" s="227"/>
      <c r="DF7" s="226" t="s">
        <v>121</v>
      </c>
      <c r="DG7" s="227"/>
      <c r="DH7" s="226" t="s">
        <v>122</v>
      </c>
      <c r="DI7" s="227"/>
      <c r="DJ7" s="226" t="s">
        <v>84</v>
      </c>
      <c r="DK7" s="227"/>
      <c r="DL7" s="226" t="s">
        <v>83</v>
      </c>
      <c r="DM7" s="227"/>
      <c r="DN7" s="226" t="s">
        <v>320</v>
      </c>
      <c r="DO7" s="227"/>
      <c r="DP7" s="226" t="s">
        <v>123</v>
      </c>
      <c r="DQ7" s="227"/>
      <c r="DR7" s="226" t="s">
        <v>121</v>
      </c>
      <c r="DS7" s="227"/>
      <c r="DT7" s="226" t="s">
        <v>122</v>
      </c>
      <c r="DU7" s="227"/>
      <c r="DV7" s="226" t="s">
        <v>84</v>
      </c>
      <c r="DW7" s="227"/>
      <c r="DX7" s="226" t="s">
        <v>83</v>
      </c>
      <c r="DY7" s="227"/>
      <c r="DZ7" s="226" t="s">
        <v>320</v>
      </c>
      <c r="EA7" s="227"/>
      <c r="EB7" s="226" t="s">
        <v>123</v>
      </c>
      <c r="EC7" s="227"/>
      <c r="ED7" s="226" t="s">
        <v>121</v>
      </c>
      <c r="EE7" s="227"/>
      <c r="EF7" s="226" t="s">
        <v>122</v>
      </c>
      <c r="EG7" s="227"/>
      <c r="EH7" s="226" t="s">
        <v>84</v>
      </c>
      <c r="EI7" s="227"/>
      <c r="EJ7" s="226" t="s">
        <v>83</v>
      </c>
      <c r="EK7" s="227"/>
      <c r="EL7" s="226" t="s">
        <v>320</v>
      </c>
      <c r="EM7" s="227"/>
      <c r="EN7" s="226" t="s">
        <v>123</v>
      </c>
      <c r="EO7" s="227"/>
      <c r="EP7" s="226" t="s">
        <v>121</v>
      </c>
      <c r="EQ7" s="227"/>
      <c r="ER7" s="226" t="s">
        <v>122</v>
      </c>
      <c r="ES7" s="227"/>
      <c r="ET7" s="226" t="s">
        <v>84</v>
      </c>
      <c r="EU7" s="227"/>
      <c r="EV7" s="226" t="s">
        <v>83</v>
      </c>
      <c r="EW7" s="227"/>
      <c r="EX7" s="226" t="s">
        <v>320</v>
      </c>
      <c r="EY7" s="227"/>
      <c r="EZ7" s="226" t="s">
        <v>123</v>
      </c>
      <c r="FA7" s="227"/>
      <c r="FB7" s="226" t="s">
        <v>121</v>
      </c>
      <c r="FC7" s="227"/>
      <c r="FD7" s="226" t="s">
        <v>122</v>
      </c>
      <c r="FE7" s="227"/>
      <c r="FF7" s="226" t="s">
        <v>84</v>
      </c>
      <c r="FG7" s="227"/>
      <c r="FH7" s="226" t="s">
        <v>83</v>
      </c>
      <c r="FI7" s="227"/>
      <c r="FJ7" s="226" t="s">
        <v>320</v>
      </c>
      <c r="FK7" s="227"/>
      <c r="FL7" s="226" t="s">
        <v>123</v>
      </c>
      <c r="FM7" s="227"/>
      <c r="FN7" s="226" t="s">
        <v>121</v>
      </c>
      <c r="FO7" s="227"/>
      <c r="FP7" s="226" t="s">
        <v>122</v>
      </c>
      <c r="FQ7" s="227"/>
      <c r="FR7" s="226" t="s">
        <v>84</v>
      </c>
      <c r="FS7" s="227"/>
      <c r="FT7" s="226" t="s">
        <v>83</v>
      </c>
      <c r="FU7" s="227"/>
      <c r="FV7" s="226" t="s">
        <v>320</v>
      </c>
      <c r="FW7" s="227"/>
      <c r="FX7" s="226" t="s">
        <v>123</v>
      </c>
      <c r="FY7" s="227"/>
      <c r="FZ7" s="226" t="s">
        <v>121</v>
      </c>
      <c r="GA7" s="227"/>
      <c r="GB7" s="226" t="s">
        <v>122</v>
      </c>
      <c r="GC7" s="227"/>
      <c r="GD7" s="226" t="s">
        <v>84</v>
      </c>
      <c r="GE7" s="227"/>
      <c r="GF7" s="226" t="s">
        <v>83</v>
      </c>
      <c r="GG7" s="227"/>
      <c r="GH7" s="226" t="s">
        <v>320</v>
      </c>
      <c r="GI7" s="227"/>
      <c r="GJ7" s="226" t="s">
        <v>123</v>
      </c>
      <c r="GK7" s="227"/>
      <c r="GL7" s="226" t="s">
        <v>121</v>
      </c>
      <c r="GM7" s="227"/>
      <c r="GN7" s="226" t="s">
        <v>122</v>
      </c>
      <c r="GO7" s="227"/>
      <c r="GP7" s="226" t="s">
        <v>84</v>
      </c>
      <c r="GQ7" s="227"/>
      <c r="GR7" s="226" t="s">
        <v>84</v>
      </c>
      <c r="GS7" s="227"/>
      <c r="GT7" s="240">
        <v>3017</v>
      </c>
      <c r="GU7" s="240"/>
    </row>
    <row r="8" spans="1:205" s="23" customFormat="1" ht="39.75" customHeight="1" x14ac:dyDescent="0.2">
      <c r="B8" s="242"/>
      <c r="C8" s="242"/>
      <c r="D8" s="242"/>
      <c r="E8" s="242"/>
      <c r="F8" s="242"/>
      <c r="G8" s="248"/>
      <c r="H8" s="24" t="s">
        <v>85</v>
      </c>
      <c r="I8" s="24" t="s">
        <v>20</v>
      </c>
      <c r="J8" s="24" t="s">
        <v>85</v>
      </c>
      <c r="K8" s="24" t="s">
        <v>20</v>
      </c>
      <c r="L8" s="24" t="s">
        <v>85</v>
      </c>
      <c r="M8" s="24" t="s">
        <v>20</v>
      </c>
      <c r="N8" s="24" t="s">
        <v>85</v>
      </c>
      <c r="O8" s="24" t="s">
        <v>20</v>
      </c>
      <c r="P8" s="24" t="s">
        <v>85</v>
      </c>
      <c r="Q8" s="24" t="s">
        <v>20</v>
      </c>
      <c r="R8" s="24" t="s">
        <v>85</v>
      </c>
      <c r="S8" s="24" t="s">
        <v>20</v>
      </c>
      <c r="T8" s="24" t="s">
        <v>85</v>
      </c>
      <c r="U8" s="24" t="s">
        <v>20</v>
      </c>
      <c r="V8" s="24" t="s">
        <v>85</v>
      </c>
      <c r="W8" s="24" t="s">
        <v>20</v>
      </c>
      <c r="X8" s="24" t="s">
        <v>85</v>
      </c>
      <c r="Y8" s="24" t="s">
        <v>20</v>
      </c>
      <c r="Z8" s="24" t="s">
        <v>85</v>
      </c>
      <c r="AA8" s="24" t="s">
        <v>20</v>
      </c>
      <c r="AB8" s="24" t="s">
        <v>85</v>
      </c>
      <c r="AC8" s="24" t="s">
        <v>20</v>
      </c>
      <c r="AD8" s="24" t="s">
        <v>85</v>
      </c>
      <c r="AE8" s="24" t="s">
        <v>20</v>
      </c>
      <c r="AF8" s="24" t="s">
        <v>85</v>
      </c>
      <c r="AG8" s="24" t="s">
        <v>20</v>
      </c>
      <c r="AH8" s="24" t="s">
        <v>85</v>
      </c>
      <c r="AI8" s="24" t="s">
        <v>20</v>
      </c>
      <c r="AJ8" s="24" t="s">
        <v>85</v>
      </c>
      <c r="AK8" s="24" t="s">
        <v>20</v>
      </c>
      <c r="AL8" s="24" t="s">
        <v>85</v>
      </c>
      <c r="AM8" s="24" t="s">
        <v>20</v>
      </c>
      <c r="AN8" s="24" t="s">
        <v>85</v>
      </c>
      <c r="AO8" s="24" t="s">
        <v>20</v>
      </c>
      <c r="AP8" s="24" t="s">
        <v>85</v>
      </c>
      <c r="AQ8" s="24" t="s">
        <v>20</v>
      </c>
      <c r="AR8" s="24" t="s">
        <v>85</v>
      </c>
      <c r="AS8" s="24" t="s">
        <v>20</v>
      </c>
      <c r="AT8" s="24" t="s">
        <v>85</v>
      </c>
      <c r="AU8" s="24" t="s">
        <v>20</v>
      </c>
      <c r="AV8" s="24" t="s">
        <v>85</v>
      </c>
      <c r="AW8" s="24" t="s">
        <v>20</v>
      </c>
      <c r="AX8" s="24" t="s">
        <v>85</v>
      </c>
      <c r="AY8" s="24" t="s">
        <v>20</v>
      </c>
      <c r="AZ8" s="24" t="s">
        <v>85</v>
      </c>
      <c r="BA8" s="24" t="s">
        <v>20</v>
      </c>
      <c r="BB8" s="24" t="s">
        <v>85</v>
      </c>
      <c r="BC8" s="24" t="s">
        <v>20</v>
      </c>
      <c r="BD8" s="24" t="s">
        <v>85</v>
      </c>
      <c r="BE8" s="24" t="s">
        <v>20</v>
      </c>
      <c r="BF8" s="24" t="s">
        <v>85</v>
      </c>
      <c r="BG8" s="24" t="s">
        <v>20</v>
      </c>
      <c r="BH8" s="24" t="s">
        <v>85</v>
      </c>
      <c r="BI8" s="24" t="s">
        <v>20</v>
      </c>
      <c r="BJ8" s="24" t="s">
        <v>85</v>
      </c>
      <c r="BK8" s="24" t="s">
        <v>20</v>
      </c>
      <c r="BL8" s="24" t="s">
        <v>85</v>
      </c>
      <c r="BM8" s="24" t="s">
        <v>20</v>
      </c>
      <c r="BN8" s="24" t="s">
        <v>85</v>
      </c>
      <c r="BO8" s="24" t="s">
        <v>20</v>
      </c>
      <c r="BP8" s="140" t="s">
        <v>85</v>
      </c>
      <c r="BQ8" s="140" t="s">
        <v>20</v>
      </c>
      <c r="BR8" s="140" t="s">
        <v>85</v>
      </c>
      <c r="BS8" s="140" t="s">
        <v>20</v>
      </c>
      <c r="BT8" s="140" t="s">
        <v>85</v>
      </c>
      <c r="BU8" s="140" t="s">
        <v>20</v>
      </c>
      <c r="BV8" s="140" t="s">
        <v>85</v>
      </c>
      <c r="BW8" s="140" t="s">
        <v>20</v>
      </c>
      <c r="BX8" s="140" t="s">
        <v>85</v>
      </c>
      <c r="BY8" s="140" t="s">
        <v>20</v>
      </c>
      <c r="BZ8" s="140" t="s">
        <v>85</v>
      </c>
      <c r="CA8" s="140" t="s">
        <v>20</v>
      </c>
      <c r="CB8" s="140" t="s">
        <v>85</v>
      </c>
      <c r="CC8" s="140" t="s">
        <v>20</v>
      </c>
      <c r="CD8" s="140" t="s">
        <v>85</v>
      </c>
      <c r="CE8" s="140" t="s">
        <v>20</v>
      </c>
      <c r="CF8" s="140" t="s">
        <v>85</v>
      </c>
      <c r="CG8" s="140" t="s">
        <v>20</v>
      </c>
      <c r="CH8" s="140" t="s">
        <v>85</v>
      </c>
      <c r="CI8" s="140" t="s">
        <v>20</v>
      </c>
      <c r="CJ8" s="140" t="s">
        <v>85</v>
      </c>
      <c r="CK8" s="140" t="s">
        <v>20</v>
      </c>
      <c r="CL8" s="140" t="s">
        <v>85</v>
      </c>
      <c r="CM8" s="140" t="s">
        <v>20</v>
      </c>
      <c r="CN8" s="140" t="s">
        <v>85</v>
      </c>
      <c r="CO8" s="140" t="s">
        <v>20</v>
      </c>
      <c r="CP8" s="140" t="s">
        <v>85</v>
      </c>
      <c r="CQ8" s="140" t="s">
        <v>20</v>
      </c>
      <c r="CR8" s="140" t="s">
        <v>85</v>
      </c>
      <c r="CS8" s="140" t="s">
        <v>20</v>
      </c>
      <c r="CT8" s="140" t="s">
        <v>85</v>
      </c>
      <c r="CU8" s="140" t="s">
        <v>20</v>
      </c>
      <c r="CV8" s="140" t="s">
        <v>85</v>
      </c>
      <c r="CW8" s="140" t="s">
        <v>20</v>
      </c>
      <c r="CX8" s="140" t="s">
        <v>85</v>
      </c>
      <c r="CY8" s="140" t="s">
        <v>20</v>
      </c>
      <c r="CZ8" s="140" t="s">
        <v>85</v>
      </c>
      <c r="DA8" s="140" t="s">
        <v>20</v>
      </c>
      <c r="DB8" s="140" t="s">
        <v>85</v>
      </c>
      <c r="DC8" s="140" t="s">
        <v>20</v>
      </c>
      <c r="DD8" s="140" t="s">
        <v>85</v>
      </c>
      <c r="DE8" s="140" t="s">
        <v>20</v>
      </c>
      <c r="DF8" s="140" t="s">
        <v>85</v>
      </c>
      <c r="DG8" s="140" t="s">
        <v>20</v>
      </c>
      <c r="DH8" s="140" t="s">
        <v>85</v>
      </c>
      <c r="DI8" s="140" t="s">
        <v>20</v>
      </c>
      <c r="DJ8" s="140" t="s">
        <v>85</v>
      </c>
      <c r="DK8" s="140" t="s">
        <v>20</v>
      </c>
      <c r="DL8" s="140" t="s">
        <v>85</v>
      </c>
      <c r="DM8" s="140" t="s">
        <v>20</v>
      </c>
      <c r="DN8" s="140" t="s">
        <v>85</v>
      </c>
      <c r="DO8" s="140" t="s">
        <v>20</v>
      </c>
      <c r="DP8" s="140" t="s">
        <v>85</v>
      </c>
      <c r="DQ8" s="140" t="s">
        <v>20</v>
      </c>
      <c r="DR8" s="140" t="s">
        <v>85</v>
      </c>
      <c r="DS8" s="140" t="s">
        <v>20</v>
      </c>
      <c r="DT8" s="140" t="s">
        <v>85</v>
      </c>
      <c r="DU8" s="140" t="s">
        <v>20</v>
      </c>
      <c r="DV8" s="140" t="s">
        <v>85</v>
      </c>
      <c r="DW8" s="140" t="s">
        <v>20</v>
      </c>
      <c r="DX8" s="140" t="s">
        <v>85</v>
      </c>
      <c r="DY8" s="140" t="s">
        <v>20</v>
      </c>
      <c r="DZ8" s="140" t="s">
        <v>85</v>
      </c>
      <c r="EA8" s="140" t="s">
        <v>20</v>
      </c>
      <c r="EB8" s="140" t="s">
        <v>85</v>
      </c>
      <c r="EC8" s="140" t="s">
        <v>20</v>
      </c>
      <c r="ED8" s="140" t="s">
        <v>85</v>
      </c>
      <c r="EE8" s="140" t="s">
        <v>20</v>
      </c>
      <c r="EF8" s="140" t="s">
        <v>85</v>
      </c>
      <c r="EG8" s="140" t="s">
        <v>20</v>
      </c>
      <c r="EH8" s="140" t="s">
        <v>85</v>
      </c>
      <c r="EI8" s="140" t="s">
        <v>20</v>
      </c>
      <c r="EJ8" s="140" t="s">
        <v>85</v>
      </c>
      <c r="EK8" s="140" t="s">
        <v>20</v>
      </c>
      <c r="EL8" s="140" t="s">
        <v>85</v>
      </c>
      <c r="EM8" s="140" t="s">
        <v>20</v>
      </c>
      <c r="EN8" s="140" t="s">
        <v>85</v>
      </c>
      <c r="EO8" s="140" t="s">
        <v>20</v>
      </c>
      <c r="EP8" s="140" t="s">
        <v>85</v>
      </c>
      <c r="EQ8" s="140" t="s">
        <v>20</v>
      </c>
      <c r="ER8" s="140" t="s">
        <v>85</v>
      </c>
      <c r="ES8" s="140" t="s">
        <v>20</v>
      </c>
      <c r="ET8" s="140" t="s">
        <v>85</v>
      </c>
      <c r="EU8" s="140" t="s">
        <v>20</v>
      </c>
      <c r="EV8" s="140" t="s">
        <v>85</v>
      </c>
      <c r="EW8" s="140" t="s">
        <v>20</v>
      </c>
      <c r="EX8" s="140" t="s">
        <v>85</v>
      </c>
      <c r="EY8" s="140" t="s">
        <v>20</v>
      </c>
      <c r="EZ8" s="140" t="s">
        <v>85</v>
      </c>
      <c r="FA8" s="140" t="s">
        <v>20</v>
      </c>
      <c r="FB8" s="140" t="s">
        <v>85</v>
      </c>
      <c r="FC8" s="140" t="s">
        <v>20</v>
      </c>
      <c r="FD8" s="140" t="s">
        <v>85</v>
      </c>
      <c r="FE8" s="140" t="s">
        <v>20</v>
      </c>
      <c r="FF8" s="140" t="s">
        <v>85</v>
      </c>
      <c r="FG8" s="140" t="s">
        <v>20</v>
      </c>
      <c r="FH8" s="140" t="s">
        <v>85</v>
      </c>
      <c r="FI8" s="140" t="s">
        <v>20</v>
      </c>
      <c r="FJ8" s="140" t="s">
        <v>85</v>
      </c>
      <c r="FK8" s="140" t="s">
        <v>20</v>
      </c>
      <c r="FL8" s="140" t="s">
        <v>85</v>
      </c>
      <c r="FM8" s="140" t="s">
        <v>20</v>
      </c>
      <c r="FN8" s="140" t="s">
        <v>85</v>
      </c>
      <c r="FO8" s="140" t="s">
        <v>20</v>
      </c>
      <c r="FP8" s="140" t="s">
        <v>85</v>
      </c>
      <c r="FQ8" s="140" t="s">
        <v>20</v>
      </c>
      <c r="FR8" s="140" t="s">
        <v>85</v>
      </c>
      <c r="FS8" s="140" t="s">
        <v>20</v>
      </c>
      <c r="FT8" s="140" t="s">
        <v>85</v>
      </c>
      <c r="FU8" s="140" t="s">
        <v>20</v>
      </c>
      <c r="FV8" s="140" t="s">
        <v>85</v>
      </c>
      <c r="FW8" s="140" t="s">
        <v>20</v>
      </c>
      <c r="FX8" s="140" t="s">
        <v>85</v>
      </c>
      <c r="FY8" s="140" t="s">
        <v>20</v>
      </c>
      <c r="FZ8" s="140" t="s">
        <v>85</v>
      </c>
      <c r="GA8" s="140" t="s">
        <v>20</v>
      </c>
      <c r="GB8" s="140" t="s">
        <v>85</v>
      </c>
      <c r="GC8" s="140" t="s">
        <v>20</v>
      </c>
      <c r="GD8" s="140" t="s">
        <v>85</v>
      </c>
      <c r="GE8" s="140" t="s">
        <v>20</v>
      </c>
      <c r="GF8" s="140" t="s">
        <v>85</v>
      </c>
      <c r="GG8" s="140" t="s">
        <v>20</v>
      </c>
      <c r="GH8" s="140" t="s">
        <v>85</v>
      </c>
      <c r="GI8" s="140" t="s">
        <v>20</v>
      </c>
      <c r="GJ8" s="140" t="s">
        <v>85</v>
      </c>
      <c r="GK8" s="140" t="s">
        <v>20</v>
      </c>
      <c r="GL8" s="140" t="s">
        <v>85</v>
      </c>
      <c r="GM8" s="140" t="s">
        <v>20</v>
      </c>
      <c r="GN8" s="140" t="s">
        <v>85</v>
      </c>
      <c r="GO8" s="140" t="s">
        <v>20</v>
      </c>
      <c r="GP8" s="140" t="s">
        <v>85</v>
      </c>
      <c r="GQ8" s="140" t="s">
        <v>20</v>
      </c>
      <c r="GR8" s="140" t="s">
        <v>85</v>
      </c>
      <c r="GS8" s="140" t="s">
        <v>20</v>
      </c>
      <c r="GT8" s="144" t="s">
        <v>314</v>
      </c>
      <c r="GU8" s="144" t="s">
        <v>315</v>
      </c>
    </row>
    <row r="9" spans="1:205" s="23" customFormat="1" hidden="1" x14ac:dyDescent="0.2">
      <c r="B9" s="30"/>
      <c r="C9" s="97"/>
      <c r="D9" s="97"/>
      <c r="E9" s="97" t="s">
        <v>21</v>
      </c>
      <c r="F9" s="131"/>
      <c r="G9" s="132"/>
      <c r="H9" s="133">
        <f>SUM(H10:H16)</f>
        <v>8</v>
      </c>
      <c r="I9" s="133">
        <f t="shared" ref="I9:BS9" si="0">SUM(I10:I16)</f>
        <v>1317018.2530000003</v>
      </c>
      <c r="J9" s="133">
        <f t="shared" si="0"/>
        <v>2</v>
      </c>
      <c r="K9" s="133">
        <f t="shared" si="0"/>
        <v>329254.56325000006</v>
      </c>
      <c r="L9" s="134">
        <f>SUM(L10,L16)</f>
        <v>2</v>
      </c>
      <c r="M9" s="134">
        <f t="shared" ref="M9:Q9" si="1">SUM(M10,M16)</f>
        <v>348259.79000000004</v>
      </c>
      <c r="N9" s="134">
        <f t="shared" si="1"/>
        <v>0</v>
      </c>
      <c r="O9" s="134">
        <f t="shared" si="1"/>
        <v>0</v>
      </c>
      <c r="P9" s="134">
        <f t="shared" si="1"/>
        <v>2</v>
      </c>
      <c r="Q9" s="134">
        <f t="shared" si="1"/>
        <v>348259.79000000004</v>
      </c>
      <c r="R9" s="135">
        <f t="shared" ref="R9" si="2">SUM(L9-J9)</f>
        <v>0</v>
      </c>
      <c r="S9" s="135">
        <f t="shared" ref="S9" si="3">SUM(M9-K9)</f>
        <v>19005.226749999973</v>
      </c>
      <c r="T9" s="133">
        <f t="shared" si="0"/>
        <v>0</v>
      </c>
      <c r="U9" s="133">
        <f t="shared" si="0"/>
        <v>0</v>
      </c>
      <c r="V9" s="133">
        <f t="shared" si="0"/>
        <v>0</v>
      </c>
      <c r="W9" s="133">
        <f t="shared" si="0"/>
        <v>0</v>
      </c>
      <c r="X9" s="134">
        <f>SUM(X10,X16)</f>
        <v>0</v>
      </c>
      <c r="Y9" s="134">
        <f t="shared" ref="Y9" si="4">SUM(Y10,Y16)</f>
        <v>0</v>
      </c>
      <c r="Z9" s="134">
        <f t="shared" ref="Z9" si="5">SUM(Z10,Z16)</f>
        <v>0</v>
      </c>
      <c r="AA9" s="134">
        <f t="shared" ref="AA9" si="6">SUM(AA10,AA16)</f>
        <v>0</v>
      </c>
      <c r="AB9" s="134">
        <f t="shared" ref="AB9" si="7">SUM(AB10,AB16)</f>
        <v>0</v>
      </c>
      <c r="AC9" s="134">
        <f t="shared" ref="AC9" si="8">SUM(AC10,AC16)</f>
        <v>0</v>
      </c>
      <c r="AD9" s="135">
        <f t="shared" ref="AD9:AD20" si="9">SUM(X9-V9)</f>
        <v>0</v>
      </c>
      <c r="AE9" s="135">
        <f t="shared" ref="AE9:AE20" si="10">SUM(Y9-W9)</f>
        <v>0</v>
      </c>
      <c r="AF9" s="133">
        <f t="shared" si="0"/>
        <v>0</v>
      </c>
      <c r="AG9" s="133">
        <f t="shared" si="0"/>
        <v>0</v>
      </c>
      <c r="AH9" s="133">
        <f t="shared" si="0"/>
        <v>0</v>
      </c>
      <c r="AI9" s="133">
        <f t="shared" si="0"/>
        <v>0</v>
      </c>
      <c r="AJ9" s="134">
        <f>SUM(AJ10,AJ16)</f>
        <v>0</v>
      </c>
      <c r="AK9" s="134">
        <f t="shared" ref="AK9" si="11">SUM(AK10,AK16)</f>
        <v>0</v>
      </c>
      <c r="AL9" s="134">
        <f t="shared" ref="AL9" si="12">SUM(AL10,AL16)</f>
        <v>0</v>
      </c>
      <c r="AM9" s="134">
        <f t="shared" ref="AM9" si="13">SUM(AM10,AM16)</f>
        <v>0</v>
      </c>
      <c r="AN9" s="134">
        <f t="shared" ref="AN9" si="14">SUM(AN10,AN16)</f>
        <v>0</v>
      </c>
      <c r="AO9" s="134">
        <f t="shared" ref="AO9" si="15">SUM(AO10,AO16)</f>
        <v>0</v>
      </c>
      <c r="AP9" s="135">
        <f t="shared" ref="AP9:AP20" si="16">SUM(AJ9-AH9)</f>
        <v>0</v>
      </c>
      <c r="AQ9" s="135">
        <f t="shared" ref="AQ9:AQ20" si="17">SUM(AK9-AI9)</f>
        <v>0</v>
      </c>
      <c r="AR9" s="133">
        <f t="shared" si="0"/>
        <v>0</v>
      </c>
      <c r="AS9" s="133">
        <f t="shared" si="0"/>
        <v>0</v>
      </c>
      <c r="AT9" s="133">
        <f t="shared" si="0"/>
        <v>0</v>
      </c>
      <c r="AU9" s="133">
        <f t="shared" si="0"/>
        <v>0</v>
      </c>
      <c r="AV9" s="134">
        <f>SUM(AV10,AV16)</f>
        <v>0</v>
      </c>
      <c r="AW9" s="134">
        <f t="shared" ref="AW9" si="18">SUM(AW10,AW16)</f>
        <v>0</v>
      </c>
      <c r="AX9" s="134">
        <f t="shared" ref="AX9" si="19">SUM(AX10,AX16)</f>
        <v>0</v>
      </c>
      <c r="AY9" s="134">
        <f t="shared" ref="AY9" si="20">SUM(AY10,AY16)</f>
        <v>0</v>
      </c>
      <c r="AZ9" s="134">
        <f t="shared" ref="AZ9" si="21">SUM(AZ10,AZ16)</f>
        <v>0</v>
      </c>
      <c r="BA9" s="134">
        <f t="shared" ref="BA9" si="22">SUM(BA10,BA16)</f>
        <v>0</v>
      </c>
      <c r="BB9" s="135">
        <f t="shared" ref="BB9:BB20" si="23">SUM(AV9-AT9)</f>
        <v>0</v>
      </c>
      <c r="BC9" s="135">
        <f t="shared" ref="BC9:BC20" si="24">SUM(AW9-AU9)</f>
        <v>0</v>
      </c>
      <c r="BD9" s="133">
        <f t="shared" si="0"/>
        <v>8</v>
      </c>
      <c r="BE9" s="133">
        <f t="shared" si="0"/>
        <v>1418379.4122000001</v>
      </c>
      <c r="BF9" s="133">
        <f t="shared" si="0"/>
        <v>2</v>
      </c>
      <c r="BG9" s="133">
        <f t="shared" si="0"/>
        <v>354594.85305000003</v>
      </c>
      <c r="BH9" s="134">
        <f>SUM(BH10,BH16)</f>
        <v>4</v>
      </c>
      <c r="BI9" s="134">
        <f t="shared" ref="BI9" si="25">SUM(BI10,BI16)</f>
        <v>721859.87</v>
      </c>
      <c r="BJ9" s="134">
        <f t="shared" ref="BJ9" si="26">SUM(BJ10,BJ16)</f>
        <v>0</v>
      </c>
      <c r="BK9" s="134">
        <f t="shared" ref="BK9" si="27">SUM(BK10,BK16)</f>
        <v>0</v>
      </c>
      <c r="BL9" s="134">
        <f t="shared" ref="BL9" si="28">SUM(BL10,BL16)</f>
        <v>4</v>
      </c>
      <c r="BM9" s="134">
        <f t="shared" ref="BM9" si="29">SUM(BM10,BM16)</f>
        <v>721859.87</v>
      </c>
      <c r="BN9" s="135">
        <f t="shared" ref="BN9:BN20" si="30">SUM(BH9-BF9)</f>
        <v>2</v>
      </c>
      <c r="BO9" s="135">
        <f t="shared" ref="BO9:BO20" si="31">SUM(BI9-BG9)</f>
        <v>367265.01694999996</v>
      </c>
      <c r="BP9" s="133">
        <f t="shared" si="0"/>
        <v>0</v>
      </c>
      <c r="BQ9" s="133">
        <f t="shared" si="0"/>
        <v>0</v>
      </c>
      <c r="BR9" s="133">
        <f t="shared" si="0"/>
        <v>0</v>
      </c>
      <c r="BS9" s="133">
        <f t="shared" si="0"/>
        <v>0</v>
      </c>
      <c r="BT9" s="134">
        <f>SUM(BT10,BT16)</f>
        <v>0</v>
      </c>
      <c r="BU9" s="134">
        <f t="shared" ref="BU9" si="32">SUM(BU10,BU16)</f>
        <v>0</v>
      </c>
      <c r="BV9" s="134">
        <f t="shared" ref="BV9" si="33">SUM(BV10,BV16)</f>
        <v>0</v>
      </c>
      <c r="BW9" s="134">
        <f t="shared" ref="BW9" si="34">SUM(BW10,BW16)</f>
        <v>0</v>
      </c>
      <c r="BX9" s="134">
        <f t="shared" ref="BX9" si="35">SUM(BX10,BX16)</f>
        <v>0</v>
      </c>
      <c r="BY9" s="134">
        <f t="shared" ref="BY9" si="36">SUM(BY10,BY16)</f>
        <v>0</v>
      </c>
      <c r="BZ9" s="135">
        <f t="shared" ref="BZ9:BZ20" si="37">SUM(BT9-BR9)</f>
        <v>0</v>
      </c>
      <c r="CA9" s="135">
        <f t="shared" ref="CA9:CA20" si="38">SUM(BU9-BS9)</f>
        <v>0</v>
      </c>
      <c r="CB9" s="133">
        <f t="shared" ref="CB9:EA9" si="39">SUM(CB10:CB16)</f>
        <v>0</v>
      </c>
      <c r="CC9" s="133">
        <f t="shared" si="39"/>
        <v>0</v>
      </c>
      <c r="CD9" s="133">
        <f t="shared" si="39"/>
        <v>0</v>
      </c>
      <c r="CE9" s="133">
        <f t="shared" si="39"/>
        <v>0</v>
      </c>
      <c r="CF9" s="134">
        <f>SUM(CF10,CF16)</f>
        <v>0</v>
      </c>
      <c r="CG9" s="134">
        <f t="shared" ref="CG9" si="40">SUM(CG10,CG16)</f>
        <v>0</v>
      </c>
      <c r="CH9" s="134">
        <f t="shared" ref="CH9" si="41">SUM(CH10,CH16)</f>
        <v>0</v>
      </c>
      <c r="CI9" s="134">
        <f t="shared" ref="CI9" si="42">SUM(CI10,CI16)</f>
        <v>0</v>
      </c>
      <c r="CJ9" s="134">
        <f t="shared" ref="CJ9" si="43">SUM(CJ10,CJ16)</f>
        <v>0</v>
      </c>
      <c r="CK9" s="134">
        <f t="shared" ref="CK9" si="44">SUM(CK10,CK16)</f>
        <v>0</v>
      </c>
      <c r="CL9" s="135">
        <f t="shared" ref="CL9:CL20" si="45">SUM(CF9-CD9)</f>
        <v>0</v>
      </c>
      <c r="CM9" s="135">
        <f t="shared" ref="CM9:CM20" si="46">SUM(CG9-CE9)</f>
        <v>0</v>
      </c>
      <c r="CN9" s="133">
        <f t="shared" si="39"/>
        <v>0</v>
      </c>
      <c r="CO9" s="133">
        <f t="shared" si="39"/>
        <v>0</v>
      </c>
      <c r="CP9" s="133">
        <f t="shared" si="39"/>
        <v>0</v>
      </c>
      <c r="CQ9" s="133">
        <f t="shared" si="39"/>
        <v>0</v>
      </c>
      <c r="CR9" s="134">
        <f>SUM(CR10,CR16)</f>
        <v>0</v>
      </c>
      <c r="CS9" s="134">
        <f t="shared" ref="CS9" si="47">SUM(CS10,CS16)</f>
        <v>0</v>
      </c>
      <c r="CT9" s="134">
        <f t="shared" ref="CT9" si="48">SUM(CT10,CT16)</f>
        <v>0</v>
      </c>
      <c r="CU9" s="134">
        <f t="shared" ref="CU9" si="49">SUM(CU10,CU16)</f>
        <v>0</v>
      </c>
      <c r="CV9" s="134">
        <f t="shared" ref="CV9" si="50">SUM(CV10,CV16)</f>
        <v>0</v>
      </c>
      <c r="CW9" s="134">
        <f t="shared" ref="CW9" si="51">SUM(CW10,CW16)</f>
        <v>0</v>
      </c>
      <c r="CX9" s="135">
        <f t="shared" ref="CX9:CX20" si="52">SUM(CR9-CP9)</f>
        <v>0</v>
      </c>
      <c r="CY9" s="135">
        <f t="shared" ref="CY9:CY20" si="53">SUM(CS9-CQ9)</f>
        <v>0</v>
      </c>
      <c r="CZ9" s="133">
        <f t="shared" si="39"/>
        <v>0</v>
      </c>
      <c r="DA9" s="133">
        <f t="shared" si="39"/>
        <v>0</v>
      </c>
      <c r="DB9" s="133">
        <f t="shared" si="39"/>
        <v>0</v>
      </c>
      <c r="DC9" s="133">
        <f t="shared" si="39"/>
        <v>0</v>
      </c>
      <c r="DD9" s="134">
        <f>SUM(DD10,DD16)</f>
        <v>0</v>
      </c>
      <c r="DE9" s="134">
        <f t="shared" ref="DE9" si="54">SUM(DE10,DE16)</f>
        <v>0</v>
      </c>
      <c r="DF9" s="134">
        <f t="shared" ref="DF9" si="55">SUM(DF10,DF16)</f>
        <v>0</v>
      </c>
      <c r="DG9" s="134">
        <f t="shared" ref="DG9" si="56">SUM(DG10,DG16)</f>
        <v>0</v>
      </c>
      <c r="DH9" s="134">
        <f t="shared" ref="DH9" si="57">SUM(DH10,DH16)</f>
        <v>0</v>
      </c>
      <c r="DI9" s="134">
        <f t="shared" ref="DI9" si="58">SUM(DI10,DI16)</f>
        <v>0</v>
      </c>
      <c r="DJ9" s="135">
        <f t="shared" ref="DJ9:DJ20" si="59">SUM(DD9-DB9)</f>
        <v>0</v>
      </c>
      <c r="DK9" s="135">
        <f t="shared" ref="DK9:DK20" si="60">SUM(DE9-DC9)</f>
        <v>0</v>
      </c>
      <c r="DL9" s="133">
        <f t="shared" si="39"/>
        <v>0</v>
      </c>
      <c r="DM9" s="133">
        <f t="shared" si="39"/>
        <v>0</v>
      </c>
      <c r="DN9" s="133">
        <f t="shared" si="39"/>
        <v>0</v>
      </c>
      <c r="DO9" s="133">
        <f t="shared" si="39"/>
        <v>0</v>
      </c>
      <c r="DP9" s="134">
        <f>SUM(DP10,DP16)</f>
        <v>0</v>
      </c>
      <c r="DQ9" s="134">
        <f t="shared" ref="DQ9" si="61">SUM(DQ10,DQ16)</f>
        <v>0</v>
      </c>
      <c r="DR9" s="134">
        <f t="shared" ref="DR9" si="62">SUM(DR10,DR16)</f>
        <v>0</v>
      </c>
      <c r="DS9" s="134">
        <f t="shared" ref="DS9" si="63">SUM(DS10,DS16)</f>
        <v>0</v>
      </c>
      <c r="DT9" s="134">
        <f t="shared" ref="DT9" si="64">SUM(DT10,DT16)</f>
        <v>0</v>
      </c>
      <c r="DU9" s="134">
        <f t="shared" ref="DU9" si="65">SUM(DU10,DU16)</f>
        <v>0</v>
      </c>
      <c r="DV9" s="162">
        <f t="shared" ref="DV9:DV20" si="66">SUM(DP9-DN9)</f>
        <v>0</v>
      </c>
      <c r="DW9" s="162">
        <f t="shared" ref="DW9:DW20" si="67">SUM(DQ9-DO9)</f>
        <v>0</v>
      </c>
      <c r="DX9" s="133">
        <f t="shared" si="39"/>
        <v>39</v>
      </c>
      <c r="DY9" s="133">
        <f t="shared" si="39"/>
        <v>6296930.0706000002</v>
      </c>
      <c r="DZ9" s="133">
        <f t="shared" si="39"/>
        <v>9.75</v>
      </c>
      <c r="EA9" s="133">
        <f t="shared" si="39"/>
        <v>1574232.5176500001</v>
      </c>
      <c r="EB9" s="134">
        <f>SUM(EB10,EB16)</f>
        <v>16</v>
      </c>
      <c r="EC9" s="134">
        <f t="shared" ref="EC9" si="68">SUM(EC10,EC16)</f>
        <v>2583356</v>
      </c>
      <c r="ED9" s="134">
        <f t="shared" ref="ED9" si="69">SUM(ED10,ED16)</f>
        <v>0</v>
      </c>
      <c r="EE9" s="134">
        <f t="shared" ref="EE9" si="70">SUM(EE10,EE16)</f>
        <v>0</v>
      </c>
      <c r="EF9" s="134">
        <f t="shared" ref="EF9" si="71">SUM(EF10,EF16)</f>
        <v>16</v>
      </c>
      <c r="EG9" s="134">
        <f t="shared" ref="EG9" si="72">SUM(EG10,EG16)</f>
        <v>2583356</v>
      </c>
      <c r="EH9" s="135">
        <f t="shared" ref="EH9:EH20" si="73">SUM(EB9-DZ9)</f>
        <v>6.25</v>
      </c>
      <c r="EI9" s="135">
        <f t="shared" ref="EI9:EI20" si="74">SUM(EC9-EA9)</f>
        <v>1009123.4823499999</v>
      </c>
      <c r="EJ9" s="133">
        <f t="shared" ref="EJ9:GQ9" si="75">SUM(EJ10:EJ16)</f>
        <v>5</v>
      </c>
      <c r="EK9" s="133">
        <f t="shared" si="75"/>
        <v>807298.72700000007</v>
      </c>
      <c r="EL9" s="133">
        <f t="shared" si="75"/>
        <v>1.25</v>
      </c>
      <c r="EM9" s="133">
        <f t="shared" si="75"/>
        <v>201824.68174999999</v>
      </c>
      <c r="EN9" s="134">
        <f>SUM(EN10,EN16)</f>
        <v>0</v>
      </c>
      <c r="EO9" s="134">
        <f t="shared" ref="EO9" si="76">SUM(EO10,EO16)</f>
        <v>0</v>
      </c>
      <c r="EP9" s="134">
        <f t="shared" ref="EP9" si="77">SUM(EP10,EP16)</f>
        <v>0</v>
      </c>
      <c r="EQ9" s="134">
        <f t="shared" ref="EQ9" si="78">SUM(EQ10,EQ16)</f>
        <v>0</v>
      </c>
      <c r="ER9" s="134">
        <f t="shared" ref="ER9" si="79">SUM(ER10,ER16)</f>
        <v>0</v>
      </c>
      <c r="ES9" s="134">
        <f t="shared" ref="ES9" si="80">SUM(ES10,ES16)</f>
        <v>0</v>
      </c>
      <c r="ET9" s="135">
        <f t="shared" ref="ET9:ET20" si="81">SUM(EN9-EL9)</f>
        <v>-1.25</v>
      </c>
      <c r="EU9" s="135">
        <f t="shared" ref="EU9:EU20" si="82">SUM(EO9-EM9)</f>
        <v>-201824.68174999999</v>
      </c>
      <c r="EV9" s="133">
        <f t="shared" si="75"/>
        <v>0</v>
      </c>
      <c r="EW9" s="133">
        <f t="shared" si="75"/>
        <v>0</v>
      </c>
      <c r="EX9" s="133">
        <f t="shared" si="75"/>
        <v>0</v>
      </c>
      <c r="EY9" s="133">
        <f t="shared" si="75"/>
        <v>0</v>
      </c>
      <c r="EZ9" s="134">
        <f>SUM(EZ10,EZ16)</f>
        <v>0</v>
      </c>
      <c r="FA9" s="134">
        <f t="shared" ref="FA9" si="83">SUM(FA10,FA16)</f>
        <v>0</v>
      </c>
      <c r="FB9" s="134">
        <f t="shared" ref="FB9" si="84">SUM(FB10,FB16)</f>
        <v>0</v>
      </c>
      <c r="FC9" s="134">
        <f t="shared" ref="FC9" si="85">SUM(FC10,FC16)</f>
        <v>0</v>
      </c>
      <c r="FD9" s="134">
        <f t="shared" ref="FD9" si="86">SUM(FD10,FD16)</f>
        <v>0</v>
      </c>
      <c r="FE9" s="134">
        <f t="shared" ref="FE9" si="87">SUM(FE10,FE16)</f>
        <v>0</v>
      </c>
      <c r="FF9" s="135">
        <f t="shared" ref="FF9:FF21" si="88">SUM(EZ9-EX9)</f>
        <v>0</v>
      </c>
      <c r="FG9" s="135">
        <f t="shared" ref="FG9:FG21" si="89">SUM(FA9-EY9)</f>
        <v>0</v>
      </c>
      <c r="FH9" s="133">
        <f t="shared" si="75"/>
        <v>0</v>
      </c>
      <c r="FI9" s="133">
        <f t="shared" si="75"/>
        <v>0</v>
      </c>
      <c r="FJ9" s="133">
        <f t="shared" si="75"/>
        <v>0</v>
      </c>
      <c r="FK9" s="133">
        <f t="shared" si="75"/>
        <v>0</v>
      </c>
      <c r="FL9" s="134">
        <f>SUM(FL10,FL16)</f>
        <v>0</v>
      </c>
      <c r="FM9" s="134">
        <f t="shared" ref="FM9" si="90">SUM(FM10,FM16)</f>
        <v>0</v>
      </c>
      <c r="FN9" s="134">
        <f t="shared" ref="FN9" si="91">SUM(FN10,FN16)</f>
        <v>0</v>
      </c>
      <c r="FO9" s="134">
        <f t="shared" ref="FO9" si="92">SUM(FO10,FO16)</f>
        <v>0</v>
      </c>
      <c r="FP9" s="134">
        <f t="shared" ref="FP9" si="93">SUM(FP10,FP16)</f>
        <v>0</v>
      </c>
      <c r="FQ9" s="134">
        <f t="shared" ref="FQ9" si="94">SUM(FQ10,FQ16)</f>
        <v>0</v>
      </c>
      <c r="FR9" s="135">
        <f t="shared" ref="FR9:FR21" si="95">SUM(FL9-FJ9)</f>
        <v>0</v>
      </c>
      <c r="FS9" s="135">
        <f t="shared" ref="FS9:FS21" si="96">SUM(FM9-FK9)</f>
        <v>0</v>
      </c>
      <c r="FT9" s="133">
        <f t="shared" si="75"/>
        <v>0</v>
      </c>
      <c r="FU9" s="133">
        <f t="shared" si="75"/>
        <v>0</v>
      </c>
      <c r="FV9" s="133">
        <f t="shared" si="75"/>
        <v>0</v>
      </c>
      <c r="FW9" s="133">
        <f t="shared" si="75"/>
        <v>0</v>
      </c>
      <c r="FX9" s="134">
        <f>SUM(FX10,FX16)</f>
        <v>0</v>
      </c>
      <c r="FY9" s="134">
        <f t="shared" ref="FY9" si="97">SUM(FY10,FY16)</f>
        <v>0</v>
      </c>
      <c r="FZ9" s="134">
        <f t="shared" ref="FZ9" si="98">SUM(FZ10,FZ16)</f>
        <v>0</v>
      </c>
      <c r="GA9" s="134">
        <f t="shared" ref="GA9" si="99">SUM(GA10,GA16)</f>
        <v>0</v>
      </c>
      <c r="GB9" s="134">
        <f t="shared" ref="GB9" si="100">SUM(GB10,GB16)</f>
        <v>0</v>
      </c>
      <c r="GC9" s="134">
        <f t="shared" ref="GC9" si="101">SUM(GC10,GC16)</f>
        <v>0</v>
      </c>
      <c r="GD9" s="135">
        <f t="shared" ref="GD9:GD21" si="102">SUM(FX9-FV9)</f>
        <v>0</v>
      </c>
      <c r="GE9" s="135">
        <f t="shared" ref="GE9:GE21" si="103">SUM(FY9-FW9)</f>
        <v>0</v>
      </c>
      <c r="GF9" s="133">
        <f>SUM(GF10,GF16)</f>
        <v>60</v>
      </c>
      <c r="GG9" s="134">
        <f t="shared" ref="GG9:GO9" si="104">SUM(GG10,GG16)</f>
        <v>9839626.4628000017</v>
      </c>
      <c r="GH9" s="133">
        <f>SUM(GF9/12*$A$2)</f>
        <v>15</v>
      </c>
      <c r="GI9" s="199">
        <f>SUM(GG9/12*$A$2)</f>
        <v>2459906.6157000004</v>
      </c>
      <c r="GJ9" s="133">
        <f t="shared" si="104"/>
        <v>22</v>
      </c>
      <c r="GK9" s="134">
        <f t="shared" si="104"/>
        <v>3653475.66</v>
      </c>
      <c r="GL9" s="133">
        <f t="shared" si="104"/>
        <v>0</v>
      </c>
      <c r="GM9" s="133">
        <f t="shared" si="104"/>
        <v>0</v>
      </c>
      <c r="GN9" s="133">
        <f t="shared" si="104"/>
        <v>22</v>
      </c>
      <c r="GO9" s="134">
        <f t="shared" si="104"/>
        <v>3653475.66</v>
      </c>
      <c r="GP9" s="133">
        <f t="shared" si="75"/>
        <v>7</v>
      </c>
      <c r="GQ9" s="134">
        <f t="shared" si="75"/>
        <v>1193569.0442999997</v>
      </c>
      <c r="GR9" s="146"/>
      <c r="GS9" s="144"/>
      <c r="GT9" s="144"/>
      <c r="GU9" s="144"/>
    </row>
    <row r="10" spans="1:205" hidden="1" x14ac:dyDescent="0.2">
      <c r="B10" s="105"/>
      <c r="C10" s="111"/>
      <c r="D10" s="112"/>
      <c r="E10" s="127" t="s">
        <v>22</v>
      </c>
      <c r="F10" s="129">
        <v>1</v>
      </c>
      <c r="G10" s="130">
        <v>161459.74540000001</v>
      </c>
      <c r="H10" s="110">
        <v>7</v>
      </c>
      <c r="I10" s="110">
        <v>1130218.2178000002</v>
      </c>
      <c r="J10" s="110">
        <f>SUM(H10/12*$A$2)</f>
        <v>1.75</v>
      </c>
      <c r="K10" s="110">
        <f>SUM(I10/12*$A$2)</f>
        <v>282554.55445000005</v>
      </c>
      <c r="L10" s="110">
        <f>SUM(L11:L15)</f>
        <v>1</v>
      </c>
      <c r="M10" s="110">
        <f t="shared" ref="M10:Q10" si="105">SUM(M11:M15)</f>
        <v>161459.75</v>
      </c>
      <c r="N10" s="110">
        <f t="shared" si="105"/>
        <v>0</v>
      </c>
      <c r="O10" s="110">
        <f t="shared" si="105"/>
        <v>0</v>
      </c>
      <c r="P10" s="110">
        <f t="shared" si="105"/>
        <v>1</v>
      </c>
      <c r="Q10" s="110">
        <f t="shared" si="105"/>
        <v>161459.75</v>
      </c>
      <c r="R10" s="126">
        <f t="shared" ref="R10" si="106">SUM(L10-J10)</f>
        <v>-0.75</v>
      </c>
      <c r="S10" s="126">
        <f t="shared" ref="S10" si="107">SUM(M10-K10)</f>
        <v>-121094.80445000005</v>
      </c>
      <c r="T10" s="110"/>
      <c r="U10" s="110">
        <v>0</v>
      </c>
      <c r="V10" s="110">
        <f>SUM(T10/12*$A$2)</f>
        <v>0</v>
      </c>
      <c r="W10" s="110">
        <f>SUM(U10/12*$A$2)</f>
        <v>0</v>
      </c>
      <c r="X10" s="110">
        <f>SUM(X11:X15)</f>
        <v>0</v>
      </c>
      <c r="Y10" s="110">
        <f t="shared" ref="Y10" si="108">SUM(Y11:Y15)</f>
        <v>0</v>
      </c>
      <c r="Z10" s="110">
        <f t="shared" ref="Z10" si="109">SUM(Z11:Z15)</f>
        <v>0</v>
      </c>
      <c r="AA10" s="110">
        <f t="shared" ref="AA10" si="110">SUM(AA11:AA15)</f>
        <v>0</v>
      </c>
      <c r="AB10" s="110">
        <f t="shared" ref="AB10" si="111">SUM(AB11:AB15)</f>
        <v>0</v>
      </c>
      <c r="AC10" s="110">
        <f t="shared" ref="AC10" si="112">SUM(AC11:AC15)</f>
        <v>0</v>
      </c>
      <c r="AD10" s="126">
        <f t="shared" si="9"/>
        <v>0</v>
      </c>
      <c r="AE10" s="126">
        <f t="shared" si="10"/>
        <v>0</v>
      </c>
      <c r="AF10" s="110">
        <f>VLOOKUP($E10,'ВМП план'!$B$8:$AL$43,12,0)</f>
        <v>0</v>
      </c>
      <c r="AG10" s="110">
        <f>VLOOKUP($E10,'ВМП план'!$B$8:$AL$43,13,0)</f>
        <v>0</v>
      </c>
      <c r="AH10" s="110">
        <f>SUM(AF10/12*$A$2)</f>
        <v>0</v>
      </c>
      <c r="AI10" s="110">
        <f>SUM(AG10/12*$A$2)</f>
        <v>0</v>
      </c>
      <c r="AJ10" s="110">
        <f>SUM(AJ11:AJ15)</f>
        <v>0</v>
      </c>
      <c r="AK10" s="110">
        <f t="shared" ref="AK10" si="113">SUM(AK11:AK15)</f>
        <v>0</v>
      </c>
      <c r="AL10" s="110">
        <f t="shared" ref="AL10" si="114">SUM(AL11:AL15)</f>
        <v>0</v>
      </c>
      <c r="AM10" s="110">
        <f t="shared" ref="AM10" si="115">SUM(AM11:AM15)</f>
        <v>0</v>
      </c>
      <c r="AN10" s="110">
        <f t="shared" ref="AN10" si="116">SUM(AN11:AN15)</f>
        <v>0</v>
      </c>
      <c r="AO10" s="110">
        <f t="shared" ref="AO10" si="117">SUM(AO11:AO15)</f>
        <v>0</v>
      </c>
      <c r="AP10" s="126">
        <f t="shared" si="16"/>
        <v>0</v>
      </c>
      <c r="AQ10" s="126">
        <f t="shared" si="17"/>
        <v>0</v>
      </c>
      <c r="AR10" s="110"/>
      <c r="AS10" s="110"/>
      <c r="AT10" s="110">
        <f>SUM(AR10/12*$A$2)</f>
        <v>0</v>
      </c>
      <c r="AU10" s="110">
        <f>SUM(AS10/12*$A$2)</f>
        <v>0</v>
      </c>
      <c r="AV10" s="110">
        <f>SUM(AV11:AV15)</f>
        <v>0</v>
      </c>
      <c r="AW10" s="110">
        <f t="shared" ref="AW10" si="118">SUM(AW11:AW15)</f>
        <v>0</v>
      </c>
      <c r="AX10" s="110">
        <f t="shared" ref="AX10" si="119">SUM(AX11:AX15)</f>
        <v>0</v>
      </c>
      <c r="AY10" s="110">
        <f t="shared" ref="AY10" si="120">SUM(AY11:AY15)</f>
        <v>0</v>
      </c>
      <c r="AZ10" s="110">
        <f t="shared" ref="AZ10" si="121">SUM(AZ11:AZ15)</f>
        <v>0</v>
      </c>
      <c r="BA10" s="110">
        <f t="shared" ref="BA10" si="122">SUM(BA11:BA15)</f>
        <v>0</v>
      </c>
      <c r="BB10" s="126">
        <f t="shared" si="23"/>
        <v>0</v>
      </c>
      <c r="BC10" s="126">
        <f t="shared" si="24"/>
        <v>0</v>
      </c>
      <c r="BD10" s="110">
        <v>3</v>
      </c>
      <c r="BE10" s="110">
        <v>484379.23620000004</v>
      </c>
      <c r="BF10" s="110">
        <f>SUM(BD10/12*$A$2)</f>
        <v>0.75</v>
      </c>
      <c r="BG10" s="110">
        <f>SUM(BE10/12*$A$2)</f>
        <v>121094.80905000001</v>
      </c>
      <c r="BH10" s="110">
        <f>SUM(BH11:BH15)</f>
        <v>1</v>
      </c>
      <c r="BI10" s="110">
        <f t="shared" ref="BI10" si="123">SUM(BI11:BI15)</f>
        <v>161459.75</v>
      </c>
      <c r="BJ10" s="110">
        <f t="shared" ref="BJ10" si="124">SUM(BJ11:BJ15)</f>
        <v>0</v>
      </c>
      <c r="BK10" s="110">
        <f t="shared" ref="BK10" si="125">SUM(BK11:BK15)</f>
        <v>0</v>
      </c>
      <c r="BL10" s="110">
        <f t="shared" ref="BL10" si="126">SUM(BL11:BL15)</f>
        <v>1</v>
      </c>
      <c r="BM10" s="110">
        <f t="shared" ref="BM10" si="127">SUM(BM11:BM15)</f>
        <v>161459.75</v>
      </c>
      <c r="BN10" s="126">
        <f t="shared" si="30"/>
        <v>0.25</v>
      </c>
      <c r="BO10" s="126">
        <f t="shared" si="31"/>
        <v>40364.940949999989</v>
      </c>
      <c r="BP10" s="110"/>
      <c r="BQ10" s="110"/>
      <c r="BR10" s="110">
        <f>SUM(BP10/12*$A$2)</f>
        <v>0</v>
      </c>
      <c r="BS10" s="110">
        <f>SUM(BQ10/12*$A$2)</f>
        <v>0</v>
      </c>
      <c r="BT10" s="110">
        <f>SUM(BT11:BT15)</f>
        <v>0</v>
      </c>
      <c r="BU10" s="110">
        <f t="shared" ref="BU10" si="128">SUM(BU11:BU15)</f>
        <v>0</v>
      </c>
      <c r="BV10" s="110">
        <f t="shared" ref="BV10" si="129">SUM(BV11:BV15)</f>
        <v>0</v>
      </c>
      <c r="BW10" s="110">
        <f t="shared" ref="BW10" si="130">SUM(BW11:BW15)</f>
        <v>0</v>
      </c>
      <c r="BX10" s="110">
        <f t="shared" ref="BX10" si="131">SUM(BX11:BX15)</f>
        <v>0</v>
      </c>
      <c r="BY10" s="110">
        <f t="shared" ref="BY10" si="132">SUM(BY11:BY15)</f>
        <v>0</v>
      </c>
      <c r="BZ10" s="126">
        <f t="shared" si="37"/>
        <v>0</v>
      </c>
      <c r="CA10" s="126">
        <f t="shared" si="38"/>
        <v>0</v>
      </c>
      <c r="CB10" s="110"/>
      <c r="CC10" s="110"/>
      <c r="CD10" s="110">
        <f>SUM(CB10/12*$A$2)</f>
        <v>0</v>
      </c>
      <c r="CE10" s="110">
        <f>SUM(CC10/12*$A$2)</f>
        <v>0</v>
      </c>
      <c r="CF10" s="110">
        <f>SUM(CF11:CF15)</f>
        <v>0</v>
      </c>
      <c r="CG10" s="110">
        <f t="shared" ref="CG10" si="133">SUM(CG11:CG15)</f>
        <v>0</v>
      </c>
      <c r="CH10" s="110">
        <f t="shared" ref="CH10" si="134">SUM(CH11:CH15)</f>
        <v>0</v>
      </c>
      <c r="CI10" s="110">
        <f t="shared" ref="CI10" si="135">SUM(CI11:CI15)</f>
        <v>0</v>
      </c>
      <c r="CJ10" s="110">
        <f t="shared" ref="CJ10" si="136">SUM(CJ11:CJ15)</f>
        <v>0</v>
      </c>
      <c r="CK10" s="110">
        <f t="shared" ref="CK10" si="137">SUM(CK11:CK15)</f>
        <v>0</v>
      </c>
      <c r="CL10" s="126">
        <f t="shared" si="45"/>
        <v>0</v>
      </c>
      <c r="CM10" s="126">
        <f t="shared" si="46"/>
        <v>0</v>
      </c>
      <c r="CN10" s="110"/>
      <c r="CO10" s="110"/>
      <c r="CP10" s="110">
        <f>SUM(CN10/12*$A$2)</f>
        <v>0</v>
      </c>
      <c r="CQ10" s="110">
        <f>SUM(CO10/12*$A$2)</f>
        <v>0</v>
      </c>
      <c r="CR10" s="110">
        <f>SUM(CR11:CR15)</f>
        <v>0</v>
      </c>
      <c r="CS10" s="110">
        <f t="shared" ref="CS10" si="138">SUM(CS11:CS15)</f>
        <v>0</v>
      </c>
      <c r="CT10" s="110">
        <f t="shared" ref="CT10" si="139">SUM(CT11:CT15)</f>
        <v>0</v>
      </c>
      <c r="CU10" s="110">
        <f t="shared" ref="CU10" si="140">SUM(CU11:CU15)</f>
        <v>0</v>
      </c>
      <c r="CV10" s="110">
        <f t="shared" ref="CV10" si="141">SUM(CV11:CV15)</f>
        <v>0</v>
      </c>
      <c r="CW10" s="110">
        <f t="shared" ref="CW10" si="142">SUM(CW11:CW15)</f>
        <v>0</v>
      </c>
      <c r="CX10" s="126">
        <f t="shared" si="52"/>
        <v>0</v>
      </c>
      <c r="CY10" s="126">
        <f t="shared" si="53"/>
        <v>0</v>
      </c>
      <c r="CZ10" s="110"/>
      <c r="DA10" s="110"/>
      <c r="DB10" s="110">
        <f>SUM(CZ10/12*$A$2)</f>
        <v>0</v>
      </c>
      <c r="DC10" s="110">
        <f>SUM(DA10/12*$A$2)</f>
        <v>0</v>
      </c>
      <c r="DD10" s="110">
        <f>SUM(DD11:DD15)</f>
        <v>0</v>
      </c>
      <c r="DE10" s="110">
        <f t="shared" ref="DE10" si="143">SUM(DE11:DE15)</f>
        <v>0</v>
      </c>
      <c r="DF10" s="110">
        <f t="shared" ref="DF10" si="144">SUM(DF11:DF15)</f>
        <v>0</v>
      </c>
      <c r="DG10" s="110">
        <f t="shared" ref="DG10" si="145">SUM(DG11:DG15)</f>
        <v>0</v>
      </c>
      <c r="DH10" s="110">
        <f t="shared" ref="DH10" si="146">SUM(DH11:DH15)</f>
        <v>0</v>
      </c>
      <c r="DI10" s="110">
        <f t="shared" ref="DI10" si="147">SUM(DI11:DI15)</f>
        <v>0</v>
      </c>
      <c r="DJ10" s="126">
        <f t="shared" si="59"/>
        <v>0</v>
      </c>
      <c r="DK10" s="126">
        <f t="shared" si="60"/>
        <v>0</v>
      </c>
      <c r="DL10" s="110"/>
      <c r="DM10" s="110"/>
      <c r="DN10" s="110">
        <f>SUM(DL10/12*$A$2)</f>
        <v>0</v>
      </c>
      <c r="DO10" s="110">
        <f>SUM(DM10/12*$A$2)</f>
        <v>0</v>
      </c>
      <c r="DP10" s="110">
        <f>SUM(DP11:DP15)</f>
        <v>0</v>
      </c>
      <c r="DQ10" s="110">
        <f t="shared" ref="DQ10" si="148">SUM(DQ11:DQ15)</f>
        <v>0</v>
      </c>
      <c r="DR10" s="110">
        <f t="shared" ref="DR10" si="149">SUM(DR11:DR15)</f>
        <v>0</v>
      </c>
      <c r="DS10" s="110">
        <f t="shared" ref="DS10" si="150">SUM(DS11:DS15)</f>
        <v>0</v>
      </c>
      <c r="DT10" s="110">
        <f t="shared" ref="DT10" si="151">SUM(DT11:DT15)</f>
        <v>0</v>
      </c>
      <c r="DU10" s="110">
        <f t="shared" ref="DU10" si="152">SUM(DU11:DU15)</f>
        <v>0</v>
      </c>
      <c r="DV10" s="126">
        <f t="shared" si="66"/>
        <v>0</v>
      </c>
      <c r="DW10" s="126">
        <f t="shared" si="67"/>
        <v>0</v>
      </c>
      <c r="DX10" s="110">
        <v>39</v>
      </c>
      <c r="DY10" s="110">
        <v>6296930.0706000002</v>
      </c>
      <c r="DZ10" s="110">
        <f>SUM(DX10/12*$A$2)</f>
        <v>9.75</v>
      </c>
      <c r="EA10" s="110">
        <f>SUM(DY10/12*$A$2)</f>
        <v>1574232.5176500001</v>
      </c>
      <c r="EB10" s="110">
        <f>SUM(EB11:EB15)</f>
        <v>16</v>
      </c>
      <c r="EC10" s="110">
        <f t="shared" ref="EC10" si="153">SUM(EC11:EC15)</f>
        <v>2583356</v>
      </c>
      <c r="ED10" s="110">
        <f t="shared" ref="ED10" si="154">SUM(ED11:ED15)</f>
        <v>0</v>
      </c>
      <c r="EE10" s="110">
        <f t="shared" ref="EE10" si="155">SUM(EE11:EE15)</f>
        <v>0</v>
      </c>
      <c r="EF10" s="110">
        <f t="shared" ref="EF10" si="156">SUM(EF11:EF15)</f>
        <v>16</v>
      </c>
      <c r="EG10" s="110">
        <f t="shared" ref="EG10" si="157">SUM(EG11:EG15)</f>
        <v>2583356</v>
      </c>
      <c r="EH10" s="126">
        <f t="shared" si="73"/>
        <v>6.25</v>
      </c>
      <c r="EI10" s="126">
        <f t="shared" si="74"/>
        <v>1009123.4823499999</v>
      </c>
      <c r="EJ10" s="110">
        <v>5</v>
      </c>
      <c r="EK10" s="110">
        <v>807298.72700000007</v>
      </c>
      <c r="EL10" s="110">
        <f>SUM(EJ10/12*$A$2)</f>
        <v>1.25</v>
      </c>
      <c r="EM10" s="110">
        <f>SUM(EK10/12*$A$2)</f>
        <v>201824.68174999999</v>
      </c>
      <c r="EN10" s="110">
        <f>SUM(EN11:EN15)</f>
        <v>0</v>
      </c>
      <c r="EO10" s="110">
        <f t="shared" ref="EO10" si="158">SUM(EO11:EO15)</f>
        <v>0</v>
      </c>
      <c r="EP10" s="110">
        <f t="shared" ref="EP10" si="159">SUM(EP11:EP15)</f>
        <v>0</v>
      </c>
      <c r="EQ10" s="110">
        <f t="shared" ref="EQ10" si="160">SUM(EQ11:EQ15)</f>
        <v>0</v>
      </c>
      <c r="ER10" s="110">
        <f t="shared" ref="ER10" si="161">SUM(ER11:ER15)</f>
        <v>0</v>
      </c>
      <c r="ES10" s="110">
        <f t="shared" ref="ES10" si="162">SUM(ES11:ES15)</f>
        <v>0</v>
      </c>
      <c r="ET10" s="126">
        <f t="shared" si="81"/>
        <v>-1.25</v>
      </c>
      <c r="EU10" s="126">
        <f t="shared" si="82"/>
        <v>-201824.68174999999</v>
      </c>
      <c r="EV10" s="110"/>
      <c r="EW10" s="110"/>
      <c r="EX10" s="110">
        <f>SUM(EV10/12*$A$2)</f>
        <v>0</v>
      </c>
      <c r="EY10" s="110">
        <f>SUM(EW10/12*$A$2)</f>
        <v>0</v>
      </c>
      <c r="EZ10" s="110">
        <f>SUM(EZ11:EZ15)</f>
        <v>0</v>
      </c>
      <c r="FA10" s="110">
        <f t="shared" ref="FA10" si="163">SUM(FA11:FA15)</f>
        <v>0</v>
      </c>
      <c r="FB10" s="110">
        <f t="shared" ref="FB10" si="164">SUM(FB11:FB15)</f>
        <v>0</v>
      </c>
      <c r="FC10" s="110">
        <f t="shared" ref="FC10" si="165">SUM(FC11:FC15)</f>
        <v>0</v>
      </c>
      <c r="FD10" s="110">
        <f t="shared" ref="FD10" si="166">SUM(FD11:FD15)</f>
        <v>0</v>
      </c>
      <c r="FE10" s="110">
        <f t="shared" ref="FE10" si="167">SUM(FE11:FE15)</f>
        <v>0</v>
      </c>
      <c r="FF10" s="126">
        <f t="shared" si="88"/>
        <v>0</v>
      </c>
      <c r="FG10" s="126">
        <f t="shared" si="89"/>
        <v>0</v>
      </c>
      <c r="FH10" s="110"/>
      <c r="FI10" s="110"/>
      <c r="FJ10" s="110">
        <f>SUM(FH10/12*$A$2)</f>
        <v>0</v>
      </c>
      <c r="FK10" s="110">
        <f>SUM(FI10/12*$A$2)</f>
        <v>0</v>
      </c>
      <c r="FL10" s="110">
        <f>SUM(FL11:FL15)</f>
        <v>0</v>
      </c>
      <c r="FM10" s="110">
        <f t="shared" ref="FM10" si="168">SUM(FM11:FM15)</f>
        <v>0</v>
      </c>
      <c r="FN10" s="110">
        <f t="shared" ref="FN10" si="169">SUM(FN11:FN15)</f>
        <v>0</v>
      </c>
      <c r="FO10" s="110">
        <f t="shared" ref="FO10" si="170">SUM(FO11:FO15)</f>
        <v>0</v>
      </c>
      <c r="FP10" s="110">
        <f t="shared" ref="FP10" si="171">SUM(FP11:FP15)</f>
        <v>0</v>
      </c>
      <c r="FQ10" s="110">
        <f t="shared" ref="FQ10" si="172">SUM(FQ11:FQ15)</f>
        <v>0</v>
      </c>
      <c r="FR10" s="126">
        <f t="shared" si="95"/>
        <v>0</v>
      </c>
      <c r="FS10" s="126">
        <f t="shared" si="96"/>
        <v>0</v>
      </c>
      <c r="FT10" s="110"/>
      <c r="FU10" s="110"/>
      <c r="FV10" s="110">
        <f>SUM(FT10/12*$A$2)</f>
        <v>0</v>
      </c>
      <c r="FW10" s="110">
        <f>SUM(FU10/12*$A$2)</f>
        <v>0</v>
      </c>
      <c r="FX10" s="110">
        <f>SUM(FX11:FX15)</f>
        <v>0</v>
      </c>
      <c r="FY10" s="110">
        <f t="shared" ref="FY10" si="173">SUM(FY11:FY15)</f>
        <v>0</v>
      </c>
      <c r="FZ10" s="110">
        <f t="shared" ref="FZ10" si="174">SUM(FZ11:FZ15)</f>
        <v>0</v>
      </c>
      <c r="GA10" s="110">
        <f t="shared" ref="GA10" si="175">SUM(GA11:GA15)</f>
        <v>0</v>
      </c>
      <c r="GB10" s="110">
        <f t="shared" ref="GB10" si="176">SUM(GB11:GB15)</f>
        <v>0</v>
      </c>
      <c r="GC10" s="110">
        <f t="shared" ref="GC10" si="177">SUM(GC11:GC15)</f>
        <v>0</v>
      </c>
      <c r="GD10" s="126">
        <f t="shared" si="102"/>
        <v>0</v>
      </c>
      <c r="GE10" s="126">
        <f t="shared" si="103"/>
        <v>0</v>
      </c>
      <c r="GF10" s="110">
        <f t="shared" ref="GF10:GG16" si="178">H10+T10+AF10+AR10+BD10+BP10+CB10+CN10+CZ10+DL10+DX10+EJ10+EV10+FH10+FT10</f>
        <v>54</v>
      </c>
      <c r="GG10" s="110">
        <f t="shared" si="178"/>
        <v>8718826.251600001</v>
      </c>
      <c r="GH10" s="133">
        <f>SUM(GF10/12*$A$2)</f>
        <v>13.5</v>
      </c>
      <c r="GI10" s="199">
        <f>SUM(GG10/12*$A$2)</f>
        <v>2179706.5629000003</v>
      </c>
      <c r="GJ10" s="110">
        <f>SUM(GJ11:GJ15)</f>
        <v>18</v>
      </c>
      <c r="GK10" s="110">
        <f t="shared" ref="GK10:GO10" si="179">SUM(GK11:GK15)</f>
        <v>2906275.5</v>
      </c>
      <c r="GL10" s="110">
        <f t="shared" si="179"/>
        <v>0</v>
      </c>
      <c r="GM10" s="110">
        <f t="shared" si="179"/>
        <v>0</v>
      </c>
      <c r="GN10" s="110">
        <f t="shared" si="179"/>
        <v>18</v>
      </c>
      <c r="GO10" s="110">
        <f t="shared" si="179"/>
        <v>2906275.5</v>
      </c>
      <c r="GP10" s="110">
        <f>SUM(GJ10-GH10)</f>
        <v>4.5</v>
      </c>
      <c r="GQ10" s="110">
        <f>SUM(GK10-GI10)</f>
        <v>726568.93709999975</v>
      </c>
      <c r="GR10" s="147"/>
      <c r="GS10" s="81"/>
      <c r="GT10" s="183">
        <v>161459.74540000001</v>
      </c>
      <c r="GU10" s="183">
        <f>SUM(GK10/GJ10)</f>
        <v>161459.75</v>
      </c>
      <c r="GW10" s="185"/>
    </row>
    <row r="11" spans="1:205" ht="32.25" hidden="1" customHeight="1" x14ac:dyDescent="0.2">
      <c r="B11" s="81" t="s">
        <v>135</v>
      </c>
      <c r="C11" s="82" t="s">
        <v>136</v>
      </c>
      <c r="D11" s="89">
        <v>2</v>
      </c>
      <c r="E11" s="89" t="s">
        <v>137</v>
      </c>
      <c r="F11" s="89">
        <v>1</v>
      </c>
      <c r="G11" s="101">
        <v>161459.74540000001</v>
      </c>
      <c r="H11" s="102"/>
      <c r="I11" s="102"/>
      <c r="J11" s="102"/>
      <c r="K11" s="102"/>
      <c r="L11" s="102">
        <f>VLOOKUP($D11,'факт '!$D$7:$AQ$89,3,0)</f>
        <v>0</v>
      </c>
      <c r="M11" s="102">
        <f>VLOOKUP($D11,'факт '!$D$7:$AQ$89,4,0)</f>
        <v>0</v>
      </c>
      <c r="N11" s="102"/>
      <c r="O11" s="102"/>
      <c r="P11" s="102">
        <f>SUM(L11+N11)</f>
        <v>0</v>
      </c>
      <c r="Q11" s="102">
        <f>SUM(M11+O11)</f>
        <v>0</v>
      </c>
      <c r="R11" s="103">
        <f t="shared" ref="R11:R88" si="180">SUM(L11-J11)</f>
        <v>0</v>
      </c>
      <c r="S11" s="103">
        <f t="shared" ref="S11:S88" si="181">SUM(M11-K11)</f>
        <v>0</v>
      </c>
      <c r="T11" s="102"/>
      <c r="U11" s="102"/>
      <c r="V11" s="102"/>
      <c r="W11" s="102"/>
      <c r="X11" s="102">
        <f>VLOOKUP($D11,'факт '!$D$7:$AQ$89,7,0)</f>
        <v>0</v>
      </c>
      <c r="Y11" s="102">
        <f>VLOOKUP($D11,'факт '!$D$7:$AQ$89,8,0)</f>
        <v>0</v>
      </c>
      <c r="Z11" s="102">
        <f>VLOOKUP($D11,'факт '!$D$7:$AQ$89,9,0)</f>
        <v>0</v>
      </c>
      <c r="AA11" s="102">
        <f>VLOOKUP($D11,'факт '!$D$7:$AQ$89,10,0)</f>
        <v>0</v>
      </c>
      <c r="AB11" s="102">
        <f>SUM(X11+Z11)</f>
        <v>0</v>
      </c>
      <c r="AC11" s="102">
        <f>SUM(Y11+AA11)</f>
        <v>0</v>
      </c>
      <c r="AD11" s="103">
        <f t="shared" si="9"/>
        <v>0</v>
      </c>
      <c r="AE11" s="103">
        <f t="shared" si="10"/>
        <v>0</v>
      </c>
      <c r="AF11" s="102"/>
      <c r="AG11" s="102"/>
      <c r="AH11" s="102"/>
      <c r="AI11" s="102"/>
      <c r="AJ11" s="102">
        <f>VLOOKUP($D11,'факт '!$D$7:$AQ$89,5,0)</f>
        <v>0</v>
      </c>
      <c r="AK11" s="102">
        <f>VLOOKUP($D11,'факт '!$D$7:$AQ$89,6,0)</f>
        <v>0</v>
      </c>
      <c r="AL11" s="102"/>
      <c r="AM11" s="102"/>
      <c r="AN11" s="102">
        <f>SUM(AJ11+AL11)</f>
        <v>0</v>
      </c>
      <c r="AO11" s="102">
        <f>SUM(AK11+AM11)</f>
        <v>0</v>
      </c>
      <c r="AP11" s="103">
        <f t="shared" si="16"/>
        <v>0</v>
      </c>
      <c r="AQ11" s="103">
        <f t="shared" si="17"/>
        <v>0</v>
      </c>
      <c r="AR11" s="102"/>
      <c r="AS11" s="102"/>
      <c r="AT11" s="102"/>
      <c r="AU11" s="102"/>
      <c r="AV11" s="102">
        <f>VLOOKUP($D11,'факт '!$D$7:$AQ$89,11,0)</f>
        <v>0</v>
      </c>
      <c r="AW11" s="102">
        <f>VLOOKUP($D11,'факт '!$D$7:$AQ$89,12,0)</f>
        <v>0</v>
      </c>
      <c r="AX11" s="102"/>
      <c r="AY11" s="102"/>
      <c r="AZ11" s="102">
        <f>SUM(AV11+AX11)</f>
        <v>0</v>
      </c>
      <c r="BA11" s="102">
        <f>SUM(AW11+AY11)</f>
        <v>0</v>
      </c>
      <c r="BB11" s="103">
        <f t="shared" si="23"/>
        <v>0</v>
      </c>
      <c r="BC11" s="103">
        <f t="shared" si="24"/>
        <v>0</v>
      </c>
      <c r="BD11" s="102"/>
      <c r="BE11" s="102"/>
      <c r="BF11" s="102"/>
      <c r="BG11" s="102"/>
      <c r="BH11" s="102">
        <f>VLOOKUP($D11,'факт '!$D$7:$AQ$89,15,0)</f>
        <v>0</v>
      </c>
      <c r="BI11" s="102">
        <f>VLOOKUP($D11,'факт '!$D$7:$AQ$89,16,0)</f>
        <v>0</v>
      </c>
      <c r="BJ11" s="102">
        <f>VLOOKUP($D11,'факт '!$D$7:$AQ$89,17,0)</f>
        <v>0</v>
      </c>
      <c r="BK11" s="102">
        <f>VLOOKUP($D11,'факт '!$D$7:$AQ$89,18,0)</f>
        <v>0</v>
      </c>
      <c r="BL11" s="102">
        <f>SUM(BH11+BJ11)</f>
        <v>0</v>
      </c>
      <c r="BM11" s="102">
        <f>SUM(BI11+BK11)</f>
        <v>0</v>
      </c>
      <c r="BN11" s="103">
        <f t="shared" si="30"/>
        <v>0</v>
      </c>
      <c r="BO11" s="103">
        <f t="shared" si="31"/>
        <v>0</v>
      </c>
      <c r="BP11" s="102"/>
      <c r="BQ11" s="102"/>
      <c r="BR11" s="102"/>
      <c r="BS11" s="102"/>
      <c r="BT11" s="102">
        <f>VLOOKUP($D11,'факт '!$D$7:$AQ$89,19,0)</f>
        <v>0</v>
      </c>
      <c r="BU11" s="102">
        <f>VLOOKUP($D11,'факт '!$D$7:$AQ$89,20,0)</f>
        <v>0</v>
      </c>
      <c r="BV11" s="102">
        <f>VLOOKUP($D11,'факт '!$D$7:$AQ$89,21,0)</f>
        <v>0</v>
      </c>
      <c r="BW11" s="102">
        <f>VLOOKUP($D11,'факт '!$D$7:$AQ$89,22,0)</f>
        <v>0</v>
      </c>
      <c r="BX11" s="102">
        <f>SUM(BT11+BV11)</f>
        <v>0</v>
      </c>
      <c r="BY11" s="102">
        <f>SUM(BU11+BW11)</f>
        <v>0</v>
      </c>
      <c r="BZ11" s="103">
        <f t="shared" si="37"/>
        <v>0</v>
      </c>
      <c r="CA11" s="103">
        <f t="shared" si="38"/>
        <v>0</v>
      </c>
      <c r="CB11" s="102"/>
      <c r="CC11" s="102"/>
      <c r="CD11" s="102"/>
      <c r="CE11" s="102"/>
      <c r="CF11" s="102">
        <f>VLOOKUP($D11,'факт '!$D$7:$AQ$89,23,0)</f>
        <v>0</v>
      </c>
      <c r="CG11" s="102">
        <f>VLOOKUP($D11,'факт '!$D$7:$AQ$89,24,0)</f>
        <v>0</v>
      </c>
      <c r="CH11" s="102">
        <f>VLOOKUP($D11,'факт '!$D$7:$AQ$89,25,0)</f>
        <v>0</v>
      </c>
      <c r="CI11" s="102">
        <f>VLOOKUP($D11,'факт '!$D$7:$AQ$89,26,0)</f>
        <v>0</v>
      </c>
      <c r="CJ11" s="102">
        <f>SUM(CF11+CH11)</f>
        <v>0</v>
      </c>
      <c r="CK11" s="102">
        <f>SUM(CG11+CI11)</f>
        <v>0</v>
      </c>
      <c r="CL11" s="103">
        <f t="shared" si="45"/>
        <v>0</v>
      </c>
      <c r="CM11" s="103">
        <f t="shared" si="46"/>
        <v>0</v>
      </c>
      <c r="CN11" s="102"/>
      <c r="CO11" s="102"/>
      <c r="CP11" s="102"/>
      <c r="CQ11" s="102"/>
      <c r="CR11" s="102">
        <f>VLOOKUP($D11,'факт '!$D$7:$AQ$89,27,0)</f>
        <v>0</v>
      </c>
      <c r="CS11" s="102">
        <f>VLOOKUP($D11,'факт '!$D$7:$AQ$89,28,0)</f>
        <v>0</v>
      </c>
      <c r="CT11" s="102">
        <f>VLOOKUP($D11,'факт '!$D$7:$AQ$89,29,0)</f>
        <v>0</v>
      </c>
      <c r="CU11" s="102">
        <f>VLOOKUP($D11,'факт '!$D$7:$AQ$89,30,0)</f>
        <v>0</v>
      </c>
      <c r="CV11" s="102">
        <f>SUM(CR11+CT11)</f>
        <v>0</v>
      </c>
      <c r="CW11" s="102">
        <f>SUM(CS11+CU11)</f>
        <v>0</v>
      </c>
      <c r="CX11" s="103">
        <f t="shared" si="52"/>
        <v>0</v>
      </c>
      <c r="CY11" s="103">
        <f t="shared" si="53"/>
        <v>0</v>
      </c>
      <c r="CZ11" s="102"/>
      <c r="DA11" s="102"/>
      <c r="DB11" s="102"/>
      <c r="DC11" s="102"/>
      <c r="DD11" s="102">
        <f>VLOOKUP($D11,'факт '!$D$7:$AQ$89,31,0)</f>
        <v>0</v>
      </c>
      <c r="DE11" s="102">
        <f>VLOOKUP($D11,'факт '!$D$7:$AQ$89,32,0)</f>
        <v>0</v>
      </c>
      <c r="DF11" s="102"/>
      <c r="DG11" s="102"/>
      <c r="DH11" s="102">
        <f>SUM(DD11+DF11)</f>
        <v>0</v>
      </c>
      <c r="DI11" s="102">
        <f>SUM(DE11+DG11)</f>
        <v>0</v>
      </c>
      <c r="DJ11" s="103">
        <f t="shared" si="59"/>
        <v>0</v>
      </c>
      <c r="DK11" s="103">
        <f t="shared" si="60"/>
        <v>0</v>
      </c>
      <c r="DL11" s="102"/>
      <c r="DM11" s="102"/>
      <c r="DN11" s="102"/>
      <c r="DO11" s="102"/>
      <c r="DP11" s="102">
        <f>VLOOKUP($D11,'факт '!$D$7:$AQ$89,13,0)</f>
        <v>0</v>
      </c>
      <c r="DQ11" s="102">
        <f>VLOOKUP($D11,'факт '!$D$7:$AQ$89,14,0)</f>
        <v>0</v>
      </c>
      <c r="DR11" s="102"/>
      <c r="DS11" s="102"/>
      <c r="DT11" s="102">
        <f>SUM(DP11+DR11)</f>
        <v>0</v>
      </c>
      <c r="DU11" s="102">
        <f>SUM(DQ11+DS11)</f>
        <v>0</v>
      </c>
      <c r="DV11" s="103">
        <f t="shared" si="66"/>
        <v>0</v>
      </c>
      <c r="DW11" s="103">
        <f t="shared" si="67"/>
        <v>0</v>
      </c>
      <c r="DX11" s="102"/>
      <c r="DY11" s="102"/>
      <c r="DZ11" s="102"/>
      <c r="EA11" s="102"/>
      <c r="EB11" s="102">
        <f>VLOOKUP($D11,'факт '!$D$7:$AQ$89,33,0)</f>
        <v>1</v>
      </c>
      <c r="EC11" s="102">
        <f>VLOOKUP($D11,'факт '!$D$7:$AQ$89,34,0)</f>
        <v>161459.75</v>
      </c>
      <c r="ED11" s="102">
        <f>VLOOKUP($D11,'факт '!$D$7:$AQ$89,35,0)</f>
        <v>0</v>
      </c>
      <c r="EE11" s="102">
        <f>VLOOKUP($D11,'факт '!$D$7:$AQ$89,36,0)</f>
        <v>0</v>
      </c>
      <c r="EF11" s="102">
        <f>SUM(EB11+ED11)</f>
        <v>1</v>
      </c>
      <c r="EG11" s="102">
        <f>SUM(EC11+EE11)</f>
        <v>161459.75</v>
      </c>
      <c r="EH11" s="103">
        <f t="shared" si="73"/>
        <v>1</v>
      </c>
      <c r="EI11" s="103">
        <f t="shared" si="74"/>
        <v>161459.75</v>
      </c>
      <c r="EJ11" s="102"/>
      <c r="EK11" s="102"/>
      <c r="EL11" s="102"/>
      <c r="EM11" s="102"/>
      <c r="EN11" s="102">
        <f>VLOOKUP($D11,'факт '!$D$7:$AQ$89,37,0)</f>
        <v>0</v>
      </c>
      <c r="EO11" s="102">
        <f>VLOOKUP($D11,'факт '!$D$7:$AQ$89,38,0)</f>
        <v>0</v>
      </c>
      <c r="EP11" s="102">
        <f>VLOOKUP($D11,'факт '!$D$7:$AQ$89,39,0)</f>
        <v>0</v>
      </c>
      <c r="EQ11" s="102">
        <f>VLOOKUP($D11,'факт '!$D$7:$AQ$89,40,0)</f>
        <v>0</v>
      </c>
      <c r="ER11" s="102">
        <f>SUM(EN11+EP11)</f>
        <v>0</v>
      </c>
      <c r="ES11" s="102">
        <f>SUM(EO11+EQ11)</f>
        <v>0</v>
      </c>
      <c r="ET11" s="103">
        <f t="shared" si="81"/>
        <v>0</v>
      </c>
      <c r="EU11" s="103">
        <f t="shared" si="82"/>
        <v>0</v>
      </c>
      <c r="EV11" s="102"/>
      <c r="EW11" s="102"/>
      <c r="EX11" s="102"/>
      <c r="EY11" s="102"/>
      <c r="EZ11" s="102"/>
      <c r="FA11" s="102"/>
      <c r="FB11" s="102"/>
      <c r="FC11" s="102"/>
      <c r="FD11" s="102">
        <f>SUM(EZ11+FB11)</f>
        <v>0</v>
      </c>
      <c r="FE11" s="102">
        <f>SUM(FA11+FC11)</f>
        <v>0</v>
      </c>
      <c r="FF11" s="103">
        <f t="shared" si="88"/>
        <v>0</v>
      </c>
      <c r="FG11" s="103">
        <f t="shared" si="89"/>
        <v>0</v>
      </c>
      <c r="FH11" s="102"/>
      <c r="FI11" s="102"/>
      <c r="FJ11" s="102"/>
      <c r="FK11" s="102"/>
      <c r="FL11" s="102"/>
      <c r="FM11" s="102"/>
      <c r="FN11" s="102"/>
      <c r="FO11" s="102"/>
      <c r="FP11" s="102">
        <f>SUM(FL11+FN11)</f>
        <v>0</v>
      </c>
      <c r="FQ11" s="102">
        <f>SUM(FM11+FO11)</f>
        <v>0</v>
      </c>
      <c r="FR11" s="103">
        <f t="shared" si="95"/>
        <v>0</v>
      </c>
      <c r="FS11" s="103">
        <f t="shared" si="96"/>
        <v>0</v>
      </c>
      <c r="FT11" s="102"/>
      <c r="FU11" s="102"/>
      <c r="FV11" s="102"/>
      <c r="FW11" s="102"/>
      <c r="FX11" s="102"/>
      <c r="FY11" s="102"/>
      <c r="FZ11" s="102"/>
      <c r="GA11" s="102"/>
      <c r="GB11" s="102">
        <f>SUM(FX11+FZ11)</f>
        <v>0</v>
      </c>
      <c r="GC11" s="102">
        <f>SUM(FY11+GA11)</f>
        <v>0</v>
      </c>
      <c r="GD11" s="103">
        <f t="shared" si="102"/>
        <v>0</v>
      </c>
      <c r="GE11" s="103">
        <f t="shared" si="103"/>
        <v>0</v>
      </c>
      <c r="GF11" s="102">
        <f>SUM(H11,T11,AF11,AR11,BD11,BP11,CB11,CN11,CZ11,DL11,DX11,EJ11,EV11)</f>
        <v>0</v>
      </c>
      <c r="GG11" s="102">
        <f t="shared" ref="GG11:GO11" si="182">SUM(I11,U11,AG11,AS11,BE11,BQ11,CC11,CO11,DA11,DM11,DY11,EK11,EW11)</f>
        <v>0</v>
      </c>
      <c r="GH11" s="102">
        <f t="shared" si="182"/>
        <v>0</v>
      </c>
      <c r="GI11" s="102">
        <f t="shared" si="182"/>
        <v>0</v>
      </c>
      <c r="GJ11" s="102">
        <f t="shared" si="182"/>
        <v>1</v>
      </c>
      <c r="GK11" s="102">
        <f t="shared" si="182"/>
        <v>161459.75</v>
      </c>
      <c r="GL11" s="102">
        <f t="shared" si="182"/>
        <v>0</v>
      </c>
      <c r="GM11" s="102">
        <f t="shared" si="182"/>
        <v>0</v>
      </c>
      <c r="GN11" s="102">
        <f t="shared" si="182"/>
        <v>1</v>
      </c>
      <c r="GO11" s="102">
        <f t="shared" si="182"/>
        <v>161459.75</v>
      </c>
      <c r="GP11" s="102"/>
      <c r="GQ11" s="102"/>
      <c r="GR11" s="147"/>
      <c r="GS11" s="81"/>
      <c r="GT11" s="183">
        <v>161459.74540000001</v>
      </c>
      <c r="GU11" s="183">
        <f t="shared" ref="GU11:GU74" si="183">SUM(GK11/GJ11)</f>
        <v>161459.75</v>
      </c>
    </row>
    <row r="12" spans="1:205" ht="32.25" hidden="1" customHeight="1" x14ac:dyDescent="0.2">
      <c r="B12" s="81" t="s">
        <v>138</v>
      </c>
      <c r="C12" s="82" t="s">
        <v>139</v>
      </c>
      <c r="D12" s="89">
        <v>13</v>
      </c>
      <c r="E12" s="89" t="s">
        <v>140</v>
      </c>
      <c r="F12" s="89">
        <v>1</v>
      </c>
      <c r="G12" s="101">
        <v>161459.74540000001</v>
      </c>
      <c r="H12" s="102"/>
      <c r="I12" s="102"/>
      <c r="J12" s="102"/>
      <c r="K12" s="102"/>
      <c r="L12" s="102">
        <f>VLOOKUP($D12,'факт '!$D$7:$AQ$89,3,0)</f>
        <v>0</v>
      </c>
      <c r="M12" s="102">
        <f>VLOOKUP($D12,'факт '!$D$7:$AQ$89,4,0)</f>
        <v>0</v>
      </c>
      <c r="N12" s="102"/>
      <c r="O12" s="102"/>
      <c r="P12" s="102">
        <f t="shared" ref="P12:P14" si="184">SUM(L12+N12)</f>
        <v>0</v>
      </c>
      <c r="Q12" s="102">
        <f t="shared" ref="Q12:Q14" si="185">SUM(M12+O12)</f>
        <v>0</v>
      </c>
      <c r="R12" s="103">
        <f t="shared" ref="R12:R14" si="186">SUM(L12-J12)</f>
        <v>0</v>
      </c>
      <c r="S12" s="103">
        <f t="shared" ref="S12:S14" si="187">SUM(M12-K12)</f>
        <v>0</v>
      </c>
      <c r="T12" s="102"/>
      <c r="U12" s="102"/>
      <c r="V12" s="102"/>
      <c r="W12" s="102"/>
      <c r="X12" s="102">
        <f>VLOOKUP($D12,'факт '!$D$7:$AQ$89,7,0)</f>
        <v>0</v>
      </c>
      <c r="Y12" s="102">
        <f>VLOOKUP($D12,'факт '!$D$7:$AQ$89,8,0)</f>
        <v>0</v>
      </c>
      <c r="Z12" s="102">
        <f>VLOOKUP($D12,'факт '!$D$7:$AQ$89,9,0)</f>
        <v>0</v>
      </c>
      <c r="AA12" s="102">
        <f>VLOOKUP($D12,'факт '!$D$7:$AQ$89,10,0)</f>
        <v>0</v>
      </c>
      <c r="AB12" s="102">
        <f t="shared" ref="AB12:AB14" si="188">SUM(X12+Z12)</f>
        <v>0</v>
      </c>
      <c r="AC12" s="102">
        <f t="shared" ref="AC12:AC14" si="189">SUM(Y12+AA12)</f>
        <v>0</v>
      </c>
      <c r="AD12" s="103">
        <f t="shared" ref="AD12:AD14" si="190">SUM(X12-V12)</f>
        <v>0</v>
      </c>
      <c r="AE12" s="103">
        <f t="shared" ref="AE12:AE14" si="191">SUM(Y12-W12)</f>
        <v>0</v>
      </c>
      <c r="AF12" s="102"/>
      <c r="AG12" s="102"/>
      <c r="AH12" s="102"/>
      <c r="AI12" s="102"/>
      <c r="AJ12" s="102">
        <f>VLOOKUP($D12,'факт '!$D$7:$AQ$89,5,0)</f>
        <v>0</v>
      </c>
      <c r="AK12" s="102">
        <f>VLOOKUP($D12,'факт '!$D$7:$AQ$89,6,0)</f>
        <v>0</v>
      </c>
      <c r="AL12" s="102"/>
      <c r="AM12" s="102"/>
      <c r="AN12" s="102">
        <f t="shared" ref="AN12:AN14" si="192">SUM(AJ12+AL12)</f>
        <v>0</v>
      </c>
      <c r="AO12" s="102">
        <f t="shared" ref="AO12:AO14" si="193">SUM(AK12+AM12)</f>
        <v>0</v>
      </c>
      <c r="AP12" s="103">
        <f t="shared" ref="AP12:AP14" si="194">SUM(AJ12-AH12)</f>
        <v>0</v>
      </c>
      <c r="AQ12" s="103">
        <f t="shared" ref="AQ12:AQ14" si="195">SUM(AK12-AI12)</f>
        <v>0</v>
      </c>
      <c r="AR12" s="102"/>
      <c r="AS12" s="102"/>
      <c r="AT12" s="102"/>
      <c r="AU12" s="102"/>
      <c r="AV12" s="102">
        <f>VLOOKUP($D12,'факт '!$D$7:$AQ$89,11,0)</f>
        <v>0</v>
      </c>
      <c r="AW12" s="102">
        <f>VLOOKUP($D12,'факт '!$D$7:$AQ$89,12,0)</f>
        <v>0</v>
      </c>
      <c r="AX12" s="102"/>
      <c r="AY12" s="102"/>
      <c r="AZ12" s="102">
        <f t="shared" ref="AZ12:AZ14" si="196">SUM(AV12+AX12)</f>
        <v>0</v>
      </c>
      <c r="BA12" s="102">
        <f t="shared" ref="BA12:BA14" si="197">SUM(AW12+AY12)</f>
        <v>0</v>
      </c>
      <c r="BB12" s="103">
        <f t="shared" ref="BB12:BB14" si="198">SUM(AV12-AT12)</f>
        <v>0</v>
      </c>
      <c r="BC12" s="103">
        <f t="shared" ref="BC12:BC14" si="199">SUM(AW12-AU12)</f>
        <v>0</v>
      </c>
      <c r="BD12" s="102"/>
      <c r="BE12" s="102"/>
      <c r="BF12" s="102"/>
      <c r="BG12" s="102"/>
      <c r="BH12" s="102">
        <f>VLOOKUP($D12,'факт '!$D$7:$AQ$89,15,0)</f>
        <v>0</v>
      </c>
      <c r="BI12" s="102">
        <f>VLOOKUP($D12,'факт '!$D$7:$AQ$89,16,0)</f>
        <v>0</v>
      </c>
      <c r="BJ12" s="102">
        <f>VLOOKUP($D12,'факт '!$D$7:$AQ$89,17,0)</f>
        <v>0</v>
      </c>
      <c r="BK12" s="102">
        <f>VLOOKUP($D12,'факт '!$D$7:$AQ$89,18,0)</f>
        <v>0</v>
      </c>
      <c r="BL12" s="102">
        <f t="shared" ref="BL12:BL14" si="200">SUM(BH12+BJ12)</f>
        <v>0</v>
      </c>
      <c r="BM12" s="102">
        <f t="shared" ref="BM12:BM14" si="201">SUM(BI12+BK12)</f>
        <v>0</v>
      </c>
      <c r="BN12" s="103">
        <f t="shared" ref="BN12:BN14" si="202">SUM(BH12-BF12)</f>
        <v>0</v>
      </c>
      <c r="BO12" s="103">
        <f t="shared" ref="BO12:BO14" si="203">SUM(BI12-BG12)</f>
        <v>0</v>
      </c>
      <c r="BP12" s="102"/>
      <c r="BQ12" s="102"/>
      <c r="BR12" s="102"/>
      <c r="BS12" s="102"/>
      <c r="BT12" s="102">
        <f>VLOOKUP($D12,'факт '!$D$7:$AQ$89,19,0)</f>
        <v>0</v>
      </c>
      <c r="BU12" s="102">
        <f>VLOOKUP($D12,'факт '!$D$7:$AQ$89,20,0)</f>
        <v>0</v>
      </c>
      <c r="BV12" s="102">
        <f>VLOOKUP($D12,'факт '!$D$7:$AQ$89,21,0)</f>
        <v>0</v>
      </c>
      <c r="BW12" s="102">
        <f>VLOOKUP($D12,'факт '!$D$7:$AQ$89,22,0)</f>
        <v>0</v>
      </c>
      <c r="BX12" s="102">
        <f t="shared" ref="BX12:BX14" si="204">SUM(BT12+BV12)</f>
        <v>0</v>
      </c>
      <c r="BY12" s="102">
        <f t="shared" ref="BY12:BY14" si="205">SUM(BU12+BW12)</f>
        <v>0</v>
      </c>
      <c r="BZ12" s="103">
        <f t="shared" ref="BZ12:BZ14" si="206">SUM(BT12-BR12)</f>
        <v>0</v>
      </c>
      <c r="CA12" s="103">
        <f t="shared" ref="CA12:CA14" si="207">SUM(BU12-BS12)</f>
        <v>0</v>
      </c>
      <c r="CB12" s="102"/>
      <c r="CC12" s="102"/>
      <c r="CD12" s="102"/>
      <c r="CE12" s="102"/>
      <c r="CF12" s="102">
        <f>VLOOKUP($D12,'факт '!$D$7:$AQ$89,23,0)</f>
        <v>0</v>
      </c>
      <c r="CG12" s="102">
        <f>VLOOKUP($D12,'факт '!$D$7:$AQ$89,24,0)</f>
        <v>0</v>
      </c>
      <c r="CH12" s="102">
        <f>VLOOKUP($D12,'факт '!$D$7:$AQ$89,25,0)</f>
        <v>0</v>
      </c>
      <c r="CI12" s="102">
        <f>VLOOKUP($D12,'факт '!$D$7:$AQ$89,26,0)</f>
        <v>0</v>
      </c>
      <c r="CJ12" s="102">
        <f t="shared" ref="CJ12:CJ14" si="208">SUM(CF12+CH12)</f>
        <v>0</v>
      </c>
      <c r="CK12" s="102">
        <f t="shared" ref="CK12:CK14" si="209">SUM(CG12+CI12)</f>
        <v>0</v>
      </c>
      <c r="CL12" s="103">
        <f t="shared" ref="CL12:CL14" si="210">SUM(CF12-CD12)</f>
        <v>0</v>
      </c>
      <c r="CM12" s="103">
        <f t="shared" ref="CM12:CM14" si="211">SUM(CG12-CE12)</f>
        <v>0</v>
      </c>
      <c r="CN12" s="102"/>
      <c r="CO12" s="102"/>
      <c r="CP12" s="102"/>
      <c r="CQ12" s="102"/>
      <c r="CR12" s="102">
        <f>VLOOKUP($D12,'факт '!$D$7:$AQ$89,27,0)</f>
        <v>0</v>
      </c>
      <c r="CS12" s="102">
        <f>VLOOKUP($D12,'факт '!$D$7:$AQ$89,28,0)</f>
        <v>0</v>
      </c>
      <c r="CT12" s="102">
        <f>VLOOKUP($D12,'факт '!$D$7:$AQ$89,29,0)</f>
        <v>0</v>
      </c>
      <c r="CU12" s="102">
        <f>VLOOKUP($D12,'факт '!$D$7:$AQ$89,30,0)</f>
        <v>0</v>
      </c>
      <c r="CV12" s="102">
        <f t="shared" ref="CV12:CV14" si="212">SUM(CR12+CT12)</f>
        <v>0</v>
      </c>
      <c r="CW12" s="102">
        <f t="shared" ref="CW12:CW14" si="213">SUM(CS12+CU12)</f>
        <v>0</v>
      </c>
      <c r="CX12" s="103">
        <f t="shared" ref="CX12:CX14" si="214">SUM(CR12-CP12)</f>
        <v>0</v>
      </c>
      <c r="CY12" s="103">
        <f t="shared" ref="CY12:CY14" si="215">SUM(CS12-CQ12)</f>
        <v>0</v>
      </c>
      <c r="CZ12" s="102"/>
      <c r="DA12" s="102"/>
      <c r="DB12" s="102"/>
      <c r="DC12" s="102"/>
      <c r="DD12" s="102">
        <f>VLOOKUP($D12,'факт '!$D$7:$AQ$89,31,0)</f>
        <v>0</v>
      </c>
      <c r="DE12" s="102">
        <f>VLOOKUP($D12,'факт '!$D$7:$AQ$89,32,0)</f>
        <v>0</v>
      </c>
      <c r="DF12" s="102"/>
      <c r="DG12" s="102"/>
      <c r="DH12" s="102">
        <f t="shared" ref="DH12:DH14" si="216">SUM(DD12+DF12)</f>
        <v>0</v>
      </c>
      <c r="DI12" s="102">
        <f t="shared" ref="DI12:DI14" si="217">SUM(DE12+DG12)</f>
        <v>0</v>
      </c>
      <c r="DJ12" s="103">
        <f t="shared" ref="DJ12:DJ14" si="218">SUM(DD12-DB12)</f>
        <v>0</v>
      </c>
      <c r="DK12" s="103">
        <f t="shared" ref="DK12:DK14" si="219">SUM(DE12-DC12)</f>
        <v>0</v>
      </c>
      <c r="DL12" s="102"/>
      <c r="DM12" s="102"/>
      <c r="DN12" s="102"/>
      <c r="DO12" s="102"/>
      <c r="DP12" s="102">
        <f>VLOOKUP($D12,'факт '!$D$7:$AQ$89,13,0)</f>
        <v>0</v>
      </c>
      <c r="DQ12" s="102">
        <f>VLOOKUP($D12,'факт '!$D$7:$AQ$89,14,0)</f>
        <v>0</v>
      </c>
      <c r="DR12" s="102"/>
      <c r="DS12" s="102"/>
      <c r="DT12" s="102">
        <f t="shared" ref="DT12:DT14" si="220">SUM(DP12+DR12)</f>
        <v>0</v>
      </c>
      <c r="DU12" s="102">
        <f t="shared" ref="DU12:DU14" si="221">SUM(DQ12+DS12)</f>
        <v>0</v>
      </c>
      <c r="DV12" s="103">
        <f t="shared" ref="DV12:DV14" si="222">SUM(DP12-DN12)</f>
        <v>0</v>
      </c>
      <c r="DW12" s="103">
        <f t="shared" ref="DW12:DW14" si="223">SUM(DQ12-DO12)</f>
        <v>0</v>
      </c>
      <c r="DX12" s="102"/>
      <c r="DY12" s="102"/>
      <c r="DZ12" s="102"/>
      <c r="EA12" s="102"/>
      <c r="EB12" s="102">
        <f>VLOOKUP($D12,'факт '!$D$7:$AQ$89,33,0)</f>
        <v>1</v>
      </c>
      <c r="EC12" s="102">
        <f>VLOOKUP($D12,'факт '!$D$7:$AQ$89,34,0)</f>
        <v>161459.75</v>
      </c>
      <c r="ED12" s="102">
        <f>VLOOKUP($D12,'факт '!$D$7:$AQ$89,35,0)</f>
        <v>0</v>
      </c>
      <c r="EE12" s="102">
        <f>VLOOKUP($D12,'факт '!$D$7:$AQ$89,36,0)</f>
        <v>0</v>
      </c>
      <c r="EF12" s="102">
        <f t="shared" ref="EF12:EF14" si="224">SUM(EB12+ED12)</f>
        <v>1</v>
      </c>
      <c r="EG12" s="102">
        <f t="shared" ref="EG12:EG14" si="225">SUM(EC12+EE12)</f>
        <v>161459.75</v>
      </c>
      <c r="EH12" s="103">
        <f t="shared" ref="EH12:EH14" si="226">SUM(EB12-DZ12)</f>
        <v>1</v>
      </c>
      <c r="EI12" s="103">
        <f t="shared" ref="EI12:EI14" si="227">SUM(EC12-EA12)</f>
        <v>161459.75</v>
      </c>
      <c r="EJ12" s="102"/>
      <c r="EK12" s="102"/>
      <c r="EL12" s="102"/>
      <c r="EM12" s="102"/>
      <c r="EN12" s="102">
        <f>VLOOKUP($D12,'факт '!$D$7:$AQ$89,37,0)</f>
        <v>0</v>
      </c>
      <c r="EO12" s="102">
        <f>VLOOKUP($D12,'факт '!$D$7:$AQ$89,38,0)</f>
        <v>0</v>
      </c>
      <c r="EP12" s="102">
        <f>VLOOKUP($D12,'факт '!$D$7:$AQ$89,39,0)</f>
        <v>0</v>
      </c>
      <c r="EQ12" s="102">
        <f>VLOOKUP($D12,'факт '!$D$7:$AQ$89,40,0)</f>
        <v>0</v>
      </c>
      <c r="ER12" s="102">
        <f t="shared" ref="ER12:ER14" si="228">SUM(EN12+EP12)</f>
        <v>0</v>
      </c>
      <c r="ES12" s="102">
        <f t="shared" ref="ES12:ES14" si="229">SUM(EO12+EQ12)</f>
        <v>0</v>
      </c>
      <c r="ET12" s="103">
        <f t="shared" ref="ET12:ET14" si="230">SUM(EN12-EL12)</f>
        <v>0</v>
      </c>
      <c r="EU12" s="103">
        <f t="shared" ref="EU12:EU14" si="231">SUM(EO12-EM12)</f>
        <v>0</v>
      </c>
      <c r="EV12" s="102"/>
      <c r="EW12" s="102"/>
      <c r="EX12" s="102"/>
      <c r="EY12" s="102"/>
      <c r="EZ12" s="102"/>
      <c r="FA12" s="102"/>
      <c r="FB12" s="102"/>
      <c r="FC12" s="102"/>
      <c r="FD12" s="102">
        <f t="shared" ref="FD12:FD15" si="232">SUM(EZ12+FB12)</f>
        <v>0</v>
      </c>
      <c r="FE12" s="102">
        <f t="shared" ref="FE12:FE15" si="233">SUM(FA12+FC12)</f>
        <v>0</v>
      </c>
      <c r="FF12" s="103">
        <f t="shared" si="88"/>
        <v>0</v>
      </c>
      <c r="FG12" s="103">
        <f t="shared" si="89"/>
        <v>0</v>
      </c>
      <c r="FH12" s="102"/>
      <c r="FI12" s="102"/>
      <c r="FJ12" s="102"/>
      <c r="FK12" s="102"/>
      <c r="FL12" s="102"/>
      <c r="FM12" s="102"/>
      <c r="FN12" s="102"/>
      <c r="FO12" s="102"/>
      <c r="FP12" s="102">
        <f t="shared" ref="FP12:FP15" si="234">SUM(FL12+FN12)</f>
        <v>0</v>
      </c>
      <c r="FQ12" s="102">
        <f t="shared" ref="FQ12:FQ15" si="235">SUM(FM12+FO12)</f>
        <v>0</v>
      </c>
      <c r="FR12" s="103">
        <f t="shared" si="95"/>
        <v>0</v>
      </c>
      <c r="FS12" s="103">
        <f t="shared" si="96"/>
        <v>0</v>
      </c>
      <c r="FT12" s="102"/>
      <c r="FU12" s="102"/>
      <c r="FV12" s="102"/>
      <c r="FW12" s="102"/>
      <c r="FX12" s="102"/>
      <c r="FY12" s="102"/>
      <c r="FZ12" s="102"/>
      <c r="GA12" s="102"/>
      <c r="GB12" s="102">
        <f t="shared" ref="GB12:GB15" si="236">SUM(FX12+FZ12)</f>
        <v>0</v>
      </c>
      <c r="GC12" s="102">
        <f t="shared" ref="GC12:GC15" si="237">SUM(FY12+GA12)</f>
        <v>0</v>
      </c>
      <c r="GD12" s="103">
        <f t="shared" si="102"/>
        <v>0</v>
      </c>
      <c r="GE12" s="103">
        <f t="shared" si="103"/>
        <v>0</v>
      </c>
      <c r="GF12" s="102">
        <f t="shared" ref="GF12:GF15" si="238">SUM(H12,T12,AF12,AR12,BD12,BP12,CB12,CN12,CZ12,DL12,DX12,EJ12,EV12)</f>
        <v>0</v>
      </c>
      <c r="GG12" s="102">
        <f t="shared" ref="GG12:GG15" si="239">SUM(I12,U12,AG12,AS12,BE12,BQ12,CC12,CO12,DA12,DM12,DY12,EK12,EW12)</f>
        <v>0</v>
      </c>
      <c r="GH12" s="102">
        <f t="shared" ref="GH12:GH15" si="240">SUM(J12,V12,AH12,AT12,BF12,BR12,CD12,CP12,DB12,DN12,DZ12,EL12,EX12)</f>
        <v>0</v>
      </c>
      <c r="GI12" s="102">
        <f t="shared" ref="GI12:GI15" si="241">SUM(K12,W12,AI12,AU12,BG12,BS12,CE12,CQ12,DC12,DO12,EA12,EM12,EY12)</f>
        <v>0</v>
      </c>
      <c r="GJ12" s="102">
        <f t="shared" ref="GJ12:GJ14" si="242">SUM(L12,X12,AJ12,AV12,BH12,BT12,CF12,CR12,DD12,DP12,EB12,EN12,EZ12)</f>
        <v>1</v>
      </c>
      <c r="GK12" s="102">
        <f t="shared" ref="GK12:GK14" si="243">SUM(M12,Y12,AK12,AW12,BI12,BU12,CG12,CS12,DE12,DQ12,EC12,EO12,FA12)</f>
        <v>161459.75</v>
      </c>
      <c r="GL12" s="102">
        <f t="shared" ref="GL12:GL14" si="244">SUM(N12,Z12,AL12,AX12,BJ12,BV12,CH12,CT12,DF12,DR12,ED12,EP12,FB12)</f>
        <v>0</v>
      </c>
      <c r="GM12" s="102">
        <f t="shared" ref="GM12:GM14" si="245">SUM(O12,AA12,AM12,AY12,BK12,BW12,CI12,CU12,DG12,DS12,EE12,EQ12,FC12)</f>
        <v>0</v>
      </c>
      <c r="GN12" s="102">
        <f t="shared" ref="GN12:GN14" si="246">SUM(P12,AB12,AN12,AZ12,BL12,BX12,CJ12,CV12,DH12,DT12,EF12,ER12,FD12)</f>
        <v>1</v>
      </c>
      <c r="GO12" s="102">
        <f t="shared" ref="GO12:GO14" si="247">SUM(Q12,AC12,AO12,BA12,BM12,BY12,CK12,CW12,DI12,DU12,EG12,ES12,FE12)</f>
        <v>161459.75</v>
      </c>
      <c r="GP12" s="102"/>
      <c r="GQ12" s="102"/>
      <c r="GR12" s="147"/>
      <c r="GS12" s="81"/>
      <c r="GT12" s="183">
        <v>161459.74540000001</v>
      </c>
      <c r="GU12" s="183">
        <f t="shared" si="183"/>
        <v>161459.75</v>
      </c>
    </row>
    <row r="13" spans="1:205" ht="32.25" hidden="1" customHeight="1" x14ac:dyDescent="0.2">
      <c r="B13" s="81" t="s">
        <v>138</v>
      </c>
      <c r="C13" s="173" t="s">
        <v>139</v>
      </c>
      <c r="D13" s="89">
        <v>464</v>
      </c>
      <c r="E13" s="174" t="s">
        <v>251</v>
      </c>
      <c r="F13" s="89">
        <v>1</v>
      </c>
      <c r="G13" s="101">
        <v>161459.74540000001</v>
      </c>
      <c r="H13" s="102"/>
      <c r="I13" s="102"/>
      <c r="J13" s="102"/>
      <c r="K13" s="102"/>
      <c r="L13" s="102">
        <f>VLOOKUP($D13,'факт '!$D$7:$AQ$89,3,0)</f>
        <v>0</v>
      </c>
      <c r="M13" s="102">
        <f>VLOOKUP($D13,'факт '!$D$7:$AQ$89,4,0)</f>
        <v>0</v>
      </c>
      <c r="N13" s="102"/>
      <c r="O13" s="102"/>
      <c r="P13" s="102">
        <f t="shared" si="184"/>
        <v>0</v>
      </c>
      <c r="Q13" s="102">
        <f t="shared" si="185"/>
        <v>0</v>
      </c>
      <c r="R13" s="103">
        <f t="shared" si="186"/>
        <v>0</v>
      </c>
      <c r="S13" s="103">
        <f t="shared" si="187"/>
        <v>0</v>
      </c>
      <c r="T13" s="102"/>
      <c r="U13" s="102"/>
      <c r="V13" s="102"/>
      <c r="W13" s="102"/>
      <c r="X13" s="102">
        <f>VLOOKUP($D13,'факт '!$D$7:$AQ$89,7,0)</f>
        <v>0</v>
      </c>
      <c r="Y13" s="102">
        <f>VLOOKUP($D13,'факт '!$D$7:$AQ$89,8,0)</f>
        <v>0</v>
      </c>
      <c r="Z13" s="102">
        <f>VLOOKUP($D13,'факт '!$D$7:$AQ$89,9,0)</f>
        <v>0</v>
      </c>
      <c r="AA13" s="102">
        <f>VLOOKUP($D13,'факт '!$D$7:$AQ$89,10,0)</f>
        <v>0</v>
      </c>
      <c r="AB13" s="102">
        <f t="shared" si="188"/>
        <v>0</v>
      </c>
      <c r="AC13" s="102">
        <f t="shared" si="189"/>
        <v>0</v>
      </c>
      <c r="AD13" s="103">
        <f t="shared" si="190"/>
        <v>0</v>
      </c>
      <c r="AE13" s="103">
        <f t="shared" si="191"/>
        <v>0</v>
      </c>
      <c r="AF13" s="102"/>
      <c r="AG13" s="102"/>
      <c r="AH13" s="102"/>
      <c r="AI13" s="102"/>
      <c r="AJ13" s="102">
        <f>VLOOKUP($D13,'факт '!$D$7:$AQ$89,5,0)</f>
        <v>0</v>
      </c>
      <c r="AK13" s="102">
        <f>VLOOKUP($D13,'факт '!$D$7:$AQ$89,6,0)</f>
        <v>0</v>
      </c>
      <c r="AL13" s="102"/>
      <c r="AM13" s="102"/>
      <c r="AN13" s="102">
        <f t="shared" si="192"/>
        <v>0</v>
      </c>
      <c r="AO13" s="102">
        <f t="shared" si="193"/>
        <v>0</v>
      </c>
      <c r="AP13" s="103">
        <f t="shared" si="194"/>
        <v>0</v>
      </c>
      <c r="AQ13" s="103">
        <f t="shared" si="195"/>
        <v>0</v>
      </c>
      <c r="AR13" s="102"/>
      <c r="AS13" s="102"/>
      <c r="AT13" s="102"/>
      <c r="AU13" s="102"/>
      <c r="AV13" s="102">
        <f>VLOOKUP($D13,'факт '!$D$7:$AQ$89,11,0)</f>
        <v>0</v>
      </c>
      <c r="AW13" s="102">
        <f>VLOOKUP($D13,'факт '!$D$7:$AQ$89,12,0)</f>
        <v>0</v>
      </c>
      <c r="AX13" s="102"/>
      <c r="AY13" s="102"/>
      <c r="AZ13" s="102">
        <f t="shared" si="196"/>
        <v>0</v>
      </c>
      <c r="BA13" s="102">
        <f t="shared" si="197"/>
        <v>0</v>
      </c>
      <c r="BB13" s="103">
        <f t="shared" si="198"/>
        <v>0</v>
      </c>
      <c r="BC13" s="103">
        <f t="shared" si="199"/>
        <v>0</v>
      </c>
      <c r="BD13" s="102"/>
      <c r="BE13" s="102"/>
      <c r="BF13" s="102"/>
      <c r="BG13" s="102"/>
      <c r="BH13" s="102">
        <f>VLOOKUP($D13,'факт '!$D$7:$AQ$89,15,0)</f>
        <v>0</v>
      </c>
      <c r="BI13" s="102">
        <f>VLOOKUP($D13,'факт '!$D$7:$AQ$89,16,0)</f>
        <v>0</v>
      </c>
      <c r="BJ13" s="102">
        <f>VLOOKUP($D13,'факт '!$D$7:$AQ$89,17,0)</f>
        <v>0</v>
      </c>
      <c r="BK13" s="102">
        <f>VLOOKUP($D13,'факт '!$D$7:$AQ$89,18,0)</f>
        <v>0</v>
      </c>
      <c r="BL13" s="102">
        <f t="shared" si="200"/>
        <v>0</v>
      </c>
      <c r="BM13" s="102">
        <f t="shared" si="201"/>
        <v>0</v>
      </c>
      <c r="BN13" s="103">
        <f t="shared" si="202"/>
        <v>0</v>
      </c>
      <c r="BO13" s="103">
        <f t="shared" si="203"/>
        <v>0</v>
      </c>
      <c r="BP13" s="102"/>
      <c r="BQ13" s="102"/>
      <c r="BR13" s="102"/>
      <c r="BS13" s="102"/>
      <c r="BT13" s="102">
        <f>VLOOKUP($D13,'факт '!$D$7:$AQ$89,19,0)</f>
        <v>0</v>
      </c>
      <c r="BU13" s="102">
        <f>VLOOKUP($D13,'факт '!$D$7:$AQ$89,20,0)</f>
        <v>0</v>
      </c>
      <c r="BV13" s="102">
        <f>VLOOKUP($D13,'факт '!$D$7:$AQ$89,21,0)</f>
        <v>0</v>
      </c>
      <c r="BW13" s="102">
        <f>VLOOKUP($D13,'факт '!$D$7:$AQ$89,22,0)</f>
        <v>0</v>
      </c>
      <c r="BX13" s="102">
        <f t="shared" si="204"/>
        <v>0</v>
      </c>
      <c r="BY13" s="102">
        <f t="shared" si="205"/>
        <v>0</v>
      </c>
      <c r="BZ13" s="103">
        <f t="shared" si="206"/>
        <v>0</v>
      </c>
      <c r="CA13" s="103">
        <f t="shared" si="207"/>
        <v>0</v>
      </c>
      <c r="CB13" s="102"/>
      <c r="CC13" s="102"/>
      <c r="CD13" s="102"/>
      <c r="CE13" s="102"/>
      <c r="CF13" s="102">
        <f>VLOOKUP($D13,'факт '!$D$7:$AQ$89,23,0)</f>
        <v>0</v>
      </c>
      <c r="CG13" s="102">
        <f>VLOOKUP($D13,'факт '!$D$7:$AQ$89,24,0)</f>
        <v>0</v>
      </c>
      <c r="CH13" s="102">
        <f>VLOOKUP($D13,'факт '!$D$7:$AQ$89,25,0)</f>
        <v>0</v>
      </c>
      <c r="CI13" s="102">
        <f>VLOOKUP($D13,'факт '!$D$7:$AQ$89,26,0)</f>
        <v>0</v>
      </c>
      <c r="CJ13" s="102">
        <f t="shared" si="208"/>
        <v>0</v>
      </c>
      <c r="CK13" s="102">
        <f t="shared" si="209"/>
        <v>0</v>
      </c>
      <c r="CL13" s="103">
        <f t="shared" si="210"/>
        <v>0</v>
      </c>
      <c r="CM13" s="103">
        <f t="shared" si="211"/>
        <v>0</v>
      </c>
      <c r="CN13" s="102"/>
      <c r="CO13" s="102"/>
      <c r="CP13" s="102"/>
      <c r="CQ13" s="102"/>
      <c r="CR13" s="102">
        <f>VLOOKUP($D13,'факт '!$D$7:$AQ$89,27,0)</f>
        <v>0</v>
      </c>
      <c r="CS13" s="102">
        <f>VLOOKUP($D13,'факт '!$D$7:$AQ$89,28,0)</f>
        <v>0</v>
      </c>
      <c r="CT13" s="102">
        <f>VLOOKUP($D13,'факт '!$D$7:$AQ$89,29,0)</f>
        <v>0</v>
      </c>
      <c r="CU13" s="102">
        <f>VLOOKUP($D13,'факт '!$D$7:$AQ$89,30,0)</f>
        <v>0</v>
      </c>
      <c r="CV13" s="102">
        <f t="shared" si="212"/>
        <v>0</v>
      </c>
      <c r="CW13" s="102">
        <f t="shared" si="213"/>
        <v>0</v>
      </c>
      <c r="CX13" s="103">
        <f t="shared" si="214"/>
        <v>0</v>
      </c>
      <c r="CY13" s="103">
        <f t="shared" si="215"/>
        <v>0</v>
      </c>
      <c r="CZ13" s="102"/>
      <c r="DA13" s="102"/>
      <c r="DB13" s="102"/>
      <c r="DC13" s="102"/>
      <c r="DD13" s="102">
        <f>VLOOKUP($D13,'факт '!$D$7:$AQ$89,31,0)</f>
        <v>0</v>
      </c>
      <c r="DE13" s="102">
        <f>VLOOKUP($D13,'факт '!$D$7:$AQ$89,32,0)</f>
        <v>0</v>
      </c>
      <c r="DF13" s="102"/>
      <c r="DG13" s="102"/>
      <c r="DH13" s="102">
        <f t="shared" si="216"/>
        <v>0</v>
      </c>
      <c r="DI13" s="102">
        <f t="shared" si="217"/>
        <v>0</v>
      </c>
      <c r="DJ13" s="103">
        <f t="shared" si="218"/>
        <v>0</v>
      </c>
      <c r="DK13" s="103">
        <f t="shared" si="219"/>
        <v>0</v>
      </c>
      <c r="DL13" s="102"/>
      <c r="DM13" s="102"/>
      <c r="DN13" s="102"/>
      <c r="DO13" s="102"/>
      <c r="DP13" s="102">
        <f>VLOOKUP($D13,'факт '!$D$7:$AQ$89,13,0)</f>
        <v>0</v>
      </c>
      <c r="DQ13" s="102">
        <f>VLOOKUP($D13,'факт '!$D$7:$AQ$89,14,0)</f>
        <v>0</v>
      </c>
      <c r="DR13" s="102"/>
      <c r="DS13" s="102"/>
      <c r="DT13" s="102">
        <f t="shared" si="220"/>
        <v>0</v>
      </c>
      <c r="DU13" s="102">
        <f t="shared" si="221"/>
        <v>0</v>
      </c>
      <c r="DV13" s="103">
        <f t="shared" si="222"/>
        <v>0</v>
      </c>
      <c r="DW13" s="103">
        <f t="shared" si="223"/>
        <v>0</v>
      </c>
      <c r="DX13" s="102"/>
      <c r="DY13" s="102"/>
      <c r="DZ13" s="102"/>
      <c r="EA13" s="102"/>
      <c r="EB13" s="102">
        <f>VLOOKUP($D13,'факт '!$D$7:$AQ$89,33,0)</f>
        <v>12</v>
      </c>
      <c r="EC13" s="102">
        <f>VLOOKUP($D13,'факт '!$D$7:$AQ$89,34,0)</f>
        <v>1937517</v>
      </c>
      <c r="ED13" s="102">
        <f>VLOOKUP($D13,'факт '!$D$7:$AQ$89,35,0)</f>
        <v>0</v>
      </c>
      <c r="EE13" s="102">
        <f>VLOOKUP($D13,'факт '!$D$7:$AQ$89,36,0)</f>
        <v>0</v>
      </c>
      <c r="EF13" s="102">
        <f t="shared" si="224"/>
        <v>12</v>
      </c>
      <c r="EG13" s="102">
        <f t="shared" si="225"/>
        <v>1937517</v>
      </c>
      <c r="EH13" s="103">
        <f t="shared" si="226"/>
        <v>12</v>
      </c>
      <c r="EI13" s="103">
        <f t="shared" si="227"/>
        <v>1937517</v>
      </c>
      <c r="EJ13" s="102"/>
      <c r="EK13" s="102"/>
      <c r="EL13" s="102"/>
      <c r="EM13" s="102"/>
      <c r="EN13" s="102">
        <f>VLOOKUP($D13,'факт '!$D$7:$AQ$89,37,0)</f>
        <v>0</v>
      </c>
      <c r="EO13" s="102">
        <f>VLOOKUP($D13,'факт '!$D$7:$AQ$89,38,0)</f>
        <v>0</v>
      </c>
      <c r="EP13" s="102">
        <f>VLOOKUP($D13,'факт '!$D$7:$AQ$89,39,0)</f>
        <v>0</v>
      </c>
      <c r="EQ13" s="102">
        <f>VLOOKUP($D13,'факт '!$D$7:$AQ$89,40,0)</f>
        <v>0</v>
      </c>
      <c r="ER13" s="102">
        <f t="shared" si="228"/>
        <v>0</v>
      </c>
      <c r="ES13" s="102">
        <f t="shared" si="229"/>
        <v>0</v>
      </c>
      <c r="ET13" s="103">
        <f t="shared" si="230"/>
        <v>0</v>
      </c>
      <c r="EU13" s="103">
        <f t="shared" si="231"/>
        <v>0</v>
      </c>
      <c r="EV13" s="102"/>
      <c r="EW13" s="102"/>
      <c r="EX13" s="102"/>
      <c r="EY13" s="102"/>
      <c r="EZ13" s="102"/>
      <c r="FA13" s="102"/>
      <c r="FB13" s="102"/>
      <c r="FC13" s="102"/>
      <c r="FD13" s="102">
        <f t="shared" si="232"/>
        <v>0</v>
      </c>
      <c r="FE13" s="102">
        <f t="shared" si="233"/>
        <v>0</v>
      </c>
      <c r="FF13" s="103">
        <f t="shared" si="88"/>
        <v>0</v>
      </c>
      <c r="FG13" s="103">
        <f t="shared" si="89"/>
        <v>0</v>
      </c>
      <c r="FH13" s="102"/>
      <c r="FI13" s="102"/>
      <c r="FJ13" s="102"/>
      <c r="FK13" s="102"/>
      <c r="FL13" s="102"/>
      <c r="FM13" s="102"/>
      <c r="FN13" s="102"/>
      <c r="FO13" s="102"/>
      <c r="FP13" s="102">
        <f t="shared" si="234"/>
        <v>0</v>
      </c>
      <c r="FQ13" s="102">
        <f t="shared" si="235"/>
        <v>0</v>
      </c>
      <c r="FR13" s="103">
        <f t="shared" si="95"/>
        <v>0</v>
      </c>
      <c r="FS13" s="103">
        <f t="shared" si="96"/>
        <v>0</v>
      </c>
      <c r="FT13" s="102"/>
      <c r="FU13" s="102"/>
      <c r="FV13" s="102"/>
      <c r="FW13" s="102"/>
      <c r="FX13" s="102"/>
      <c r="FY13" s="102"/>
      <c r="FZ13" s="102"/>
      <c r="GA13" s="102"/>
      <c r="GB13" s="102">
        <f t="shared" si="236"/>
        <v>0</v>
      </c>
      <c r="GC13" s="102">
        <f t="shared" si="237"/>
        <v>0</v>
      </c>
      <c r="GD13" s="103">
        <f t="shared" si="102"/>
        <v>0</v>
      </c>
      <c r="GE13" s="103">
        <f t="shared" si="103"/>
        <v>0</v>
      </c>
      <c r="GF13" s="102">
        <f t="shared" si="238"/>
        <v>0</v>
      </c>
      <c r="GG13" s="102">
        <f t="shared" si="239"/>
        <v>0</v>
      </c>
      <c r="GH13" s="102">
        <f t="shared" si="240"/>
        <v>0</v>
      </c>
      <c r="GI13" s="102">
        <f t="shared" si="241"/>
        <v>0</v>
      </c>
      <c r="GJ13" s="102">
        <f t="shared" si="242"/>
        <v>12</v>
      </c>
      <c r="GK13" s="102">
        <f t="shared" si="243"/>
        <v>1937517</v>
      </c>
      <c r="GL13" s="102">
        <f t="shared" si="244"/>
        <v>0</v>
      </c>
      <c r="GM13" s="102">
        <f t="shared" si="245"/>
        <v>0</v>
      </c>
      <c r="GN13" s="102">
        <f t="shared" si="246"/>
        <v>12</v>
      </c>
      <c r="GO13" s="102">
        <f t="shared" si="247"/>
        <v>1937517</v>
      </c>
      <c r="GP13" s="102"/>
      <c r="GQ13" s="102"/>
      <c r="GR13" s="147"/>
      <c r="GS13" s="81"/>
      <c r="GT13" s="183">
        <v>161459.74540000001</v>
      </c>
      <c r="GU13" s="183">
        <f t="shared" si="183"/>
        <v>161459.75</v>
      </c>
    </row>
    <row r="14" spans="1:205" ht="32.25" hidden="1" customHeight="1" x14ac:dyDescent="0.2">
      <c r="B14" s="81" t="s">
        <v>138</v>
      </c>
      <c r="C14" s="173" t="s">
        <v>139</v>
      </c>
      <c r="D14" s="89">
        <v>470</v>
      </c>
      <c r="E14" s="174" t="s">
        <v>252</v>
      </c>
      <c r="F14" s="89">
        <v>1</v>
      </c>
      <c r="G14" s="101">
        <v>161459.74540000001</v>
      </c>
      <c r="H14" s="102"/>
      <c r="I14" s="102"/>
      <c r="J14" s="102"/>
      <c r="K14" s="102"/>
      <c r="L14" s="102">
        <f>VLOOKUP($D14,'факт '!$D$7:$AQ$89,3,0)</f>
        <v>1</v>
      </c>
      <c r="M14" s="102">
        <f>VLOOKUP($D14,'факт '!$D$7:$AQ$89,4,0)</f>
        <v>161459.75</v>
      </c>
      <c r="N14" s="102"/>
      <c r="O14" s="102"/>
      <c r="P14" s="102">
        <f t="shared" si="184"/>
        <v>1</v>
      </c>
      <c r="Q14" s="102">
        <f t="shared" si="185"/>
        <v>161459.75</v>
      </c>
      <c r="R14" s="103">
        <f t="shared" si="186"/>
        <v>1</v>
      </c>
      <c r="S14" s="103">
        <f t="shared" si="187"/>
        <v>161459.75</v>
      </c>
      <c r="T14" s="102"/>
      <c r="U14" s="102"/>
      <c r="V14" s="102"/>
      <c r="W14" s="102"/>
      <c r="X14" s="102">
        <f>VLOOKUP($D14,'факт '!$D$7:$AQ$89,7,0)</f>
        <v>0</v>
      </c>
      <c r="Y14" s="102">
        <f>VLOOKUP($D14,'факт '!$D$7:$AQ$89,8,0)</f>
        <v>0</v>
      </c>
      <c r="Z14" s="102">
        <f>VLOOKUP($D14,'факт '!$D$7:$AQ$89,9,0)</f>
        <v>0</v>
      </c>
      <c r="AA14" s="102">
        <f>VLOOKUP($D14,'факт '!$D$7:$AQ$89,10,0)</f>
        <v>0</v>
      </c>
      <c r="AB14" s="102">
        <f t="shared" si="188"/>
        <v>0</v>
      </c>
      <c r="AC14" s="102">
        <f t="shared" si="189"/>
        <v>0</v>
      </c>
      <c r="AD14" s="103">
        <f t="shared" si="190"/>
        <v>0</v>
      </c>
      <c r="AE14" s="103">
        <f t="shared" si="191"/>
        <v>0</v>
      </c>
      <c r="AF14" s="102"/>
      <c r="AG14" s="102"/>
      <c r="AH14" s="102"/>
      <c r="AI14" s="102"/>
      <c r="AJ14" s="102">
        <f>VLOOKUP($D14,'факт '!$D$7:$AQ$89,5,0)</f>
        <v>0</v>
      </c>
      <c r="AK14" s="102">
        <f>VLOOKUP($D14,'факт '!$D$7:$AQ$89,6,0)</f>
        <v>0</v>
      </c>
      <c r="AL14" s="102"/>
      <c r="AM14" s="102"/>
      <c r="AN14" s="102">
        <f t="shared" si="192"/>
        <v>0</v>
      </c>
      <c r="AO14" s="102">
        <f t="shared" si="193"/>
        <v>0</v>
      </c>
      <c r="AP14" s="103">
        <f t="shared" si="194"/>
        <v>0</v>
      </c>
      <c r="AQ14" s="103">
        <f t="shared" si="195"/>
        <v>0</v>
      </c>
      <c r="AR14" s="102"/>
      <c r="AS14" s="102"/>
      <c r="AT14" s="102"/>
      <c r="AU14" s="102"/>
      <c r="AV14" s="102">
        <f>VLOOKUP($D14,'факт '!$D$7:$AQ$89,11,0)</f>
        <v>0</v>
      </c>
      <c r="AW14" s="102">
        <f>VLOOKUP($D14,'факт '!$D$7:$AQ$89,12,0)</f>
        <v>0</v>
      </c>
      <c r="AX14" s="102"/>
      <c r="AY14" s="102"/>
      <c r="AZ14" s="102">
        <f t="shared" si="196"/>
        <v>0</v>
      </c>
      <c r="BA14" s="102">
        <f t="shared" si="197"/>
        <v>0</v>
      </c>
      <c r="BB14" s="103">
        <f t="shared" si="198"/>
        <v>0</v>
      </c>
      <c r="BC14" s="103">
        <f t="shared" si="199"/>
        <v>0</v>
      </c>
      <c r="BD14" s="102"/>
      <c r="BE14" s="102"/>
      <c r="BF14" s="102"/>
      <c r="BG14" s="102"/>
      <c r="BH14" s="102">
        <f>VLOOKUP($D14,'факт '!$D$7:$AQ$89,15,0)</f>
        <v>1</v>
      </c>
      <c r="BI14" s="102">
        <f>VLOOKUP($D14,'факт '!$D$7:$AQ$89,16,0)</f>
        <v>161459.75</v>
      </c>
      <c r="BJ14" s="102">
        <f>VLOOKUP($D14,'факт '!$D$7:$AQ$89,17,0)</f>
        <v>0</v>
      </c>
      <c r="BK14" s="102">
        <f>VLOOKUP($D14,'факт '!$D$7:$AQ$89,18,0)</f>
        <v>0</v>
      </c>
      <c r="BL14" s="102">
        <f t="shared" si="200"/>
        <v>1</v>
      </c>
      <c r="BM14" s="102">
        <f t="shared" si="201"/>
        <v>161459.75</v>
      </c>
      <c r="BN14" s="103">
        <f t="shared" si="202"/>
        <v>1</v>
      </c>
      <c r="BO14" s="103">
        <f t="shared" si="203"/>
        <v>161459.75</v>
      </c>
      <c r="BP14" s="102"/>
      <c r="BQ14" s="102"/>
      <c r="BR14" s="102"/>
      <c r="BS14" s="102"/>
      <c r="BT14" s="102">
        <f>VLOOKUP($D14,'факт '!$D$7:$AQ$89,19,0)</f>
        <v>0</v>
      </c>
      <c r="BU14" s="102">
        <f>VLOOKUP($D14,'факт '!$D$7:$AQ$89,20,0)</f>
        <v>0</v>
      </c>
      <c r="BV14" s="102">
        <f>VLOOKUP($D14,'факт '!$D$7:$AQ$89,21,0)</f>
        <v>0</v>
      </c>
      <c r="BW14" s="102">
        <f>VLOOKUP($D14,'факт '!$D$7:$AQ$89,22,0)</f>
        <v>0</v>
      </c>
      <c r="BX14" s="102">
        <f t="shared" si="204"/>
        <v>0</v>
      </c>
      <c r="BY14" s="102">
        <f t="shared" si="205"/>
        <v>0</v>
      </c>
      <c r="BZ14" s="103">
        <f t="shared" si="206"/>
        <v>0</v>
      </c>
      <c r="CA14" s="103">
        <f t="shared" si="207"/>
        <v>0</v>
      </c>
      <c r="CB14" s="102"/>
      <c r="CC14" s="102"/>
      <c r="CD14" s="102"/>
      <c r="CE14" s="102"/>
      <c r="CF14" s="102">
        <f>VLOOKUP($D14,'факт '!$D$7:$AQ$89,23,0)</f>
        <v>0</v>
      </c>
      <c r="CG14" s="102">
        <f>VLOOKUP($D14,'факт '!$D$7:$AQ$89,24,0)</f>
        <v>0</v>
      </c>
      <c r="CH14" s="102">
        <f>VLOOKUP($D14,'факт '!$D$7:$AQ$89,25,0)</f>
        <v>0</v>
      </c>
      <c r="CI14" s="102">
        <f>VLOOKUP($D14,'факт '!$D$7:$AQ$89,26,0)</f>
        <v>0</v>
      </c>
      <c r="CJ14" s="102">
        <f t="shared" si="208"/>
        <v>0</v>
      </c>
      <c r="CK14" s="102">
        <f t="shared" si="209"/>
        <v>0</v>
      </c>
      <c r="CL14" s="103">
        <f t="shared" si="210"/>
        <v>0</v>
      </c>
      <c r="CM14" s="103">
        <f t="shared" si="211"/>
        <v>0</v>
      </c>
      <c r="CN14" s="102"/>
      <c r="CO14" s="102"/>
      <c r="CP14" s="102"/>
      <c r="CQ14" s="102"/>
      <c r="CR14" s="102">
        <f>VLOOKUP($D14,'факт '!$D$7:$AQ$89,27,0)</f>
        <v>0</v>
      </c>
      <c r="CS14" s="102">
        <f>VLOOKUP($D14,'факт '!$D$7:$AQ$89,28,0)</f>
        <v>0</v>
      </c>
      <c r="CT14" s="102">
        <f>VLOOKUP($D14,'факт '!$D$7:$AQ$89,29,0)</f>
        <v>0</v>
      </c>
      <c r="CU14" s="102">
        <f>VLOOKUP($D14,'факт '!$D$7:$AQ$89,30,0)</f>
        <v>0</v>
      </c>
      <c r="CV14" s="102">
        <f t="shared" si="212"/>
        <v>0</v>
      </c>
      <c r="CW14" s="102">
        <f t="shared" si="213"/>
        <v>0</v>
      </c>
      <c r="CX14" s="103">
        <f t="shared" si="214"/>
        <v>0</v>
      </c>
      <c r="CY14" s="103">
        <f t="shared" si="215"/>
        <v>0</v>
      </c>
      <c r="CZ14" s="102"/>
      <c r="DA14" s="102"/>
      <c r="DB14" s="102"/>
      <c r="DC14" s="102"/>
      <c r="DD14" s="102">
        <f>VLOOKUP($D14,'факт '!$D$7:$AQ$89,31,0)</f>
        <v>0</v>
      </c>
      <c r="DE14" s="102">
        <f>VLOOKUP($D14,'факт '!$D$7:$AQ$89,32,0)</f>
        <v>0</v>
      </c>
      <c r="DF14" s="102"/>
      <c r="DG14" s="102"/>
      <c r="DH14" s="102">
        <f t="shared" si="216"/>
        <v>0</v>
      </c>
      <c r="DI14" s="102">
        <f t="shared" si="217"/>
        <v>0</v>
      </c>
      <c r="DJ14" s="103">
        <f t="shared" si="218"/>
        <v>0</v>
      </c>
      <c r="DK14" s="103">
        <f t="shared" si="219"/>
        <v>0</v>
      </c>
      <c r="DL14" s="102"/>
      <c r="DM14" s="102"/>
      <c r="DN14" s="102"/>
      <c r="DO14" s="102"/>
      <c r="DP14" s="102">
        <f>VLOOKUP($D14,'факт '!$D$7:$AQ$89,13,0)</f>
        <v>0</v>
      </c>
      <c r="DQ14" s="102">
        <f>VLOOKUP($D14,'факт '!$D$7:$AQ$89,14,0)</f>
        <v>0</v>
      </c>
      <c r="DR14" s="102"/>
      <c r="DS14" s="102"/>
      <c r="DT14" s="102">
        <f t="shared" si="220"/>
        <v>0</v>
      </c>
      <c r="DU14" s="102">
        <f t="shared" si="221"/>
        <v>0</v>
      </c>
      <c r="DV14" s="103">
        <f t="shared" si="222"/>
        <v>0</v>
      </c>
      <c r="DW14" s="103">
        <f t="shared" si="223"/>
        <v>0</v>
      </c>
      <c r="DX14" s="102"/>
      <c r="DY14" s="102"/>
      <c r="DZ14" s="102"/>
      <c r="EA14" s="102"/>
      <c r="EB14" s="102">
        <f>VLOOKUP($D14,'факт '!$D$7:$AQ$89,33,0)</f>
        <v>2</v>
      </c>
      <c r="EC14" s="102">
        <f>VLOOKUP($D14,'факт '!$D$7:$AQ$89,34,0)</f>
        <v>322919.5</v>
      </c>
      <c r="ED14" s="102">
        <f>VLOOKUP($D14,'факт '!$D$7:$AQ$89,35,0)</f>
        <v>0</v>
      </c>
      <c r="EE14" s="102">
        <f>VLOOKUP($D14,'факт '!$D$7:$AQ$89,36,0)</f>
        <v>0</v>
      </c>
      <c r="EF14" s="102">
        <f t="shared" si="224"/>
        <v>2</v>
      </c>
      <c r="EG14" s="102">
        <f t="shared" si="225"/>
        <v>322919.5</v>
      </c>
      <c r="EH14" s="103">
        <f t="shared" si="226"/>
        <v>2</v>
      </c>
      <c r="EI14" s="103">
        <f t="shared" si="227"/>
        <v>322919.5</v>
      </c>
      <c r="EJ14" s="102"/>
      <c r="EK14" s="102"/>
      <c r="EL14" s="102"/>
      <c r="EM14" s="102"/>
      <c r="EN14" s="102">
        <f>VLOOKUP($D14,'факт '!$D$7:$AQ$89,37,0)</f>
        <v>0</v>
      </c>
      <c r="EO14" s="102">
        <f>VLOOKUP($D14,'факт '!$D$7:$AQ$89,38,0)</f>
        <v>0</v>
      </c>
      <c r="EP14" s="102">
        <f>VLOOKUP($D14,'факт '!$D$7:$AQ$89,39,0)</f>
        <v>0</v>
      </c>
      <c r="EQ14" s="102">
        <f>VLOOKUP($D14,'факт '!$D$7:$AQ$89,40,0)</f>
        <v>0</v>
      </c>
      <c r="ER14" s="102">
        <f t="shared" si="228"/>
        <v>0</v>
      </c>
      <c r="ES14" s="102">
        <f t="shared" si="229"/>
        <v>0</v>
      </c>
      <c r="ET14" s="103">
        <f t="shared" si="230"/>
        <v>0</v>
      </c>
      <c r="EU14" s="103">
        <f t="shared" si="231"/>
        <v>0</v>
      </c>
      <c r="EV14" s="102"/>
      <c r="EW14" s="102"/>
      <c r="EX14" s="102"/>
      <c r="EY14" s="102"/>
      <c r="EZ14" s="102"/>
      <c r="FA14" s="102"/>
      <c r="FB14" s="102"/>
      <c r="FC14" s="102"/>
      <c r="FD14" s="102">
        <f t="shared" si="232"/>
        <v>0</v>
      </c>
      <c r="FE14" s="102">
        <f t="shared" si="233"/>
        <v>0</v>
      </c>
      <c r="FF14" s="103">
        <f t="shared" si="88"/>
        <v>0</v>
      </c>
      <c r="FG14" s="103">
        <f t="shared" si="89"/>
        <v>0</v>
      </c>
      <c r="FH14" s="102"/>
      <c r="FI14" s="102"/>
      <c r="FJ14" s="102"/>
      <c r="FK14" s="102"/>
      <c r="FL14" s="102"/>
      <c r="FM14" s="102"/>
      <c r="FN14" s="102"/>
      <c r="FO14" s="102"/>
      <c r="FP14" s="102">
        <f t="shared" si="234"/>
        <v>0</v>
      </c>
      <c r="FQ14" s="102">
        <f t="shared" si="235"/>
        <v>0</v>
      </c>
      <c r="FR14" s="103">
        <f t="shared" si="95"/>
        <v>0</v>
      </c>
      <c r="FS14" s="103">
        <f t="shared" si="96"/>
        <v>0</v>
      </c>
      <c r="FT14" s="102"/>
      <c r="FU14" s="102"/>
      <c r="FV14" s="102"/>
      <c r="FW14" s="102"/>
      <c r="FX14" s="102"/>
      <c r="FY14" s="102"/>
      <c r="FZ14" s="102"/>
      <c r="GA14" s="102"/>
      <c r="GB14" s="102">
        <f t="shared" si="236"/>
        <v>0</v>
      </c>
      <c r="GC14" s="102">
        <f t="shared" si="237"/>
        <v>0</v>
      </c>
      <c r="GD14" s="103">
        <f t="shared" si="102"/>
        <v>0</v>
      </c>
      <c r="GE14" s="103">
        <f t="shared" si="103"/>
        <v>0</v>
      </c>
      <c r="GF14" s="102">
        <f t="shared" si="238"/>
        <v>0</v>
      </c>
      <c r="GG14" s="102">
        <f t="shared" si="239"/>
        <v>0</v>
      </c>
      <c r="GH14" s="102">
        <f t="shared" si="240"/>
        <v>0</v>
      </c>
      <c r="GI14" s="102">
        <f t="shared" si="241"/>
        <v>0</v>
      </c>
      <c r="GJ14" s="102">
        <f t="shared" si="242"/>
        <v>4</v>
      </c>
      <c r="GK14" s="102">
        <f t="shared" si="243"/>
        <v>645839</v>
      </c>
      <c r="GL14" s="102">
        <f t="shared" si="244"/>
        <v>0</v>
      </c>
      <c r="GM14" s="102">
        <f t="shared" si="245"/>
        <v>0</v>
      </c>
      <c r="GN14" s="102">
        <f t="shared" si="246"/>
        <v>4</v>
      </c>
      <c r="GO14" s="102">
        <f t="shared" si="247"/>
        <v>645839</v>
      </c>
      <c r="GP14" s="102"/>
      <c r="GQ14" s="102"/>
      <c r="GR14" s="147"/>
      <c r="GS14" s="81"/>
      <c r="GT14" s="183">
        <v>161459.74540000001</v>
      </c>
      <c r="GU14" s="183">
        <f t="shared" si="183"/>
        <v>161459.75</v>
      </c>
    </row>
    <row r="15" spans="1:205" hidden="1" x14ac:dyDescent="0.2">
      <c r="B15" s="81"/>
      <c r="C15" s="82"/>
      <c r="D15" s="89"/>
      <c r="E15" s="89"/>
      <c r="F15" s="89"/>
      <c r="G15" s="101"/>
      <c r="H15" s="102"/>
      <c r="I15" s="102"/>
      <c r="J15" s="102"/>
      <c r="K15" s="102"/>
      <c r="L15" s="102"/>
      <c r="M15" s="102"/>
      <c r="N15" s="102"/>
      <c r="O15" s="102"/>
      <c r="P15" s="102">
        <f t="shared" ref="P15" si="248">SUM(L15+N15)</f>
        <v>0</v>
      </c>
      <c r="Q15" s="102">
        <f t="shared" ref="Q15" si="249">SUM(M15+O15)</f>
        <v>0</v>
      </c>
      <c r="R15" s="103">
        <f t="shared" si="180"/>
        <v>0</v>
      </c>
      <c r="S15" s="103">
        <f t="shared" si="181"/>
        <v>0</v>
      </c>
      <c r="T15" s="102"/>
      <c r="U15" s="102"/>
      <c r="V15" s="102"/>
      <c r="W15" s="102"/>
      <c r="X15" s="102"/>
      <c r="Y15" s="102"/>
      <c r="Z15" s="102"/>
      <c r="AA15" s="102"/>
      <c r="AB15" s="102">
        <f t="shared" ref="AB15" si="250">SUM(X15+Z15)</f>
        <v>0</v>
      </c>
      <c r="AC15" s="102">
        <f t="shared" ref="AC15" si="251">SUM(Y15+AA15)</f>
        <v>0</v>
      </c>
      <c r="AD15" s="103">
        <f t="shared" si="9"/>
        <v>0</v>
      </c>
      <c r="AE15" s="103">
        <f t="shared" si="10"/>
        <v>0</v>
      </c>
      <c r="AF15" s="102"/>
      <c r="AG15" s="102"/>
      <c r="AH15" s="102"/>
      <c r="AI15" s="102"/>
      <c r="AJ15" s="102"/>
      <c r="AK15" s="102"/>
      <c r="AL15" s="102"/>
      <c r="AM15" s="102"/>
      <c r="AN15" s="102">
        <f t="shared" ref="AN15" si="252">SUM(AJ15+AL15)</f>
        <v>0</v>
      </c>
      <c r="AO15" s="102">
        <f t="shared" ref="AO15" si="253">SUM(AK15+AM15)</f>
        <v>0</v>
      </c>
      <c r="AP15" s="103">
        <f t="shared" si="16"/>
        <v>0</v>
      </c>
      <c r="AQ15" s="103">
        <f t="shared" si="17"/>
        <v>0</v>
      </c>
      <c r="AR15" s="102"/>
      <c r="AS15" s="102"/>
      <c r="AT15" s="102"/>
      <c r="AU15" s="102"/>
      <c r="AV15" s="102"/>
      <c r="AW15" s="102"/>
      <c r="AX15" s="102"/>
      <c r="AY15" s="102"/>
      <c r="AZ15" s="102">
        <f t="shared" ref="AZ15" si="254">SUM(AV15+AX15)</f>
        <v>0</v>
      </c>
      <c r="BA15" s="102">
        <f t="shared" ref="BA15" si="255">SUM(AW15+AY15)</f>
        <v>0</v>
      </c>
      <c r="BB15" s="103">
        <f t="shared" si="23"/>
        <v>0</v>
      </c>
      <c r="BC15" s="103">
        <f t="shared" si="24"/>
        <v>0</v>
      </c>
      <c r="BD15" s="102"/>
      <c r="BE15" s="102"/>
      <c r="BF15" s="102"/>
      <c r="BG15" s="102"/>
      <c r="BH15" s="102"/>
      <c r="BI15" s="102"/>
      <c r="BJ15" s="102"/>
      <c r="BK15" s="102"/>
      <c r="BL15" s="102">
        <f t="shared" ref="BL15" si="256">SUM(BH15+BJ15)</f>
        <v>0</v>
      </c>
      <c r="BM15" s="102">
        <f t="shared" ref="BM15" si="257">SUM(BI15+BK15)</f>
        <v>0</v>
      </c>
      <c r="BN15" s="103">
        <f t="shared" si="30"/>
        <v>0</v>
      </c>
      <c r="BO15" s="103">
        <f t="shared" si="31"/>
        <v>0</v>
      </c>
      <c r="BP15" s="102"/>
      <c r="BQ15" s="102"/>
      <c r="BR15" s="102"/>
      <c r="BS15" s="102"/>
      <c r="BT15" s="102"/>
      <c r="BU15" s="102"/>
      <c r="BV15" s="102"/>
      <c r="BW15" s="102"/>
      <c r="BX15" s="102">
        <f t="shared" ref="BX15" si="258">SUM(BT15+BV15)</f>
        <v>0</v>
      </c>
      <c r="BY15" s="102">
        <f t="shared" ref="BY15" si="259">SUM(BU15+BW15)</f>
        <v>0</v>
      </c>
      <c r="BZ15" s="103">
        <f t="shared" si="37"/>
        <v>0</v>
      </c>
      <c r="CA15" s="103">
        <f t="shared" si="38"/>
        <v>0</v>
      </c>
      <c r="CB15" s="102"/>
      <c r="CC15" s="102"/>
      <c r="CD15" s="102"/>
      <c r="CE15" s="102"/>
      <c r="CF15" s="102"/>
      <c r="CG15" s="102"/>
      <c r="CH15" s="102"/>
      <c r="CI15" s="102"/>
      <c r="CJ15" s="102">
        <f t="shared" ref="CJ15" si="260">SUM(CF15+CH15)</f>
        <v>0</v>
      </c>
      <c r="CK15" s="102">
        <f t="shared" ref="CK15" si="261">SUM(CG15+CI15)</f>
        <v>0</v>
      </c>
      <c r="CL15" s="103">
        <f t="shared" si="45"/>
        <v>0</v>
      </c>
      <c r="CM15" s="103">
        <f t="shared" si="46"/>
        <v>0</v>
      </c>
      <c r="CN15" s="102"/>
      <c r="CO15" s="102"/>
      <c r="CP15" s="102"/>
      <c r="CQ15" s="102"/>
      <c r="CR15" s="102"/>
      <c r="CS15" s="102"/>
      <c r="CT15" s="102"/>
      <c r="CU15" s="102"/>
      <c r="CV15" s="102">
        <f t="shared" ref="CV15" si="262">SUM(CR15+CT15)</f>
        <v>0</v>
      </c>
      <c r="CW15" s="102">
        <f t="shared" ref="CW15" si="263">SUM(CS15+CU15)</f>
        <v>0</v>
      </c>
      <c r="CX15" s="103">
        <f t="shared" si="52"/>
        <v>0</v>
      </c>
      <c r="CY15" s="103">
        <f t="shared" si="53"/>
        <v>0</v>
      </c>
      <c r="CZ15" s="102"/>
      <c r="DA15" s="102"/>
      <c r="DB15" s="102"/>
      <c r="DC15" s="102"/>
      <c r="DD15" s="102"/>
      <c r="DE15" s="102"/>
      <c r="DF15" s="102"/>
      <c r="DG15" s="102"/>
      <c r="DH15" s="102">
        <f t="shared" ref="DH15" si="264">SUM(DD15+DF15)</f>
        <v>0</v>
      </c>
      <c r="DI15" s="102">
        <f t="shared" ref="DI15" si="265">SUM(DE15+DG15)</f>
        <v>0</v>
      </c>
      <c r="DJ15" s="103">
        <f t="shared" si="59"/>
        <v>0</v>
      </c>
      <c r="DK15" s="103">
        <f t="shared" si="60"/>
        <v>0</v>
      </c>
      <c r="DL15" s="102"/>
      <c r="DM15" s="102"/>
      <c r="DN15" s="102"/>
      <c r="DO15" s="102"/>
      <c r="DP15" s="102"/>
      <c r="DQ15" s="102"/>
      <c r="DR15" s="102"/>
      <c r="DS15" s="102"/>
      <c r="DT15" s="102">
        <f t="shared" ref="DT15" si="266">SUM(DP15+DR15)</f>
        <v>0</v>
      </c>
      <c r="DU15" s="102">
        <f t="shared" ref="DU15" si="267">SUM(DQ15+DS15)</f>
        <v>0</v>
      </c>
      <c r="DV15" s="103">
        <f t="shared" si="66"/>
        <v>0</v>
      </c>
      <c r="DW15" s="103">
        <f t="shared" si="67"/>
        <v>0</v>
      </c>
      <c r="DX15" s="102"/>
      <c r="DY15" s="102"/>
      <c r="DZ15" s="102"/>
      <c r="EA15" s="102"/>
      <c r="EB15" s="102"/>
      <c r="EC15" s="102"/>
      <c r="ED15" s="102"/>
      <c r="EE15" s="102"/>
      <c r="EF15" s="102">
        <f t="shared" ref="EF15" si="268">SUM(EB15+ED15)</f>
        <v>0</v>
      </c>
      <c r="EG15" s="102">
        <f t="shared" ref="EG15" si="269">SUM(EC15+EE15)</f>
        <v>0</v>
      </c>
      <c r="EH15" s="103">
        <f t="shared" si="73"/>
        <v>0</v>
      </c>
      <c r="EI15" s="103">
        <f t="shared" si="74"/>
        <v>0</v>
      </c>
      <c r="EJ15" s="102"/>
      <c r="EK15" s="102"/>
      <c r="EL15" s="102"/>
      <c r="EM15" s="102"/>
      <c r="EN15" s="102"/>
      <c r="EO15" s="102"/>
      <c r="EP15" s="102"/>
      <c r="EQ15" s="102"/>
      <c r="ER15" s="102">
        <f t="shared" ref="ER15" si="270">SUM(EN15+EP15)</f>
        <v>0</v>
      </c>
      <c r="ES15" s="102">
        <f t="shared" ref="ES15" si="271">SUM(EO15+EQ15)</f>
        <v>0</v>
      </c>
      <c r="ET15" s="103">
        <f t="shared" si="81"/>
        <v>0</v>
      </c>
      <c r="EU15" s="103">
        <f t="shared" si="82"/>
        <v>0</v>
      </c>
      <c r="EV15" s="102"/>
      <c r="EW15" s="102"/>
      <c r="EX15" s="102"/>
      <c r="EY15" s="102"/>
      <c r="EZ15" s="102"/>
      <c r="FA15" s="102"/>
      <c r="FB15" s="102"/>
      <c r="FC15" s="102"/>
      <c r="FD15" s="102">
        <f t="shared" si="232"/>
        <v>0</v>
      </c>
      <c r="FE15" s="102">
        <f t="shared" si="233"/>
        <v>0</v>
      </c>
      <c r="FF15" s="103">
        <f t="shared" si="88"/>
        <v>0</v>
      </c>
      <c r="FG15" s="103">
        <f t="shared" si="89"/>
        <v>0</v>
      </c>
      <c r="FH15" s="102"/>
      <c r="FI15" s="102"/>
      <c r="FJ15" s="102"/>
      <c r="FK15" s="102"/>
      <c r="FL15" s="102"/>
      <c r="FM15" s="102"/>
      <c r="FN15" s="102"/>
      <c r="FO15" s="102"/>
      <c r="FP15" s="102">
        <f t="shared" si="234"/>
        <v>0</v>
      </c>
      <c r="FQ15" s="102">
        <f t="shared" si="235"/>
        <v>0</v>
      </c>
      <c r="FR15" s="103">
        <f t="shared" si="95"/>
        <v>0</v>
      </c>
      <c r="FS15" s="103">
        <f t="shared" si="96"/>
        <v>0</v>
      </c>
      <c r="FT15" s="102"/>
      <c r="FU15" s="102"/>
      <c r="FV15" s="102"/>
      <c r="FW15" s="102"/>
      <c r="FX15" s="102"/>
      <c r="FY15" s="102"/>
      <c r="FZ15" s="102"/>
      <c r="GA15" s="102"/>
      <c r="GB15" s="102">
        <f t="shared" si="236"/>
        <v>0</v>
      </c>
      <c r="GC15" s="102">
        <f t="shared" si="237"/>
        <v>0</v>
      </c>
      <c r="GD15" s="103">
        <f t="shared" si="102"/>
        <v>0</v>
      </c>
      <c r="GE15" s="103">
        <f t="shared" si="103"/>
        <v>0</v>
      </c>
      <c r="GF15" s="102">
        <f t="shared" si="238"/>
        <v>0</v>
      </c>
      <c r="GG15" s="102">
        <f t="shared" si="239"/>
        <v>0</v>
      </c>
      <c r="GH15" s="102">
        <f t="shared" si="240"/>
        <v>0</v>
      </c>
      <c r="GI15" s="102">
        <f t="shared" si="241"/>
        <v>0</v>
      </c>
      <c r="GJ15" s="102">
        <f t="shared" ref="GJ15" si="272">SUM(L15,X15,AJ15,AV15,BH15,BT15,CF15,CR15,DD15,DP15,EB15,EN15,EZ15)</f>
        <v>0</v>
      </c>
      <c r="GK15" s="102">
        <f t="shared" ref="GK15" si="273">SUM(M15,Y15,AK15,AW15,BI15,BU15,CG15,CS15,DE15,DQ15,EC15,EO15,FA15)</f>
        <v>0</v>
      </c>
      <c r="GL15" s="102">
        <f t="shared" ref="GL15" si="274">SUM(N15,Z15,AL15,AX15,BJ15,BV15,CH15,CT15,DF15,DR15,ED15,EP15,FB15)</f>
        <v>0</v>
      </c>
      <c r="GM15" s="102">
        <f t="shared" ref="GM15" si="275">SUM(O15,AA15,AM15,AY15,BK15,BW15,CI15,CU15,DG15,DS15,EE15,EQ15,FC15)</f>
        <v>0</v>
      </c>
      <c r="GN15" s="102">
        <f t="shared" ref="GN15" si="276">SUM(P15,AB15,AN15,AZ15,BL15,BX15,CJ15,CV15,DH15,DT15,EF15,ER15,FD15)</f>
        <v>0</v>
      </c>
      <c r="GO15" s="102">
        <f t="shared" ref="GO15" si="277">SUM(Q15,AC15,AO15,BA15,BM15,BY15,CK15,CW15,DI15,DU15,EG15,ES15,FE15)</f>
        <v>0</v>
      </c>
      <c r="GP15" s="102"/>
      <c r="GQ15" s="102"/>
      <c r="GR15" s="147"/>
      <c r="GS15" s="81"/>
      <c r="GT15" s="183"/>
      <c r="GU15" s="183"/>
    </row>
    <row r="16" spans="1:205" hidden="1" x14ac:dyDescent="0.2">
      <c r="B16" s="105"/>
      <c r="C16" s="106"/>
      <c r="D16" s="107"/>
      <c r="E16" s="127" t="s">
        <v>23</v>
      </c>
      <c r="F16" s="129">
        <v>2</v>
      </c>
      <c r="G16" s="130">
        <v>186800.03519999998</v>
      </c>
      <c r="H16" s="110">
        <v>1</v>
      </c>
      <c r="I16" s="110">
        <v>186800.03519999998</v>
      </c>
      <c r="J16" s="110">
        <f t="shared" ref="J16:J187" si="278">SUM(H16/12*$A$2)</f>
        <v>0.25</v>
      </c>
      <c r="K16" s="110">
        <f t="shared" ref="K16:K187" si="279">SUM(I16/12*$A$2)</f>
        <v>46700.008799999996</v>
      </c>
      <c r="L16" s="110">
        <f>SUM(L17:L18)</f>
        <v>1</v>
      </c>
      <c r="M16" s="110">
        <f t="shared" ref="M16:Q16" si="280">SUM(M17:M18)</f>
        <v>186800.04</v>
      </c>
      <c r="N16" s="110">
        <f t="shared" si="280"/>
        <v>0</v>
      </c>
      <c r="O16" s="110">
        <f t="shared" si="280"/>
        <v>0</v>
      </c>
      <c r="P16" s="110">
        <f t="shared" si="280"/>
        <v>1</v>
      </c>
      <c r="Q16" s="110">
        <f t="shared" si="280"/>
        <v>186800.04</v>
      </c>
      <c r="R16" s="126">
        <f t="shared" si="180"/>
        <v>0.75</v>
      </c>
      <c r="S16" s="126">
        <f t="shared" si="181"/>
        <v>140100.03120000003</v>
      </c>
      <c r="T16" s="110"/>
      <c r="U16" s="110">
        <v>0</v>
      </c>
      <c r="V16" s="110">
        <f t="shared" ref="V16:V187" si="281">SUM(T16/12*$A$2)</f>
        <v>0</v>
      </c>
      <c r="W16" s="110">
        <f t="shared" ref="W16:W187" si="282">SUM(U16/12*$A$2)</f>
        <v>0</v>
      </c>
      <c r="X16" s="110">
        <f>SUM(X17:X18)</f>
        <v>0</v>
      </c>
      <c r="Y16" s="110">
        <f t="shared" ref="Y16" si="283">SUM(Y17:Y18)</f>
        <v>0</v>
      </c>
      <c r="Z16" s="110">
        <f t="shared" ref="Z16" si="284">SUM(Z17:Z18)</f>
        <v>0</v>
      </c>
      <c r="AA16" s="110">
        <f t="shared" ref="AA16" si="285">SUM(AA17:AA18)</f>
        <v>0</v>
      </c>
      <c r="AB16" s="110">
        <f t="shared" ref="AB16" si="286">SUM(AB17:AB18)</f>
        <v>0</v>
      </c>
      <c r="AC16" s="110">
        <f t="shared" ref="AC16" si="287">SUM(AC17:AC18)</f>
        <v>0</v>
      </c>
      <c r="AD16" s="126">
        <f t="shared" si="9"/>
        <v>0</v>
      </c>
      <c r="AE16" s="126">
        <f t="shared" si="10"/>
        <v>0</v>
      </c>
      <c r="AF16" s="110">
        <f>VLOOKUP($E16,'ВМП план'!$B$8:$AL$43,12,0)</f>
        <v>0</v>
      </c>
      <c r="AG16" s="110">
        <f>VLOOKUP($E16,'ВМП план'!$B$8:$AL$43,13,0)</f>
        <v>0</v>
      </c>
      <c r="AH16" s="110">
        <f t="shared" ref="AH16:AH187" si="288">SUM(AF16/12*$A$2)</f>
        <v>0</v>
      </c>
      <c r="AI16" s="110">
        <f t="shared" ref="AI16:AI187" si="289">SUM(AG16/12*$A$2)</f>
        <v>0</v>
      </c>
      <c r="AJ16" s="110">
        <f>SUM(AJ17:AJ18)</f>
        <v>0</v>
      </c>
      <c r="AK16" s="110">
        <f t="shared" ref="AK16" si="290">SUM(AK17:AK18)</f>
        <v>0</v>
      </c>
      <c r="AL16" s="110">
        <f t="shared" ref="AL16" si="291">SUM(AL17:AL18)</f>
        <v>0</v>
      </c>
      <c r="AM16" s="110">
        <f t="shared" ref="AM16" si="292">SUM(AM17:AM18)</f>
        <v>0</v>
      </c>
      <c r="AN16" s="110">
        <f t="shared" ref="AN16" si="293">SUM(AN17:AN18)</f>
        <v>0</v>
      </c>
      <c r="AO16" s="110">
        <f t="shared" ref="AO16" si="294">SUM(AO17:AO18)</f>
        <v>0</v>
      </c>
      <c r="AP16" s="126">
        <f t="shared" si="16"/>
        <v>0</v>
      </c>
      <c r="AQ16" s="126">
        <f t="shared" si="17"/>
        <v>0</v>
      </c>
      <c r="AR16" s="110"/>
      <c r="AS16" s="110"/>
      <c r="AT16" s="110">
        <f t="shared" ref="AT16:AT187" si="295">SUM(AR16/12*$A$2)</f>
        <v>0</v>
      </c>
      <c r="AU16" s="110">
        <f t="shared" ref="AU16:AU187" si="296">SUM(AS16/12*$A$2)</f>
        <v>0</v>
      </c>
      <c r="AV16" s="110">
        <f>SUM(AV17:AV18)</f>
        <v>0</v>
      </c>
      <c r="AW16" s="110">
        <f t="shared" ref="AW16" si="297">SUM(AW17:AW18)</f>
        <v>0</v>
      </c>
      <c r="AX16" s="110">
        <f t="shared" ref="AX16" si="298">SUM(AX17:AX18)</f>
        <v>0</v>
      </c>
      <c r="AY16" s="110">
        <f t="shared" ref="AY16" si="299">SUM(AY17:AY18)</f>
        <v>0</v>
      </c>
      <c r="AZ16" s="110">
        <f t="shared" ref="AZ16" si="300">SUM(AZ17:AZ18)</f>
        <v>0</v>
      </c>
      <c r="BA16" s="110">
        <f t="shared" ref="BA16" si="301">SUM(BA17:BA18)</f>
        <v>0</v>
      </c>
      <c r="BB16" s="126">
        <f t="shared" si="23"/>
        <v>0</v>
      </c>
      <c r="BC16" s="126">
        <f t="shared" si="24"/>
        <v>0</v>
      </c>
      <c r="BD16" s="110">
        <v>5</v>
      </c>
      <c r="BE16" s="110">
        <v>934000.17599999998</v>
      </c>
      <c r="BF16" s="110">
        <f t="shared" ref="BF16:BF187" si="302">SUM(BD16/12*$A$2)</f>
        <v>1.25</v>
      </c>
      <c r="BG16" s="110">
        <f t="shared" ref="BG16:BG187" si="303">SUM(BE16/12*$A$2)</f>
        <v>233500.04399999999</v>
      </c>
      <c r="BH16" s="110">
        <f>SUM(BH17:BH18)</f>
        <v>3</v>
      </c>
      <c r="BI16" s="110">
        <f t="shared" ref="BI16" si="304">SUM(BI17:BI18)</f>
        <v>560400.12</v>
      </c>
      <c r="BJ16" s="110">
        <f t="shared" ref="BJ16" si="305">SUM(BJ17:BJ18)</f>
        <v>0</v>
      </c>
      <c r="BK16" s="110">
        <f t="shared" ref="BK16" si="306">SUM(BK17:BK18)</f>
        <v>0</v>
      </c>
      <c r="BL16" s="110">
        <f t="shared" ref="BL16" si="307">SUM(BL17:BL18)</f>
        <v>3</v>
      </c>
      <c r="BM16" s="110">
        <f t="shared" ref="BM16" si="308">SUM(BM17:BM18)</f>
        <v>560400.12</v>
      </c>
      <c r="BN16" s="126">
        <f t="shared" si="30"/>
        <v>1.75</v>
      </c>
      <c r="BO16" s="126">
        <f t="shared" si="31"/>
        <v>326900.076</v>
      </c>
      <c r="BP16" s="110"/>
      <c r="BQ16" s="110"/>
      <c r="BR16" s="110">
        <f t="shared" ref="BR16:BR187" si="309">SUM(BP16/12*$A$2)</f>
        <v>0</v>
      </c>
      <c r="BS16" s="110">
        <f t="shared" ref="BS16:BS187" si="310">SUM(BQ16/12*$A$2)</f>
        <v>0</v>
      </c>
      <c r="BT16" s="110">
        <f>SUM(BT17:BT18)</f>
        <v>0</v>
      </c>
      <c r="BU16" s="110">
        <f t="shared" ref="BU16" si="311">SUM(BU17:BU18)</f>
        <v>0</v>
      </c>
      <c r="BV16" s="110">
        <f t="shared" ref="BV16" si="312">SUM(BV17:BV18)</f>
        <v>0</v>
      </c>
      <c r="BW16" s="110">
        <f t="shared" ref="BW16" si="313">SUM(BW17:BW18)</f>
        <v>0</v>
      </c>
      <c r="BX16" s="110">
        <f t="shared" ref="BX16" si="314">SUM(BX17:BX18)</f>
        <v>0</v>
      </c>
      <c r="BY16" s="110">
        <f t="shared" ref="BY16" si="315">SUM(BY17:BY18)</f>
        <v>0</v>
      </c>
      <c r="BZ16" s="126">
        <f t="shared" si="37"/>
        <v>0</v>
      </c>
      <c r="CA16" s="126">
        <f t="shared" si="38"/>
        <v>0</v>
      </c>
      <c r="CB16" s="110"/>
      <c r="CC16" s="110"/>
      <c r="CD16" s="110">
        <f t="shared" ref="CD16:CD187" si="316">SUM(CB16/12*$A$2)</f>
        <v>0</v>
      </c>
      <c r="CE16" s="110">
        <f t="shared" ref="CE16:CE187" si="317">SUM(CC16/12*$A$2)</f>
        <v>0</v>
      </c>
      <c r="CF16" s="110">
        <f>SUM(CF17:CF18)</f>
        <v>0</v>
      </c>
      <c r="CG16" s="110">
        <f t="shared" ref="CG16" si="318">SUM(CG17:CG18)</f>
        <v>0</v>
      </c>
      <c r="CH16" s="110">
        <f t="shared" ref="CH16" si="319">SUM(CH17:CH18)</f>
        <v>0</v>
      </c>
      <c r="CI16" s="110">
        <f t="shared" ref="CI16" si="320">SUM(CI17:CI18)</f>
        <v>0</v>
      </c>
      <c r="CJ16" s="110">
        <f t="shared" ref="CJ16" si="321">SUM(CJ17:CJ18)</f>
        <v>0</v>
      </c>
      <c r="CK16" s="110">
        <f t="shared" ref="CK16" si="322">SUM(CK17:CK18)</f>
        <v>0</v>
      </c>
      <c r="CL16" s="126">
        <f t="shared" si="45"/>
        <v>0</v>
      </c>
      <c r="CM16" s="126">
        <f t="shared" si="46"/>
        <v>0</v>
      </c>
      <c r="CN16" s="110"/>
      <c r="CO16" s="110"/>
      <c r="CP16" s="110">
        <f t="shared" ref="CP16:CP187" si="323">SUM(CN16/12*$A$2)</f>
        <v>0</v>
      </c>
      <c r="CQ16" s="110">
        <f t="shared" ref="CQ16:CQ187" si="324">SUM(CO16/12*$A$2)</f>
        <v>0</v>
      </c>
      <c r="CR16" s="110">
        <f>SUM(CR17:CR18)</f>
        <v>0</v>
      </c>
      <c r="CS16" s="110">
        <f t="shared" ref="CS16" si="325">SUM(CS17:CS18)</f>
        <v>0</v>
      </c>
      <c r="CT16" s="110">
        <f t="shared" ref="CT16" si="326">SUM(CT17:CT18)</f>
        <v>0</v>
      </c>
      <c r="CU16" s="110">
        <f t="shared" ref="CU16" si="327">SUM(CU17:CU18)</f>
        <v>0</v>
      </c>
      <c r="CV16" s="110">
        <f t="shared" ref="CV16" si="328">SUM(CV17:CV18)</f>
        <v>0</v>
      </c>
      <c r="CW16" s="110">
        <f t="shared" ref="CW16" si="329">SUM(CW17:CW18)</f>
        <v>0</v>
      </c>
      <c r="CX16" s="126">
        <f t="shared" si="52"/>
        <v>0</v>
      </c>
      <c r="CY16" s="126">
        <f t="shared" si="53"/>
        <v>0</v>
      </c>
      <c r="CZ16" s="110"/>
      <c r="DA16" s="110"/>
      <c r="DB16" s="110">
        <f t="shared" ref="DB16:DB187" si="330">SUM(CZ16/12*$A$2)</f>
        <v>0</v>
      </c>
      <c r="DC16" s="110">
        <f t="shared" ref="DC16:DC187" si="331">SUM(DA16/12*$A$2)</f>
        <v>0</v>
      </c>
      <c r="DD16" s="110">
        <f>SUM(DD17:DD18)</f>
        <v>0</v>
      </c>
      <c r="DE16" s="110">
        <f t="shared" ref="DE16" si="332">SUM(DE17:DE18)</f>
        <v>0</v>
      </c>
      <c r="DF16" s="110">
        <f t="shared" ref="DF16" si="333">SUM(DF17:DF18)</f>
        <v>0</v>
      </c>
      <c r="DG16" s="110">
        <f t="shared" ref="DG16" si="334">SUM(DG17:DG18)</f>
        <v>0</v>
      </c>
      <c r="DH16" s="110">
        <f t="shared" ref="DH16" si="335">SUM(DH17:DH18)</f>
        <v>0</v>
      </c>
      <c r="DI16" s="110">
        <f t="shared" ref="DI16" si="336">SUM(DI17:DI18)</f>
        <v>0</v>
      </c>
      <c r="DJ16" s="126">
        <f t="shared" si="59"/>
        <v>0</v>
      </c>
      <c r="DK16" s="126">
        <f t="shared" si="60"/>
        <v>0</v>
      </c>
      <c r="DL16" s="110"/>
      <c r="DM16" s="110"/>
      <c r="DN16" s="110">
        <f t="shared" ref="DN16:DN187" si="337">SUM(DL16/12*$A$2)</f>
        <v>0</v>
      </c>
      <c r="DO16" s="110">
        <f t="shared" ref="DO16:DO187" si="338">SUM(DM16/12*$A$2)</f>
        <v>0</v>
      </c>
      <c r="DP16" s="110">
        <f>SUM(DP17:DP18)</f>
        <v>0</v>
      </c>
      <c r="DQ16" s="110">
        <f t="shared" ref="DQ16" si="339">SUM(DQ17:DQ18)</f>
        <v>0</v>
      </c>
      <c r="DR16" s="110">
        <f t="shared" ref="DR16" si="340">SUM(DR17:DR18)</f>
        <v>0</v>
      </c>
      <c r="DS16" s="110">
        <f t="shared" ref="DS16" si="341">SUM(DS17:DS18)</f>
        <v>0</v>
      </c>
      <c r="DT16" s="110">
        <f t="shared" ref="DT16" si="342">SUM(DT17:DT18)</f>
        <v>0</v>
      </c>
      <c r="DU16" s="110">
        <f t="shared" ref="DU16" si="343">SUM(DU17:DU18)</f>
        <v>0</v>
      </c>
      <c r="DV16" s="126">
        <f t="shared" si="66"/>
        <v>0</v>
      </c>
      <c r="DW16" s="126">
        <f t="shared" si="67"/>
        <v>0</v>
      </c>
      <c r="DX16" s="110"/>
      <c r="DY16" s="110">
        <v>0</v>
      </c>
      <c r="DZ16" s="110">
        <f t="shared" ref="DZ16:DZ187" si="344">SUM(DX16/12*$A$2)</f>
        <v>0</v>
      </c>
      <c r="EA16" s="110">
        <f t="shared" ref="EA16:EA187" si="345">SUM(DY16/12*$A$2)</f>
        <v>0</v>
      </c>
      <c r="EB16" s="110">
        <f>SUM(EB17:EB18)</f>
        <v>0</v>
      </c>
      <c r="EC16" s="110">
        <f t="shared" ref="EC16" si="346">SUM(EC17:EC18)</f>
        <v>0</v>
      </c>
      <c r="ED16" s="110">
        <f t="shared" ref="ED16" si="347">SUM(ED17:ED18)</f>
        <v>0</v>
      </c>
      <c r="EE16" s="110">
        <f t="shared" ref="EE16" si="348">SUM(EE17:EE18)</f>
        <v>0</v>
      </c>
      <c r="EF16" s="110">
        <f t="shared" ref="EF16" si="349">SUM(EF17:EF18)</f>
        <v>0</v>
      </c>
      <c r="EG16" s="110">
        <f t="shared" ref="EG16" si="350">SUM(EG17:EG18)</f>
        <v>0</v>
      </c>
      <c r="EH16" s="126">
        <f t="shared" si="73"/>
        <v>0</v>
      </c>
      <c r="EI16" s="126">
        <f t="shared" si="74"/>
        <v>0</v>
      </c>
      <c r="EJ16" s="110"/>
      <c r="EK16" s="110">
        <v>0</v>
      </c>
      <c r="EL16" s="110">
        <f t="shared" ref="EL16:EL187" si="351">SUM(EJ16/12*$A$2)</f>
        <v>0</v>
      </c>
      <c r="EM16" s="110">
        <f t="shared" ref="EM16:EM187" si="352">SUM(EK16/12*$A$2)</f>
        <v>0</v>
      </c>
      <c r="EN16" s="110">
        <f>SUM(EN17:EN18)</f>
        <v>0</v>
      </c>
      <c r="EO16" s="110">
        <f t="shared" ref="EO16" si="353">SUM(EO17:EO18)</f>
        <v>0</v>
      </c>
      <c r="EP16" s="110">
        <f t="shared" ref="EP16" si="354">SUM(EP17:EP18)</f>
        <v>0</v>
      </c>
      <c r="EQ16" s="110">
        <f t="shared" ref="EQ16" si="355">SUM(EQ17:EQ18)</f>
        <v>0</v>
      </c>
      <c r="ER16" s="110">
        <f t="shared" ref="ER16" si="356">SUM(ER17:ER18)</f>
        <v>0</v>
      </c>
      <c r="ES16" s="110">
        <f t="shared" ref="ES16" si="357">SUM(ES17:ES18)</f>
        <v>0</v>
      </c>
      <c r="ET16" s="126">
        <f t="shared" si="81"/>
        <v>0</v>
      </c>
      <c r="EU16" s="126">
        <f t="shared" si="82"/>
        <v>0</v>
      </c>
      <c r="EV16" s="110"/>
      <c r="EW16" s="110"/>
      <c r="EX16" s="110">
        <f t="shared" ref="EX16:EX187" si="358">SUM(EV16/12*$A$2)</f>
        <v>0</v>
      </c>
      <c r="EY16" s="110">
        <f t="shared" ref="EY16:EY187" si="359">SUM(EW16/12*$A$2)</f>
        <v>0</v>
      </c>
      <c r="EZ16" s="110">
        <f>SUM(EZ17:EZ18)</f>
        <v>0</v>
      </c>
      <c r="FA16" s="110">
        <f t="shared" ref="FA16" si="360">SUM(FA17:FA18)</f>
        <v>0</v>
      </c>
      <c r="FB16" s="110">
        <f t="shared" ref="FB16" si="361">SUM(FB17:FB18)</f>
        <v>0</v>
      </c>
      <c r="FC16" s="110">
        <f t="shared" ref="FC16" si="362">SUM(FC17:FC18)</f>
        <v>0</v>
      </c>
      <c r="FD16" s="110">
        <f t="shared" ref="FD16" si="363">SUM(FD17:FD18)</f>
        <v>0</v>
      </c>
      <c r="FE16" s="110">
        <f t="shared" ref="FE16" si="364">SUM(FE17:FE18)</f>
        <v>0</v>
      </c>
      <c r="FF16" s="126">
        <f t="shared" si="88"/>
        <v>0</v>
      </c>
      <c r="FG16" s="126">
        <f t="shared" si="89"/>
        <v>0</v>
      </c>
      <c r="FH16" s="110"/>
      <c r="FI16" s="110"/>
      <c r="FJ16" s="110">
        <f t="shared" ref="FJ16:FJ187" si="365">SUM(FH16/12*$A$2)</f>
        <v>0</v>
      </c>
      <c r="FK16" s="110">
        <f t="shared" ref="FK16:FK187" si="366">SUM(FI16/12*$A$2)</f>
        <v>0</v>
      </c>
      <c r="FL16" s="110">
        <f>SUM(FL17:FL18)</f>
        <v>0</v>
      </c>
      <c r="FM16" s="110">
        <f t="shared" ref="FM16" si="367">SUM(FM17:FM18)</f>
        <v>0</v>
      </c>
      <c r="FN16" s="110">
        <f t="shared" ref="FN16" si="368">SUM(FN17:FN18)</f>
        <v>0</v>
      </c>
      <c r="FO16" s="110">
        <f t="shared" ref="FO16" si="369">SUM(FO17:FO18)</f>
        <v>0</v>
      </c>
      <c r="FP16" s="110">
        <f t="shared" ref="FP16" si="370">SUM(FP17:FP18)</f>
        <v>0</v>
      </c>
      <c r="FQ16" s="110">
        <f t="shared" ref="FQ16" si="371">SUM(FQ17:FQ18)</f>
        <v>0</v>
      </c>
      <c r="FR16" s="126">
        <f t="shared" si="95"/>
        <v>0</v>
      </c>
      <c r="FS16" s="126">
        <f t="shared" si="96"/>
        <v>0</v>
      </c>
      <c r="FT16" s="110"/>
      <c r="FU16" s="110"/>
      <c r="FV16" s="110">
        <f t="shared" ref="FV16:FV187" si="372">SUM(FT16/12*$A$2)</f>
        <v>0</v>
      </c>
      <c r="FW16" s="110">
        <f t="shared" ref="FW16:FW187" si="373">SUM(FU16/12*$A$2)</f>
        <v>0</v>
      </c>
      <c r="FX16" s="110">
        <f>SUM(FX17:FX18)</f>
        <v>0</v>
      </c>
      <c r="FY16" s="110">
        <f t="shared" ref="FY16" si="374">SUM(FY17:FY18)</f>
        <v>0</v>
      </c>
      <c r="FZ16" s="110">
        <f t="shared" ref="FZ16" si="375">SUM(FZ17:FZ18)</f>
        <v>0</v>
      </c>
      <c r="GA16" s="110">
        <f t="shared" ref="GA16" si="376">SUM(GA17:GA18)</f>
        <v>0</v>
      </c>
      <c r="GB16" s="110">
        <f t="shared" ref="GB16" si="377">SUM(GB17:GB18)</f>
        <v>0</v>
      </c>
      <c r="GC16" s="110">
        <f t="shared" ref="GC16" si="378">SUM(GC17:GC18)</f>
        <v>0</v>
      </c>
      <c r="GD16" s="126">
        <f t="shared" si="102"/>
        <v>0</v>
      </c>
      <c r="GE16" s="126">
        <f t="shared" si="103"/>
        <v>0</v>
      </c>
      <c r="GF16" s="110">
        <f t="shared" si="178"/>
        <v>6</v>
      </c>
      <c r="GG16" s="110">
        <f t="shared" si="178"/>
        <v>1120800.2112</v>
      </c>
      <c r="GH16" s="133">
        <f>SUM(GF16/12*$A$2)</f>
        <v>1.5</v>
      </c>
      <c r="GI16" s="199">
        <f>SUM(GG16/12*$A$2)</f>
        <v>280200.0528</v>
      </c>
      <c r="GJ16" s="110">
        <f>SUM(GJ17:GJ18)</f>
        <v>4</v>
      </c>
      <c r="GK16" s="110">
        <f t="shared" ref="GK16" si="379">SUM(GK17:GK18)</f>
        <v>747200.16</v>
      </c>
      <c r="GL16" s="110">
        <f t="shared" ref="GL16" si="380">SUM(GL17:GL18)</f>
        <v>0</v>
      </c>
      <c r="GM16" s="110">
        <f t="shared" ref="GM16" si="381">SUM(GM17:GM18)</f>
        <v>0</v>
      </c>
      <c r="GN16" s="110">
        <f t="shared" ref="GN16" si="382">SUM(GN17:GN18)</f>
        <v>4</v>
      </c>
      <c r="GO16" s="110">
        <f t="shared" ref="GO16" si="383">SUM(GO17:GO18)</f>
        <v>747200.16</v>
      </c>
      <c r="GP16" s="110">
        <f>SUM(GJ16-GH16)</f>
        <v>2.5</v>
      </c>
      <c r="GQ16" s="110">
        <f>SUM(GK16-GI16)</f>
        <v>467000.10720000003</v>
      </c>
      <c r="GR16" s="147"/>
      <c r="GS16" s="81"/>
      <c r="GT16" s="183">
        <v>186800.03519999998</v>
      </c>
      <c r="GU16" s="183">
        <f t="shared" si="183"/>
        <v>186800.04</v>
      </c>
    </row>
    <row r="17" spans="2:203" ht="48" hidden="1" x14ac:dyDescent="0.2">
      <c r="B17" s="81" t="s">
        <v>253</v>
      </c>
      <c r="C17" s="84" t="s">
        <v>254</v>
      </c>
      <c r="D17" s="85">
        <v>481</v>
      </c>
      <c r="E17" s="89" t="s">
        <v>255</v>
      </c>
      <c r="F17" s="89">
        <v>2</v>
      </c>
      <c r="G17" s="101">
        <v>186800.03519999998</v>
      </c>
      <c r="H17" s="102"/>
      <c r="I17" s="102"/>
      <c r="J17" s="102"/>
      <c r="K17" s="102"/>
      <c r="L17" s="102">
        <f>VLOOKUP($D17,'факт '!$D$7:$AQ$89,3,0)</f>
        <v>1</v>
      </c>
      <c r="M17" s="102">
        <f>VLOOKUP($D17,'факт '!$D$7:$AQ$89,4,0)</f>
        <v>186800.04</v>
      </c>
      <c r="N17" s="102"/>
      <c r="O17" s="102"/>
      <c r="P17" s="102">
        <f>SUM(L17+N17)</f>
        <v>1</v>
      </c>
      <c r="Q17" s="102">
        <f>SUM(M17+O17)</f>
        <v>186800.04</v>
      </c>
      <c r="R17" s="103">
        <f t="shared" ref="R17" si="384">SUM(L17-J17)</f>
        <v>1</v>
      </c>
      <c r="S17" s="103">
        <f t="shared" ref="S17" si="385">SUM(M17-K17)</f>
        <v>186800.04</v>
      </c>
      <c r="T17" s="102"/>
      <c r="U17" s="102"/>
      <c r="V17" s="102"/>
      <c r="W17" s="102"/>
      <c r="X17" s="102">
        <f>VLOOKUP($D17,'факт '!$D$7:$AQ$89,7,0)</f>
        <v>0</v>
      </c>
      <c r="Y17" s="102">
        <f>VLOOKUP($D17,'факт '!$D$7:$AQ$89,8,0)</f>
        <v>0</v>
      </c>
      <c r="Z17" s="102">
        <f>VLOOKUP($D17,'факт '!$D$7:$AQ$89,9,0)</f>
        <v>0</v>
      </c>
      <c r="AA17" s="102">
        <f>VLOOKUP($D17,'факт '!$D$7:$AQ$89,10,0)</f>
        <v>0</v>
      </c>
      <c r="AB17" s="102">
        <f>SUM(X17+Z17)</f>
        <v>0</v>
      </c>
      <c r="AC17" s="102">
        <f>SUM(Y17+AA17)</f>
        <v>0</v>
      </c>
      <c r="AD17" s="103">
        <f t="shared" ref="AD17" si="386">SUM(X17-V17)</f>
        <v>0</v>
      </c>
      <c r="AE17" s="103">
        <f t="shared" ref="AE17" si="387">SUM(Y17-W17)</f>
        <v>0</v>
      </c>
      <c r="AF17" s="102"/>
      <c r="AG17" s="102"/>
      <c r="AH17" s="102"/>
      <c r="AI17" s="102"/>
      <c r="AJ17" s="102">
        <f>VLOOKUP($D17,'факт '!$D$7:$AQ$89,5,0)</f>
        <v>0</v>
      </c>
      <c r="AK17" s="102">
        <f>VLOOKUP($D17,'факт '!$D$7:$AQ$89,6,0)</f>
        <v>0</v>
      </c>
      <c r="AL17" s="102"/>
      <c r="AM17" s="102"/>
      <c r="AN17" s="102">
        <f>SUM(AJ17+AL17)</f>
        <v>0</v>
      </c>
      <c r="AO17" s="102">
        <f>SUM(AK17+AM17)</f>
        <v>0</v>
      </c>
      <c r="AP17" s="103">
        <f t="shared" ref="AP17" si="388">SUM(AJ17-AH17)</f>
        <v>0</v>
      </c>
      <c r="AQ17" s="103">
        <f t="shared" ref="AQ17" si="389">SUM(AK17-AI17)</f>
        <v>0</v>
      </c>
      <c r="AR17" s="102"/>
      <c r="AS17" s="102"/>
      <c r="AT17" s="102"/>
      <c r="AU17" s="102"/>
      <c r="AV17" s="102">
        <f>VLOOKUP($D17,'факт '!$D$7:$AQ$89,11,0)</f>
        <v>0</v>
      </c>
      <c r="AW17" s="102">
        <f>VLOOKUP($D17,'факт '!$D$7:$AQ$89,12,0)</f>
        <v>0</v>
      </c>
      <c r="AX17" s="102"/>
      <c r="AY17" s="102"/>
      <c r="AZ17" s="102">
        <f>SUM(AV17+AX17)</f>
        <v>0</v>
      </c>
      <c r="BA17" s="102">
        <f>SUM(AW17+AY17)</f>
        <v>0</v>
      </c>
      <c r="BB17" s="103">
        <f t="shared" ref="BB17" si="390">SUM(AV17-AT17)</f>
        <v>0</v>
      </c>
      <c r="BC17" s="103">
        <f t="shared" ref="BC17" si="391">SUM(AW17-AU17)</f>
        <v>0</v>
      </c>
      <c r="BD17" s="102"/>
      <c r="BE17" s="102"/>
      <c r="BF17" s="102"/>
      <c r="BG17" s="102"/>
      <c r="BH17" s="102">
        <f>VLOOKUP($D17,'факт '!$D$7:$AQ$89,15,0)</f>
        <v>3</v>
      </c>
      <c r="BI17" s="102">
        <f>VLOOKUP($D17,'факт '!$D$7:$AQ$89,16,0)</f>
        <v>560400.12</v>
      </c>
      <c r="BJ17" s="102">
        <f>VLOOKUP($D17,'факт '!$D$7:$AQ$89,17,0)</f>
        <v>0</v>
      </c>
      <c r="BK17" s="102">
        <f>VLOOKUP($D17,'факт '!$D$7:$AQ$89,18,0)</f>
        <v>0</v>
      </c>
      <c r="BL17" s="102">
        <f>SUM(BH17+BJ17)</f>
        <v>3</v>
      </c>
      <c r="BM17" s="102">
        <f>SUM(BI17+BK17)</f>
        <v>560400.12</v>
      </c>
      <c r="BN17" s="103">
        <f t="shared" ref="BN17" si="392">SUM(BH17-BF17)</f>
        <v>3</v>
      </c>
      <c r="BO17" s="103">
        <f t="shared" ref="BO17" si="393">SUM(BI17-BG17)</f>
        <v>560400.12</v>
      </c>
      <c r="BP17" s="102"/>
      <c r="BQ17" s="102"/>
      <c r="BR17" s="102"/>
      <c r="BS17" s="102"/>
      <c r="BT17" s="102">
        <f>VLOOKUP($D17,'факт '!$D$7:$AQ$89,19,0)</f>
        <v>0</v>
      </c>
      <c r="BU17" s="102">
        <f>VLOOKUP($D17,'факт '!$D$7:$AQ$89,20,0)</f>
        <v>0</v>
      </c>
      <c r="BV17" s="102">
        <f>VLOOKUP($D17,'факт '!$D$7:$AQ$89,21,0)</f>
        <v>0</v>
      </c>
      <c r="BW17" s="102">
        <f>VLOOKUP($D17,'факт '!$D$7:$AQ$89,22,0)</f>
        <v>0</v>
      </c>
      <c r="BX17" s="102">
        <f>SUM(BT17+BV17)</f>
        <v>0</v>
      </c>
      <c r="BY17" s="102">
        <f>SUM(BU17+BW17)</f>
        <v>0</v>
      </c>
      <c r="BZ17" s="103">
        <f t="shared" ref="BZ17" si="394">SUM(BT17-BR17)</f>
        <v>0</v>
      </c>
      <c r="CA17" s="103">
        <f t="shared" ref="CA17" si="395">SUM(BU17-BS17)</f>
        <v>0</v>
      </c>
      <c r="CB17" s="102"/>
      <c r="CC17" s="102"/>
      <c r="CD17" s="102"/>
      <c r="CE17" s="102"/>
      <c r="CF17" s="102">
        <f>VLOOKUP($D17,'факт '!$D$7:$AQ$89,23,0)</f>
        <v>0</v>
      </c>
      <c r="CG17" s="102">
        <f>VLOOKUP($D17,'факт '!$D$7:$AQ$89,24,0)</f>
        <v>0</v>
      </c>
      <c r="CH17" s="102">
        <f>VLOOKUP($D17,'факт '!$D$7:$AQ$89,25,0)</f>
        <v>0</v>
      </c>
      <c r="CI17" s="102">
        <f>VLOOKUP($D17,'факт '!$D$7:$AQ$89,26,0)</f>
        <v>0</v>
      </c>
      <c r="CJ17" s="102">
        <f>SUM(CF17+CH17)</f>
        <v>0</v>
      </c>
      <c r="CK17" s="102">
        <f>SUM(CG17+CI17)</f>
        <v>0</v>
      </c>
      <c r="CL17" s="103">
        <f t="shared" ref="CL17" si="396">SUM(CF17-CD17)</f>
        <v>0</v>
      </c>
      <c r="CM17" s="103">
        <f t="shared" ref="CM17" si="397">SUM(CG17-CE17)</f>
        <v>0</v>
      </c>
      <c r="CN17" s="102"/>
      <c r="CO17" s="102"/>
      <c r="CP17" s="102"/>
      <c r="CQ17" s="102"/>
      <c r="CR17" s="102">
        <f>VLOOKUP($D17,'факт '!$D$7:$AQ$89,27,0)</f>
        <v>0</v>
      </c>
      <c r="CS17" s="102">
        <f>VLOOKUP($D17,'факт '!$D$7:$AQ$89,28,0)</f>
        <v>0</v>
      </c>
      <c r="CT17" s="102">
        <f>VLOOKUP($D17,'факт '!$D$7:$AQ$89,29,0)</f>
        <v>0</v>
      </c>
      <c r="CU17" s="102">
        <f>VLOOKUP($D17,'факт '!$D$7:$AQ$89,30,0)</f>
        <v>0</v>
      </c>
      <c r="CV17" s="102">
        <f>SUM(CR17+CT17)</f>
        <v>0</v>
      </c>
      <c r="CW17" s="102">
        <f>SUM(CS17+CU17)</f>
        <v>0</v>
      </c>
      <c r="CX17" s="103">
        <f t="shared" ref="CX17" si="398">SUM(CR17-CP17)</f>
        <v>0</v>
      </c>
      <c r="CY17" s="103">
        <f t="shared" ref="CY17" si="399">SUM(CS17-CQ17)</f>
        <v>0</v>
      </c>
      <c r="CZ17" s="102"/>
      <c r="DA17" s="102"/>
      <c r="DB17" s="102"/>
      <c r="DC17" s="102"/>
      <c r="DD17" s="102">
        <f>VLOOKUP($D17,'факт '!$D$7:$AQ$89,31,0)</f>
        <v>0</v>
      </c>
      <c r="DE17" s="102">
        <f>VLOOKUP($D17,'факт '!$D$7:$AQ$89,32,0)</f>
        <v>0</v>
      </c>
      <c r="DF17" s="102"/>
      <c r="DG17" s="102"/>
      <c r="DH17" s="102">
        <f>SUM(DD17+DF17)</f>
        <v>0</v>
      </c>
      <c r="DI17" s="102">
        <f>SUM(DE17+DG17)</f>
        <v>0</v>
      </c>
      <c r="DJ17" s="103">
        <f t="shared" ref="DJ17" si="400">SUM(DD17-DB17)</f>
        <v>0</v>
      </c>
      <c r="DK17" s="103">
        <f t="shared" ref="DK17" si="401">SUM(DE17-DC17)</f>
        <v>0</v>
      </c>
      <c r="DL17" s="102"/>
      <c r="DM17" s="102"/>
      <c r="DN17" s="102"/>
      <c r="DO17" s="102"/>
      <c r="DP17" s="102">
        <f>VLOOKUP($D17,'факт '!$D$7:$AQ$89,13,0)</f>
        <v>0</v>
      </c>
      <c r="DQ17" s="102">
        <f>VLOOKUP($D17,'факт '!$D$7:$AQ$89,14,0)</f>
        <v>0</v>
      </c>
      <c r="DR17" s="102"/>
      <c r="DS17" s="102"/>
      <c r="DT17" s="102">
        <f>SUM(DP17+DR17)</f>
        <v>0</v>
      </c>
      <c r="DU17" s="102">
        <f>SUM(DQ17+DS17)</f>
        <v>0</v>
      </c>
      <c r="DV17" s="103">
        <f t="shared" ref="DV17" si="402">SUM(DP17-DN17)</f>
        <v>0</v>
      </c>
      <c r="DW17" s="103">
        <f t="shared" ref="DW17" si="403">SUM(DQ17-DO17)</f>
        <v>0</v>
      </c>
      <c r="DX17" s="102"/>
      <c r="DY17" s="102"/>
      <c r="DZ17" s="102"/>
      <c r="EA17" s="102"/>
      <c r="EB17" s="102">
        <f>VLOOKUP($D17,'факт '!$D$7:$AQ$89,33,0)</f>
        <v>0</v>
      </c>
      <c r="EC17" s="102">
        <f>VLOOKUP($D17,'факт '!$D$7:$AQ$89,34,0)</f>
        <v>0</v>
      </c>
      <c r="ED17" s="102">
        <f>VLOOKUP($D17,'факт '!$D$7:$AQ$89,35,0)</f>
        <v>0</v>
      </c>
      <c r="EE17" s="102">
        <f>VLOOKUP($D17,'факт '!$D$7:$AQ$89,36,0)</f>
        <v>0</v>
      </c>
      <c r="EF17" s="102">
        <f>SUM(EB17+ED17)</f>
        <v>0</v>
      </c>
      <c r="EG17" s="102">
        <f>SUM(EC17+EE17)</f>
        <v>0</v>
      </c>
      <c r="EH17" s="103">
        <f t="shared" ref="EH17" si="404">SUM(EB17-DZ17)</f>
        <v>0</v>
      </c>
      <c r="EI17" s="103">
        <f t="shared" ref="EI17" si="405">SUM(EC17-EA17)</f>
        <v>0</v>
      </c>
      <c r="EJ17" s="102"/>
      <c r="EK17" s="102"/>
      <c r="EL17" s="102"/>
      <c r="EM17" s="102"/>
      <c r="EN17" s="102">
        <f>VLOOKUP($D17,'факт '!$D$7:$AQ$89,37,0)</f>
        <v>0</v>
      </c>
      <c r="EO17" s="102">
        <f>VLOOKUP($D17,'факт '!$D$7:$AQ$89,38,0)</f>
        <v>0</v>
      </c>
      <c r="EP17" s="102">
        <f>VLOOKUP($D17,'факт '!$D$7:$AQ$89,39,0)</f>
        <v>0</v>
      </c>
      <c r="EQ17" s="102">
        <f>VLOOKUP($D17,'факт '!$D$7:$AQ$89,40,0)</f>
        <v>0</v>
      </c>
      <c r="ER17" s="102">
        <f>SUM(EN17+EP17)</f>
        <v>0</v>
      </c>
      <c r="ES17" s="102">
        <f>SUM(EO17+EQ17)</f>
        <v>0</v>
      </c>
      <c r="ET17" s="103">
        <f t="shared" ref="ET17" si="406">SUM(EN17-EL17)</f>
        <v>0</v>
      </c>
      <c r="EU17" s="103">
        <f t="shared" ref="EU17" si="407">SUM(EO17-EM17)</f>
        <v>0</v>
      </c>
      <c r="EV17" s="102"/>
      <c r="EW17" s="102"/>
      <c r="EX17" s="102"/>
      <c r="EY17" s="102"/>
      <c r="EZ17" s="102"/>
      <c r="FA17" s="102"/>
      <c r="FB17" s="102"/>
      <c r="FC17" s="102"/>
      <c r="FD17" s="102">
        <f t="shared" ref="FD17:FD18" si="408">SUM(EZ17+FB17)</f>
        <v>0</v>
      </c>
      <c r="FE17" s="102">
        <f t="shared" ref="FE17:FE18" si="409">SUM(FA17+FC17)</f>
        <v>0</v>
      </c>
      <c r="FF17" s="103">
        <f t="shared" si="88"/>
        <v>0</v>
      </c>
      <c r="FG17" s="103">
        <f t="shared" si="89"/>
        <v>0</v>
      </c>
      <c r="FH17" s="102"/>
      <c r="FI17" s="102"/>
      <c r="FJ17" s="102"/>
      <c r="FK17" s="102"/>
      <c r="FL17" s="102"/>
      <c r="FM17" s="102"/>
      <c r="FN17" s="102"/>
      <c r="FO17" s="102"/>
      <c r="FP17" s="102">
        <f t="shared" ref="FP17:FP18" si="410">SUM(FL17+FN17)</f>
        <v>0</v>
      </c>
      <c r="FQ17" s="102">
        <f t="shared" ref="FQ17:FQ18" si="411">SUM(FM17+FO17)</f>
        <v>0</v>
      </c>
      <c r="FR17" s="103">
        <f t="shared" si="95"/>
        <v>0</v>
      </c>
      <c r="FS17" s="103">
        <f t="shared" si="96"/>
        <v>0</v>
      </c>
      <c r="FT17" s="102"/>
      <c r="FU17" s="102"/>
      <c r="FV17" s="102"/>
      <c r="FW17" s="102"/>
      <c r="FX17" s="102"/>
      <c r="FY17" s="102"/>
      <c r="FZ17" s="102"/>
      <c r="GA17" s="102"/>
      <c r="GB17" s="102">
        <f t="shared" ref="GB17:GB18" si="412">SUM(FX17+FZ17)</f>
        <v>0</v>
      </c>
      <c r="GC17" s="102">
        <f t="shared" ref="GC17:GC18" si="413">SUM(FY17+GA17)</f>
        <v>0</v>
      </c>
      <c r="GD17" s="103">
        <f t="shared" si="102"/>
        <v>0</v>
      </c>
      <c r="GE17" s="103">
        <f t="shared" si="103"/>
        <v>0</v>
      </c>
      <c r="GF17" s="102">
        <f t="shared" ref="GF17:GF18" si="414">SUM(H17,T17,AF17,AR17,BD17,BP17,CB17,CN17,CZ17,DL17,DX17,EJ17,EV17)</f>
        <v>0</v>
      </c>
      <c r="GG17" s="102">
        <f t="shared" ref="GG17:GG18" si="415">SUM(I17,U17,AG17,AS17,BE17,BQ17,CC17,CO17,DA17,DM17,DY17,EK17,EW17)</f>
        <v>0</v>
      </c>
      <c r="GH17" s="102">
        <f t="shared" ref="GH17:GH18" si="416">SUM(J17,V17,AH17,AT17,BF17,BR17,CD17,CP17,DB17,DN17,DZ17,EL17,EX17)</f>
        <v>0</v>
      </c>
      <c r="GI17" s="102">
        <f t="shared" ref="GI17:GI18" si="417">SUM(K17,W17,AI17,AU17,BG17,BS17,CE17,CQ17,DC17,DO17,EA17,EM17,EY17)</f>
        <v>0</v>
      </c>
      <c r="GJ17" s="102">
        <f t="shared" ref="GJ17" si="418">SUM(L17,X17,AJ17,AV17,BH17,BT17,CF17,CR17,DD17,DP17,EB17,EN17,EZ17)</f>
        <v>4</v>
      </c>
      <c r="GK17" s="102">
        <f t="shared" ref="GK17" si="419">SUM(M17,Y17,AK17,AW17,BI17,BU17,CG17,CS17,DE17,DQ17,EC17,EO17,FA17)</f>
        <v>747200.16</v>
      </c>
      <c r="GL17" s="102">
        <f t="shared" ref="GL17" si="420">SUM(N17,Z17,AL17,AX17,BJ17,BV17,CH17,CT17,DF17,DR17,ED17,EP17,FB17)</f>
        <v>0</v>
      </c>
      <c r="GM17" s="102">
        <f t="shared" ref="GM17" si="421">SUM(O17,AA17,AM17,AY17,BK17,BW17,CI17,CU17,DG17,DS17,EE17,EQ17,FC17)</f>
        <v>0</v>
      </c>
      <c r="GN17" s="102">
        <f t="shared" ref="GN17" si="422">SUM(P17,AB17,AN17,AZ17,BL17,BX17,CJ17,CV17,DH17,DT17,EF17,ER17,FD17)</f>
        <v>4</v>
      </c>
      <c r="GO17" s="102">
        <f t="shared" ref="GO17" si="423">SUM(Q17,AC17,AO17,BA17,BM17,BY17,CK17,CW17,DI17,DU17,EG17,ES17,FE17)</f>
        <v>747200.16</v>
      </c>
      <c r="GP17" s="102"/>
      <c r="GQ17" s="102"/>
      <c r="GR17" s="147"/>
      <c r="GS17" s="81"/>
      <c r="GT17" s="183">
        <v>186800.03519999998</v>
      </c>
      <c r="GU17" s="183">
        <f t="shared" si="183"/>
        <v>186800.04</v>
      </c>
    </row>
    <row r="18" spans="2:203" hidden="1" x14ac:dyDescent="0.2">
      <c r="B18" s="81"/>
      <c r="C18" s="84"/>
      <c r="D18" s="85"/>
      <c r="E18" s="89"/>
      <c r="F18" s="89"/>
      <c r="G18" s="101"/>
      <c r="H18" s="102"/>
      <c r="I18" s="102"/>
      <c r="J18" s="102"/>
      <c r="K18" s="102"/>
      <c r="L18" s="102"/>
      <c r="M18" s="102"/>
      <c r="N18" s="102"/>
      <c r="O18" s="102"/>
      <c r="P18" s="102">
        <f t="shared" ref="P18" si="424">SUM(L18+N18)</f>
        <v>0</v>
      </c>
      <c r="Q18" s="102">
        <f t="shared" ref="Q18" si="425">SUM(M18+O18)</f>
        <v>0</v>
      </c>
      <c r="R18" s="103">
        <f t="shared" si="180"/>
        <v>0</v>
      </c>
      <c r="S18" s="103">
        <f t="shared" si="181"/>
        <v>0</v>
      </c>
      <c r="T18" s="102"/>
      <c r="U18" s="102"/>
      <c r="V18" s="102"/>
      <c r="W18" s="102"/>
      <c r="X18" s="102"/>
      <c r="Y18" s="102"/>
      <c r="Z18" s="102"/>
      <c r="AA18" s="102"/>
      <c r="AB18" s="102">
        <f t="shared" ref="AB18" si="426">SUM(X18+Z18)</f>
        <v>0</v>
      </c>
      <c r="AC18" s="102">
        <f t="shared" ref="AC18" si="427">SUM(Y18+AA18)</f>
        <v>0</v>
      </c>
      <c r="AD18" s="103">
        <f t="shared" si="9"/>
        <v>0</v>
      </c>
      <c r="AE18" s="103">
        <f t="shared" si="10"/>
        <v>0</v>
      </c>
      <c r="AF18" s="102"/>
      <c r="AG18" s="102"/>
      <c r="AH18" s="102"/>
      <c r="AI18" s="102"/>
      <c r="AJ18" s="102"/>
      <c r="AK18" s="102"/>
      <c r="AL18" s="102"/>
      <c r="AM18" s="102"/>
      <c r="AN18" s="102">
        <f t="shared" ref="AN18" si="428">SUM(AJ18+AL18)</f>
        <v>0</v>
      </c>
      <c r="AO18" s="102">
        <f t="shared" ref="AO18" si="429">SUM(AK18+AM18)</f>
        <v>0</v>
      </c>
      <c r="AP18" s="103">
        <f t="shared" si="16"/>
        <v>0</v>
      </c>
      <c r="AQ18" s="103">
        <f t="shared" si="17"/>
        <v>0</v>
      </c>
      <c r="AR18" s="102"/>
      <c r="AS18" s="102"/>
      <c r="AT18" s="102"/>
      <c r="AU18" s="102"/>
      <c r="AV18" s="102"/>
      <c r="AW18" s="102"/>
      <c r="AX18" s="102"/>
      <c r="AY18" s="102"/>
      <c r="AZ18" s="102">
        <f t="shared" ref="AZ18" si="430">SUM(AV18+AX18)</f>
        <v>0</v>
      </c>
      <c r="BA18" s="102">
        <f t="shared" ref="BA18" si="431">SUM(AW18+AY18)</f>
        <v>0</v>
      </c>
      <c r="BB18" s="103">
        <f t="shared" si="23"/>
        <v>0</v>
      </c>
      <c r="BC18" s="103">
        <f t="shared" si="24"/>
        <v>0</v>
      </c>
      <c r="BD18" s="102"/>
      <c r="BE18" s="102"/>
      <c r="BF18" s="102"/>
      <c r="BG18" s="102"/>
      <c r="BH18" s="102"/>
      <c r="BI18" s="102"/>
      <c r="BJ18" s="102"/>
      <c r="BK18" s="102"/>
      <c r="BL18" s="102">
        <f t="shared" ref="BL18" si="432">SUM(BH18+BJ18)</f>
        <v>0</v>
      </c>
      <c r="BM18" s="102">
        <f t="shared" ref="BM18" si="433">SUM(BI18+BK18)</f>
        <v>0</v>
      </c>
      <c r="BN18" s="103">
        <f t="shared" si="30"/>
        <v>0</v>
      </c>
      <c r="BO18" s="103">
        <f t="shared" si="31"/>
        <v>0</v>
      </c>
      <c r="BP18" s="102"/>
      <c r="BQ18" s="102"/>
      <c r="BR18" s="102"/>
      <c r="BS18" s="102"/>
      <c r="BT18" s="102"/>
      <c r="BU18" s="102"/>
      <c r="BV18" s="102"/>
      <c r="BW18" s="102"/>
      <c r="BX18" s="102">
        <f t="shared" ref="BX18" si="434">SUM(BT18+BV18)</f>
        <v>0</v>
      </c>
      <c r="BY18" s="102">
        <f t="shared" ref="BY18" si="435">SUM(BU18+BW18)</f>
        <v>0</v>
      </c>
      <c r="BZ18" s="103">
        <f t="shared" si="37"/>
        <v>0</v>
      </c>
      <c r="CA18" s="103">
        <f t="shared" si="38"/>
        <v>0</v>
      </c>
      <c r="CB18" s="102"/>
      <c r="CC18" s="102"/>
      <c r="CD18" s="102"/>
      <c r="CE18" s="102"/>
      <c r="CF18" s="102"/>
      <c r="CG18" s="102"/>
      <c r="CH18" s="102"/>
      <c r="CI18" s="102"/>
      <c r="CJ18" s="102">
        <f t="shared" ref="CJ18" si="436">SUM(CF18+CH18)</f>
        <v>0</v>
      </c>
      <c r="CK18" s="102">
        <f t="shared" ref="CK18" si="437">SUM(CG18+CI18)</f>
        <v>0</v>
      </c>
      <c r="CL18" s="103">
        <f t="shared" si="45"/>
        <v>0</v>
      </c>
      <c r="CM18" s="103">
        <f t="shared" si="46"/>
        <v>0</v>
      </c>
      <c r="CN18" s="102"/>
      <c r="CO18" s="102"/>
      <c r="CP18" s="102"/>
      <c r="CQ18" s="102"/>
      <c r="CR18" s="102"/>
      <c r="CS18" s="102"/>
      <c r="CT18" s="102"/>
      <c r="CU18" s="102"/>
      <c r="CV18" s="102">
        <f t="shared" ref="CV18" si="438">SUM(CR18+CT18)</f>
        <v>0</v>
      </c>
      <c r="CW18" s="102">
        <f t="shared" ref="CW18" si="439">SUM(CS18+CU18)</f>
        <v>0</v>
      </c>
      <c r="CX18" s="103">
        <f t="shared" si="52"/>
        <v>0</v>
      </c>
      <c r="CY18" s="103">
        <f t="shared" si="53"/>
        <v>0</v>
      </c>
      <c r="CZ18" s="102"/>
      <c r="DA18" s="102"/>
      <c r="DB18" s="102"/>
      <c r="DC18" s="102"/>
      <c r="DD18" s="102"/>
      <c r="DE18" s="102"/>
      <c r="DF18" s="102"/>
      <c r="DG18" s="102"/>
      <c r="DH18" s="102">
        <f t="shared" ref="DH18" si="440">SUM(DD18+DF18)</f>
        <v>0</v>
      </c>
      <c r="DI18" s="102">
        <f t="shared" ref="DI18" si="441">SUM(DE18+DG18)</f>
        <v>0</v>
      </c>
      <c r="DJ18" s="103">
        <f t="shared" si="59"/>
        <v>0</v>
      </c>
      <c r="DK18" s="103">
        <f t="shared" si="60"/>
        <v>0</v>
      </c>
      <c r="DL18" s="102"/>
      <c r="DM18" s="102"/>
      <c r="DN18" s="102"/>
      <c r="DO18" s="102"/>
      <c r="DP18" s="102"/>
      <c r="DQ18" s="102"/>
      <c r="DR18" s="102"/>
      <c r="DS18" s="102"/>
      <c r="DT18" s="102">
        <f t="shared" ref="DT18" si="442">SUM(DP18+DR18)</f>
        <v>0</v>
      </c>
      <c r="DU18" s="102">
        <f t="shared" ref="DU18" si="443">SUM(DQ18+DS18)</f>
        <v>0</v>
      </c>
      <c r="DV18" s="103">
        <f t="shared" si="66"/>
        <v>0</v>
      </c>
      <c r="DW18" s="103">
        <f t="shared" si="67"/>
        <v>0</v>
      </c>
      <c r="DX18" s="102"/>
      <c r="DY18" s="102"/>
      <c r="DZ18" s="102"/>
      <c r="EA18" s="102"/>
      <c r="EB18" s="102"/>
      <c r="EC18" s="102"/>
      <c r="ED18" s="102"/>
      <c r="EE18" s="102"/>
      <c r="EF18" s="102">
        <f t="shared" ref="EF18" si="444">SUM(EB18+ED18)</f>
        <v>0</v>
      </c>
      <c r="EG18" s="102">
        <f t="shared" ref="EG18" si="445">SUM(EC18+EE18)</f>
        <v>0</v>
      </c>
      <c r="EH18" s="103">
        <f t="shared" si="73"/>
        <v>0</v>
      </c>
      <c r="EI18" s="103">
        <f t="shared" si="74"/>
        <v>0</v>
      </c>
      <c r="EJ18" s="102"/>
      <c r="EK18" s="102"/>
      <c r="EL18" s="102"/>
      <c r="EM18" s="102"/>
      <c r="EN18" s="102"/>
      <c r="EO18" s="102"/>
      <c r="EP18" s="102"/>
      <c r="EQ18" s="102"/>
      <c r="ER18" s="102">
        <f t="shared" ref="ER18" si="446">SUM(EN18+EP18)</f>
        <v>0</v>
      </c>
      <c r="ES18" s="102">
        <f t="shared" ref="ES18" si="447">SUM(EO18+EQ18)</f>
        <v>0</v>
      </c>
      <c r="ET18" s="103">
        <f t="shared" si="81"/>
        <v>0</v>
      </c>
      <c r="EU18" s="103">
        <f t="shared" si="82"/>
        <v>0</v>
      </c>
      <c r="EV18" s="102"/>
      <c r="EW18" s="102"/>
      <c r="EX18" s="102"/>
      <c r="EY18" s="102"/>
      <c r="EZ18" s="102"/>
      <c r="FA18" s="102"/>
      <c r="FB18" s="102"/>
      <c r="FC18" s="102"/>
      <c r="FD18" s="102">
        <f t="shared" si="408"/>
        <v>0</v>
      </c>
      <c r="FE18" s="102">
        <f t="shared" si="409"/>
        <v>0</v>
      </c>
      <c r="FF18" s="103">
        <f t="shared" si="88"/>
        <v>0</v>
      </c>
      <c r="FG18" s="103">
        <f t="shared" si="89"/>
        <v>0</v>
      </c>
      <c r="FH18" s="102"/>
      <c r="FI18" s="102"/>
      <c r="FJ18" s="102"/>
      <c r="FK18" s="102"/>
      <c r="FL18" s="102"/>
      <c r="FM18" s="102"/>
      <c r="FN18" s="102"/>
      <c r="FO18" s="102"/>
      <c r="FP18" s="102">
        <f t="shared" si="410"/>
        <v>0</v>
      </c>
      <c r="FQ18" s="102">
        <f t="shared" si="411"/>
        <v>0</v>
      </c>
      <c r="FR18" s="103">
        <f t="shared" si="95"/>
        <v>0</v>
      </c>
      <c r="FS18" s="103">
        <f t="shared" si="96"/>
        <v>0</v>
      </c>
      <c r="FT18" s="102"/>
      <c r="FU18" s="102"/>
      <c r="FV18" s="102"/>
      <c r="FW18" s="102"/>
      <c r="FX18" s="102"/>
      <c r="FY18" s="102"/>
      <c r="FZ18" s="102"/>
      <c r="GA18" s="102"/>
      <c r="GB18" s="102">
        <f t="shared" si="412"/>
        <v>0</v>
      </c>
      <c r="GC18" s="102">
        <f t="shared" si="413"/>
        <v>0</v>
      </c>
      <c r="GD18" s="103">
        <f t="shared" si="102"/>
        <v>0</v>
      </c>
      <c r="GE18" s="103">
        <f t="shared" si="103"/>
        <v>0</v>
      </c>
      <c r="GF18" s="102">
        <f t="shared" si="414"/>
        <v>0</v>
      </c>
      <c r="GG18" s="102">
        <f t="shared" si="415"/>
        <v>0</v>
      </c>
      <c r="GH18" s="102">
        <f t="shared" si="416"/>
        <v>0</v>
      </c>
      <c r="GI18" s="102">
        <f t="shared" si="417"/>
        <v>0</v>
      </c>
      <c r="GJ18" s="102">
        <f t="shared" ref="GJ18" si="448">SUM(L18,X18,AJ18,AV18,BH18,BT18,CF18,CR18,DD18,DP18,EB18,EN18,EZ18)</f>
        <v>0</v>
      </c>
      <c r="GK18" s="102">
        <f t="shared" ref="GK18" si="449">SUM(M18,Y18,AK18,AW18,BI18,BU18,CG18,CS18,DE18,DQ18,EC18,EO18,FA18)</f>
        <v>0</v>
      </c>
      <c r="GL18" s="102">
        <f t="shared" ref="GL18" si="450">SUM(N18,Z18,AL18,AX18,BJ18,BV18,CH18,CT18,DF18,DR18,ED18,EP18,FB18)</f>
        <v>0</v>
      </c>
      <c r="GM18" s="102">
        <f t="shared" ref="GM18" si="451">SUM(O18,AA18,AM18,AY18,BK18,BW18,CI18,CU18,DG18,DS18,EE18,EQ18,FC18)</f>
        <v>0</v>
      </c>
      <c r="GN18" s="102">
        <f t="shared" ref="GN18" si="452">SUM(P18,AB18,AN18,AZ18,BL18,BX18,CJ18,CV18,DH18,DT18,EF18,ER18,FD18)</f>
        <v>0</v>
      </c>
      <c r="GO18" s="102">
        <f t="shared" ref="GO18" si="453">SUM(Q18,AC18,AO18,BA18,BM18,BY18,CK18,CW18,DI18,DU18,EG18,ES18,FE18)</f>
        <v>0</v>
      </c>
      <c r="GP18" s="102"/>
      <c r="GQ18" s="102"/>
      <c r="GR18" s="147"/>
      <c r="GS18" s="81"/>
      <c r="GT18" s="183"/>
      <c r="GU18" s="183"/>
    </row>
    <row r="19" spans="2:203" hidden="1" x14ac:dyDescent="0.2">
      <c r="B19" s="105"/>
      <c r="C19" s="106"/>
      <c r="D19" s="107"/>
      <c r="E19" s="108" t="s">
        <v>24</v>
      </c>
      <c r="F19" s="108"/>
      <c r="G19" s="109"/>
      <c r="H19" s="110">
        <f>SUM(H20:H24)</f>
        <v>0</v>
      </c>
      <c r="I19" s="110">
        <f>SUM(I20:I24)</f>
        <v>0</v>
      </c>
      <c r="J19" s="110">
        <f>SUM(J20:J24)</f>
        <v>0</v>
      </c>
      <c r="K19" s="110">
        <f>SUM(K20:K24)</f>
        <v>0</v>
      </c>
      <c r="L19" s="110">
        <f>SUM(L24,L20)</f>
        <v>0</v>
      </c>
      <c r="M19" s="110">
        <f t="shared" ref="M19:Q19" si="454">SUM(M24,M20)</f>
        <v>0</v>
      </c>
      <c r="N19" s="110">
        <f t="shared" si="454"/>
        <v>0</v>
      </c>
      <c r="O19" s="110">
        <f t="shared" si="454"/>
        <v>0</v>
      </c>
      <c r="P19" s="110">
        <f t="shared" si="454"/>
        <v>0</v>
      </c>
      <c r="Q19" s="110">
        <f t="shared" si="454"/>
        <v>0</v>
      </c>
      <c r="R19" s="103">
        <f t="shared" si="180"/>
        <v>0</v>
      </c>
      <c r="S19" s="103">
        <f t="shared" si="181"/>
        <v>0</v>
      </c>
      <c r="T19" s="110">
        <f>SUM(T20:T24)</f>
        <v>0</v>
      </c>
      <c r="U19" s="110">
        <f>SUM(U20:U24)</f>
        <v>0</v>
      </c>
      <c r="V19" s="110">
        <f>SUM(V20:V24)</f>
        <v>0</v>
      </c>
      <c r="W19" s="110">
        <f>SUM(W20:W24)</f>
        <v>0</v>
      </c>
      <c r="X19" s="110">
        <f>SUM(X24,X20)</f>
        <v>0</v>
      </c>
      <c r="Y19" s="110">
        <f t="shared" ref="Y19" si="455">SUM(Y24,Y20)</f>
        <v>0</v>
      </c>
      <c r="Z19" s="110">
        <f t="shared" ref="Z19" si="456">SUM(Z24,Z20)</f>
        <v>0</v>
      </c>
      <c r="AA19" s="110">
        <f t="shared" ref="AA19" si="457">SUM(AA24,AA20)</f>
        <v>0</v>
      </c>
      <c r="AB19" s="110">
        <f t="shared" ref="AB19" si="458">SUM(AB24,AB20)</f>
        <v>0</v>
      </c>
      <c r="AC19" s="110">
        <f t="shared" ref="AC19" si="459">SUM(AC24,AC20)</f>
        <v>0</v>
      </c>
      <c r="AD19" s="103">
        <f t="shared" si="9"/>
        <v>0</v>
      </c>
      <c r="AE19" s="103">
        <f t="shared" si="10"/>
        <v>0</v>
      </c>
      <c r="AF19" s="110">
        <f>SUM(AF20:AF24)</f>
        <v>30</v>
      </c>
      <c r="AG19" s="110">
        <f>SUM(AG20:AG24)</f>
        <v>3961665.4140000003</v>
      </c>
      <c r="AH19" s="110">
        <f>SUM(AH20:AH24)</f>
        <v>7.5</v>
      </c>
      <c r="AI19" s="110">
        <f>SUM(AI20:AI24)</f>
        <v>990416.35349999997</v>
      </c>
      <c r="AJ19" s="110">
        <f>SUM(AJ24,AJ20)</f>
        <v>7</v>
      </c>
      <c r="AK19" s="110">
        <f t="shared" ref="AK19" si="460">SUM(AK24,AK20)</f>
        <v>924388.57000000007</v>
      </c>
      <c r="AL19" s="110">
        <f t="shared" ref="AL19" si="461">SUM(AL24,AL20)</f>
        <v>0</v>
      </c>
      <c r="AM19" s="110">
        <f t="shared" ref="AM19" si="462">SUM(AM24,AM20)</f>
        <v>0</v>
      </c>
      <c r="AN19" s="110">
        <f t="shared" ref="AN19" si="463">SUM(AN24,AN20)</f>
        <v>7</v>
      </c>
      <c r="AO19" s="110">
        <f t="shared" ref="AO19" si="464">SUM(AO24,AO20)</f>
        <v>924388.57000000007</v>
      </c>
      <c r="AP19" s="103">
        <f t="shared" si="16"/>
        <v>-0.5</v>
      </c>
      <c r="AQ19" s="103">
        <f t="shared" si="17"/>
        <v>-66027.783499999903</v>
      </c>
      <c r="AR19" s="110">
        <f>SUM(AR20:AR24)</f>
        <v>0</v>
      </c>
      <c r="AS19" s="110">
        <f>SUM(AS20:AS24)</f>
        <v>0</v>
      </c>
      <c r="AT19" s="110">
        <f>SUM(AT20:AT24)</f>
        <v>0</v>
      </c>
      <c r="AU19" s="110">
        <f>SUM(AU20:AU24)</f>
        <v>0</v>
      </c>
      <c r="AV19" s="110">
        <f>SUM(AV24,AV20)</f>
        <v>0</v>
      </c>
      <c r="AW19" s="110">
        <f t="shared" ref="AW19" si="465">SUM(AW24,AW20)</f>
        <v>0</v>
      </c>
      <c r="AX19" s="110">
        <f t="shared" ref="AX19" si="466">SUM(AX24,AX20)</f>
        <v>0</v>
      </c>
      <c r="AY19" s="110">
        <f t="shared" ref="AY19" si="467">SUM(AY24,AY20)</f>
        <v>0</v>
      </c>
      <c r="AZ19" s="110">
        <f t="shared" ref="AZ19" si="468">SUM(AZ24,AZ20)</f>
        <v>0</v>
      </c>
      <c r="BA19" s="110">
        <f t="shared" ref="BA19" si="469">SUM(BA24,BA20)</f>
        <v>0</v>
      </c>
      <c r="BB19" s="103">
        <f t="shared" si="23"/>
        <v>0</v>
      </c>
      <c r="BC19" s="103">
        <f t="shared" si="24"/>
        <v>0</v>
      </c>
      <c r="BD19" s="110">
        <f>SUM(BD20:BD24)</f>
        <v>8</v>
      </c>
      <c r="BE19" s="110">
        <f>SUM(BE20:BE24)</f>
        <v>1591166.0655999999</v>
      </c>
      <c r="BF19" s="110">
        <f>SUM(BF20:BF24)</f>
        <v>2</v>
      </c>
      <c r="BG19" s="110">
        <f>SUM(BG20:BG24)</f>
        <v>397791.51639999996</v>
      </c>
      <c r="BH19" s="110">
        <f>SUM(BH24,BH20)</f>
        <v>4</v>
      </c>
      <c r="BI19" s="110">
        <f t="shared" ref="BI19" si="470">SUM(BI24,BI20)</f>
        <v>795583.04</v>
      </c>
      <c r="BJ19" s="110">
        <f t="shared" ref="BJ19" si="471">SUM(BJ24,BJ20)</f>
        <v>0</v>
      </c>
      <c r="BK19" s="110">
        <f t="shared" ref="BK19" si="472">SUM(BK24,BK20)</f>
        <v>0</v>
      </c>
      <c r="BL19" s="110">
        <f t="shared" ref="BL19" si="473">SUM(BL24,BL20)</f>
        <v>4</v>
      </c>
      <c r="BM19" s="110">
        <f t="shared" ref="BM19" si="474">SUM(BM24,BM20)</f>
        <v>795583.04</v>
      </c>
      <c r="BN19" s="103">
        <f t="shared" si="30"/>
        <v>2</v>
      </c>
      <c r="BO19" s="103">
        <f t="shared" si="31"/>
        <v>397791.52360000007</v>
      </c>
      <c r="BP19" s="110">
        <f>SUM(BP20:BP24)</f>
        <v>0</v>
      </c>
      <c r="BQ19" s="110">
        <f>SUM(BQ20:BQ24)</f>
        <v>0</v>
      </c>
      <c r="BR19" s="110">
        <f>SUM(BR20:BR24)</f>
        <v>0</v>
      </c>
      <c r="BS19" s="110">
        <f>SUM(BS20:BS24)</f>
        <v>0</v>
      </c>
      <c r="BT19" s="110">
        <f>SUM(BT24,BT20)</f>
        <v>0</v>
      </c>
      <c r="BU19" s="110">
        <f t="shared" ref="BU19" si="475">SUM(BU24,BU20)</f>
        <v>0</v>
      </c>
      <c r="BV19" s="110">
        <f t="shared" ref="BV19" si="476">SUM(BV24,BV20)</f>
        <v>0</v>
      </c>
      <c r="BW19" s="110">
        <f t="shared" ref="BW19" si="477">SUM(BW24,BW20)</f>
        <v>0</v>
      </c>
      <c r="BX19" s="110">
        <f t="shared" ref="BX19" si="478">SUM(BX24,BX20)</f>
        <v>0</v>
      </c>
      <c r="BY19" s="110">
        <f t="shared" ref="BY19" si="479">SUM(BY24,BY20)</f>
        <v>0</v>
      </c>
      <c r="BZ19" s="103">
        <f t="shared" si="37"/>
        <v>0</v>
      </c>
      <c r="CA19" s="103">
        <f t="shared" si="38"/>
        <v>0</v>
      </c>
      <c r="CB19" s="110">
        <f t="shared" ref="CB19:EA19" si="480">SUM(CB20:CB24)</f>
        <v>0</v>
      </c>
      <c r="CC19" s="110">
        <f t="shared" si="480"/>
        <v>0</v>
      </c>
      <c r="CD19" s="110">
        <f t="shared" si="480"/>
        <v>0</v>
      </c>
      <c r="CE19" s="110">
        <f t="shared" si="480"/>
        <v>0</v>
      </c>
      <c r="CF19" s="110">
        <f>SUM(CF24,CF20)</f>
        <v>0</v>
      </c>
      <c r="CG19" s="110">
        <f t="shared" ref="CG19" si="481">SUM(CG24,CG20)</f>
        <v>0</v>
      </c>
      <c r="CH19" s="110">
        <f t="shared" ref="CH19" si="482">SUM(CH24,CH20)</f>
        <v>0</v>
      </c>
      <c r="CI19" s="110">
        <f t="shared" ref="CI19" si="483">SUM(CI24,CI20)</f>
        <v>0</v>
      </c>
      <c r="CJ19" s="110">
        <f t="shared" ref="CJ19" si="484">SUM(CJ24,CJ20)</f>
        <v>0</v>
      </c>
      <c r="CK19" s="110">
        <f t="shared" ref="CK19" si="485">SUM(CK24,CK20)</f>
        <v>0</v>
      </c>
      <c r="CL19" s="103">
        <f t="shared" si="45"/>
        <v>0</v>
      </c>
      <c r="CM19" s="103">
        <f t="shared" si="46"/>
        <v>0</v>
      </c>
      <c r="CN19" s="110">
        <f t="shared" si="480"/>
        <v>0</v>
      </c>
      <c r="CO19" s="110">
        <f t="shared" si="480"/>
        <v>0</v>
      </c>
      <c r="CP19" s="110">
        <f t="shared" si="480"/>
        <v>0</v>
      </c>
      <c r="CQ19" s="110">
        <f t="shared" si="480"/>
        <v>0</v>
      </c>
      <c r="CR19" s="110">
        <f>SUM(CR24,CR20)</f>
        <v>0</v>
      </c>
      <c r="CS19" s="110">
        <f t="shared" ref="CS19" si="486">SUM(CS24,CS20)</f>
        <v>0</v>
      </c>
      <c r="CT19" s="110">
        <f t="shared" ref="CT19" si="487">SUM(CT24,CT20)</f>
        <v>0</v>
      </c>
      <c r="CU19" s="110">
        <f t="shared" ref="CU19" si="488">SUM(CU24,CU20)</f>
        <v>0</v>
      </c>
      <c r="CV19" s="110">
        <f t="shared" ref="CV19" si="489">SUM(CV24,CV20)</f>
        <v>0</v>
      </c>
      <c r="CW19" s="110">
        <f t="shared" ref="CW19" si="490">SUM(CW24,CW20)</f>
        <v>0</v>
      </c>
      <c r="CX19" s="103">
        <f t="shared" si="52"/>
        <v>0</v>
      </c>
      <c r="CY19" s="103">
        <f t="shared" si="53"/>
        <v>0</v>
      </c>
      <c r="CZ19" s="110">
        <f t="shared" si="480"/>
        <v>0</v>
      </c>
      <c r="DA19" s="110">
        <f t="shared" si="480"/>
        <v>0</v>
      </c>
      <c r="DB19" s="110">
        <f t="shared" si="480"/>
        <v>0</v>
      </c>
      <c r="DC19" s="110">
        <f t="shared" si="480"/>
        <v>0</v>
      </c>
      <c r="DD19" s="110">
        <f>SUM(DD24,DD20)</f>
        <v>0</v>
      </c>
      <c r="DE19" s="110">
        <f t="shared" ref="DE19" si="491">SUM(DE24,DE20)</f>
        <v>0</v>
      </c>
      <c r="DF19" s="110">
        <f t="shared" ref="DF19" si="492">SUM(DF24,DF20)</f>
        <v>0</v>
      </c>
      <c r="DG19" s="110">
        <f t="shared" ref="DG19" si="493">SUM(DG24,DG20)</f>
        <v>0</v>
      </c>
      <c r="DH19" s="110">
        <f t="shared" ref="DH19" si="494">SUM(DH24,DH20)</f>
        <v>0</v>
      </c>
      <c r="DI19" s="110">
        <f t="shared" ref="DI19" si="495">SUM(DI24,DI20)</f>
        <v>0</v>
      </c>
      <c r="DJ19" s="103">
        <f t="shared" si="59"/>
        <v>0</v>
      </c>
      <c r="DK19" s="103">
        <f t="shared" si="60"/>
        <v>0</v>
      </c>
      <c r="DL19" s="110">
        <f t="shared" si="480"/>
        <v>0</v>
      </c>
      <c r="DM19" s="110">
        <f t="shared" si="480"/>
        <v>0</v>
      </c>
      <c r="DN19" s="110">
        <f t="shared" si="480"/>
        <v>0</v>
      </c>
      <c r="DO19" s="110">
        <f t="shared" si="480"/>
        <v>0</v>
      </c>
      <c r="DP19" s="110">
        <f>SUM(DP24,DP20)</f>
        <v>0</v>
      </c>
      <c r="DQ19" s="110">
        <f t="shared" ref="DQ19" si="496">SUM(DQ24,DQ20)</f>
        <v>0</v>
      </c>
      <c r="DR19" s="110">
        <f t="shared" ref="DR19" si="497">SUM(DR24,DR20)</f>
        <v>0</v>
      </c>
      <c r="DS19" s="110">
        <f t="shared" ref="DS19" si="498">SUM(DS24,DS20)</f>
        <v>0</v>
      </c>
      <c r="DT19" s="110">
        <f t="shared" ref="DT19" si="499">SUM(DT24,DT20)</f>
        <v>0</v>
      </c>
      <c r="DU19" s="110">
        <f t="shared" ref="DU19" si="500">SUM(DU24,DU20)</f>
        <v>0</v>
      </c>
      <c r="DV19" s="103">
        <f t="shared" si="66"/>
        <v>0</v>
      </c>
      <c r="DW19" s="103">
        <f t="shared" si="67"/>
        <v>0</v>
      </c>
      <c r="DX19" s="110">
        <f t="shared" si="480"/>
        <v>3</v>
      </c>
      <c r="DY19" s="110">
        <f t="shared" si="480"/>
        <v>596687.27459999989</v>
      </c>
      <c r="DZ19" s="110">
        <f t="shared" si="480"/>
        <v>0.75</v>
      </c>
      <c r="EA19" s="110">
        <f t="shared" si="480"/>
        <v>149171.81864999997</v>
      </c>
      <c r="EB19" s="110">
        <f>SUM(EB24,EB20)</f>
        <v>0</v>
      </c>
      <c r="EC19" s="110">
        <f t="shared" ref="EC19" si="501">SUM(EC24,EC20)</f>
        <v>0</v>
      </c>
      <c r="ED19" s="110">
        <f t="shared" ref="ED19" si="502">SUM(ED24,ED20)</f>
        <v>0</v>
      </c>
      <c r="EE19" s="110">
        <f t="shared" ref="EE19" si="503">SUM(EE24,EE20)</f>
        <v>0</v>
      </c>
      <c r="EF19" s="110">
        <f t="shared" ref="EF19" si="504">SUM(EF24,EF20)</f>
        <v>0</v>
      </c>
      <c r="EG19" s="110">
        <f t="shared" ref="EG19" si="505">SUM(EG24,EG20)</f>
        <v>0</v>
      </c>
      <c r="EH19" s="103">
        <f t="shared" si="73"/>
        <v>-0.75</v>
      </c>
      <c r="EI19" s="103">
        <f t="shared" si="74"/>
        <v>-149171.81864999997</v>
      </c>
      <c r="EJ19" s="110">
        <f t="shared" ref="EJ19:GQ19" si="506">SUM(EJ20:EJ24)</f>
        <v>0</v>
      </c>
      <c r="EK19" s="110">
        <f t="shared" si="506"/>
        <v>0</v>
      </c>
      <c r="EL19" s="110">
        <f t="shared" si="506"/>
        <v>0</v>
      </c>
      <c r="EM19" s="110">
        <f t="shared" si="506"/>
        <v>0</v>
      </c>
      <c r="EN19" s="110">
        <f>SUM(EN24,EN20)</f>
        <v>0</v>
      </c>
      <c r="EO19" s="110">
        <f t="shared" ref="EO19" si="507">SUM(EO24,EO20)</f>
        <v>0</v>
      </c>
      <c r="EP19" s="110">
        <f t="shared" ref="EP19" si="508">SUM(EP24,EP20)</f>
        <v>0</v>
      </c>
      <c r="EQ19" s="110">
        <f t="shared" ref="EQ19" si="509">SUM(EQ24,EQ20)</f>
        <v>0</v>
      </c>
      <c r="ER19" s="110">
        <f t="shared" ref="ER19" si="510">SUM(ER24,ER20)</f>
        <v>0</v>
      </c>
      <c r="ES19" s="110">
        <f t="shared" ref="ES19" si="511">SUM(ES24,ES20)</f>
        <v>0</v>
      </c>
      <c r="ET19" s="103">
        <f t="shared" si="81"/>
        <v>0</v>
      </c>
      <c r="EU19" s="103">
        <f t="shared" si="82"/>
        <v>0</v>
      </c>
      <c r="EV19" s="110">
        <f t="shared" si="506"/>
        <v>0</v>
      </c>
      <c r="EW19" s="110">
        <f t="shared" si="506"/>
        <v>0</v>
      </c>
      <c r="EX19" s="110">
        <f t="shared" si="506"/>
        <v>0</v>
      </c>
      <c r="EY19" s="110">
        <f t="shared" si="506"/>
        <v>0</v>
      </c>
      <c r="EZ19" s="110">
        <f>SUM(EZ24,EZ20)</f>
        <v>0</v>
      </c>
      <c r="FA19" s="110">
        <f t="shared" ref="FA19" si="512">SUM(FA24,FA20)</f>
        <v>0</v>
      </c>
      <c r="FB19" s="110">
        <f t="shared" ref="FB19" si="513">SUM(FB24,FB20)</f>
        <v>0</v>
      </c>
      <c r="FC19" s="110">
        <f t="shared" ref="FC19" si="514">SUM(FC24,FC20)</f>
        <v>0</v>
      </c>
      <c r="FD19" s="110">
        <f t="shared" ref="FD19" si="515">SUM(FD24,FD20)</f>
        <v>0</v>
      </c>
      <c r="FE19" s="110">
        <f t="shared" ref="FE19" si="516">SUM(FE24,FE20)</f>
        <v>0</v>
      </c>
      <c r="FF19" s="103">
        <f t="shared" si="88"/>
        <v>0</v>
      </c>
      <c r="FG19" s="103">
        <f t="shared" si="89"/>
        <v>0</v>
      </c>
      <c r="FH19" s="110">
        <f t="shared" si="506"/>
        <v>0</v>
      </c>
      <c r="FI19" s="110">
        <f t="shared" si="506"/>
        <v>0</v>
      </c>
      <c r="FJ19" s="110">
        <f t="shared" si="506"/>
        <v>0</v>
      </c>
      <c r="FK19" s="110">
        <f t="shared" si="506"/>
        <v>0</v>
      </c>
      <c r="FL19" s="110">
        <f>SUM(FL24,FL20)</f>
        <v>0</v>
      </c>
      <c r="FM19" s="110">
        <f t="shared" ref="FM19" si="517">SUM(FM24,FM20)</f>
        <v>0</v>
      </c>
      <c r="FN19" s="110">
        <f t="shared" ref="FN19" si="518">SUM(FN24,FN20)</f>
        <v>0</v>
      </c>
      <c r="FO19" s="110">
        <f t="shared" ref="FO19" si="519">SUM(FO24,FO20)</f>
        <v>0</v>
      </c>
      <c r="FP19" s="110">
        <f t="shared" ref="FP19" si="520">SUM(FP24,FP20)</f>
        <v>0</v>
      </c>
      <c r="FQ19" s="110">
        <f t="shared" ref="FQ19" si="521">SUM(FQ24,FQ20)</f>
        <v>0</v>
      </c>
      <c r="FR19" s="103">
        <f t="shared" si="95"/>
        <v>0</v>
      </c>
      <c r="FS19" s="103">
        <f t="shared" si="96"/>
        <v>0</v>
      </c>
      <c r="FT19" s="110">
        <f t="shared" si="506"/>
        <v>0</v>
      </c>
      <c r="FU19" s="110">
        <f t="shared" si="506"/>
        <v>0</v>
      </c>
      <c r="FV19" s="110">
        <f t="shared" si="506"/>
        <v>0</v>
      </c>
      <c r="FW19" s="110">
        <f t="shared" si="506"/>
        <v>0</v>
      </c>
      <c r="FX19" s="110">
        <f>SUM(FX24,FX20)</f>
        <v>0</v>
      </c>
      <c r="FY19" s="110">
        <f t="shared" ref="FY19" si="522">SUM(FY24,FY20)</f>
        <v>0</v>
      </c>
      <c r="FZ19" s="110">
        <f t="shared" ref="FZ19" si="523">SUM(FZ24,FZ20)</f>
        <v>0</v>
      </c>
      <c r="GA19" s="110">
        <f t="shared" ref="GA19" si="524">SUM(GA24,GA20)</f>
        <v>0</v>
      </c>
      <c r="GB19" s="110">
        <f t="shared" ref="GB19" si="525">SUM(GB24,GB20)</f>
        <v>0</v>
      </c>
      <c r="GC19" s="110">
        <f t="shared" ref="GC19" si="526">SUM(GC24,GC20)</f>
        <v>0</v>
      </c>
      <c r="GD19" s="103">
        <f t="shared" si="102"/>
        <v>0</v>
      </c>
      <c r="GE19" s="103">
        <f t="shared" si="103"/>
        <v>0</v>
      </c>
      <c r="GF19" s="110">
        <f>SUM(GF20,GF24)</f>
        <v>41</v>
      </c>
      <c r="GG19" s="110">
        <f t="shared" ref="GG19:GO19" si="527">SUM(GG20,GG24)</f>
        <v>6149518.7542000003</v>
      </c>
      <c r="GH19" s="133">
        <f t="shared" ref="GH19:GH20" si="528">SUM(GF19/12*$A$2)</f>
        <v>10.25</v>
      </c>
      <c r="GI19" s="199">
        <f t="shared" ref="GI19:GI20" si="529">SUM(GG19/12*$A$2)</f>
        <v>1537379.6885500001</v>
      </c>
      <c r="GJ19" s="110">
        <f t="shared" si="527"/>
        <v>11</v>
      </c>
      <c r="GK19" s="110">
        <f t="shared" si="527"/>
        <v>1719971.61</v>
      </c>
      <c r="GL19" s="110">
        <f t="shared" si="527"/>
        <v>0</v>
      </c>
      <c r="GM19" s="110">
        <f t="shared" si="527"/>
        <v>0</v>
      </c>
      <c r="GN19" s="110">
        <f t="shared" si="527"/>
        <v>11</v>
      </c>
      <c r="GO19" s="110">
        <f t="shared" si="527"/>
        <v>1719971.61</v>
      </c>
      <c r="GP19" s="110">
        <f t="shared" si="506"/>
        <v>0.75</v>
      </c>
      <c r="GQ19" s="110">
        <f t="shared" si="506"/>
        <v>182591.92145000026</v>
      </c>
      <c r="GR19" s="147"/>
      <c r="GS19" s="81"/>
      <c r="GT19" s="183"/>
      <c r="GU19" s="183"/>
    </row>
    <row r="20" spans="2:203" hidden="1" x14ac:dyDescent="0.2">
      <c r="B20" s="105"/>
      <c r="C20" s="111"/>
      <c r="D20" s="112"/>
      <c r="E20" s="127" t="s">
        <v>25</v>
      </c>
      <c r="F20" s="129">
        <v>3</v>
      </c>
      <c r="G20" s="130">
        <v>132055.51380000002</v>
      </c>
      <c r="H20" s="110"/>
      <c r="I20" s="110">
        <v>0</v>
      </c>
      <c r="J20" s="110">
        <f t="shared" ref="J20" si="530">SUM(H20/12*$A$2)</f>
        <v>0</v>
      </c>
      <c r="K20" s="110">
        <f t="shared" ref="K20" si="531">SUM(I20/12*$A$2)</f>
        <v>0</v>
      </c>
      <c r="L20" s="110">
        <f t="shared" ref="L20:N20" si="532">SUM(L21:L23)</f>
        <v>0</v>
      </c>
      <c r="M20" s="110">
        <f t="shared" si="532"/>
        <v>0</v>
      </c>
      <c r="N20" s="110">
        <f t="shared" si="532"/>
        <v>0</v>
      </c>
      <c r="O20" s="110">
        <f>SUM(O21:O23)</f>
        <v>0</v>
      </c>
      <c r="P20" s="110">
        <f t="shared" ref="P20" si="533">SUM(P21:P23)</f>
        <v>0</v>
      </c>
      <c r="Q20" s="110">
        <f t="shared" ref="Q20" si="534">SUM(Q21:Q23)</f>
        <v>0</v>
      </c>
      <c r="R20" s="126">
        <f t="shared" si="180"/>
        <v>0</v>
      </c>
      <c r="S20" s="126">
        <f t="shared" si="181"/>
        <v>0</v>
      </c>
      <c r="T20" s="110"/>
      <c r="U20" s="110">
        <v>0</v>
      </c>
      <c r="V20" s="110">
        <f t="shared" si="281"/>
        <v>0</v>
      </c>
      <c r="W20" s="110">
        <f t="shared" si="282"/>
        <v>0</v>
      </c>
      <c r="X20" s="110">
        <f t="shared" ref="X20" si="535">SUM(X21:X23)</f>
        <v>0</v>
      </c>
      <c r="Y20" s="110">
        <f t="shared" ref="Y20" si="536">SUM(Y21:Y23)</f>
        <v>0</v>
      </c>
      <c r="Z20" s="110">
        <f t="shared" ref="Z20" si="537">SUM(Z21:Z23)</f>
        <v>0</v>
      </c>
      <c r="AA20" s="110">
        <f>SUM(AA21:AA23)</f>
        <v>0</v>
      </c>
      <c r="AB20" s="110">
        <f t="shared" ref="AB20" si="538">SUM(AB21:AB23)</f>
        <v>0</v>
      </c>
      <c r="AC20" s="110">
        <f t="shared" ref="AC20" si="539">SUM(AC21:AC23)</f>
        <v>0</v>
      </c>
      <c r="AD20" s="126">
        <f t="shared" si="9"/>
        <v>0</v>
      </c>
      <c r="AE20" s="126">
        <f t="shared" si="10"/>
        <v>0</v>
      </c>
      <c r="AF20" s="110">
        <f>VLOOKUP($E20,'ВМП план'!$B$8:$AL$43,12,0)</f>
        <v>30</v>
      </c>
      <c r="AG20" s="110">
        <f>VLOOKUP($E20,'ВМП план'!$B$8:$AL$43,13,0)</f>
        <v>3961665.4140000003</v>
      </c>
      <c r="AH20" s="110">
        <f t="shared" si="288"/>
        <v>7.5</v>
      </c>
      <c r="AI20" s="110">
        <f t="shared" si="289"/>
        <v>990416.35349999997</v>
      </c>
      <c r="AJ20" s="110">
        <f t="shared" ref="AJ20" si="540">SUM(AJ21:AJ23)</f>
        <v>7</v>
      </c>
      <c r="AK20" s="110">
        <f t="shared" ref="AK20" si="541">SUM(AK21:AK23)</f>
        <v>924388.57000000007</v>
      </c>
      <c r="AL20" s="110">
        <f t="shared" ref="AL20" si="542">SUM(AL21:AL23)</f>
        <v>0</v>
      </c>
      <c r="AM20" s="110">
        <f>SUM(AM21:AM23)</f>
        <v>0</v>
      </c>
      <c r="AN20" s="110">
        <f t="shared" ref="AN20" si="543">SUM(AN21:AN23)</f>
        <v>7</v>
      </c>
      <c r="AO20" s="110">
        <f t="shared" ref="AO20" si="544">SUM(AO21:AO23)</f>
        <v>924388.57000000007</v>
      </c>
      <c r="AP20" s="126">
        <f t="shared" si="16"/>
        <v>-0.5</v>
      </c>
      <c r="AQ20" s="126">
        <f t="shared" si="17"/>
        <v>-66027.783499999903</v>
      </c>
      <c r="AR20" s="110"/>
      <c r="AS20" s="110"/>
      <c r="AT20" s="110">
        <f t="shared" si="295"/>
        <v>0</v>
      </c>
      <c r="AU20" s="110">
        <f t="shared" si="296"/>
        <v>0</v>
      </c>
      <c r="AV20" s="110">
        <f t="shared" ref="AV20" si="545">SUM(AV21:AV23)</f>
        <v>0</v>
      </c>
      <c r="AW20" s="110">
        <f t="shared" ref="AW20" si="546">SUM(AW21:AW23)</f>
        <v>0</v>
      </c>
      <c r="AX20" s="110">
        <f t="shared" ref="AX20" si="547">SUM(AX21:AX23)</f>
        <v>0</v>
      </c>
      <c r="AY20" s="110">
        <f>SUM(AY21:AY23)</f>
        <v>0</v>
      </c>
      <c r="AZ20" s="110">
        <f t="shared" ref="AZ20" si="548">SUM(AZ21:AZ23)</f>
        <v>0</v>
      </c>
      <c r="BA20" s="110">
        <f t="shared" ref="BA20" si="549">SUM(BA21:BA23)</f>
        <v>0</v>
      </c>
      <c r="BB20" s="126">
        <f t="shared" si="23"/>
        <v>0</v>
      </c>
      <c r="BC20" s="126">
        <f t="shared" si="24"/>
        <v>0</v>
      </c>
      <c r="BD20" s="110"/>
      <c r="BE20" s="110">
        <v>0</v>
      </c>
      <c r="BF20" s="110">
        <f t="shared" si="302"/>
        <v>0</v>
      </c>
      <c r="BG20" s="110">
        <f t="shared" si="303"/>
        <v>0</v>
      </c>
      <c r="BH20" s="110">
        <f t="shared" ref="BH20" si="550">SUM(BH21:BH23)</f>
        <v>0</v>
      </c>
      <c r="BI20" s="110">
        <f t="shared" ref="BI20" si="551">SUM(BI21:BI23)</f>
        <v>0</v>
      </c>
      <c r="BJ20" s="110">
        <f t="shared" ref="BJ20" si="552">SUM(BJ21:BJ23)</f>
        <v>0</v>
      </c>
      <c r="BK20" s="110">
        <f>SUM(BK21:BK23)</f>
        <v>0</v>
      </c>
      <c r="BL20" s="110">
        <f t="shared" ref="BL20" si="553">SUM(BL21:BL23)</f>
        <v>0</v>
      </c>
      <c r="BM20" s="110">
        <f t="shared" ref="BM20" si="554">SUM(BM21:BM23)</f>
        <v>0</v>
      </c>
      <c r="BN20" s="126">
        <f t="shared" si="30"/>
        <v>0</v>
      </c>
      <c r="BO20" s="126">
        <f t="shared" si="31"/>
        <v>0</v>
      </c>
      <c r="BP20" s="110"/>
      <c r="BQ20" s="110"/>
      <c r="BR20" s="110">
        <f t="shared" si="309"/>
        <v>0</v>
      </c>
      <c r="BS20" s="110">
        <f t="shared" si="310"/>
        <v>0</v>
      </c>
      <c r="BT20" s="110">
        <f t="shared" ref="BT20" si="555">SUM(BT21:BT23)</f>
        <v>0</v>
      </c>
      <c r="BU20" s="110">
        <f t="shared" ref="BU20" si="556">SUM(BU21:BU23)</f>
        <v>0</v>
      </c>
      <c r="BV20" s="110">
        <f t="shared" ref="BV20" si="557">SUM(BV21:BV23)</f>
        <v>0</v>
      </c>
      <c r="BW20" s="110">
        <f>SUM(BW21:BW23)</f>
        <v>0</v>
      </c>
      <c r="BX20" s="110">
        <f t="shared" ref="BX20" si="558">SUM(BX21:BX23)</f>
        <v>0</v>
      </c>
      <c r="BY20" s="110">
        <f t="shared" ref="BY20" si="559">SUM(BY21:BY23)</f>
        <v>0</v>
      </c>
      <c r="BZ20" s="126">
        <f t="shared" si="37"/>
        <v>0</v>
      </c>
      <c r="CA20" s="126">
        <f t="shared" si="38"/>
        <v>0</v>
      </c>
      <c r="CB20" s="110"/>
      <c r="CC20" s="110"/>
      <c r="CD20" s="110">
        <f t="shared" si="316"/>
        <v>0</v>
      </c>
      <c r="CE20" s="110">
        <f t="shared" si="317"/>
        <v>0</v>
      </c>
      <c r="CF20" s="110">
        <f t="shared" ref="CF20" si="560">SUM(CF21:CF23)</f>
        <v>0</v>
      </c>
      <c r="CG20" s="110">
        <f t="shared" ref="CG20" si="561">SUM(CG21:CG23)</f>
        <v>0</v>
      </c>
      <c r="CH20" s="110">
        <f t="shared" ref="CH20" si="562">SUM(CH21:CH23)</f>
        <v>0</v>
      </c>
      <c r="CI20" s="110">
        <f>SUM(CI21:CI23)</f>
        <v>0</v>
      </c>
      <c r="CJ20" s="110">
        <f t="shared" ref="CJ20" si="563">SUM(CJ21:CJ23)</f>
        <v>0</v>
      </c>
      <c r="CK20" s="110">
        <f t="shared" ref="CK20" si="564">SUM(CK21:CK23)</f>
        <v>0</v>
      </c>
      <c r="CL20" s="126">
        <f t="shared" si="45"/>
        <v>0</v>
      </c>
      <c r="CM20" s="126">
        <f t="shared" si="46"/>
        <v>0</v>
      </c>
      <c r="CN20" s="110"/>
      <c r="CO20" s="110"/>
      <c r="CP20" s="110">
        <f t="shared" si="323"/>
        <v>0</v>
      </c>
      <c r="CQ20" s="110">
        <f t="shared" si="324"/>
        <v>0</v>
      </c>
      <c r="CR20" s="110">
        <f t="shared" ref="CR20" si="565">SUM(CR21:CR23)</f>
        <v>0</v>
      </c>
      <c r="CS20" s="110">
        <f t="shared" ref="CS20" si="566">SUM(CS21:CS23)</f>
        <v>0</v>
      </c>
      <c r="CT20" s="110">
        <f t="shared" ref="CT20" si="567">SUM(CT21:CT23)</f>
        <v>0</v>
      </c>
      <c r="CU20" s="110">
        <f>SUM(CU21:CU23)</f>
        <v>0</v>
      </c>
      <c r="CV20" s="110">
        <f t="shared" ref="CV20" si="568">SUM(CV21:CV23)</f>
        <v>0</v>
      </c>
      <c r="CW20" s="110">
        <f t="shared" ref="CW20" si="569">SUM(CW21:CW23)</f>
        <v>0</v>
      </c>
      <c r="CX20" s="126">
        <f t="shared" si="52"/>
        <v>0</v>
      </c>
      <c r="CY20" s="126">
        <f t="shared" si="53"/>
        <v>0</v>
      </c>
      <c r="CZ20" s="110"/>
      <c r="DA20" s="110"/>
      <c r="DB20" s="110">
        <f t="shared" si="330"/>
        <v>0</v>
      </c>
      <c r="DC20" s="110">
        <f t="shared" si="331"/>
        <v>0</v>
      </c>
      <c r="DD20" s="110">
        <f t="shared" ref="DD20" si="570">SUM(DD21:DD23)</f>
        <v>0</v>
      </c>
      <c r="DE20" s="110">
        <f t="shared" ref="DE20" si="571">SUM(DE21:DE23)</f>
        <v>0</v>
      </c>
      <c r="DF20" s="110">
        <f t="shared" ref="DF20" si="572">SUM(DF21:DF23)</f>
        <v>0</v>
      </c>
      <c r="DG20" s="110">
        <f>SUM(DG21:DG23)</f>
        <v>0</v>
      </c>
      <c r="DH20" s="110">
        <f t="shared" ref="DH20" si="573">SUM(DH21:DH23)</f>
        <v>0</v>
      </c>
      <c r="DI20" s="110">
        <f t="shared" ref="DI20" si="574">SUM(DI21:DI23)</f>
        <v>0</v>
      </c>
      <c r="DJ20" s="126">
        <f t="shared" si="59"/>
        <v>0</v>
      </c>
      <c r="DK20" s="126">
        <f t="shared" si="60"/>
        <v>0</v>
      </c>
      <c r="DL20" s="110"/>
      <c r="DM20" s="110"/>
      <c r="DN20" s="110">
        <f t="shared" si="337"/>
        <v>0</v>
      </c>
      <c r="DO20" s="110">
        <f t="shared" si="338"/>
        <v>0</v>
      </c>
      <c r="DP20" s="110">
        <f t="shared" ref="DP20" si="575">SUM(DP21:DP23)</f>
        <v>0</v>
      </c>
      <c r="DQ20" s="110">
        <f t="shared" ref="DQ20" si="576">SUM(DQ21:DQ23)</f>
        <v>0</v>
      </c>
      <c r="DR20" s="110">
        <f t="shared" ref="DR20" si="577">SUM(DR21:DR23)</f>
        <v>0</v>
      </c>
      <c r="DS20" s="110">
        <f>SUM(DS21:DS23)</f>
        <v>0</v>
      </c>
      <c r="DT20" s="110">
        <f t="shared" ref="DT20" si="578">SUM(DT21:DT23)</f>
        <v>0</v>
      </c>
      <c r="DU20" s="110">
        <f t="shared" ref="DU20" si="579">SUM(DU21:DU23)</f>
        <v>0</v>
      </c>
      <c r="DV20" s="126">
        <f t="shared" si="66"/>
        <v>0</v>
      </c>
      <c r="DW20" s="126">
        <f t="shared" si="67"/>
        <v>0</v>
      </c>
      <c r="DX20" s="110"/>
      <c r="DY20" s="110">
        <v>0</v>
      </c>
      <c r="DZ20" s="110">
        <f t="shared" si="344"/>
        <v>0</v>
      </c>
      <c r="EA20" s="110">
        <f t="shared" si="345"/>
        <v>0</v>
      </c>
      <c r="EB20" s="110">
        <f t="shared" ref="EB20" si="580">SUM(EB21:EB23)</f>
        <v>0</v>
      </c>
      <c r="EC20" s="110">
        <f t="shared" ref="EC20" si="581">SUM(EC21:EC23)</f>
        <v>0</v>
      </c>
      <c r="ED20" s="110">
        <f t="shared" ref="ED20" si="582">SUM(ED21:ED23)</f>
        <v>0</v>
      </c>
      <c r="EE20" s="110">
        <f>SUM(EE21:EE23)</f>
        <v>0</v>
      </c>
      <c r="EF20" s="110">
        <f t="shared" ref="EF20" si="583">SUM(EF21:EF23)</f>
        <v>0</v>
      </c>
      <c r="EG20" s="110">
        <f t="shared" ref="EG20" si="584">SUM(EG21:EG23)</f>
        <v>0</v>
      </c>
      <c r="EH20" s="126">
        <f t="shared" si="73"/>
        <v>0</v>
      </c>
      <c r="EI20" s="126">
        <f t="shared" si="74"/>
        <v>0</v>
      </c>
      <c r="EJ20" s="110"/>
      <c r="EK20" s="110">
        <v>0</v>
      </c>
      <c r="EL20" s="110">
        <f t="shared" si="351"/>
        <v>0</v>
      </c>
      <c r="EM20" s="110">
        <f t="shared" si="352"/>
        <v>0</v>
      </c>
      <c r="EN20" s="110">
        <f t="shared" ref="EN20" si="585">SUM(EN21:EN23)</f>
        <v>0</v>
      </c>
      <c r="EO20" s="110">
        <f t="shared" ref="EO20" si="586">SUM(EO21:EO23)</f>
        <v>0</v>
      </c>
      <c r="EP20" s="110">
        <f t="shared" ref="EP20" si="587">SUM(EP21:EP23)</f>
        <v>0</v>
      </c>
      <c r="EQ20" s="110">
        <f>SUM(EQ21:EQ23)</f>
        <v>0</v>
      </c>
      <c r="ER20" s="110">
        <f t="shared" ref="ER20" si="588">SUM(ER21:ER23)</f>
        <v>0</v>
      </c>
      <c r="ES20" s="110">
        <f t="shared" ref="ES20" si="589">SUM(ES21:ES23)</f>
        <v>0</v>
      </c>
      <c r="ET20" s="126">
        <f t="shared" si="81"/>
        <v>0</v>
      </c>
      <c r="EU20" s="126">
        <f t="shared" si="82"/>
        <v>0</v>
      </c>
      <c r="EV20" s="110"/>
      <c r="EW20" s="110"/>
      <c r="EX20" s="110">
        <f t="shared" si="358"/>
        <v>0</v>
      </c>
      <c r="EY20" s="110">
        <f t="shared" si="359"/>
        <v>0</v>
      </c>
      <c r="EZ20" s="110">
        <f t="shared" ref="EZ20" si="590">SUM(EZ21:EZ23)</f>
        <v>0</v>
      </c>
      <c r="FA20" s="110">
        <f t="shared" ref="FA20" si="591">SUM(FA21:FA23)</f>
        <v>0</v>
      </c>
      <c r="FB20" s="110">
        <f t="shared" ref="FB20" si="592">SUM(FB21:FB23)</f>
        <v>0</v>
      </c>
      <c r="FC20" s="110">
        <f>SUM(FC21:FC23)</f>
        <v>0</v>
      </c>
      <c r="FD20" s="110">
        <f t="shared" ref="FD20" si="593">SUM(FD21:FD23)</f>
        <v>0</v>
      </c>
      <c r="FE20" s="110">
        <f t="shared" ref="FE20" si="594">SUM(FE21:FE23)</f>
        <v>0</v>
      </c>
      <c r="FF20" s="126">
        <f t="shared" si="88"/>
        <v>0</v>
      </c>
      <c r="FG20" s="126">
        <f t="shared" si="89"/>
        <v>0</v>
      </c>
      <c r="FH20" s="110"/>
      <c r="FI20" s="110"/>
      <c r="FJ20" s="110">
        <f t="shared" si="365"/>
        <v>0</v>
      </c>
      <c r="FK20" s="110">
        <f t="shared" si="366"/>
        <v>0</v>
      </c>
      <c r="FL20" s="110">
        <f t="shared" ref="FL20" si="595">SUM(FL21:FL23)</f>
        <v>0</v>
      </c>
      <c r="FM20" s="110">
        <f t="shared" ref="FM20" si="596">SUM(FM21:FM23)</f>
        <v>0</v>
      </c>
      <c r="FN20" s="110">
        <f t="shared" ref="FN20" si="597">SUM(FN21:FN23)</f>
        <v>0</v>
      </c>
      <c r="FO20" s="110">
        <f>SUM(FO21:FO23)</f>
        <v>0</v>
      </c>
      <c r="FP20" s="110">
        <f t="shared" ref="FP20" si="598">SUM(FP21:FP23)</f>
        <v>0</v>
      </c>
      <c r="FQ20" s="110">
        <f t="shared" ref="FQ20" si="599">SUM(FQ21:FQ23)</f>
        <v>0</v>
      </c>
      <c r="FR20" s="126">
        <f t="shared" si="95"/>
        <v>0</v>
      </c>
      <c r="FS20" s="126">
        <f t="shared" si="96"/>
        <v>0</v>
      </c>
      <c r="FT20" s="110"/>
      <c r="FU20" s="110"/>
      <c r="FV20" s="110">
        <f t="shared" si="372"/>
        <v>0</v>
      </c>
      <c r="FW20" s="110">
        <f t="shared" si="373"/>
        <v>0</v>
      </c>
      <c r="FX20" s="110">
        <f t="shared" ref="FX20" si="600">SUM(FX21:FX23)</f>
        <v>0</v>
      </c>
      <c r="FY20" s="110">
        <f t="shared" ref="FY20" si="601">SUM(FY21:FY23)</f>
        <v>0</v>
      </c>
      <c r="FZ20" s="110">
        <f t="shared" ref="FZ20" si="602">SUM(FZ21:FZ23)</f>
        <v>0</v>
      </c>
      <c r="GA20" s="110">
        <f>SUM(GA21:GA23)</f>
        <v>0</v>
      </c>
      <c r="GB20" s="110">
        <f t="shared" ref="GB20" si="603">SUM(GB21:GB23)</f>
        <v>0</v>
      </c>
      <c r="GC20" s="110">
        <f t="shared" ref="GC20" si="604">SUM(GC21:GC23)</f>
        <v>0</v>
      </c>
      <c r="GD20" s="126">
        <f t="shared" si="102"/>
        <v>0</v>
      </c>
      <c r="GE20" s="126">
        <f t="shared" si="103"/>
        <v>0</v>
      </c>
      <c r="GF20" s="110">
        <f t="shared" ref="GF20:GG24" si="605">H20+T20+AF20+AR20+BD20+BP20+CB20+CN20+CZ20+DL20+DX20+EJ20+EV20+FH20+FT20</f>
        <v>30</v>
      </c>
      <c r="GG20" s="110">
        <f t="shared" si="605"/>
        <v>3961665.4140000003</v>
      </c>
      <c r="GH20" s="133">
        <f t="shared" si="528"/>
        <v>7.5</v>
      </c>
      <c r="GI20" s="199">
        <f t="shared" si="529"/>
        <v>990416.35349999997</v>
      </c>
      <c r="GJ20" s="110">
        <f t="shared" ref="GJ20" si="606">SUM(GJ21:GJ23)</f>
        <v>7</v>
      </c>
      <c r="GK20" s="110">
        <f t="shared" ref="GK20" si="607">SUM(GK21:GK23)</f>
        <v>924388.57000000007</v>
      </c>
      <c r="GL20" s="110">
        <f t="shared" ref="GL20" si="608">SUM(GL21:GL23)</f>
        <v>0</v>
      </c>
      <c r="GM20" s="110">
        <f>SUM(GM21:GM23)</f>
        <v>0</v>
      </c>
      <c r="GN20" s="110">
        <f t="shared" ref="GN20" si="609">SUM(GN21:GN23)</f>
        <v>7</v>
      </c>
      <c r="GO20" s="110">
        <f t="shared" ref="GO20" si="610">SUM(GO21:GO23)</f>
        <v>924388.57000000007</v>
      </c>
      <c r="GP20" s="110">
        <f t="shared" ref="GP20:GP24" si="611">SUM(GJ20-GH20)</f>
        <v>-0.5</v>
      </c>
      <c r="GQ20" s="110">
        <f t="shared" ref="GQ20:GQ24" si="612">SUM(GK20-GI20)</f>
        <v>-66027.783499999903</v>
      </c>
      <c r="GR20" s="147"/>
      <c r="GS20" s="81"/>
      <c r="GT20" s="183">
        <v>132055.51380000002</v>
      </c>
      <c r="GU20" s="183">
        <f t="shared" si="183"/>
        <v>132055.51</v>
      </c>
    </row>
    <row r="21" spans="2:203" ht="42.75" hidden="1" customHeight="1" x14ac:dyDescent="0.2">
      <c r="B21" s="81" t="s">
        <v>268</v>
      </c>
      <c r="C21" s="173" t="s">
        <v>269</v>
      </c>
      <c r="D21" s="174">
        <v>523</v>
      </c>
      <c r="E21" s="175" t="s">
        <v>270</v>
      </c>
      <c r="F21" s="89">
        <v>3</v>
      </c>
      <c r="G21" s="101">
        <v>132055.51380000002</v>
      </c>
      <c r="H21" s="102"/>
      <c r="I21" s="102"/>
      <c r="J21" s="102"/>
      <c r="K21" s="102"/>
      <c r="L21" s="102">
        <f>VLOOKUP($D21,'факт '!$D$7:$AQ$89,3,0)</f>
        <v>0</v>
      </c>
      <c r="M21" s="102">
        <f>VLOOKUP($D21,'факт '!$D$7:$AQ$89,4,0)</f>
        <v>0</v>
      </c>
      <c r="N21" s="102"/>
      <c r="O21" s="102"/>
      <c r="P21" s="102">
        <f t="shared" ref="P21:P22" si="613">SUM(L21+N21)</f>
        <v>0</v>
      </c>
      <c r="Q21" s="102">
        <f t="shared" ref="Q21:Q22" si="614">SUM(M21+O21)</f>
        <v>0</v>
      </c>
      <c r="R21" s="103">
        <f t="shared" ref="R21:R22" si="615">SUM(L21-J21)</f>
        <v>0</v>
      </c>
      <c r="S21" s="103">
        <f t="shared" ref="S21:S22" si="616">SUM(M21-K21)</f>
        <v>0</v>
      </c>
      <c r="T21" s="102"/>
      <c r="U21" s="102"/>
      <c r="V21" s="102"/>
      <c r="W21" s="102"/>
      <c r="X21" s="102">
        <f>VLOOKUP($D21,'факт '!$D$7:$AQ$89,7,0)</f>
        <v>0</v>
      </c>
      <c r="Y21" s="102">
        <f>VLOOKUP($D21,'факт '!$D$7:$AQ$89,8,0)</f>
        <v>0</v>
      </c>
      <c r="Z21" s="102">
        <f>VLOOKUP($D21,'факт '!$D$7:$AQ$89,9,0)</f>
        <v>0</v>
      </c>
      <c r="AA21" s="102">
        <f>VLOOKUP($D21,'факт '!$D$7:$AQ$89,10,0)</f>
        <v>0</v>
      </c>
      <c r="AB21" s="102">
        <f t="shared" ref="AB21:AB22" si="617">SUM(X21+Z21)</f>
        <v>0</v>
      </c>
      <c r="AC21" s="102">
        <f t="shared" ref="AC21:AC22" si="618">SUM(Y21+AA21)</f>
        <v>0</v>
      </c>
      <c r="AD21" s="103">
        <f t="shared" ref="AD21:AD22" si="619">SUM(X21-V21)</f>
        <v>0</v>
      </c>
      <c r="AE21" s="103">
        <f t="shared" ref="AE21:AE22" si="620">SUM(Y21-W21)</f>
        <v>0</v>
      </c>
      <c r="AF21" s="102"/>
      <c r="AG21" s="102"/>
      <c r="AH21" s="102"/>
      <c r="AI21" s="102"/>
      <c r="AJ21" s="102">
        <f>VLOOKUP($D21,'факт '!$D$7:$AQ$89,5,0)</f>
        <v>6</v>
      </c>
      <c r="AK21" s="102">
        <f>VLOOKUP($D21,'факт '!$D$7:$AQ$89,6,0)</f>
        <v>792333.06</v>
      </c>
      <c r="AL21" s="102"/>
      <c r="AM21" s="102"/>
      <c r="AN21" s="102">
        <f t="shared" ref="AN21:AN22" si="621">SUM(AJ21+AL21)</f>
        <v>6</v>
      </c>
      <c r="AO21" s="102">
        <f t="shared" ref="AO21:AO22" si="622">SUM(AK21+AM21)</f>
        <v>792333.06</v>
      </c>
      <c r="AP21" s="103">
        <f t="shared" ref="AP21:AP22" si="623">SUM(AJ21-AH21)</f>
        <v>6</v>
      </c>
      <c r="AQ21" s="103">
        <f t="shared" ref="AQ21:AQ22" si="624">SUM(AK21-AI21)</f>
        <v>792333.06</v>
      </c>
      <c r="AR21" s="102"/>
      <c r="AS21" s="102"/>
      <c r="AT21" s="102"/>
      <c r="AU21" s="102"/>
      <c r="AV21" s="102">
        <f>VLOOKUP($D21,'факт '!$D$7:$AQ$89,11,0)</f>
        <v>0</v>
      </c>
      <c r="AW21" s="102">
        <f>VLOOKUP($D21,'факт '!$D$7:$AQ$89,12,0)</f>
        <v>0</v>
      </c>
      <c r="AX21" s="102"/>
      <c r="AY21" s="102"/>
      <c r="AZ21" s="102">
        <f t="shared" ref="AZ21:AZ22" si="625">SUM(AV21+AX21)</f>
        <v>0</v>
      </c>
      <c r="BA21" s="102">
        <f t="shared" ref="BA21:BA22" si="626">SUM(AW21+AY21)</f>
        <v>0</v>
      </c>
      <c r="BB21" s="103">
        <f t="shared" ref="BB21:BB22" si="627">SUM(AV21-AT21)</f>
        <v>0</v>
      </c>
      <c r="BC21" s="103">
        <f t="shared" ref="BC21:BC22" si="628">SUM(AW21-AU21)</f>
        <v>0</v>
      </c>
      <c r="BD21" s="102"/>
      <c r="BE21" s="102"/>
      <c r="BF21" s="102"/>
      <c r="BG21" s="102"/>
      <c r="BH21" s="102">
        <f>VLOOKUP($D21,'факт '!$D$7:$AQ$89,15,0)</f>
        <v>0</v>
      </c>
      <c r="BI21" s="102">
        <f>VLOOKUP($D21,'факт '!$D$7:$AQ$89,16,0)</f>
        <v>0</v>
      </c>
      <c r="BJ21" s="102">
        <f>VLOOKUP($D21,'факт '!$D$7:$AQ$89,17,0)</f>
        <v>0</v>
      </c>
      <c r="BK21" s="102">
        <f>VLOOKUP($D21,'факт '!$D$7:$AQ$89,18,0)</f>
        <v>0</v>
      </c>
      <c r="BL21" s="102">
        <f t="shared" ref="BL21:BL22" si="629">SUM(BH21+BJ21)</f>
        <v>0</v>
      </c>
      <c r="BM21" s="102">
        <f t="shared" ref="BM21:BM22" si="630">SUM(BI21+BK21)</f>
        <v>0</v>
      </c>
      <c r="BN21" s="103">
        <f t="shared" ref="BN21:BN22" si="631">SUM(BH21-BF21)</f>
        <v>0</v>
      </c>
      <c r="BO21" s="103">
        <f t="shared" ref="BO21:BO22" si="632">SUM(BI21-BG21)</f>
        <v>0</v>
      </c>
      <c r="BP21" s="102"/>
      <c r="BQ21" s="102"/>
      <c r="BR21" s="102"/>
      <c r="BS21" s="102"/>
      <c r="BT21" s="102">
        <f>VLOOKUP($D21,'факт '!$D$7:$AQ$89,19,0)</f>
        <v>0</v>
      </c>
      <c r="BU21" s="102">
        <f>VLOOKUP($D21,'факт '!$D$7:$AQ$89,20,0)</f>
        <v>0</v>
      </c>
      <c r="BV21" s="102">
        <f>VLOOKUP($D21,'факт '!$D$7:$AQ$89,21,0)</f>
        <v>0</v>
      </c>
      <c r="BW21" s="102">
        <f>VLOOKUP($D21,'факт '!$D$7:$AQ$89,22,0)</f>
        <v>0</v>
      </c>
      <c r="BX21" s="102">
        <f t="shared" ref="BX21:BX22" si="633">SUM(BT21+BV21)</f>
        <v>0</v>
      </c>
      <c r="BY21" s="102">
        <f t="shared" ref="BY21:BY22" si="634">SUM(BU21+BW21)</f>
        <v>0</v>
      </c>
      <c r="BZ21" s="103">
        <f t="shared" ref="BZ21:BZ22" si="635">SUM(BT21-BR21)</f>
        <v>0</v>
      </c>
      <c r="CA21" s="103">
        <f t="shared" ref="CA21:CA22" si="636">SUM(BU21-BS21)</f>
        <v>0</v>
      </c>
      <c r="CB21" s="102"/>
      <c r="CC21" s="102"/>
      <c r="CD21" s="102"/>
      <c r="CE21" s="102"/>
      <c r="CF21" s="102">
        <f>VLOOKUP($D21,'факт '!$D$7:$AQ$89,23,0)</f>
        <v>0</v>
      </c>
      <c r="CG21" s="102">
        <f>VLOOKUP($D21,'факт '!$D$7:$AQ$89,24,0)</f>
        <v>0</v>
      </c>
      <c r="CH21" s="102">
        <f>VLOOKUP($D21,'факт '!$D$7:$AQ$89,25,0)</f>
        <v>0</v>
      </c>
      <c r="CI21" s="102">
        <f>VLOOKUP($D21,'факт '!$D$7:$AQ$89,26,0)</f>
        <v>0</v>
      </c>
      <c r="CJ21" s="102">
        <f t="shared" ref="CJ21:CJ22" si="637">SUM(CF21+CH21)</f>
        <v>0</v>
      </c>
      <c r="CK21" s="102">
        <f t="shared" ref="CK21:CK22" si="638">SUM(CG21+CI21)</f>
        <v>0</v>
      </c>
      <c r="CL21" s="103">
        <f t="shared" ref="CL21:CL22" si="639">SUM(CF21-CD21)</f>
        <v>0</v>
      </c>
      <c r="CM21" s="103">
        <f t="shared" ref="CM21:CM22" si="640">SUM(CG21-CE21)</f>
        <v>0</v>
      </c>
      <c r="CN21" s="102"/>
      <c r="CO21" s="102"/>
      <c r="CP21" s="102"/>
      <c r="CQ21" s="102"/>
      <c r="CR21" s="102">
        <f>VLOOKUP($D21,'факт '!$D$7:$AQ$89,27,0)</f>
        <v>0</v>
      </c>
      <c r="CS21" s="102">
        <f>VLOOKUP($D21,'факт '!$D$7:$AQ$89,28,0)</f>
        <v>0</v>
      </c>
      <c r="CT21" s="102">
        <f>VLOOKUP($D21,'факт '!$D$7:$AQ$89,29,0)</f>
        <v>0</v>
      </c>
      <c r="CU21" s="102">
        <f>VLOOKUP($D21,'факт '!$D$7:$AQ$89,30,0)</f>
        <v>0</v>
      </c>
      <c r="CV21" s="102">
        <f t="shared" ref="CV21:CV22" si="641">SUM(CR21+CT21)</f>
        <v>0</v>
      </c>
      <c r="CW21" s="102">
        <f t="shared" ref="CW21:CW22" si="642">SUM(CS21+CU21)</f>
        <v>0</v>
      </c>
      <c r="CX21" s="103">
        <f t="shared" ref="CX21:CX22" si="643">SUM(CR21-CP21)</f>
        <v>0</v>
      </c>
      <c r="CY21" s="103">
        <f t="shared" ref="CY21:CY22" si="644">SUM(CS21-CQ21)</f>
        <v>0</v>
      </c>
      <c r="CZ21" s="102"/>
      <c r="DA21" s="102"/>
      <c r="DB21" s="102"/>
      <c r="DC21" s="102"/>
      <c r="DD21" s="102">
        <f>VLOOKUP($D21,'факт '!$D$7:$AQ$89,31,0)</f>
        <v>0</v>
      </c>
      <c r="DE21" s="102">
        <f>VLOOKUP($D21,'факт '!$D$7:$AQ$89,32,0)</f>
        <v>0</v>
      </c>
      <c r="DF21" s="102"/>
      <c r="DG21" s="102"/>
      <c r="DH21" s="102">
        <f t="shared" ref="DH21:DH22" si="645">SUM(DD21+DF21)</f>
        <v>0</v>
      </c>
      <c r="DI21" s="102">
        <f t="shared" ref="DI21:DI22" si="646">SUM(DE21+DG21)</f>
        <v>0</v>
      </c>
      <c r="DJ21" s="103">
        <f t="shared" ref="DJ21:DJ22" si="647">SUM(DD21-DB21)</f>
        <v>0</v>
      </c>
      <c r="DK21" s="103">
        <f t="shared" ref="DK21:DK22" si="648">SUM(DE21-DC21)</f>
        <v>0</v>
      </c>
      <c r="DL21" s="102"/>
      <c r="DM21" s="102"/>
      <c r="DN21" s="102"/>
      <c r="DO21" s="102"/>
      <c r="DP21" s="102">
        <f>VLOOKUP($D21,'факт '!$D$7:$AQ$89,13,0)</f>
        <v>0</v>
      </c>
      <c r="DQ21" s="102">
        <f>VLOOKUP($D21,'факт '!$D$7:$AQ$89,14,0)</f>
        <v>0</v>
      </c>
      <c r="DR21" s="102"/>
      <c r="DS21" s="102"/>
      <c r="DT21" s="102">
        <f t="shared" ref="DT21:DT22" si="649">SUM(DP21+DR21)</f>
        <v>0</v>
      </c>
      <c r="DU21" s="102">
        <f t="shared" ref="DU21:DU22" si="650">SUM(DQ21+DS21)</f>
        <v>0</v>
      </c>
      <c r="DV21" s="103">
        <f t="shared" ref="DV21:DV22" si="651">SUM(DP21-DN21)</f>
        <v>0</v>
      </c>
      <c r="DW21" s="103">
        <f t="shared" ref="DW21:DW22" si="652">SUM(DQ21-DO21)</f>
        <v>0</v>
      </c>
      <c r="DX21" s="102"/>
      <c r="DY21" s="102"/>
      <c r="DZ21" s="102"/>
      <c r="EA21" s="102"/>
      <c r="EB21" s="102">
        <f>VLOOKUP($D21,'факт '!$D$7:$AQ$89,33,0)</f>
        <v>0</v>
      </c>
      <c r="EC21" s="102">
        <f>VLOOKUP($D21,'факт '!$D$7:$AQ$89,34,0)</f>
        <v>0</v>
      </c>
      <c r="ED21" s="102">
        <f>VLOOKUP($D21,'факт '!$D$7:$AQ$89,35,0)</f>
        <v>0</v>
      </c>
      <c r="EE21" s="102">
        <f>VLOOKUP($D21,'факт '!$D$7:$AQ$89,36,0)</f>
        <v>0</v>
      </c>
      <c r="EF21" s="102">
        <f t="shared" ref="EF21:EF22" si="653">SUM(EB21+ED21)</f>
        <v>0</v>
      </c>
      <c r="EG21" s="102">
        <f t="shared" ref="EG21:EG22" si="654">SUM(EC21+EE21)</f>
        <v>0</v>
      </c>
      <c r="EH21" s="103">
        <f t="shared" ref="EH21:EH22" si="655">SUM(EB21-DZ21)</f>
        <v>0</v>
      </c>
      <c r="EI21" s="103">
        <f t="shared" ref="EI21:EI22" si="656">SUM(EC21-EA21)</f>
        <v>0</v>
      </c>
      <c r="EJ21" s="102"/>
      <c r="EK21" s="102"/>
      <c r="EL21" s="102"/>
      <c r="EM21" s="102"/>
      <c r="EN21" s="102">
        <f>VLOOKUP($D21,'факт '!$D$7:$AQ$89,37,0)</f>
        <v>0</v>
      </c>
      <c r="EO21" s="102">
        <f>VLOOKUP($D21,'факт '!$D$7:$AQ$89,38,0)</f>
        <v>0</v>
      </c>
      <c r="EP21" s="102">
        <f>VLOOKUP($D21,'факт '!$D$7:$AQ$89,39,0)</f>
        <v>0</v>
      </c>
      <c r="EQ21" s="102">
        <f>VLOOKUP($D21,'факт '!$D$7:$AQ$89,40,0)</f>
        <v>0</v>
      </c>
      <c r="ER21" s="102">
        <f t="shared" ref="ER21:ER22" si="657">SUM(EN21+EP21)</f>
        <v>0</v>
      </c>
      <c r="ES21" s="102">
        <f t="shared" ref="ES21:ES22" si="658">SUM(EO21+EQ21)</f>
        <v>0</v>
      </c>
      <c r="ET21" s="103">
        <f t="shared" ref="ET21:ET22" si="659">SUM(EN21-EL21)</f>
        <v>0</v>
      </c>
      <c r="EU21" s="103">
        <f t="shared" ref="EU21:EU22" si="660">SUM(EO21-EM21)</f>
        <v>0</v>
      </c>
      <c r="EV21" s="102"/>
      <c r="EW21" s="102"/>
      <c r="EX21" s="102"/>
      <c r="EY21" s="102"/>
      <c r="EZ21" s="102"/>
      <c r="FA21" s="102"/>
      <c r="FB21" s="102"/>
      <c r="FC21" s="102"/>
      <c r="FD21" s="102">
        <f>SUM(EZ21+FB21)</f>
        <v>0</v>
      </c>
      <c r="FE21" s="102">
        <f>SUM(FA21+FC21)</f>
        <v>0</v>
      </c>
      <c r="FF21" s="103">
        <f t="shared" si="88"/>
        <v>0</v>
      </c>
      <c r="FG21" s="103">
        <f t="shared" si="89"/>
        <v>0</v>
      </c>
      <c r="FH21" s="102"/>
      <c r="FI21" s="102"/>
      <c r="FJ21" s="102"/>
      <c r="FK21" s="102"/>
      <c r="FL21" s="102"/>
      <c r="FM21" s="102"/>
      <c r="FN21" s="102"/>
      <c r="FO21" s="102"/>
      <c r="FP21" s="102">
        <f>SUM(FL21+FN21)</f>
        <v>0</v>
      </c>
      <c r="FQ21" s="102">
        <f>SUM(FM21+FO21)</f>
        <v>0</v>
      </c>
      <c r="FR21" s="103">
        <f t="shared" si="95"/>
        <v>0</v>
      </c>
      <c r="FS21" s="103">
        <f t="shared" si="96"/>
        <v>0</v>
      </c>
      <c r="FT21" s="102"/>
      <c r="FU21" s="102"/>
      <c r="FV21" s="102"/>
      <c r="FW21" s="102"/>
      <c r="FX21" s="102"/>
      <c r="FY21" s="102"/>
      <c r="FZ21" s="102"/>
      <c r="GA21" s="102"/>
      <c r="GB21" s="102">
        <f>SUM(FX21+FZ21)</f>
        <v>0</v>
      </c>
      <c r="GC21" s="102">
        <f>SUM(FY21+GA21)</f>
        <v>0</v>
      </c>
      <c r="GD21" s="103">
        <f t="shared" si="102"/>
        <v>0</v>
      </c>
      <c r="GE21" s="103">
        <f t="shared" si="103"/>
        <v>0</v>
      </c>
      <c r="GF21" s="102">
        <f t="shared" ref="GF21:GF23" si="661">SUM(H21,T21,AF21,AR21,BD21,BP21,CB21,CN21,CZ21,DL21,DX21,EJ21,EV21)</f>
        <v>0</v>
      </c>
      <c r="GG21" s="102">
        <f t="shared" ref="GG21:GG23" si="662">SUM(I21,U21,AG21,AS21,BE21,BQ21,CC21,CO21,DA21,DM21,DY21,EK21,EW21)</f>
        <v>0</v>
      </c>
      <c r="GH21" s="102">
        <f t="shared" ref="GH21:GH23" si="663">SUM(J21,V21,AH21,AT21,BF21,BR21,CD21,CP21,DB21,DN21,DZ21,EL21,EX21)</f>
        <v>0</v>
      </c>
      <c r="GI21" s="102">
        <f t="shared" ref="GI21:GI23" si="664">SUM(K21,W21,AI21,AU21,BG21,BS21,CE21,CQ21,DC21,DO21,EA21,EM21,EY21)</f>
        <v>0</v>
      </c>
      <c r="GJ21" s="102">
        <f t="shared" ref="GJ21:GJ22" si="665">SUM(L21,X21,AJ21,AV21,BH21,BT21,CF21,CR21,DD21,DP21,EB21,EN21,EZ21)</f>
        <v>6</v>
      </c>
      <c r="GK21" s="102">
        <f t="shared" ref="GK21:GK22" si="666">SUM(M21,Y21,AK21,AW21,BI21,BU21,CG21,CS21,DE21,DQ21,EC21,EO21,FA21)</f>
        <v>792333.06</v>
      </c>
      <c r="GL21" s="102">
        <f t="shared" ref="GL21:GL22" si="667">SUM(N21,Z21,AL21,AX21,BJ21,BV21,CH21,CT21,DF21,DR21,ED21,EP21,FB21)</f>
        <v>0</v>
      </c>
      <c r="GM21" s="102">
        <f t="shared" ref="GM21:GM22" si="668">SUM(O21,AA21,AM21,AY21,BK21,BW21,CI21,CU21,DG21,DS21,EE21,EQ21,FC21)</f>
        <v>0</v>
      </c>
      <c r="GN21" s="102">
        <f t="shared" ref="GN21:GN22" si="669">SUM(P21,AB21,AN21,AZ21,BL21,BX21,CJ21,CV21,DH21,DT21,EF21,ER21,FD21)</f>
        <v>6</v>
      </c>
      <c r="GO21" s="102">
        <f t="shared" ref="GO21:GO22" si="670">SUM(Q21,AC21,AO21,BA21,BM21,BY21,CK21,CW21,DI21,DU21,EG21,ES21,FE21)</f>
        <v>792333.06</v>
      </c>
      <c r="GP21" s="102"/>
      <c r="GQ21" s="102"/>
      <c r="GR21" s="147"/>
      <c r="GS21" s="81"/>
      <c r="GT21" s="183">
        <v>132055.51380000002</v>
      </c>
      <c r="GU21" s="183">
        <f t="shared" si="183"/>
        <v>132055.51</v>
      </c>
    </row>
    <row r="22" spans="2:203" ht="42.75" hidden="1" customHeight="1" x14ac:dyDescent="0.2">
      <c r="B22" s="81" t="s">
        <v>268</v>
      </c>
      <c r="C22" s="173" t="s">
        <v>269</v>
      </c>
      <c r="D22" s="174">
        <v>524</v>
      </c>
      <c r="E22" s="175" t="s">
        <v>313</v>
      </c>
      <c r="F22" s="89">
        <v>3</v>
      </c>
      <c r="G22" s="101">
        <v>132055.51380000002</v>
      </c>
      <c r="H22" s="102"/>
      <c r="I22" s="102"/>
      <c r="J22" s="102"/>
      <c r="K22" s="102"/>
      <c r="L22" s="102">
        <f>VLOOKUP($D22,'факт '!$D$7:$AQ$89,3,0)</f>
        <v>0</v>
      </c>
      <c r="M22" s="102">
        <f>VLOOKUP($D22,'факт '!$D$7:$AQ$89,4,0)</f>
        <v>0</v>
      </c>
      <c r="N22" s="102"/>
      <c r="O22" s="102"/>
      <c r="P22" s="102">
        <f t="shared" si="613"/>
        <v>0</v>
      </c>
      <c r="Q22" s="102">
        <f t="shared" si="614"/>
        <v>0</v>
      </c>
      <c r="R22" s="103">
        <f t="shared" si="615"/>
        <v>0</v>
      </c>
      <c r="S22" s="103">
        <f t="shared" si="616"/>
        <v>0</v>
      </c>
      <c r="T22" s="102"/>
      <c r="U22" s="102"/>
      <c r="V22" s="102"/>
      <c r="W22" s="102"/>
      <c r="X22" s="102">
        <f>VLOOKUP($D22,'факт '!$D$7:$AQ$89,7,0)</f>
        <v>0</v>
      </c>
      <c r="Y22" s="102">
        <f>VLOOKUP($D22,'факт '!$D$7:$AQ$89,8,0)</f>
        <v>0</v>
      </c>
      <c r="Z22" s="102">
        <f>VLOOKUP($D22,'факт '!$D$7:$AQ$89,9,0)</f>
        <v>0</v>
      </c>
      <c r="AA22" s="102">
        <f>VLOOKUP($D22,'факт '!$D$7:$AQ$89,10,0)</f>
        <v>0</v>
      </c>
      <c r="AB22" s="102">
        <f t="shared" si="617"/>
        <v>0</v>
      </c>
      <c r="AC22" s="102">
        <f t="shared" si="618"/>
        <v>0</v>
      </c>
      <c r="AD22" s="103">
        <f t="shared" si="619"/>
        <v>0</v>
      </c>
      <c r="AE22" s="103">
        <f t="shared" si="620"/>
        <v>0</v>
      </c>
      <c r="AF22" s="102"/>
      <c r="AG22" s="102"/>
      <c r="AH22" s="102"/>
      <c r="AI22" s="102"/>
      <c r="AJ22" s="102">
        <f>VLOOKUP($D22,'факт '!$D$7:$AQ$89,5,0)</f>
        <v>1</v>
      </c>
      <c r="AK22" s="102">
        <f>VLOOKUP($D22,'факт '!$D$7:$AQ$89,6,0)</f>
        <v>132055.51</v>
      </c>
      <c r="AL22" s="102"/>
      <c r="AM22" s="102"/>
      <c r="AN22" s="102">
        <f t="shared" si="621"/>
        <v>1</v>
      </c>
      <c r="AO22" s="102">
        <f t="shared" si="622"/>
        <v>132055.51</v>
      </c>
      <c r="AP22" s="103">
        <f t="shared" si="623"/>
        <v>1</v>
      </c>
      <c r="AQ22" s="103">
        <f t="shared" si="624"/>
        <v>132055.51</v>
      </c>
      <c r="AR22" s="102"/>
      <c r="AS22" s="102"/>
      <c r="AT22" s="102"/>
      <c r="AU22" s="102"/>
      <c r="AV22" s="102">
        <f>VLOOKUP($D22,'факт '!$D$7:$AQ$89,11,0)</f>
        <v>0</v>
      </c>
      <c r="AW22" s="102">
        <f>VLOOKUP($D22,'факт '!$D$7:$AQ$89,12,0)</f>
        <v>0</v>
      </c>
      <c r="AX22" s="102"/>
      <c r="AY22" s="102"/>
      <c r="AZ22" s="102">
        <f t="shared" si="625"/>
        <v>0</v>
      </c>
      <c r="BA22" s="102">
        <f t="shared" si="626"/>
        <v>0</v>
      </c>
      <c r="BB22" s="103">
        <f t="shared" si="627"/>
        <v>0</v>
      </c>
      <c r="BC22" s="103">
        <f t="shared" si="628"/>
        <v>0</v>
      </c>
      <c r="BD22" s="102"/>
      <c r="BE22" s="102"/>
      <c r="BF22" s="102"/>
      <c r="BG22" s="102"/>
      <c r="BH22" s="102">
        <f>VLOOKUP($D22,'факт '!$D$7:$AQ$89,15,0)</f>
        <v>0</v>
      </c>
      <c r="BI22" s="102">
        <f>VLOOKUP($D22,'факт '!$D$7:$AQ$89,16,0)</f>
        <v>0</v>
      </c>
      <c r="BJ22" s="102">
        <f>VLOOKUP($D22,'факт '!$D$7:$AQ$89,17,0)</f>
        <v>0</v>
      </c>
      <c r="BK22" s="102">
        <f>VLOOKUP($D22,'факт '!$D$7:$AQ$89,18,0)</f>
        <v>0</v>
      </c>
      <c r="BL22" s="102">
        <f t="shared" si="629"/>
        <v>0</v>
      </c>
      <c r="BM22" s="102">
        <f t="shared" si="630"/>
        <v>0</v>
      </c>
      <c r="BN22" s="103">
        <f t="shared" si="631"/>
        <v>0</v>
      </c>
      <c r="BO22" s="103">
        <f t="shared" si="632"/>
        <v>0</v>
      </c>
      <c r="BP22" s="102"/>
      <c r="BQ22" s="102"/>
      <c r="BR22" s="102"/>
      <c r="BS22" s="102"/>
      <c r="BT22" s="102">
        <f>VLOOKUP($D22,'факт '!$D$7:$AQ$89,19,0)</f>
        <v>0</v>
      </c>
      <c r="BU22" s="102">
        <f>VLOOKUP($D22,'факт '!$D$7:$AQ$89,20,0)</f>
        <v>0</v>
      </c>
      <c r="BV22" s="102">
        <f>VLOOKUP($D22,'факт '!$D$7:$AQ$89,21,0)</f>
        <v>0</v>
      </c>
      <c r="BW22" s="102">
        <f>VLOOKUP($D22,'факт '!$D$7:$AQ$89,22,0)</f>
        <v>0</v>
      </c>
      <c r="BX22" s="102">
        <f t="shared" si="633"/>
        <v>0</v>
      </c>
      <c r="BY22" s="102">
        <f t="shared" si="634"/>
        <v>0</v>
      </c>
      <c r="BZ22" s="103">
        <f t="shared" si="635"/>
        <v>0</v>
      </c>
      <c r="CA22" s="103">
        <f t="shared" si="636"/>
        <v>0</v>
      </c>
      <c r="CB22" s="102"/>
      <c r="CC22" s="102"/>
      <c r="CD22" s="102"/>
      <c r="CE22" s="102"/>
      <c r="CF22" s="102">
        <f>VLOOKUP($D22,'факт '!$D$7:$AQ$89,23,0)</f>
        <v>0</v>
      </c>
      <c r="CG22" s="102">
        <f>VLOOKUP($D22,'факт '!$D$7:$AQ$89,24,0)</f>
        <v>0</v>
      </c>
      <c r="CH22" s="102">
        <f>VLOOKUP($D22,'факт '!$D$7:$AQ$89,25,0)</f>
        <v>0</v>
      </c>
      <c r="CI22" s="102">
        <f>VLOOKUP($D22,'факт '!$D$7:$AQ$89,26,0)</f>
        <v>0</v>
      </c>
      <c r="CJ22" s="102">
        <f t="shared" si="637"/>
        <v>0</v>
      </c>
      <c r="CK22" s="102">
        <f t="shared" si="638"/>
        <v>0</v>
      </c>
      <c r="CL22" s="103">
        <f t="shared" si="639"/>
        <v>0</v>
      </c>
      <c r="CM22" s="103">
        <f t="shared" si="640"/>
        <v>0</v>
      </c>
      <c r="CN22" s="102"/>
      <c r="CO22" s="102"/>
      <c r="CP22" s="102"/>
      <c r="CQ22" s="102"/>
      <c r="CR22" s="102">
        <f>VLOOKUP($D22,'факт '!$D$7:$AQ$89,27,0)</f>
        <v>0</v>
      </c>
      <c r="CS22" s="102">
        <f>VLOOKUP($D22,'факт '!$D$7:$AQ$89,28,0)</f>
        <v>0</v>
      </c>
      <c r="CT22" s="102">
        <f>VLOOKUP($D22,'факт '!$D$7:$AQ$89,29,0)</f>
        <v>0</v>
      </c>
      <c r="CU22" s="102">
        <f>VLOOKUP($D22,'факт '!$D$7:$AQ$89,30,0)</f>
        <v>0</v>
      </c>
      <c r="CV22" s="102">
        <f t="shared" si="641"/>
        <v>0</v>
      </c>
      <c r="CW22" s="102">
        <f t="shared" si="642"/>
        <v>0</v>
      </c>
      <c r="CX22" s="103">
        <f t="shared" si="643"/>
        <v>0</v>
      </c>
      <c r="CY22" s="103">
        <f t="shared" si="644"/>
        <v>0</v>
      </c>
      <c r="CZ22" s="102"/>
      <c r="DA22" s="102"/>
      <c r="DB22" s="102"/>
      <c r="DC22" s="102"/>
      <c r="DD22" s="102">
        <f>VLOOKUP($D22,'факт '!$D$7:$AQ$89,31,0)</f>
        <v>0</v>
      </c>
      <c r="DE22" s="102">
        <f>VLOOKUP($D22,'факт '!$D$7:$AQ$89,32,0)</f>
        <v>0</v>
      </c>
      <c r="DF22" s="102"/>
      <c r="DG22" s="102"/>
      <c r="DH22" s="102">
        <f t="shared" si="645"/>
        <v>0</v>
      </c>
      <c r="DI22" s="102">
        <f t="shared" si="646"/>
        <v>0</v>
      </c>
      <c r="DJ22" s="103">
        <f t="shared" si="647"/>
        <v>0</v>
      </c>
      <c r="DK22" s="103">
        <f t="shared" si="648"/>
        <v>0</v>
      </c>
      <c r="DL22" s="102"/>
      <c r="DM22" s="102"/>
      <c r="DN22" s="102"/>
      <c r="DO22" s="102"/>
      <c r="DP22" s="102">
        <f>VLOOKUP($D22,'факт '!$D$7:$AQ$89,13,0)</f>
        <v>0</v>
      </c>
      <c r="DQ22" s="102">
        <f>VLOOKUP($D22,'факт '!$D$7:$AQ$89,14,0)</f>
        <v>0</v>
      </c>
      <c r="DR22" s="102"/>
      <c r="DS22" s="102"/>
      <c r="DT22" s="102">
        <f t="shared" si="649"/>
        <v>0</v>
      </c>
      <c r="DU22" s="102">
        <f t="shared" si="650"/>
        <v>0</v>
      </c>
      <c r="DV22" s="103">
        <f t="shared" si="651"/>
        <v>0</v>
      </c>
      <c r="DW22" s="103">
        <f t="shared" si="652"/>
        <v>0</v>
      </c>
      <c r="DX22" s="102"/>
      <c r="DY22" s="102"/>
      <c r="DZ22" s="102"/>
      <c r="EA22" s="102"/>
      <c r="EB22" s="102">
        <f>VLOOKUP($D22,'факт '!$D$7:$AQ$89,33,0)</f>
        <v>0</v>
      </c>
      <c r="EC22" s="102">
        <f>VLOOKUP($D22,'факт '!$D$7:$AQ$89,34,0)</f>
        <v>0</v>
      </c>
      <c r="ED22" s="102">
        <f>VLOOKUP($D22,'факт '!$D$7:$AQ$89,35,0)</f>
        <v>0</v>
      </c>
      <c r="EE22" s="102">
        <f>VLOOKUP($D22,'факт '!$D$7:$AQ$89,36,0)</f>
        <v>0</v>
      </c>
      <c r="EF22" s="102">
        <f t="shared" si="653"/>
        <v>0</v>
      </c>
      <c r="EG22" s="102">
        <f t="shared" si="654"/>
        <v>0</v>
      </c>
      <c r="EH22" s="103">
        <f t="shared" si="655"/>
        <v>0</v>
      </c>
      <c r="EI22" s="103">
        <f t="shared" si="656"/>
        <v>0</v>
      </c>
      <c r="EJ22" s="102"/>
      <c r="EK22" s="102"/>
      <c r="EL22" s="102"/>
      <c r="EM22" s="102"/>
      <c r="EN22" s="102">
        <f>VLOOKUP($D22,'факт '!$D$7:$AQ$89,37,0)</f>
        <v>0</v>
      </c>
      <c r="EO22" s="102">
        <f>VLOOKUP($D22,'факт '!$D$7:$AQ$89,38,0)</f>
        <v>0</v>
      </c>
      <c r="EP22" s="102">
        <f>VLOOKUP($D22,'факт '!$D$7:$AQ$89,39,0)</f>
        <v>0</v>
      </c>
      <c r="EQ22" s="102">
        <f>VLOOKUP($D22,'факт '!$D$7:$AQ$89,40,0)</f>
        <v>0</v>
      </c>
      <c r="ER22" s="102">
        <f t="shared" si="657"/>
        <v>0</v>
      </c>
      <c r="ES22" s="102">
        <f t="shared" si="658"/>
        <v>0</v>
      </c>
      <c r="ET22" s="103">
        <f t="shared" si="659"/>
        <v>0</v>
      </c>
      <c r="EU22" s="103">
        <f t="shared" si="660"/>
        <v>0</v>
      </c>
      <c r="EV22" s="102"/>
      <c r="EW22" s="102"/>
      <c r="EX22" s="102"/>
      <c r="EY22" s="102"/>
      <c r="EZ22" s="102"/>
      <c r="FA22" s="102"/>
      <c r="FB22" s="102"/>
      <c r="FC22" s="102"/>
      <c r="FD22" s="102"/>
      <c r="FE22" s="102"/>
      <c r="FF22" s="103"/>
      <c r="FG22" s="103"/>
      <c r="FH22" s="102"/>
      <c r="FI22" s="102"/>
      <c r="FJ22" s="102"/>
      <c r="FK22" s="102"/>
      <c r="FL22" s="102"/>
      <c r="FM22" s="102"/>
      <c r="FN22" s="102"/>
      <c r="FO22" s="102"/>
      <c r="FP22" s="102"/>
      <c r="FQ22" s="102"/>
      <c r="FR22" s="103"/>
      <c r="FS22" s="103"/>
      <c r="FT22" s="102"/>
      <c r="FU22" s="102"/>
      <c r="FV22" s="102"/>
      <c r="FW22" s="102"/>
      <c r="FX22" s="102"/>
      <c r="FY22" s="102"/>
      <c r="FZ22" s="102"/>
      <c r="GA22" s="102"/>
      <c r="GB22" s="102"/>
      <c r="GC22" s="102"/>
      <c r="GD22" s="103"/>
      <c r="GE22" s="103"/>
      <c r="GF22" s="102"/>
      <c r="GG22" s="102"/>
      <c r="GH22" s="102"/>
      <c r="GI22" s="102"/>
      <c r="GJ22" s="102">
        <f t="shared" si="665"/>
        <v>1</v>
      </c>
      <c r="GK22" s="102">
        <f t="shared" si="666"/>
        <v>132055.51</v>
      </c>
      <c r="GL22" s="102">
        <f t="shared" si="667"/>
        <v>0</v>
      </c>
      <c r="GM22" s="102">
        <f t="shared" si="668"/>
        <v>0</v>
      </c>
      <c r="GN22" s="102">
        <f t="shared" si="669"/>
        <v>1</v>
      </c>
      <c r="GO22" s="102">
        <f t="shared" si="670"/>
        <v>132055.51</v>
      </c>
      <c r="GP22" s="102"/>
      <c r="GQ22" s="102"/>
      <c r="GR22" s="147"/>
      <c r="GS22" s="81"/>
      <c r="GT22" s="183">
        <v>132055.51380000002</v>
      </c>
      <c r="GU22" s="183">
        <f t="shared" si="183"/>
        <v>132055.51</v>
      </c>
    </row>
    <row r="23" spans="2:203" hidden="1" x14ac:dyDescent="0.2">
      <c r="B23" s="81"/>
      <c r="C23" s="82"/>
      <c r="D23" s="89"/>
      <c r="E23" s="86"/>
      <c r="F23" s="89"/>
      <c r="G23" s="101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3"/>
      <c r="S23" s="103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3"/>
      <c r="AE23" s="103"/>
      <c r="AF23" s="102"/>
      <c r="AG23" s="102"/>
      <c r="AH23" s="102"/>
      <c r="AI23" s="102"/>
      <c r="AJ23" s="102"/>
      <c r="AK23" s="102"/>
      <c r="AL23" s="102"/>
      <c r="AM23" s="102"/>
      <c r="AN23" s="102">
        <f t="shared" ref="AN23" si="671">SUM(AJ23+AL23)</f>
        <v>0</v>
      </c>
      <c r="AO23" s="102">
        <f t="shared" ref="AO23" si="672">SUM(AK23+AM23)</f>
        <v>0</v>
      </c>
      <c r="AP23" s="103"/>
      <c r="AQ23" s="103"/>
      <c r="AR23" s="102"/>
      <c r="AS23" s="102"/>
      <c r="AT23" s="102"/>
      <c r="AU23" s="102"/>
      <c r="AV23" s="102"/>
      <c r="AW23" s="102"/>
      <c r="AX23" s="102"/>
      <c r="AY23" s="102"/>
      <c r="AZ23" s="102">
        <f t="shared" ref="AZ23" si="673">SUM(AV23+AX23)</f>
        <v>0</v>
      </c>
      <c r="BA23" s="102">
        <f t="shared" ref="BA23" si="674">SUM(AW23+AY23)</f>
        <v>0</v>
      </c>
      <c r="BB23" s="103"/>
      <c r="BC23" s="103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3"/>
      <c r="BO23" s="103"/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3"/>
      <c r="CA23" s="103"/>
      <c r="CB23" s="102"/>
      <c r="CC23" s="102"/>
      <c r="CD23" s="102"/>
      <c r="CE23" s="102"/>
      <c r="CF23" s="102"/>
      <c r="CG23" s="102"/>
      <c r="CH23" s="102"/>
      <c r="CI23" s="102"/>
      <c r="CJ23" s="102"/>
      <c r="CK23" s="102"/>
      <c r="CL23" s="103"/>
      <c r="CM23" s="103"/>
      <c r="CN23" s="102"/>
      <c r="CO23" s="102"/>
      <c r="CP23" s="102"/>
      <c r="CQ23" s="102"/>
      <c r="CR23" s="102"/>
      <c r="CS23" s="102"/>
      <c r="CT23" s="102"/>
      <c r="CU23" s="102"/>
      <c r="CV23" s="102"/>
      <c r="CW23" s="102"/>
      <c r="CX23" s="103"/>
      <c r="CY23" s="103"/>
      <c r="CZ23" s="102"/>
      <c r="DA23" s="102"/>
      <c r="DB23" s="102"/>
      <c r="DC23" s="102"/>
      <c r="DD23" s="102"/>
      <c r="DE23" s="102"/>
      <c r="DF23" s="102"/>
      <c r="DG23" s="102"/>
      <c r="DH23" s="102"/>
      <c r="DI23" s="102"/>
      <c r="DJ23" s="103"/>
      <c r="DK23" s="103"/>
      <c r="DL23" s="102"/>
      <c r="DM23" s="102"/>
      <c r="DN23" s="102"/>
      <c r="DO23" s="102"/>
      <c r="DP23" s="102"/>
      <c r="DQ23" s="102"/>
      <c r="DR23" s="102"/>
      <c r="DS23" s="102"/>
      <c r="DT23" s="102"/>
      <c r="DU23" s="102"/>
      <c r="DV23" s="103"/>
      <c r="DW23" s="103"/>
      <c r="DX23" s="102"/>
      <c r="DY23" s="102"/>
      <c r="DZ23" s="102"/>
      <c r="EA23" s="102"/>
      <c r="EB23" s="102"/>
      <c r="EC23" s="102"/>
      <c r="ED23" s="102"/>
      <c r="EE23" s="102"/>
      <c r="EF23" s="102"/>
      <c r="EG23" s="102"/>
      <c r="EH23" s="103"/>
      <c r="EI23" s="103"/>
      <c r="EJ23" s="102"/>
      <c r="EK23" s="102"/>
      <c r="EL23" s="102"/>
      <c r="EM23" s="102"/>
      <c r="EN23" s="102"/>
      <c r="EO23" s="102"/>
      <c r="EP23" s="102"/>
      <c r="EQ23" s="102"/>
      <c r="ER23" s="102"/>
      <c r="ES23" s="102"/>
      <c r="ET23" s="103"/>
      <c r="EU23" s="103"/>
      <c r="EV23" s="102"/>
      <c r="EW23" s="102"/>
      <c r="EX23" s="102"/>
      <c r="EY23" s="102"/>
      <c r="EZ23" s="102"/>
      <c r="FA23" s="102"/>
      <c r="FB23" s="102"/>
      <c r="FC23" s="102"/>
      <c r="FD23" s="102"/>
      <c r="FE23" s="102"/>
      <c r="FF23" s="103"/>
      <c r="FG23" s="103"/>
      <c r="FH23" s="102"/>
      <c r="FI23" s="102"/>
      <c r="FJ23" s="102"/>
      <c r="FK23" s="102"/>
      <c r="FL23" s="102"/>
      <c r="FM23" s="102"/>
      <c r="FN23" s="102"/>
      <c r="FO23" s="102"/>
      <c r="FP23" s="102"/>
      <c r="FQ23" s="102"/>
      <c r="FR23" s="103"/>
      <c r="FS23" s="103"/>
      <c r="FT23" s="102"/>
      <c r="FU23" s="102"/>
      <c r="FV23" s="102"/>
      <c r="FW23" s="102"/>
      <c r="FX23" s="102"/>
      <c r="FY23" s="102"/>
      <c r="FZ23" s="102"/>
      <c r="GA23" s="102"/>
      <c r="GB23" s="102"/>
      <c r="GC23" s="102"/>
      <c r="GD23" s="103"/>
      <c r="GE23" s="103"/>
      <c r="GF23" s="102">
        <f t="shared" si="661"/>
        <v>0</v>
      </c>
      <c r="GG23" s="102">
        <f t="shared" si="662"/>
        <v>0</v>
      </c>
      <c r="GH23" s="102">
        <f t="shared" si="663"/>
        <v>0</v>
      </c>
      <c r="GI23" s="102">
        <f t="shared" si="664"/>
        <v>0</v>
      </c>
      <c r="GJ23" s="102">
        <f t="shared" ref="GJ23" si="675">SUM(L23,X23,AJ23,AV23,BH23,BT23,CF23,CR23,DD23,DP23,EB23,EN23,EZ23)</f>
        <v>0</v>
      </c>
      <c r="GK23" s="102">
        <f t="shared" ref="GK23" si="676">SUM(M23,Y23,AK23,AW23,BI23,BU23,CG23,CS23,DE23,DQ23,EC23,EO23,FA23)</f>
        <v>0</v>
      </c>
      <c r="GL23" s="102">
        <f t="shared" ref="GL23" si="677">SUM(N23,Z23,AL23,AX23,BJ23,BV23,CH23,CT23,DF23,DR23,ED23,EP23,FB23)</f>
        <v>0</v>
      </c>
      <c r="GM23" s="102">
        <f t="shared" ref="GM23" si="678">SUM(O23,AA23,AM23,AY23,BK23,BW23,CI23,CU23,DG23,DS23,EE23,EQ23,FC23)</f>
        <v>0</v>
      </c>
      <c r="GN23" s="102">
        <f t="shared" ref="GN23" si="679">SUM(P23,AB23,AN23,AZ23,BL23,BX23,CJ23,CV23,DH23,DT23,EF23,ER23,FD23)</f>
        <v>0</v>
      </c>
      <c r="GO23" s="102">
        <f t="shared" ref="GO23" si="680">SUM(Q23,AC23,AO23,BA23,BM23,BY23,CK23,CW23,DI23,DU23,EG23,ES23,FE23)</f>
        <v>0</v>
      </c>
      <c r="GP23" s="102"/>
      <c r="GQ23" s="102"/>
      <c r="GR23" s="147"/>
      <c r="GS23" s="81"/>
      <c r="GT23" s="183"/>
      <c r="GU23" s="183"/>
    </row>
    <row r="24" spans="2:203" hidden="1" x14ac:dyDescent="0.2">
      <c r="B24" s="105"/>
      <c r="C24" s="106"/>
      <c r="D24" s="107"/>
      <c r="E24" s="127" t="s">
        <v>26</v>
      </c>
      <c r="F24" s="129">
        <v>4</v>
      </c>
      <c r="G24" s="130">
        <v>198895.75819999998</v>
      </c>
      <c r="H24" s="110"/>
      <c r="I24" s="110">
        <v>0</v>
      </c>
      <c r="J24" s="110">
        <f t="shared" si="278"/>
        <v>0</v>
      </c>
      <c r="K24" s="110">
        <f t="shared" si="279"/>
        <v>0</v>
      </c>
      <c r="L24" s="110">
        <f t="shared" ref="L24" si="681">SUM(L25:L26)</f>
        <v>0</v>
      </c>
      <c r="M24" s="110">
        <f t="shared" ref="M24" si="682">SUM(M25:M26)</f>
        <v>0</v>
      </c>
      <c r="N24" s="110">
        <f t="shared" ref="N24" si="683">SUM(N25:N26)</f>
        <v>0</v>
      </c>
      <c r="O24" s="110">
        <f t="shared" ref="O24" si="684">SUM(O25:O26)</f>
        <v>0</v>
      </c>
      <c r="P24" s="110">
        <f t="shared" ref="P24" si="685">SUM(P25:P26)</f>
        <v>0</v>
      </c>
      <c r="Q24" s="110">
        <f t="shared" ref="Q24" si="686">SUM(Q25:Q26)</f>
        <v>0</v>
      </c>
      <c r="R24" s="126">
        <f t="shared" si="180"/>
        <v>0</v>
      </c>
      <c r="S24" s="126">
        <f t="shared" si="181"/>
        <v>0</v>
      </c>
      <c r="T24" s="110"/>
      <c r="U24" s="110">
        <v>0</v>
      </c>
      <c r="V24" s="110">
        <f t="shared" si="281"/>
        <v>0</v>
      </c>
      <c r="W24" s="110">
        <f t="shared" si="282"/>
        <v>0</v>
      </c>
      <c r="X24" s="110">
        <f t="shared" ref="X24" si="687">SUM(X25:X26)</f>
        <v>0</v>
      </c>
      <c r="Y24" s="110">
        <f t="shared" ref="Y24" si="688">SUM(Y25:Y26)</f>
        <v>0</v>
      </c>
      <c r="Z24" s="110">
        <f t="shared" ref="Z24" si="689">SUM(Z25:Z26)</f>
        <v>0</v>
      </c>
      <c r="AA24" s="110">
        <f t="shared" ref="AA24" si="690">SUM(AA25:AA26)</f>
        <v>0</v>
      </c>
      <c r="AB24" s="110">
        <f t="shared" ref="AB24" si="691">SUM(AB25:AB26)</f>
        <v>0</v>
      </c>
      <c r="AC24" s="110">
        <f t="shared" ref="AC24" si="692">SUM(AC25:AC26)</f>
        <v>0</v>
      </c>
      <c r="AD24" s="126">
        <f t="shared" ref="AD24:AD37" si="693">SUM(X24-V24)</f>
        <v>0</v>
      </c>
      <c r="AE24" s="126">
        <f t="shared" ref="AE24:AE37" si="694">SUM(Y24-W24)</f>
        <v>0</v>
      </c>
      <c r="AF24" s="110">
        <f>VLOOKUP($E24,'ВМП план'!$B$8:$AL$43,12,0)</f>
        <v>0</v>
      </c>
      <c r="AG24" s="110">
        <f>VLOOKUP($E24,'ВМП план'!$B$8:$AL$43,13,0)</f>
        <v>0</v>
      </c>
      <c r="AH24" s="110">
        <f t="shared" si="288"/>
        <v>0</v>
      </c>
      <c r="AI24" s="110">
        <f t="shared" si="289"/>
        <v>0</v>
      </c>
      <c r="AJ24" s="110">
        <f t="shared" ref="AJ24" si="695">SUM(AJ25:AJ26)</f>
        <v>0</v>
      </c>
      <c r="AK24" s="110">
        <f t="shared" ref="AK24" si="696">SUM(AK25:AK26)</f>
        <v>0</v>
      </c>
      <c r="AL24" s="110">
        <f t="shared" ref="AL24" si="697">SUM(AL25:AL26)</f>
        <v>0</v>
      </c>
      <c r="AM24" s="110">
        <f t="shared" ref="AM24" si="698">SUM(AM25:AM26)</f>
        <v>0</v>
      </c>
      <c r="AN24" s="110">
        <f t="shared" ref="AN24" si="699">SUM(AN25:AN26)</f>
        <v>0</v>
      </c>
      <c r="AO24" s="110">
        <f t="shared" ref="AO24" si="700">SUM(AO25:AO26)</f>
        <v>0</v>
      </c>
      <c r="AP24" s="126">
        <f t="shared" ref="AP24:AP37" si="701">SUM(AJ24-AH24)</f>
        <v>0</v>
      </c>
      <c r="AQ24" s="126">
        <f t="shared" ref="AQ24:AQ37" si="702">SUM(AK24-AI24)</f>
        <v>0</v>
      </c>
      <c r="AR24" s="110"/>
      <c r="AS24" s="110"/>
      <c r="AT24" s="110">
        <f t="shared" si="295"/>
        <v>0</v>
      </c>
      <c r="AU24" s="110">
        <f t="shared" si="296"/>
        <v>0</v>
      </c>
      <c r="AV24" s="110">
        <f t="shared" ref="AV24" si="703">SUM(AV25:AV26)</f>
        <v>0</v>
      </c>
      <c r="AW24" s="110">
        <f t="shared" ref="AW24" si="704">SUM(AW25:AW26)</f>
        <v>0</v>
      </c>
      <c r="AX24" s="110">
        <f t="shared" ref="AX24" si="705">SUM(AX25:AX26)</f>
        <v>0</v>
      </c>
      <c r="AY24" s="110">
        <f t="shared" ref="AY24" si="706">SUM(AY25:AY26)</f>
        <v>0</v>
      </c>
      <c r="AZ24" s="110">
        <f t="shared" ref="AZ24" si="707">SUM(AZ25:AZ26)</f>
        <v>0</v>
      </c>
      <c r="BA24" s="110">
        <f t="shared" ref="BA24" si="708">SUM(BA25:BA26)</f>
        <v>0</v>
      </c>
      <c r="BB24" s="126">
        <f t="shared" ref="BB24:BB37" si="709">SUM(AV24-AT24)</f>
        <v>0</v>
      </c>
      <c r="BC24" s="126">
        <f t="shared" ref="BC24:BC37" si="710">SUM(AW24-AU24)</f>
        <v>0</v>
      </c>
      <c r="BD24" s="110">
        <v>8</v>
      </c>
      <c r="BE24" s="110">
        <v>1591166.0655999999</v>
      </c>
      <c r="BF24" s="110">
        <f t="shared" si="302"/>
        <v>2</v>
      </c>
      <c r="BG24" s="110">
        <f t="shared" si="303"/>
        <v>397791.51639999996</v>
      </c>
      <c r="BH24" s="110">
        <f t="shared" ref="BH24" si="711">SUM(BH25:BH26)</f>
        <v>4</v>
      </c>
      <c r="BI24" s="110">
        <f t="shared" ref="BI24" si="712">SUM(BI25:BI26)</f>
        <v>795583.04</v>
      </c>
      <c r="BJ24" s="110">
        <f t="shared" ref="BJ24" si="713">SUM(BJ25:BJ26)</f>
        <v>0</v>
      </c>
      <c r="BK24" s="110">
        <f t="shared" ref="BK24" si="714">SUM(BK25:BK26)</f>
        <v>0</v>
      </c>
      <c r="BL24" s="110">
        <f t="shared" ref="BL24" si="715">SUM(BL25:BL26)</f>
        <v>4</v>
      </c>
      <c r="BM24" s="110">
        <f t="shared" ref="BM24" si="716">SUM(BM25:BM26)</f>
        <v>795583.04</v>
      </c>
      <c r="BN24" s="126">
        <f t="shared" ref="BN24:BN37" si="717">SUM(BH24-BF24)</f>
        <v>2</v>
      </c>
      <c r="BO24" s="126">
        <f t="shared" ref="BO24:BO37" si="718">SUM(BI24-BG24)</f>
        <v>397791.52360000007</v>
      </c>
      <c r="BP24" s="110"/>
      <c r="BQ24" s="110"/>
      <c r="BR24" s="110">
        <f t="shared" si="309"/>
        <v>0</v>
      </c>
      <c r="BS24" s="110">
        <f t="shared" si="310"/>
        <v>0</v>
      </c>
      <c r="BT24" s="110">
        <f t="shared" ref="BT24" si="719">SUM(BT25:BT26)</f>
        <v>0</v>
      </c>
      <c r="BU24" s="110">
        <f t="shared" ref="BU24" si="720">SUM(BU25:BU26)</f>
        <v>0</v>
      </c>
      <c r="BV24" s="110">
        <f t="shared" ref="BV24" si="721">SUM(BV25:BV26)</f>
        <v>0</v>
      </c>
      <c r="BW24" s="110">
        <f t="shared" ref="BW24" si="722">SUM(BW25:BW26)</f>
        <v>0</v>
      </c>
      <c r="BX24" s="110">
        <f t="shared" ref="BX24" si="723">SUM(BX25:BX26)</f>
        <v>0</v>
      </c>
      <c r="BY24" s="110">
        <f t="shared" ref="BY24" si="724">SUM(BY25:BY26)</f>
        <v>0</v>
      </c>
      <c r="BZ24" s="126">
        <f t="shared" ref="BZ24:BZ37" si="725">SUM(BT24-BR24)</f>
        <v>0</v>
      </c>
      <c r="CA24" s="126">
        <f t="shared" ref="CA24:CA37" si="726">SUM(BU24-BS24)</f>
        <v>0</v>
      </c>
      <c r="CB24" s="110"/>
      <c r="CC24" s="110"/>
      <c r="CD24" s="110">
        <f t="shared" si="316"/>
        <v>0</v>
      </c>
      <c r="CE24" s="110">
        <f t="shared" si="317"/>
        <v>0</v>
      </c>
      <c r="CF24" s="110">
        <f t="shared" ref="CF24" si="727">SUM(CF25:CF26)</f>
        <v>0</v>
      </c>
      <c r="CG24" s="110">
        <f t="shared" ref="CG24" si="728">SUM(CG25:CG26)</f>
        <v>0</v>
      </c>
      <c r="CH24" s="110">
        <f t="shared" ref="CH24" si="729">SUM(CH25:CH26)</f>
        <v>0</v>
      </c>
      <c r="CI24" s="110">
        <f t="shared" ref="CI24" si="730">SUM(CI25:CI26)</f>
        <v>0</v>
      </c>
      <c r="CJ24" s="110">
        <f t="shared" ref="CJ24" si="731">SUM(CJ25:CJ26)</f>
        <v>0</v>
      </c>
      <c r="CK24" s="110">
        <f t="shared" ref="CK24" si="732">SUM(CK25:CK26)</f>
        <v>0</v>
      </c>
      <c r="CL24" s="126">
        <f t="shared" ref="CL24:CL37" si="733">SUM(CF24-CD24)</f>
        <v>0</v>
      </c>
      <c r="CM24" s="126">
        <f t="shared" ref="CM24:CM37" si="734">SUM(CG24-CE24)</f>
        <v>0</v>
      </c>
      <c r="CN24" s="110"/>
      <c r="CO24" s="110"/>
      <c r="CP24" s="110">
        <f t="shared" si="323"/>
        <v>0</v>
      </c>
      <c r="CQ24" s="110">
        <f t="shared" si="324"/>
        <v>0</v>
      </c>
      <c r="CR24" s="110">
        <f t="shared" ref="CR24" si="735">SUM(CR25:CR26)</f>
        <v>0</v>
      </c>
      <c r="CS24" s="110">
        <f t="shared" ref="CS24" si="736">SUM(CS25:CS26)</f>
        <v>0</v>
      </c>
      <c r="CT24" s="110">
        <f t="shared" ref="CT24" si="737">SUM(CT25:CT26)</f>
        <v>0</v>
      </c>
      <c r="CU24" s="110">
        <f t="shared" ref="CU24" si="738">SUM(CU25:CU26)</f>
        <v>0</v>
      </c>
      <c r="CV24" s="110">
        <f t="shared" ref="CV24" si="739">SUM(CV25:CV26)</f>
        <v>0</v>
      </c>
      <c r="CW24" s="110">
        <f t="shared" ref="CW24" si="740">SUM(CW25:CW26)</f>
        <v>0</v>
      </c>
      <c r="CX24" s="126">
        <f t="shared" ref="CX24:CX37" si="741">SUM(CR24-CP24)</f>
        <v>0</v>
      </c>
      <c r="CY24" s="126">
        <f t="shared" ref="CY24:CY37" si="742">SUM(CS24-CQ24)</f>
        <v>0</v>
      </c>
      <c r="CZ24" s="110"/>
      <c r="DA24" s="110"/>
      <c r="DB24" s="110">
        <f t="shared" si="330"/>
        <v>0</v>
      </c>
      <c r="DC24" s="110">
        <f t="shared" si="331"/>
        <v>0</v>
      </c>
      <c r="DD24" s="110">
        <f t="shared" ref="DD24" si="743">SUM(DD25:DD26)</f>
        <v>0</v>
      </c>
      <c r="DE24" s="110">
        <f t="shared" ref="DE24" si="744">SUM(DE25:DE26)</f>
        <v>0</v>
      </c>
      <c r="DF24" s="110">
        <f t="shared" ref="DF24" si="745">SUM(DF25:DF26)</f>
        <v>0</v>
      </c>
      <c r="DG24" s="110">
        <f t="shared" ref="DG24" si="746">SUM(DG25:DG26)</f>
        <v>0</v>
      </c>
      <c r="DH24" s="110">
        <f t="shared" ref="DH24" si="747">SUM(DH25:DH26)</f>
        <v>0</v>
      </c>
      <c r="DI24" s="110">
        <f t="shared" ref="DI24" si="748">SUM(DI25:DI26)</f>
        <v>0</v>
      </c>
      <c r="DJ24" s="126">
        <f t="shared" ref="DJ24:DJ37" si="749">SUM(DD24-DB24)</f>
        <v>0</v>
      </c>
      <c r="DK24" s="126">
        <f t="shared" ref="DK24:DK37" si="750">SUM(DE24-DC24)</f>
        <v>0</v>
      </c>
      <c r="DL24" s="110"/>
      <c r="DM24" s="110"/>
      <c r="DN24" s="110">
        <f t="shared" si="337"/>
        <v>0</v>
      </c>
      <c r="DO24" s="110">
        <f t="shared" si="338"/>
        <v>0</v>
      </c>
      <c r="DP24" s="110">
        <f t="shared" ref="DP24" si="751">SUM(DP25:DP26)</f>
        <v>0</v>
      </c>
      <c r="DQ24" s="110">
        <f t="shared" ref="DQ24" si="752">SUM(DQ25:DQ26)</f>
        <v>0</v>
      </c>
      <c r="DR24" s="110">
        <f t="shared" ref="DR24" si="753">SUM(DR25:DR26)</f>
        <v>0</v>
      </c>
      <c r="DS24" s="110">
        <f t="shared" ref="DS24" si="754">SUM(DS25:DS26)</f>
        <v>0</v>
      </c>
      <c r="DT24" s="110">
        <f t="shared" ref="DT24" si="755">SUM(DT25:DT26)</f>
        <v>0</v>
      </c>
      <c r="DU24" s="110">
        <f t="shared" ref="DU24" si="756">SUM(DU25:DU26)</f>
        <v>0</v>
      </c>
      <c r="DV24" s="126">
        <f t="shared" ref="DV24:DV37" si="757">SUM(DP24-DN24)</f>
        <v>0</v>
      </c>
      <c r="DW24" s="126">
        <f t="shared" ref="DW24:DW37" si="758">SUM(DQ24-DO24)</f>
        <v>0</v>
      </c>
      <c r="DX24" s="110">
        <v>3</v>
      </c>
      <c r="DY24" s="110">
        <v>596687.27459999989</v>
      </c>
      <c r="DZ24" s="110">
        <f t="shared" si="344"/>
        <v>0.75</v>
      </c>
      <c r="EA24" s="110">
        <f t="shared" si="345"/>
        <v>149171.81864999997</v>
      </c>
      <c r="EB24" s="110">
        <f t="shared" ref="EB24" si="759">SUM(EB25:EB26)</f>
        <v>0</v>
      </c>
      <c r="EC24" s="110">
        <f t="shared" ref="EC24" si="760">SUM(EC25:EC26)</f>
        <v>0</v>
      </c>
      <c r="ED24" s="110">
        <f t="shared" ref="ED24" si="761">SUM(ED25:ED26)</f>
        <v>0</v>
      </c>
      <c r="EE24" s="110">
        <f t="shared" ref="EE24" si="762">SUM(EE25:EE26)</f>
        <v>0</v>
      </c>
      <c r="EF24" s="110">
        <f t="shared" ref="EF24" si="763">SUM(EF25:EF26)</f>
        <v>0</v>
      </c>
      <c r="EG24" s="110">
        <f t="shared" ref="EG24" si="764">SUM(EG25:EG26)</f>
        <v>0</v>
      </c>
      <c r="EH24" s="126">
        <f t="shared" ref="EH24:EH37" si="765">SUM(EB24-DZ24)</f>
        <v>-0.75</v>
      </c>
      <c r="EI24" s="126">
        <f t="shared" ref="EI24:EI37" si="766">SUM(EC24-EA24)</f>
        <v>-149171.81864999997</v>
      </c>
      <c r="EJ24" s="110"/>
      <c r="EK24" s="110">
        <v>0</v>
      </c>
      <c r="EL24" s="110">
        <f t="shared" si="351"/>
        <v>0</v>
      </c>
      <c r="EM24" s="110">
        <f t="shared" si="352"/>
        <v>0</v>
      </c>
      <c r="EN24" s="110">
        <f t="shared" ref="EN24" si="767">SUM(EN25:EN26)</f>
        <v>0</v>
      </c>
      <c r="EO24" s="110">
        <f t="shared" ref="EO24" si="768">SUM(EO25:EO26)</f>
        <v>0</v>
      </c>
      <c r="EP24" s="110">
        <f t="shared" ref="EP24" si="769">SUM(EP25:EP26)</f>
        <v>0</v>
      </c>
      <c r="EQ24" s="110">
        <f t="shared" ref="EQ24" si="770">SUM(EQ25:EQ26)</f>
        <v>0</v>
      </c>
      <c r="ER24" s="110">
        <f t="shared" ref="ER24" si="771">SUM(ER25:ER26)</f>
        <v>0</v>
      </c>
      <c r="ES24" s="110">
        <f t="shared" ref="ES24" si="772">SUM(ES25:ES26)</f>
        <v>0</v>
      </c>
      <c r="ET24" s="126">
        <f t="shared" ref="ET24:ET37" si="773">SUM(EN24-EL24)</f>
        <v>0</v>
      </c>
      <c r="EU24" s="126">
        <f t="shared" ref="EU24:EU37" si="774">SUM(EO24-EM24)</f>
        <v>0</v>
      </c>
      <c r="EV24" s="110"/>
      <c r="EW24" s="110"/>
      <c r="EX24" s="110">
        <f t="shared" si="358"/>
        <v>0</v>
      </c>
      <c r="EY24" s="110">
        <f t="shared" si="359"/>
        <v>0</v>
      </c>
      <c r="EZ24" s="110">
        <f t="shared" ref="EZ24" si="775">SUM(EZ25:EZ26)</f>
        <v>0</v>
      </c>
      <c r="FA24" s="110">
        <f t="shared" ref="FA24" si="776">SUM(FA25:FA26)</f>
        <v>0</v>
      </c>
      <c r="FB24" s="110">
        <f t="shared" ref="FB24" si="777">SUM(FB25:FB26)</f>
        <v>0</v>
      </c>
      <c r="FC24" s="110">
        <f t="shared" ref="FC24" si="778">SUM(FC25:FC26)</f>
        <v>0</v>
      </c>
      <c r="FD24" s="110">
        <f t="shared" ref="FD24" si="779">SUM(FD25:FD26)</f>
        <v>0</v>
      </c>
      <c r="FE24" s="110">
        <f t="shared" ref="FE24" si="780">SUM(FE25:FE26)</f>
        <v>0</v>
      </c>
      <c r="FF24" s="126">
        <f t="shared" ref="FF24:FF37" si="781">SUM(EZ24-EX24)</f>
        <v>0</v>
      </c>
      <c r="FG24" s="126">
        <f t="shared" ref="FG24:FG37" si="782">SUM(FA24-EY24)</f>
        <v>0</v>
      </c>
      <c r="FH24" s="110"/>
      <c r="FI24" s="110"/>
      <c r="FJ24" s="110">
        <f t="shared" si="365"/>
        <v>0</v>
      </c>
      <c r="FK24" s="110">
        <f t="shared" si="366"/>
        <v>0</v>
      </c>
      <c r="FL24" s="110">
        <f t="shared" ref="FL24" si="783">SUM(FL25:FL26)</f>
        <v>0</v>
      </c>
      <c r="FM24" s="110">
        <f t="shared" ref="FM24" si="784">SUM(FM25:FM26)</f>
        <v>0</v>
      </c>
      <c r="FN24" s="110">
        <f t="shared" ref="FN24" si="785">SUM(FN25:FN26)</f>
        <v>0</v>
      </c>
      <c r="FO24" s="110">
        <f t="shared" ref="FO24" si="786">SUM(FO25:FO26)</f>
        <v>0</v>
      </c>
      <c r="FP24" s="110">
        <f t="shared" ref="FP24" si="787">SUM(FP25:FP26)</f>
        <v>0</v>
      </c>
      <c r="FQ24" s="110">
        <f t="shared" ref="FQ24" si="788">SUM(FQ25:FQ26)</f>
        <v>0</v>
      </c>
      <c r="FR24" s="126">
        <f t="shared" ref="FR24:FR37" si="789">SUM(FL24-FJ24)</f>
        <v>0</v>
      </c>
      <c r="FS24" s="126">
        <f t="shared" ref="FS24:FS37" si="790">SUM(FM24-FK24)</f>
        <v>0</v>
      </c>
      <c r="FT24" s="110"/>
      <c r="FU24" s="110"/>
      <c r="FV24" s="110">
        <f t="shared" si="372"/>
        <v>0</v>
      </c>
      <c r="FW24" s="110">
        <f t="shared" si="373"/>
        <v>0</v>
      </c>
      <c r="FX24" s="110">
        <f t="shared" ref="FX24" si="791">SUM(FX25:FX26)</f>
        <v>0</v>
      </c>
      <c r="FY24" s="110">
        <f t="shared" ref="FY24" si="792">SUM(FY25:FY26)</f>
        <v>0</v>
      </c>
      <c r="FZ24" s="110">
        <f t="shared" ref="FZ24" si="793">SUM(FZ25:FZ26)</f>
        <v>0</v>
      </c>
      <c r="GA24" s="110">
        <f t="shared" ref="GA24" si="794">SUM(GA25:GA26)</f>
        <v>0</v>
      </c>
      <c r="GB24" s="110">
        <f t="shared" ref="GB24" si="795">SUM(GB25:GB26)</f>
        <v>0</v>
      </c>
      <c r="GC24" s="110">
        <f t="shared" ref="GC24" si="796">SUM(GC25:GC26)</f>
        <v>0</v>
      </c>
      <c r="GD24" s="126">
        <f t="shared" ref="GD24:GD37" si="797">SUM(FX24-FV24)</f>
        <v>0</v>
      </c>
      <c r="GE24" s="126">
        <f t="shared" ref="GE24:GE37" si="798">SUM(FY24-FW24)</f>
        <v>0</v>
      </c>
      <c r="GF24" s="110">
        <f t="shared" si="605"/>
        <v>11</v>
      </c>
      <c r="GG24" s="110">
        <f t="shared" si="605"/>
        <v>2187853.3401999995</v>
      </c>
      <c r="GH24" s="133">
        <f>SUM(GF24/12*$A$2)</f>
        <v>2.75</v>
      </c>
      <c r="GI24" s="199">
        <f>SUM(GG24/12*$A$2)</f>
        <v>546963.33504999988</v>
      </c>
      <c r="GJ24" s="110">
        <f t="shared" ref="GJ24" si="799">SUM(GJ25:GJ26)</f>
        <v>4</v>
      </c>
      <c r="GK24" s="110">
        <f t="shared" ref="GK24" si="800">SUM(GK25:GK26)</f>
        <v>795583.04</v>
      </c>
      <c r="GL24" s="110">
        <f t="shared" ref="GL24" si="801">SUM(GL25:GL26)</f>
        <v>0</v>
      </c>
      <c r="GM24" s="110">
        <f t="shared" ref="GM24" si="802">SUM(GM25:GM26)</f>
        <v>0</v>
      </c>
      <c r="GN24" s="110">
        <f t="shared" ref="GN24" si="803">SUM(GN25:GN26)</f>
        <v>4</v>
      </c>
      <c r="GO24" s="110">
        <f t="shared" ref="GO24" si="804">SUM(GO25:GO26)</f>
        <v>795583.04</v>
      </c>
      <c r="GP24" s="110">
        <f t="shared" si="611"/>
        <v>1.25</v>
      </c>
      <c r="GQ24" s="110">
        <f t="shared" si="612"/>
        <v>248619.70495000016</v>
      </c>
      <c r="GR24" s="147"/>
      <c r="GS24" s="81"/>
      <c r="GT24" s="183">
        <v>198895.75819999998</v>
      </c>
      <c r="GU24" s="183">
        <f t="shared" si="183"/>
        <v>198895.76</v>
      </c>
    </row>
    <row r="25" spans="2:203" ht="45" hidden="1" customHeight="1" x14ac:dyDescent="0.2">
      <c r="B25" s="81" t="s">
        <v>271</v>
      </c>
      <c r="C25" s="84" t="s">
        <v>272</v>
      </c>
      <c r="D25" s="85">
        <v>525</v>
      </c>
      <c r="E25" s="89" t="s">
        <v>273</v>
      </c>
      <c r="F25" s="89">
        <v>4</v>
      </c>
      <c r="G25" s="101">
        <v>198895.75819999998</v>
      </c>
      <c r="H25" s="102"/>
      <c r="I25" s="102"/>
      <c r="J25" s="102"/>
      <c r="K25" s="102"/>
      <c r="L25" s="102">
        <f>VLOOKUP($D25,'факт '!$D$7:$AQ$89,3,0)</f>
        <v>0</v>
      </c>
      <c r="M25" s="102">
        <f>VLOOKUP($D25,'факт '!$D$7:$AQ$89,4,0)</f>
        <v>0</v>
      </c>
      <c r="N25" s="102"/>
      <c r="O25" s="102"/>
      <c r="P25" s="102">
        <f>SUM(L25+N25)</f>
        <v>0</v>
      </c>
      <c r="Q25" s="102">
        <f>SUM(M25+O25)</f>
        <v>0</v>
      </c>
      <c r="R25" s="103">
        <f t="shared" ref="R25" si="805">SUM(L25-J25)</f>
        <v>0</v>
      </c>
      <c r="S25" s="103">
        <f t="shared" ref="S25" si="806">SUM(M25-K25)</f>
        <v>0</v>
      </c>
      <c r="T25" s="102"/>
      <c r="U25" s="102"/>
      <c r="V25" s="102"/>
      <c r="W25" s="102"/>
      <c r="X25" s="102">
        <f>VLOOKUP($D25,'факт '!$D$7:$AQ$89,7,0)</f>
        <v>0</v>
      </c>
      <c r="Y25" s="102">
        <f>VLOOKUP($D25,'факт '!$D$7:$AQ$89,8,0)</f>
        <v>0</v>
      </c>
      <c r="Z25" s="102">
        <f>VLOOKUP($D25,'факт '!$D$7:$AQ$89,9,0)</f>
        <v>0</v>
      </c>
      <c r="AA25" s="102">
        <f>VLOOKUP($D25,'факт '!$D$7:$AQ$89,10,0)</f>
        <v>0</v>
      </c>
      <c r="AB25" s="102">
        <f>SUM(X25+Z25)</f>
        <v>0</v>
      </c>
      <c r="AC25" s="102">
        <f>SUM(Y25+AA25)</f>
        <v>0</v>
      </c>
      <c r="AD25" s="103">
        <f t="shared" ref="AD25" si="807">SUM(X25-V25)</f>
        <v>0</v>
      </c>
      <c r="AE25" s="103">
        <f t="shared" ref="AE25" si="808">SUM(Y25-W25)</f>
        <v>0</v>
      </c>
      <c r="AF25" s="102"/>
      <c r="AG25" s="102"/>
      <c r="AH25" s="102"/>
      <c r="AI25" s="102"/>
      <c r="AJ25" s="102">
        <f>VLOOKUP($D25,'факт '!$D$7:$AQ$89,5,0)</f>
        <v>0</v>
      </c>
      <c r="AK25" s="102">
        <f>VLOOKUP($D25,'факт '!$D$7:$AQ$89,6,0)</f>
        <v>0</v>
      </c>
      <c r="AL25" s="102"/>
      <c r="AM25" s="102"/>
      <c r="AN25" s="102">
        <f>SUM(AJ25+AL25)</f>
        <v>0</v>
      </c>
      <c r="AO25" s="102">
        <f>SUM(AK25+AM25)</f>
        <v>0</v>
      </c>
      <c r="AP25" s="103">
        <f t="shared" ref="AP25" si="809">SUM(AJ25-AH25)</f>
        <v>0</v>
      </c>
      <c r="AQ25" s="103">
        <f t="shared" si="702"/>
        <v>0</v>
      </c>
      <c r="AR25" s="102"/>
      <c r="AS25" s="102"/>
      <c r="AT25" s="102"/>
      <c r="AU25" s="102"/>
      <c r="AV25" s="102">
        <f>VLOOKUP($D25,'факт '!$D$7:$AQ$89,11,0)</f>
        <v>0</v>
      </c>
      <c r="AW25" s="102">
        <f>VLOOKUP($D25,'факт '!$D$7:$AQ$89,12,0)</f>
        <v>0</v>
      </c>
      <c r="AX25" s="102"/>
      <c r="AY25" s="102"/>
      <c r="AZ25" s="102">
        <f>SUM(AV25+AX25)</f>
        <v>0</v>
      </c>
      <c r="BA25" s="102">
        <f>SUM(AW25+AY25)</f>
        <v>0</v>
      </c>
      <c r="BB25" s="103">
        <f t="shared" si="709"/>
        <v>0</v>
      </c>
      <c r="BC25" s="103">
        <f t="shared" si="710"/>
        <v>0</v>
      </c>
      <c r="BD25" s="102"/>
      <c r="BE25" s="102"/>
      <c r="BF25" s="102"/>
      <c r="BG25" s="102"/>
      <c r="BH25" s="102">
        <f>VLOOKUP($D25,'факт '!$D$7:$AQ$89,15,0)</f>
        <v>4</v>
      </c>
      <c r="BI25" s="102">
        <f>VLOOKUP($D25,'факт '!$D$7:$AQ$89,16,0)</f>
        <v>795583.04</v>
      </c>
      <c r="BJ25" s="102">
        <f>VLOOKUP($D25,'факт '!$D$7:$AQ$89,17,0)</f>
        <v>0</v>
      </c>
      <c r="BK25" s="102">
        <f>VLOOKUP($D25,'факт '!$D$7:$AQ$89,18,0)</f>
        <v>0</v>
      </c>
      <c r="BL25" s="102">
        <f>SUM(BH25+BJ25)</f>
        <v>4</v>
      </c>
      <c r="BM25" s="102">
        <f>SUM(BI25+BK25)</f>
        <v>795583.04</v>
      </c>
      <c r="BN25" s="103">
        <f t="shared" si="717"/>
        <v>4</v>
      </c>
      <c r="BO25" s="103">
        <f t="shared" si="718"/>
        <v>795583.04</v>
      </c>
      <c r="BP25" s="102"/>
      <c r="BQ25" s="102"/>
      <c r="BR25" s="102"/>
      <c r="BS25" s="102"/>
      <c r="BT25" s="102">
        <f>VLOOKUP($D25,'факт '!$D$7:$AQ$89,19,0)</f>
        <v>0</v>
      </c>
      <c r="BU25" s="102">
        <f>VLOOKUP($D25,'факт '!$D$7:$AQ$89,20,0)</f>
        <v>0</v>
      </c>
      <c r="BV25" s="102">
        <f>VLOOKUP($D25,'факт '!$D$7:$AQ$89,21,0)</f>
        <v>0</v>
      </c>
      <c r="BW25" s="102">
        <f>VLOOKUP($D25,'факт '!$D$7:$AQ$89,22,0)</f>
        <v>0</v>
      </c>
      <c r="BX25" s="102">
        <f>SUM(BT25+BV25)</f>
        <v>0</v>
      </c>
      <c r="BY25" s="102">
        <f>SUM(BU25+BW25)</f>
        <v>0</v>
      </c>
      <c r="BZ25" s="103">
        <f t="shared" si="725"/>
        <v>0</v>
      </c>
      <c r="CA25" s="103">
        <f t="shared" si="726"/>
        <v>0</v>
      </c>
      <c r="CB25" s="102"/>
      <c r="CC25" s="102"/>
      <c r="CD25" s="102"/>
      <c r="CE25" s="102"/>
      <c r="CF25" s="102">
        <f>VLOOKUP($D25,'факт '!$D$7:$AQ$89,23,0)</f>
        <v>0</v>
      </c>
      <c r="CG25" s="102">
        <f>VLOOKUP($D25,'факт '!$D$7:$AQ$89,24,0)</f>
        <v>0</v>
      </c>
      <c r="CH25" s="102">
        <f>VLOOKUP($D25,'факт '!$D$7:$AQ$89,25,0)</f>
        <v>0</v>
      </c>
      <c r="CI25" s="102">
        <f>VLOOKUP($D25,'факт '!$D$7:$AQ$89,26,0)</f>
        <v>0</v>
      </c>
      <c r="CJ25" s="102">
        <f>SUM(CF25+CH25)</f>
        <v>0</v>
      </c>
      <c r="CK25" s="102">
        <f>SUM(CG25+CI25)</f>
        <v>0</v>
      </c>
      <c r="CL25" s="103">
        <f t="shared" si="733"/>
        <v>0</v>
      </c>
      <c r="CM25" s="103">
        <f t="shared" si="734"/>
        <v>0</v>
      </c>
      <c r="CN25" s="102"/>
      <c r="CO25" s="102"/>
      <c r="CP25" s="102"/>
      <c r="CQ25" s="102"/>
      <c r="CR25" s="102">
        <f>VLOOKUP($D25,'факт '!$D$7:$AQ$89,27,0)</f>
        <v>0</v>
      </c>
      <c r="CS25" s="102">
        <f>VLOOKUP($D25,'факт '!$D$7:$AQ$89,28,0)</f>
        <v>0</v>
      </c>
      <c r="CT25" s="102">
        <f>VLOOKUP($D25,'факт '!$D$7:$AQ$89,29,0)</f>
        <v>0</v>
      </c>
      <c r="CU25" s="102">
        <f>VLOOKUP($D25,'факт '!$D$7:$AQ$89,30,0)</f>
        <v>0</v>
      </c>
      <c r="CV25" s="102">
        <f>SUM(CR25+CT25)</f>
        <v>0</v>
      </c>
      <c r="CW25" s="102">
        <f>SUM(CS25+CU25)</f>
        <v>0</v>
      </c>
      <c r="CX25" s="103">
        <f t="shared" si="741"/>
        <v>0</v>
      </c>
      <c r="CY25" s="103">
        <f t="shared" si="742"/>
        <v>0</v>
      </c>
      <c r="CZ25" s="102"/>
      <c r="DA25" s="102"/>
      <c r="DB25" s="102"/>
      <c r="DC25" s="102"/>
      <c r="DD25" s="102">
        <f>VLOOKUP($D25,'факт '!$D$7:$AQ$89,31,0)</f>
        <v>0</v>
      </c>
      <c r="DE25" s="102">
        <f>VLOOKUP($D25,'факт '!$D$7:$AQ$89,32,0)</f>
        <v>0</v>
      </c>
      <c r="DF25" s="102"/>
      <c r="DG25" s="102"/>
      <c r="DH25" s="102">
        <f>SUM(DD25+DF25)</f>
        <v>0</v>
      </c>
      <c r="DI25" s="102">
        <f>SUM(DE25+DG25)</f>
        <v>0</v>
      </c>
      <c r="DJ25" s="103">
        <f t="shared" si="749"/>
        <v>0</v>
      </c>
      <c r="DK25" s="103">
        <f t="shared" si="750"/>
        <v>0</v>
      </c>
      <c r="DL25" s="102"/>
      <c r="DM25" s="102"/>
      <c r="DN25" s="102"/>
      <c r="DO25" s="102"/>
      <c r="DP25" s="102">
        <f>VLOOKUP($D25,'факт '!$D$7:$AQ$89,13,0)</f>
        <v>0</v>
      </c>
      <c r="DQ25" s="102">
        <f>VLOOKUP($D25,'факт '!$D$7:$AQ$89,14,0)</f>
        <v>0</v>
      </c>
      <c r="DR25" s="102"/>
      <c r="DS25" s="102"/>
      <c r="DT25" s="102">
        <f>SUM(DP25+DR25)</f>
        <v>0</v>
      </c>
      <c r="DU25" s="102">
        <f>SUM(DQ25+DS25)</f>
        <v>0</v>
      </c>
      <c r="DV25" s="103">
        <f t="shared" si="757"/>
        <v>0</v>
      </c>
      <c r="DW25" s="103">
        <f t="shared" si="758"/>
        <v>0</v>
      </c>
      <c r="DX25" s="102"/>
      <c r="DY25" s="102"/>
      <c r="DZ25" s="102"/>
      <c r="EA25" s="102"/>
      <c r="EB25" s="102">
        <f>VLOOKUP($D25,'факт '!$D$7:$AQ$89,33,0)</f>
        <v>0</v>
      </c>
      <c r="EC25" s="102">
        <f>VLOOKUP($D25,'факт '!$D$7:$AQ$89,34,0)</f>
        <v>0</v>
      </c>
      <c r="ED25" s="102">
        <f>VLOOKUP($D25,'факт '!$D$7:$AQ$89,35,0)</f>
        <v>0</v>
      </c>
      <c r="EE25" s="102">
        <f>VLOOKUP($D25,'факт '!$D$7:$AQ$89,36,0)</f>
        <v>0</v>
      </c>
      <c r="EF25" s="102">
        <f>SUM(EB25+ED25)</f>
        <v>0</v>
      </c>
      <c r="EG25" s="102">
        <f>SUM(EC25+EE25)</f>
        <v>0</v>
      </c>
      <c r="EH25" s="103">
        <f t="shared" si="765"/>
        <v>0</v>
      </c>
      <c r="EI25" s="103">
        <f t="shared" si="766"/>
        <v>0</v>
      </c>
      <c r="EJ25" s="102"/>
      <c r="EK25" s="102"/>
      <c r="EL25" s="102"/>
      <c r="EM25" s="102"/>
      <c r="EN25" s="102">
        <f>VLOOKUP($D25,'факт '!$D$7:$AQ$89,37,0)</f>
        <v>0</v>
      </c>
      <c r="EO25" s="102">
        <f>VLOOKUP($D25,'факт '!$D$7:$AQ$89,38,0)</f>
        <v>0</v>
      </c>
      <c r="EP25" s="102">
        <f>VLOOKUP($D25,'факт '!$D$7:$AQ$89,39,0)</f>
        <v>0</v>
      </c>
      <c r="EQ25" s="102">
        <f>VLOOKUP($D25,'факт '!$D$7:$AQ$89,40,0)</f>
        <v>0</v>
      </c>
      <c r="ER25" s="102">
        <f>SUM(EN25+EP25)</f>
        <v>0</v>
      </c>
      <c r="ES25" s="102">
        <f>SUM(EO25+EQ25)</f>
        <v>0</v>
      </c>
      <c r="ET25" s="103">
        <f t="shared" si="773"/>
        <v>0</v>
      </c>
      <c r="EU25" s="103">
        <f t="shared" si="774"/>
        <v>0</v>
      </c>
      <c r="EV25" s="102"/>
      <c r="EW25" s="102"/>
      <c r="EX25" s="102"/>
      <c r="EY25" s="102"/>
      <c r="EZ25" s="102"/>
      <c r="FA25" s="102"/>
      <c r="FB25" s="102"/>
      <c r="FC25" s="102"/>
      <c r="FD25" s="102">
        <f t="shared" ref="FD25:FD26" si="810">SUM(EZ25+FB25)</f>
        <v>0</v>
      </c>
      <c r="FE25" s="102">
        <f t="shared" ref="FE25:FE26" si="811">SUM(FA25+FC25)</f>
        <v>0</v>
      </c>
      <c r="FF25" s="103">
        <f t="shared" si="781"/>
        <v>0</v>
      </c>
      <c r="FG25" s="103">
        <f t="shared" si="782"/>
        <v>0</v>
      </c>
      <c r="FH25" s="102"/>
      <c r="FI25" s="102"/>
      <c r="FJ25" s="102"/>
      <c r="FK25" s="102"/>
      <c r="FL25" s="102"/>
      <c r="FM25" s="102"/>
      <c r="FN25" s="102"/>
      <c r="FO25" s="102"/>
      <c r="FP25" s="102">
        <f t="shared" ref="FP25:FP26" si="812">SUM(FL25+FN25)</f>
        <v>0</v>
      </c>
      <c r="FQ25" s="102">
        <f t="shared" ref="FQ25:FQ26" si="813">SUM(FM25+FO25)</f>
        <v>0</v>
      </c>
      <c r="FR25" s="103">
        <f t="shared" si="789"/>
        <v>0</v>
      </c>
      <c r="FS25" s="103">
        <f t="shared" si="790"/>
        <v>0</v>
      </c>
      <c r="FT25" s="102"/>
      <c r="FU25" s="102"/>
      <c r="FV25" s="102"/>
      <c r="FW25" s="102"/>
      <c r="FX25" s="102"/>
      <c r="FY25" s="102"/>
      <c r="FZ25" s="102"/>
      <c r="GA25" s="102"/>
      <c r="GB25" s="102">
        <f t="shared" ref="GB25:GB26" si="814">SUM(FX25+FZ25)</f>
        <v>0</v>
      </c>
      <c r="GC25" s="102">
        <f t="shared" ref="GC25:GC26" si="815">SUM(FY25+GA25)</f>
        <v>0</v>
      </c>
      <c r="GD25" s="103">
        <f t="shared" si="797"/>
        <v>0</v>
      </c>
      <c r="GE25" s="103">
        <f t="shared" si="798"/>
        <v>0</v>
      </c>
      <c r="GF25" s="102">
        <f t="shared" ref="GF25:GF26" si="816">SUM(H25,T25,AF25,AR25,BD25,BP25,CB25,CN25,CZ25,DL25,DX25,EJ25,EV25)</f>
        <v>0</v>
      </c>
      <c r="GG25" s="102">
        <f t="shared" ref="GG25:GG26" si="817">SUM(I25,U25,AG25,AS25,BE25,BQ25,CC25,CO25,DA25,DM25,DY25,EK25,EW25)</f>
        <v>0</v>
      </c>
      <c r="GH25" s="102">
        <f t="shared" ref="GH25:GH26" si="818">SUM(J25,V25,AH25,AT25,BF25,BR25,CD25,CP25,DB25,DN25,DZ25,EL25,EX25)</f>
        <v>0</v>
      </c>
      <c r="GI25" s="102">
        <f t="shared" ref="GI25:GI26" si="819">SUM(K25,W25,AI25,AU25,BG25,BS25,CE25,CQ25,DC25,DO25,EA25,EM25,EY25)</f>
        <v>0</v>
      </c>
      <c r="GJ25" s="102">
        <f t="shared" ref="GJ25" si="820">SUM(L25,X25,AJ25,AV25,BH25,BT25,CF25,CR25,DD25,DP25,EB25,EN25,EZ25)</f>
        <v>4</v>
      </c>
      <c r="GK25" s="102">
        <f t="shared" ref="GK25" si="821">SUM(M25,Y25,AK25,AW25,BI25,BU25,CG25,CS25,DE25,DQ25,EC25,EO25,FA25)</f>
        <v>795583.04</v>
      </c>
      <c r="GL25" s="102">
        <f t="shared" ref="GL25" si="822">SUM(N25,Z25,AL25,AX25,BJ25,BV25,CH25,CT25,DF25,DR25,ED25,EP25,FB25)</f>
        <v>0</v>
      </c>
      <c r="GM25" s="102">
        <f t="shared" ref="GM25" si="823">SUM(O25,AA25,AM25,AY25,BK25,BW25,CI25,CU25,DG25,DS25,EE25,EQ25,FC25)</f>
        <v>0</v>
      </c>
      <c r="GN25" s="102">
        <f t="shared" ref="GN25" si="824">SUM(P25,AB25,AN25,AZ25,BL25,BX25,CJ25,CV25,DH25,DT25,EF25,ER25,FD25)</f>
        <v>4</v>
      </c>
      <c r="GO25" s="102">
        <f t="shared" ref="GO25" si="825">SUM(Q25,AC25,AO25,BA25,BM25,BY25,CK25,CW25,DI25,DU25,EG25,ES25,FE25)</f>
        <v>795583.04</v>
      </c>
      <c r="GP25" s="102"/>
      <c r="GQ25" s="102"/>
      <c r="GR25" s="147"/>
      <c r="GS25" s="81"/>
      <c r="GT25" s="183">
        <v>198895.75819999998</v>
      </c>
      <c r="GU25" s="183">
        <f t="shared" si="183"/>
        <v>198895.76</v>
      </c>
    </row>
    <row r="26" spans="2:203" hidden="1" x14ac:dyDescent="0.2">
      <c r="B26" s="81"/>
      <c r="C26" s="84"/>
      <c r="D26" s="85"/>
      <c r="E26" s="89"/>
      <c r="F26" s="89"/>
      <c r="G26" s="101"/>
      <c r="H26" s="102"/>
      <c r="I26" s="102"/>
      <c r="J26" s="102"/>
      <c r="K26" s="102"/>
      <c r="L26" s="102"/>
      <c r="M26" s="102"/>
      <c r="N26" s="102"/>
      <c r="O26" s="102"/>
      <c r="P26" s="102">
        <f t="shared" ref="P26" si="826">SUM(L26+N26)</f>
        <v>0</v>
      </c>
      <c r="Q26" s="102">
        <f t="shared" ref="Q26" si="827">SUM(M26+O26)</f>
        <v>0</v>
      </c>
      <c r="R26" s="103">
        <f t="shared" si="180"/>
        <v>0</v>
      </c>
      <c r="S26" s="103">
        <f t="shared" si="181"/>
        <v>0</v>
      </c>
      <c r="T26" s="102"/>
      <c r="U26" s="102"/>
      <c r="V26" s="102"/>
      <c r="W26" s="102"/>
      <c r="X26" s="102"/>
      <c r="Y26" s="102"/>
      <c r="Z26" s="102"/>
      <c r="AA26" s="102"/>
      <c r="AB26" s="102">
        <f t="shared" ref="AB26" si="828">SUM(X26+Z26)</f>
        <v>0</v>
      </c>
      <c r="AC26" s="102">
        <f t="shared" ref="AC26" si="829">SUM(Y26+AA26)</f>
        <v>0</v>
      </c>
      <c r="AD26" s="103">
        <f t="shared" si="693"/>
        <v>0</v>
      </c>
      <c r="AE26" s="103">
        <f t="shared" si="694"/>
        <v>0</v>
      </c>
      <c r="AF26" s="102"/>
      <c r="AG26" s="102"/>
      <c r="AH26" s="102"/>
      <c r="AI26" s="102"/>
      <c r="AJ26" s="102"/>
      <c r="AK26" s="102"/>
      <c r="AL26" s="102"/>
      <c r="AM26" s="102"/>
      <c r="AN26" s="102">
        <f t="shared" ref="AN26" si="830">SUM(AJ26+AL26)</f>
        <v>0</v>
      </c>
      <c r="AO26" s="102">
        <f t="shared" ref="AO26" si="831">SUM(AK26+AM26)</f>
        <v>0</v>
      </c>
      <c r="AP26" s="103">
        <f t="shared" si="701"/>
        <v>0</v>
      </c>
      <c r="AQ26" s="103">
        <f t="shared" si="702"/>
        <v>0</v>
      </c>
      <c r="AR26" s="102"/>
      <c r="AS26" s="102"/>
      <c r="AT26" s="102"/>
      <c r="AU26" s="102"/>
      <c r="AV26" s="102"/>
      <c r="AW26" s="102"/>
      <c r="AX26" s="102"/>
      <c r="AY26" s="102"/>
      <c r="AZ26" s="102">
        <f t="shared" ref="AZ26" si="832">SUM(AV26+AX26)</f>
        <v>0</v>
      </c>
      <c r="BA26" s="102">
        <f t="shared" ref="BA26" si="833">SUM(AW26+AY26)</f>
        <v>0</v>
      </c>
      <c r="BB26" s="103">
        <f t="shared" si="709"/>
        <v>0</v>
      </c>
      <c r="BC26" s="103">
        <f t="shared" si="710"/>
        <v>0</v>
      </c>
      <c r="BD26" s="102"/>
      <c r="BE26" s="102"/>
      <c r="BF26" s="102"/>
      <c r="BG26" s="102"/>
      <c r="BH26" s="102"/>
      <c r="BI26" s="102"/>
      <c r="BJ26" s="102"/>
      <c r="BK26" s="102"/>
      <c r="BL26" s="102">
        <f t="shared" ref="BL26" si="834">SUM(BH26+BJ26)</f>
        <v>0</v>
      </c>
      <c r="BM26" s="102">
        <f t="shared" ref="BM26" si="835">SUM(BI26+BK26)</f>
        <v>0</v>
      </c>
      <c r="BN26" s="103">
        <f t="shared" si="717"/>
        <v>0</v>
      </c>
      <c r="BO26" s="103">
        <f t="shared" si="718"/>
        <v>0</v>
      </c>
      <c r="BP26" s="102"/>
      <c r="BQ26" s="102"/>
      <c r="BR26" s="102"/>
      <c r="BS26" s="102"/>
      <c r="BT26" s="102"/>
      <c r="BU26" s="102"/>
      <c r="BV26" s="102"/>
      <c r="BW26" s="102"/>
      <c r="BX26" s="102">
        <f t="shared" ref="BX26" si="836">SUM(BT26+BV26)</f>
        <v>0</v>
      </c>
      <c r="BY26" s="102">
        <f t="shared" ref="BY26" si="837">SUM(BU26+BW26)</f>
        <v>0</v>
      </c>
      <c r="BZ26" s="103">
        <f t="shared" si="725"/>
        <v>0</v>
      </c>
      <c r="CA26" s="103">
        <f t="shared" si="726"/>
        <v>0</v>
      </c>
      <c r="CB26" s="102"/>
      <c r="CC26" s="102"/>
      <c r="CD26" s="102"/>
      <c r="CE26" s="102"/>
      <c r="CF26" s="102"/>
      <c r="CG26" s="102"/>
      <c r="CH26" s="102"/>
      <c r="CI26" s="102"/>
      <c r="CJ26" s="102">
        <f t="shared" ref="CJ26" si="838">SUM(CF26+CH26)</f>
        <v>0</v>
      </c>
      <c r="CK26" s="102">
        <f t="shared" ref="CK26" si="839">SUM(CG26+CI26)</f>
        <v>0</v>
      </c>
      <c r="CL26" s="103">
        <f t="shared" si="733"/>
        <v>0</v>
      </c>
      <c r="CM26" s="103">
        <f t="shared" si="734"/>
        <v>0</v>
      </c>
      <c r="CN26" s="102"/>
      <c r="CO26" s="102"/>
      <c r="CP26" s="102"/>
      <c r="CQ26" s="102"/>
      <c r="CR26" s="102"/>
      <c r="CS26" s="102"/>
      <c r="CT26" s="102"/>
      <c r="CU26" s="102"/>
      <c r="CV26" s="102">
        <f t="shared" ref="CV26" si="840">SUM(CR26+CT26)</f>
        <v>0</v>
      </c>
      <c r="CW26" s="102">
        <f t="shared" ref="CW26" si="841">SUM(CS26+CU26)</f>
        <v>0</v>
      </c>
      <c r="CX26" s="103">
        <f t="shared" si="741"/>
        <v>0</v>
      </c>
      <c r="CY26" s="103">
        <f t="shared" si="742"/>
        <v>0</v>
      </c>
      <c r="CZ26" s="102"/>
      <c r="DA26" s="102"/>
      <c r="DB26" s="102"/>
      <c r="DC26" s="102"/>
      <c r="DD26" s="102"/>
      <c r="DE26" s="102"/>
      <c r="DF26" s="102"/>
      <c r="DG26" s="102"/>
      <c r="DH26" s="102">
        <f t="shared" ref="DH26" si="842">SUM(DD26+DF26)</f>
        <v>0</v>
      </c>
      <c r="DI26" s="102">
        <f t="shared" ref="DI26" si="843">SUM(DE26+DG26)</f>
        <v>0</v>
      </c>
      <c r="DJ26" s="103">
        <f t="shared" si="749"/>
        <v>0</v>
      </c>
      <c r="DK26" s="103">
        <f t="shared" si="750"/>
        <v>0</v>
      </c>
      <c r="DL26" s="102"/>
      <c r="DM26" s="102"/>
      <c r="DN26" s="102"/>
      <c r="DO26" s="102"/>
      <c r="DP26" s="102"/>
      <c r="DQ26" s="102"/>
      <c r="DR26" s="102"/>
      <c r="DS26" s="102"/>
      <c r="DT26" s="102">
        <f t="shared" ref="DT26" si="844">SUM(DP26+DR26)</f>
        <v>0</v>
      </c>
      <c r="DU26" s="102">
        <f t="shared" ref="DU26" si="845">SUM(DQ26+DS26)</f>
        <v>0</v>
      </c>
      <c r="DV26" s="103">
        <f t="shared" si="757"/>
        <v>0</v>
      </c>
      <c r="DW26" s="103">
        <f t="shared" si="758"/>
        <v>0</v>
      </c>
      <c r="DX26" s="102"/>
      <c r="DY26" s="102"/>
      <c r="DZ26" s="102"/>
      <c r="EA26" s="102"/>
      <c r="EB26" s="102"/>
      <c r="EC26" s="102"/>
      <c r="ED26" s="102"/>
      <c r="EE26" s="102"/>
      <c r="EF26" s="102">
        <f t="shared" ref="EF26" si="846">SUM(EB26+ED26)</f>
        <v>0</v>
      </c>
      <c r="EG26" s="102">
        <f t="shared" ref="EG26" si="847">SUM(EC26+EE26)</f>
        <v>0</v>
      </c>
      <c r="EH26" s="103">
        <f t="shared" si="765"/>
        <v>0</v>
      </c>
      <c r="EI26" s="103">
        <f t="shared" si="766"/>
        <v>0</v>
      </c>
      <c r="EJ26" s="102"/>
      <c r="EK26" s="102"/>
      <c r="EL26" s="102"/>
      <c r="EM26" s="102"/>
      <c r="EN26" s="102"/>
      <c r="EO26" s="102"/>
      <c r="EP26" s="102"/>
      <c r="EQ26" s="102"/>
      <c r="ER26" s="102">
        <f t="shared" ref="ER26" si="848">SUM(EN26+EP26)</f>
        <v>0</v>
      </c>
      <c r="ES26" s="102">
        <f t="shared" ref="ES26" si="849">SUM(EO26+EQ26)</f>
        <v>0</v>
      </c>
      <c r="ET26" s="103">
        <f t="shared" si="773"/>
        <v>0</v>
      </c>
      <c r="EU26" s="103">
        <f t="shared" si="774"/>
        <v>0</v>
      </c>
      <c r="EV26" s="102"/>
      <c r="EW26" s="102"/>
      <c r="EX26" s="102"/>
      <c r="EY26" s="102"/>
      <c r="EZ26" s="102"/>
      <c r="FA26" s="102"/>
      <c r="FB26" s="102"/>
      <c r="FC26" s="102"/>
      <c r="FD26" s="102">
        <f t="shared" si="810"/>
        <v>0</v>
      </c>
      <c r="FE26" s="102">
        <f t="shared" si="811"/>
        <v>0</v>
      </c>
      <c r="FF26" s="103">
        <f t="shared" si="781"/>
        <v>0</v>
      </c>
      <c r="FG26" s="103">
        <f t="shared" si="782"/>
        <v>0</v>
      </c>
      <c r="FH26" s="102"/>
      <c r="FI26" s="102"/>
      <c r="FJ26" s="102"/>
      <c r="FK26" s="102"/>
      <c r="FL26" s="102"/>
      <c r="FM26" s="102"/>
      <c r="FN26" s="102"/>
      <c r="FO26" s="102"/>
      <c r="FP26" s="102">
        <f t="shared" si="812"/>
        <v>0</v>
      </c>
      <c r="FQ26" s="102">
        <f t="shared" si="813"/>
        <v>0</v>
      </c>
      <c r="FR26" s="103">
        <f t="shared" si="789"/>
        <v>0</v>
      </c>
      <c r="FS26" s="103">
        <f t="shared" si="790"/>
        <v>0</v>
      </c>
      <c r="FT26" s="102"/>
      <c r="FU26" s="102"/>
      <c r="FV26" s="102"/>
      <c r="FW26" s="102"/>
      <c r="FX26" s="102"/>
      <c r="FY26" s="102"/>
      <c r="FZ26" s="102"/>
      <c r="GA26" s="102"/>
      <c r="GB26" s="102">
        <f t="shared" si="814"/>
        <v>0</v>
      </c>
      <c r="GC26" s="102">
        <f t="shared" si="815"/>
        <v>0</v>
      </c>
      <c r="GD26" s="103">
        <f t="shared" si="797"/>
        <v>0</v>
      </c>
      <c r="GE26" s="103">
        <f t="shared" si="798"/>
        <v>0</v>
      </c>
      <c r="GF26" s="102">
        <f t="shared" si="816"/>
        <v>0</v>
      </c>
      <c r="GG26" s="102">
        <f t="shared" si="817"/>
        <v>0</v>
      </c>
      <c r="GH26" s="102">
        <f t="shared" si="818"/>
        <v>0</v>
      </c>
      <c r="GI26" s="102">
        <f t="shared" si="819"/>
        <v>0</v>
      </c>
      <c r="GJ26" s="102">
        <f t="shared" ref="GJ26" si="850">SUM(L26,X26,AJ26,AV26,BH26,BT26,CF26,CR26,DD26,DP26,EB26,EN26,EZ26)</f>
        <v>0</v>
      </c>
      <c r="GK26" s="102">
        <f t="shared" ref="GK26" si="851">SUM(M26,Y26,AK26,AW26,BI26,BU26,CG26,CS26,DE26,DQ26,EC26,EO26,FA26)</f>
        <v>0</v>
      </c>
      <c r="GL26" s="102">
        <f t="shared" ref="GL26" si="852">SUM(N26,Z26,AL26,AX26,BJ26,BV26,CH26,CT26,DF26,DR26,ED26,EP26,FB26)</f>
        <v>0</v>
      </c>
      <c r="GM26" s="102">
        <f t="shared" ref="GM26" si="853">SUM(O26,AA26,AM26,AY26,BK26,BW26,CI26,CU26,DG26,DS26,EE26,EQ26,FC26)</f>
        <v>0</v>
      </c>
      <c r="GN26" s="102">
        <f t="shared" ref="GN26" si="854">SUM(P26,AB26,AN26,AZ26,BL26,BX26,CJ26,CV26,DH26,DT26,EF26,ER26,FD26)</f>
        <v>0</v>
      </c>
      <c r="GO26" s="102">
        <f t="shared" ref="GO26" si="855">SUM(Q26,AC26,AO26,BA26,BM26,BY26,CK26,CW26,DI26,DU26,EG26,ES26,FE26)</f>
        <v>0</v>
      </c>
      <c r="GP26" s="102"/>
      <c r="GQ26" s="102"/>
      <c r="GR26" s="147"/>
      <c r="GS26" s="81"/>
      <c r="GT26" s="183"/>
      <c r="GU26" s="183"/>
    </row>
    <row r="27" spans="2:203" hidden="1" x14ac:dyDescent="0.2">
      <c r="B27" s="105"/>
      <c r="C27" s="106"/>
      <c r="D27" s="106"/>
      <c r="E27" s="97" t="s">
        <v>27</v>
      </c>
      <c r="F27" s="108"/>
      <c r="G27" s="109"/>
      <c r="H27" s="110">
        <f>SUM(H28)</f>
        <v>1</v>
      </c>
      <c r="I27" s="110">
        <f t="shared" ref="I27:BT27" si="856">SUM(I28)</f>
        <v>129309.8315</v>
      </c>
      <c r="J27" s="110">
        <f t="shared" si="856"/>
        <v>0.25</v>
      </c>
      <c r="K27" s="110">
        <f t="shared" si="856"/>
        <v>32327.457875</v>
      </c>
      <c r="L27" s="110">
        <f t="shared" si="856"/>
        <v>0</v>
      </c>
      <c r="M27" s="110">
        <f t="shared" si="856"/>
        <v>0</v>
      </c>
      <c r="N27" s="110">
        <f t="shared" si="856"/>
        <v>0</v>
      </c>
      <c r="O27" s="110">
        <f t="shared" si="856"/>
        <v>0</v>
      </c>
      <c r="P27" s="110">
        <f t="shared" si="856"/>
        <v>0</v>
      </c>
      <c r="Q27" s="110">
        <f t="shared" si="856"/>
        <v>0</v>
      </c>
      <c r="R27" s="103">
        <f t="shared" si="180"/>
        <v>-0.25</v>
      </c>
      <c r="S27" s="103">
        <f t="shared" si="181"/>
        <v>-32327.457875</v>
      </c>
      <c r="T27" s="110">
        <f t="shared" si="856"/>
        <v>0</v>
      </c>
      <c r="U27" s="110">
        <f t="shared" si="856"/>
        <v>0</v>
      </c>
      <c r="V27" s="110">
        <f t="shared" si="856"/>
        <v>0</v>
      </c>
      <c r="W27" s="110">
        <f t="shared" si="856"/>
        <v>0</v>
      </c>
      <c r="X27" s="110">
        <f t="shared" si="856"/>
        <v>0</v>
      </c>
      <c r="Y27" s="110">
        <f t="shared" si="856"/>
        <v>0</v>
      </c>
      <c r="Z27" s="110">
        <f t="shared" si="856"/>
        <v>0</v>
      </c>
      <c r="AA27" s="110">
        <f t="shared" si="856"/>
        <v>0</v>
      </c>
      <c r="AB27" s="110">
        <f t="shared" si="856"/>
        <v>0</v>
      </c>
      <c r="AC27" s="110">
        <f t="shared" si="856"/>
        <v>0</v>
      </c>
      <c r="AD27" s="103">
        <f t="shared" si="693"/>
        <v>0</v>
      </c>
      <c r="AE27" s="103">
        <f t="shared" si="694"/>
        <v>0</v>
      </c>
      <c r="AF27" s="110">
        <f t="shared" si="856"/>
        <v>0</v>
      </c>
      <c r="AG27" s="110">
        <f t="shared" si="856"/>
        <v>0</v>
      </c>
      <c r="AH27" s="110">
        <f t="shared" si="856"/>
        <v>0</v>
      </c>
      <c r="AI27" s="110">
        <f t="shared" si="856"/>
        <v>0</v>
      </c>
      <c r="AJ27" s="110">
        <f t="shared" si="856"/>
        <v>0</v>
      </c>
      <c r="AK27" s="110">
        <f t="shared" si="856"/>
        <v>0</v>
      </c>
      <c r="AL27" s="110">
        <f t="shared" si="856"/>
        <v>0</v>
      </c>
      <c r="AM27" s="110">
        <f t="shared" si="856"/>
        <v>0</v>
      </c>
      <c r="AN27" s="110">
        <f t="shared" si="856"/>
        <v>0</v>
      </c>
      <c r="AO27" s="110">
        <f t="shared" si="856"/>
        <v>0</v>
      </c>
      <c r="AP27" s="103">
        <f t="shared" si="701"/>
        <v>0</v>
      </c>
      <c r="AQ27" s="103">
        <f t="shared" si="702"/>
        <v>0</v>
      </c>
      <c r="AR27" s="110">
        <f t="shared" si="856"/>
        <v>0</v>
      </c>
      <c r="AS27" s="110">
        <f t="shared" si="856"/>
        <v>0</v>
      </c>
      <c r="AT27" s="110">
        <f t="shared" si="856"/>
        <v>0</v>
      </c>
      <c r="AU27" s="110">
        <f t="shared" si="856"/>
        <v>0</v>
      </c>
      <c r="AV27" s="110">
        <f t="shared" si="856"/>
        <v>0</v>
      </c>
      <c r="AW27" s="110">
        <f t="shared" si="856"/>
        <v>0</v>
      </c>
      <c r="AX27" s="110">
        <f t="shared" si="856"/>
        <v>0</v>
      </c>
      <c r="AY27" s="110">
        <f t="shared" si="856"/>
        <v>0</v>
      </c>
      <c r="AZ27" s="110">
        <f t="shared" si="856"/>
        <v>0</v>
      </c>
      <c r="BA27" s="110">
        <f t="shared" si="856"/>
        <v>0</v>
      </c>
      <c r="BB27" s="103">
        <f t="shared" si="709"/>
        <v>0</v>
      </c>
      <c r="BC27" s="103">
        <f t="shared" si="710"/>
        <v>0</v>
      </c>
      <c r="BD27" s="110">
        <f t="shared" si="856"/>
        <v>80</v>
      </c>
      <c r="BE27" s="110">
        <f t="shared" si="856"/>
        <v>10344786.52</v>
      </c>
      <c r="BF27" s="110">
        <f t="shared" si="856"/>
        <v>20</v>
      </c>
      <c r="BG27" s="110">
        <f t="shared" si="856"/>
        <v>2586196.63</v>
      </c>
      <c r="BH27" s="110">
        <f t="shared" si="856"/>
        <v>19</v>
      </c>
      <c r="BI27" s="110">
        <f t="shared" si="856"/>
        <v>2456886.77</v>
      </c>
      <c r="BJ27" s="110">
        <f t="shared" si="856"/>
        <v>0</v>
      </c>
      <c r="BK27" s="110">
        <f t="shared" si="856"/>
        <v>0</v>
      </c>
      <c r="BL27" s="110">
        <f t="shared" si="856"/>
        <v>19</v>
      </c>
      <c r="BM27" s="110">
        <f t="shared" si="856"/>
        <v>2456886.77</v>
      </c>
      <c r="BN27" s="103">
        <f t="shared" si="717"/>
        <v>-1</v>
      </c>
      <c r="BO27" s="103">
        <f t="shared" si="718"/>
        <v>-129309.85999999987</v>
      </c>
      <c r="BP27" s="110">
        <f t="shared" si="856"/>
        <v>0</v>
      </c>
      <c r="BQ27" s="110">
        <f t="shared" si="856"/>
        <v>0</v>
      </c>
      <c r="BR27" s="110">
        <f t="shared" si="856"/>
        <v>0</v>
      </c>
      <c r="BS27" s="110">
        <f t="shared" si="856"/>
        <v>0</v>
      </c>
      <c r="BT27" s="110">
        <f t="shared" si="856"/>
        <v>0</v>
      </c>
      <c r="BU27" s="110">
        <f t="shared" ref="BU27:BY27" si="857">SUM(BU28)</f>
        <v>0</v>
      </c>
      <c r="BV27" s="110">
        <f t="shared" si="857"/>
        <v>0</v>
      </c>
      <c r="BW27" s="110">
        <f t="shared" si="857"/>
        <v>0</v>
      </c>
      <c r="BX27" s="110">
        <f t="shared" si="857"/>
        <v>0</v>
      </c>
      <c r="BY27" s="110">
        <f t="shared" si="857"/>
        <v>0</v>
      </c>
      <c r="BZ27" s="103">
        <f t="shared" si="725"/>
        <v>0</v>
      </c>
      <c r="CA27" s="103">
        <f t="shared" si="726"/>
        <v>0</v>
      </c>
      <c r="CB27" s="110">
        <f t="shared" ref="CB27:EF27" si="858">SUM(CB28)</f>
        <v>0</v>
      </c>
      <c r="CC27" s="110">
        <f t="shared" si="858"/>
        <v>0</v>
      </c>
      <c r="CD27" s="110">
        <f t="shared" si="858"/>
        <v>0</v>
      </c>
      <c r="CE27" s="110">
        <f t="shared" si="858"/>
        <v>0</v>
      </c>
      <c r="CF27" s="110">
        <f t="shared" si="858"/>
        <v>0</v>
      </c>
      <c r="CG27" s="110">
        <f t="shared" si="858"/>
        <v>0</v>
      </c>
      <c r="CH27" s="110">
        <f t="shared" si="858"/>
        <v>0</v>
      </c>
      <c r="CI27" s="110">
        <f t="shared" si="858"/>
        <v>0</v>
      </c>
      <c r="CJ27" s="110">
        <f t="shared" si="858"/>
        <v>0</v>
      </c>
      <c r="CK27" s="110">
        <f t="shared" si="858"/>
        <v>0</v>
      </c>
      <c r="CL27" s="103">
        <f t="shared" si="733"/>
        <v>0</v>
      </c>
      <c r="CM27" s="103">
        <f t="shared" si="734"/>
        <v>0</v>
      </c>
      <c r="CN27" s="110">
        <f t="shared" si="858"/>
        <v>0</v>
      </c>
      <c r="CO27" s="110">
        <f t="shared" si="858"/>
        <v>0</v>
      </c>
      <c r="CP27" s="110">
        <f t="shared" si="858"/>
        <v>0</v>
      </c>
      <c r="CQ27" s="110">
        <f t="shared" si="858"/>
        <v>0</v>
      </c>
      <c r="CR27" s="110">
        <f t="shared" si="858"/>
        <v>0</v>
      </c>
      <c r="CS27" s="110">
        <f t="shared" si="858"/>
        <v>0</v>
      </c>
      <c r="CT27" s="110">
        <f t="shared" si="858"/>
        <v>0</v>
      </c>
      <c r="CU27" s="110">
        <f t="shared" si="858"/>
        <v>0</v>
      </c>
      <c r="CV27" s="110">
        <f t="shared" si="858"/>
        <v>0</v>
      </c>
      <c r="CW27" s="110">
        <f t="shared" si="858"/>
        <v>0</v>
      </c>
      <c r="CX27" s="103">
        <f t="shared" si="741"/>
        <v>0</v>
      </c>
      <c r="CY27" s="103">
        <f t="shared" si="742"/>
        <v>0</v>
      </c>
      <c r="CZ27" s="110">
        <f t="shared" si="858"/>
        <v>0</v>
      </c>
      <c r="DA27" s="110">
        <f t="shared" si="858"/>
        <v>0</v>
      </c>
      <c r="DB27" s="110">
        <f t="shared" si="858"/>
        <v>0</v>
      </c>
      <c r="DC27" s="110">
        <f t="shared" si="858"/>
        <v>0</v>
      </c>
      <c r="DD27" s="110">
        <f t="shared" si="858"/>
        <v>0</v>
      </c>
      <c r="DE27" s="110">
        <f t="shared" si="858"/>
        <v>0</v>
      </c>
      <c r="DF27" s="110">
        <f t="shared" si="858"/>
        <v>0</v>
      </c>
      <c r="DG27" s="110">
        <f t="shared" si="858"/>
        <v>0</v>
      </c>
      <c r="DH27" s="110">
        <f t="shared" si="858"/>
        <v>0</v>
      </c>
      <c r="DI27" s="110">
        <f t="shared" si="858"/>
        <v>0</v>
      </c>
      <c r="DJ27" s="103">
        <f t="shared" si="749"/>
        <v>0</v>
      </c>
      <c r="DK27" s="103">
        <f t="shared" si="750"/>
        <v>0</v>
      </c>
      <c r="DL27" s="110">
        <f t="shared" si="858"/>
        <v>0</v>
      </c>
      <c r="DM27" s="110">
        <f t="shared" si="858"/>
        <v>0</v>
      </c>
      <c r="DN27" s="110">
        <f t="shared" si="858"/>
        <v>0</v>
      </c>
      <c r="DO27" s="110">
        <f t="shared" si="858"/>
        <v>0</v>
      </c>
      <c r="DP27" s="110">
        <f t="shared" si="858"/>
        <v>0</v>
      </c>
      <c r="DQ27" s="110">
        <f t="shared" si="858"/>
        <v>0</v>
      </c>
      <c r="DR27" s="110">
        <f t="shared" si="858"/>
        <v>0</v>
      </c>
      <c r="DS27" s="110">
        <f t="shared" si="858"/>
        <v>0</v>
      </c>
      <c r="DT27" s="110">
        <f t="shared" si="858"/>
        <v>0</v>
      </c>
      <c r="DU27" s="110">
        <f t="shared" si="858"/>
        <v>0</v>
      </c>
      <c r="DV27" s="103">
        <f t="shared" si="757"/>
        <v>0</v>
      </c>
      <c r="DW27" s="103">
        <f t="shared" si="758"/>
        <v>0</v>
      </c>
      <c r="DX27" s="110">
        <f t="shared" si="858"/>
        <v>0</v>
      </c>
      <c r="DY27" s="110">
        <f t="shared" si="858"/>
        <v>0</v>
      </c>
      <c r="DZ27" s="110">
        <f t="shared" si="858"/>
        <v>0</v>
      </c>
      <c r="EA27" s="110">
        <f t="shared" si="858"/>
        <v>0</v>
      </c>
      <c r="EB27" s="110">
        <f t="shared" si="858"/>
        <v>0</v>
      </c>
      <c r="EC27" s="110">
        <f t="shared" si="858"/>
        <v>0</v>
      </c>
      <c r="ED27" s="110">
        <f t="shared" si="858"/>
        <v>0</v>
      </c>
      <c r="EE27" s="110">
        <f t="shared" si="858"/>
        <v>0</v>
      </c>
      <c r="EF27" s="110">
        <f t="shared" si="858"/>
        <v>0</v>
      </c>
      <c r="EG27" s="110">
        <f t="shared" ref="EG27" si="859">SUM(EG28)</f>
        <v>0</v>
      </c>
      <c r="EH27" s="103">
        <f t="shared" si="765"/>
        <v>0</v>
      </c>
      <c r="EI27" s="103">
        <f t="shared" si="766"/>
        <v>0</v>
      </c>
      <c r="EJ27" s="110">
        <f t="shared" ref="EJ27:GQ27" si="860">SUM(EJ28)</f>
        <v>0</v>
      </c>
      <c r="EK27" s="110">
        <f t="shared" si="860"/>
        <v>0</v>
      </c>
      <c r="EL27" s="110">
        <f t="shared" si="860"/>
        <v>0</v>
      </c>
      <c r="EM27" s="110">
        <f t="shared" si="860"/>
        <v>0</v>
      </c>
      <c r="EN27" s="110">
        <f t="shared" si="860"/>
        <v>0</v>
      </c>
      <c r="EO27" s="110">
        <f t="shared" si="860"/>
        <v>0</v>
      </c>
      <c r="EP27" s="110">
        <f t="shared" si="860"/>
        <v>0</v>
      </c>
      <c r="EQ27" s="110">
        <f t="shared" si="860"/>
        <v>0</v>
      </c>
      <c r="ER27" s="110">
        <f t="shared" si="860"/>
        <v>0</v>
      </c>
      <c r="ES27" s="110">
        <f t="shared" si="860"/>
        <v>0</v>
      </c>
      <c r="ET27" s="103">
        <f t="shared" si="773"/>
        <v>0</v>
      </c>
      <c r="EU27" s="103">
        <f t="shared" si="774"/>
        <v>0</v>
      </c>
      <c r="EV27" s="110">
        <f t="shared" si="860"/>
        <v>0</v>
      </c>
      <c r="EW27" s="110">
        <f t="shared" si="860"/>
        <v>0</v>
      </c>
      <c r="EX27" s="110">
        <f t="shared" si="860"/>
        <v>0</v>
      </c>
      <c r="EY27" s="110">
        <f t="shared" si="860"/>
        <v>0</v>
      </c>
      <c r="EZ27" s="110">
        <f t="shared" si="860"/>
        <v>0</v>
      </c>
      <c r="FA27" s="110">
        <f t="shared" si="860"/>
        <v>0</v>
      </c>
      <c r="FB27" s="110">
        <f t="shared" si="860"/>
        <v>0</v>
      </c>
      <c r="FC27" s="110">
        <f t="shared" si="860"/>
        <v>0</v>
      </c>
      <c r="FD27" s="110">
        <f t="shared" si="860"/>
        <v>0</v>
      </c>
      <c r="FE27" s="110">
        <f t="shared" si="860"/>
        <v>0</v>
      </c>
      <c r="FF27" s="103">
        <f t="shared" si="781"/>
        <v>0</v>
      </c>
      <c r="FG27" s="103">
        <f t="shared" si="782"/>
        <v>0</v>
      </c>
      <c r="FH27" s="110">
        <f t="shared" si="860"/>
        <v>0</v>
      </c>
      <c r="FI27" s="110">
        <f t="shared" si="860"/>
        <v>0</v>
      </c>
      <c r="FJ27" s="110">
        <f t="shared" si="860"/>
        <v>0</v>
      </c>
      <c r="FK27" s="110">
        <f t="shared" si="860"/>
        <v>0</v>
      </c>
      <c r="FL27" s="110">
        <f t="shared" si="860"/>
        <v>0</v>
      </c>
      <c r="FM27" s="110">
        <f t="shared" si="860"/>
        <v>0</v>
      </c>
      <c r="FN27" s="110">
        <f t="shared" si="860"/>
        <v>0</v>
      </c>
      <c r="FO27" s="110">
        <f t="shared" si="860"/>
        <v>0</v>
      </c>
      <c r="FP27" s="110">
        <f t="shared" si="860"/>
        <v>0</v>
      </c>
      <c r="FQ27" s="110">
        <f t="shared" si="860"/>
        <v>0</v>
      </c>
      <c r="FR27" s="103">
        <f t="shared" si="789"/>
        <v>0</v>
      </c>
      <c r="FS27" s="103">
        <f t="shared" si="790"/>
        <v>0</v>
      </c>
      <c r="FT27" s="110">
        <f t="shared" si="860"/>
        <v>0</v>
      </c>
      <c r="FU27" s="110">
        <f t="shared" si="860"/>
        <v>0</v>
      </c>
      <c r="FV27" s="110">
        <f t="shared" si="860"/>
        <v>0</v>
      </c>
      <c r="FW27" s="110">
        <f t="shared" si="860"/>
        <v>0</v>
      </c>
      <c r="FX27" s="110">
        <f t="shared" si="860"/>
        <v>0</v>
      </c>
      <c r="FY27" s="110">
        <f t="shared" si="860"/>
        <v>0</v>
      </c>
      <c r="FZ27" s="110">
        <f t="shared" si="860"/>
        <v>0</v>
      </c>
      <c r="GA27" s="110">
        <f t="shared" si="860"/>
        <v>0</v>
      </c>
      <c r="GB27" s="110">
        <f t="shared" si="860"/>
        <v>0</v>
      </c>
      <c r="GC27" s="110">
        <f t="shared" si="860"/>
        <v>0</v>
      </c>
      <c r="GD27" s="103">
        <f t="shared" si="797"/>
        <v>0</v>
      </c>
      <c r="GE27" s="103">
        <f t="shared" si="798"/>
        <v>0</v>
      </c>
      <c r="GF27" s="110">
        <f t="shared" si="860"/>
        <v>81</v>
      </c>
      <c r="GG27" s="110">
        <f t="shared" si="860"/>
        <v>10474096.351499999</v>
      </c>
      <c r="GH27" s="133">
        <f t="shared" ref="GH27:GH28" si="861">SUM(GF27/12*$A$2)</f>
        <v>20.25</v>
      </c>
      <c r="GI27" s="199">
        <f t="shared" ref="GI27:GI28" si="862">SUM(GG27/12*$A$2)</f>
        <v>2618524.0878749997</v>
      </c>
      <c r="GJ27" s="110">
        <f t="shared" si="860"/>
        <v>19</v>
      </c>
      <c r="GK27" s="110">
        <f t="shared" si="860"/>
        <v>2456886.77</v>
      </c>
      <c r="GL27" s="110">
        <f t="shared" si="860"/>
        <v>0</v>
      </c>
      <c r="GM27" s="110">
        <f t="shared" si="860"/>
        <v>0</v>
      </c>
      <c r="GN27" s="110">
        <f t="shared" si="860"/>
        <v>19</v>
      </c>
      <c r="GO27" s="110">
        <f t="shared" si="860"/>
        <v>2456886.77</v>
      </c>
      <c r="GP27" s="110">
        <f t="shared" si="860"/>
        <v>-1.25</v>
      </c>
      <c r="GQ27" s="110">
        <f t="shared" si="860"/>
        <v>-161637.31787499972</v>
      </c>
      <c r="GR27" s="147"/>
      <c r="GS27" s="81"/>
      <c r="GT27" s="183"/>
      <c r="GU27" s="183"/>
    </row>
    <row r="28" spans="2:203" hidden="1" x14ac:dyDescent="0.2">
      <c r="B28" s="105"/>
      <c r="C28" s="111"/>
      <c r="D28" s="112"/>
      <c r="E28" s="127" t="s">
        <v>28</v>
      </c>
      <c r="F28" s="129">
        <v>5</v>
      </c>
      <c r="G28" s="130">
        <v>129309.8315</v>
      </c>
      <c r="H28" s="110">
        <v>1</v>
      </c>
      <c r="I28" s="110">
        <v>129309.8315</v>
      </c>
      <c r="J28" s="110">
        <f t="shared" si="278"/>
        <v>0.25</v>
      </c>
      <c r="K28" s="110">
        <f t="shared" si="279"/>
        <v>32327.457875</v>
      </c>
      <c r="L28" s="110">
        <f t="shared" ref="L28" si="863">SUM(L29:L30)</f>
        <v>0</v>
      </c>
      <c r="M28" s="110">
        <f t="shared" ref="M28" si="864">SUM(M29:M30)</f>
        <v>0</v>
      </c>
      <c r="N28" s="110">
        <f t="shared" ref="N28" si="865">SUM(N29:N30)</f>
        <v>0</v>
      </c>
      <c r="O28" s="110">
        <f t="shared" ref="O28" si="866">SUM(O29:O30)</f>
        <v>0</v>
      </c>
      <c r="P28" s="110">
        <f t="shared" ref="P28" si="867">SUM(P29:P30)</f>
        <v>0</v>
      </c>
      <c r="Q28" s="110">
        <f t="shared" ref="Q28" si="868">SUM(Q29:Q30)</f>
        <v>0</v>
      </c>
      <c r="R28" s="126">
        <f t="shared" si="180"/>
        <v>-0.25</v>
      </c>
      <c r="S28" s="126">
        <f t="shared" si="181"/>
        <v>-32327.457875</v>
      </c>
      <c r="T28" s="110"/>
      <c r="U28" s="110">
        <v>0</v>
      </c>
      <c r="V28" s="110">
        <f t="shared" si="281"/>
        <v>0</v>
      </c>
      <c r="W28" s="110">
        <f t="shared" si="282"/>
        <v>0</v>
      </c>
      <c r="X28" s="110">
        <f t="shared" ref="X28" si="869">SUM(X29:X30)</f>
        <v>0</v>
      </c>
      <c r="Y28" s="110">
        <f t="shared" ref="Y28" si="870">SUM(Y29:Y30)</f>
        <v>0</v>
      </c>
      <c r="Z28" s="110">
        <f t="shared" ref="Z28" si="871">SUM(Z29:Z30)</f>
        <v>0</v>
      </c>
      <c r="AA28" s="110">
        <f t="shared" ref="AA28" si="872">SUM(AA29:AA30)</f>
        <v>0</v>
      </c>
      <c r="AB28" s="110">
        <f t="shared" ref="AB28" si="873">SUM(AB29:AB30)</f>
        <v>0</v>
      </c>
      <c r="AC28" s="110">
        <f t="shared" ref="AC28" si="874">SUM(AC29:AC30)</f>
        <v>0</v>
      </c>
      <c r="AD28" s="126">
        <f t="shared" si="693"/>
        <v>0</v>
      </c>
      <c r="AE28" s="126">
        <f t="shared" si="694"/>
        <v>0</v>
      </c>
      <c r="AF28" s="110">
        <f>VLOOKUP($E28,'ВМП план'!$B$8:$AL$43,12,0)</f>
        <v>0</v>
      </c>
      <c r="AG28" s="110">
        <f>VLOOKUP($E28,'ВМП план'!$B$8:$AL$43,13,0)</f>
        <v>0</v>
      </c>
      <c r="AH28" s="110">
        <f t="shared" si="288"/>
        <v>0</v>
      </c>
      <c r="AI28" s="110">
        <f t="shared" si="289"/>
        <v>0</v>
      </c>
      <c r="AJ28" s="110">
        <f t="shared" ref="AJ28" si="875">SUM(AJ29:AJ30)</f>
        <v>0</v>
      </c>
      <c r="AK28" s="110">
        <f t="shared" ref="AK28" si="876">SUM(AK29:AK30)</f>
        <v>0</v>
      </c>
      <c r="AL28" s="110">
        <f t="shared" ref="AL28" si="877">SUM(AL29:AL30)</f>
        <v>0</v>
      </c>
      <c r="AM28" s="110">
        <f t="shared" ref="AM28" si="878">SUM(AM29:AM30)</f>
        <v>0</v>
      </c>
      <c r="AN28" s="110">
        <f t="shared" ref="AN28" si="879">SUM(AN29:AN30)</f>
        <v>0</v>
      </c>
      <c r="AO28" s="110">
        <f t="shared" ref="AO28" si="880">SUM(AO29:AO30)</f>
        <v>0</v>
      </c>
      <c r="AP28" s="126">
        <f t="shared" si="701"/>
        <v>0</v>
      </c>
      <c r="AQ28" s="126">
        <f t="shared" si="702"/>
        <v>0</v>
      </c>
      <c r="AR28" s="110"/>
      <c r="AS28" s="110"/>
      <c r="AT28" s="110">
        <f t="shared" si="295"/>
        <v>0</v>
      </c>
      <c r="AU28" s="110">
        <f t="shared" si="296"/>
        <v>0</v>
      </c>
      <c r="AV28" s="110">
        <f t="shared" ref="AV28" si="881">SUM(AV29:AV30)</f>
        <v>0</v>
      </c>
      <c r="AW28" s="110">
        <f t="shared" ref="AW28" si="882">SUM(AW29:AW30)</f>
        <v>0</v>
      </c>
      <c r="AX28" s="110">
        <f t="shared" ref="AX28" si="883">SUM(AX29:AX30)</f>
        <v>0</v>
      </c>
      <c r="AY28" s="110">
        <f t="shared" ref="AY28" si="884">SUM(AY29:AY30)</f>
        <v>0</v>
      </c>
      <c r="AZ28" s="110">
        <f t="shared" ref="AZ28" si="885">SUM(AZ29:AZ30)</f>
        <v>0</v>
      </c>
      <c r="BA28" s="110">
        <f t="shared" ref="BA28" si="886">SUM(BA29:BA30)</f>
        <v>0</v>
      </c>
      <c r="BB28" s="126">
        <f t="shared" si="709"/>
        <v>0</v>
      </c>
      <c r="BC28" s="126">
        <f t="shared" si="710"/>
        <v>0</v>
      </c>
      <c r="BD28" s="110">
        <v>80</v>
      </c>
      <c r="BE28" s="110">
        <v>10344786.52</v>
      </c>
      <c r="BF28" s="110">
        <f t="shared" si="302"/>
        <v>20</v>
      </c>
      <c r="BG28" s="110">
        <f t="shared" si="303"/>
        <v>2586196.63</v>
      </c>
      <c r="BH28" s="110">
        <f t="shared" ref="BH28" si="887">SUM(BH29:BH30)</f>
        <v>19</v>
      </c>
      <c r="BI28" s="110">
        <f t="shared" ref="BI28" si="888">SUM(BI29:BI30)</f>
        <v>2456886.77</v>
      </c>
      <c r="BJ28" s="110">
        <f t="shared" ref="BJ28" si="889">SUM(BJ29:BJ30)</f>
        <v>0</v>
      </c>
      <c r="BK28" s="110">
        <f t="shared" ref="BK28" si="890">SUM(BK29:BK30)</f>
        <v>0</v>
      </c>
      <c r="BL28" s="110">
        <f t="shared" ref="BL28" si="891">SUM(BL29:BL30)</f>
        <v>19</v>
      </c>
      <c r="BM28" s="110">
        <f t="shared" ref="BM28" si="892">SUM(BM29:BM30)</f>
        <v>2456886.77</v>
      </c>
      <c r="BN28" s="126">
        <f t="shared" si="717"/>
        <v>-1</v>
      </c>
      <c r="BO28" s="126">
        <f t="shared" si="718"/>
        <v>-129309.85999999987</v>
      </c>
      <c r="BP28" s="110"/>
      <c r="BQ28" s="110"/>
      <c r="BR28" s="110">
        <f t="shared" si="309"/>
        <v>0</v>
      </c>
      <c r="BS28" s="110">
        <f t="shared" si="310"/>
        <v>0</v>
      </c>
      <c r="BT28" s="110">
        <f t="shared" ref="BT28" si="893">SUM(BT29:BT30)</f>
        <v>0</v>
      </c>
      <c r="BU28" s="110">
        <f t="shared" ref="BU28" si="894">SUM(BU29:BU30)</f>
        <v>0</v>
      </c>
      <c r="BV28" s="110">
        <f t="shared" ref="BV28" si="895">SUM(BV29:BV30)</f>
        <v>0</v>
      </c>
      <c r="BW28" s="110">
        <f t="shared" ref="BW28" si="896">SUM(BW29:BW30)</f>
        <v>0</v>
      </c>
      <c r="BX28" s="110">
        <f t="shared" ref="BX28" si="897">SUM(BX29:BX30)</f>
        <v>0</v>
      </c>
      <c r="BY28" s="110">
        <f t="shared" ref="BY28" si="898">SUM(BY29:BY30)</f>
        <v>0</v>
      </c>
      <c r="BZ28" s="126">
        <f t="shared" si="725"/>
        <v>0</v>
      </c>
      <c r="CA28" s="126">
        <f t="shared" si="726"/>
        <v>0</v>
      </c>
      <c r="CB28" s="110"/>
      <c r="CC28" s="110"/>
      <c r="CD28" s="110">
        <f t="shared" si="316"/>
        <v>0</v>
      </c>
      <c r="CE28" s="110">
        <f t="shared" si="317"/>
        <v>0</v>
      </c>
      <c r="CF28" s="110">
        <f t="shared" ref="CF28" si="899">SUM(CF29:CF30)</f>
        <v>0</v>
      </c>
      <c r="CG28" s="110">
        <f t="shared" ref="CG28" si="900">SUM(CG29:CG30)</f>
        <v>0</v>
      </c>
      <c r="CH28" s="110">
        <f t="shared" ref="CH28" si="901">SUM(CH29:CH30)</f>
        <v>0</v>
      </c>
      <c r="CI28" s="110">
        <f t="shared" ref="CI28" si="902">SUM(CI29:CI30)</f>
        <v>0</v>
      </c>
      <c r="CJ28" s="110">
        <f t="shared" ref="CJ28" si="903">SUM(CJ29:CJ30)</f>
        <v>0</v>
      </c>
      <c r="CK28" s="110">
        <f t="shared" ref="CK28" si="904">SUM(CK29:CK30)</f>
        <v>0</v>
      </c>
      <c r="CL28" s="126">
        <f t="shared" si="733"/>
        <v>0</v>
      </c>
      <c r="CM28" s="126">
        <f t="shared" si="734"/>
        <v>0</v>
      </c>
      <c r="CN28" s="110"/>
      <c r="CO28" s="110"/>
      <c r="CP28" s="110">
        <f t="shared" si="323"/>
        <v>0</v>
      </c>
      <c r="CQ28" s="110">
        <f t="shared" si="324"/>
        <v>0</v>
      </c>
      <c r="CR28" s="110">
        <f t="shared" ref="CR28" si="905">SUM(CR29:CR30)</f>
        <v>0</v>
      </c>
      <c r="CS28" s="110">
        <f t="shared" ref="CS28" si="906">SUM(CS29:CS30)</f>
        <v>0</v>
      </c>
      <c r="CT28" s="110">
        <f t="shared" ref="CT28" si="907">SUM(CT29:CT30)</f>
        <v>0</v>
      </c>
      <c r="CU28" s="110">
        <f t="shared" ref="CU28" si="908">SUM(CU29:CU30)</f>
        <v>0</v>
      </c>
      <c r="CV28" s="110">
        <f t="shared" ref="CV28" si="909">SUM(CV29:CV30)</f>
        <v>0</v>
      </c>
      <c r="CW28" s="110">
        <f t="shared" ref="CW28" si="910">SUM(CW29:CW30)</f>
        <v>0</v>
      </c>
      <c r="CX28" s="126">
        <f t="shared" si="741"/>
        <v>0</v>
      </c>
      <c r="CY28" s="126">
        <f t="shared" si="742"/>
        <v>0</v>
      </c>
      <c r="CZ28" s="110"/>
      <c r="DA28" s="110"/>
      <c r="DB28" s="110">
        <f t="shared" si="330"/>
        <v>0</v>
      </c>
      <c r="DC28" s="110">
        <f t="shared" si="331"/>
        <v>0</v>
      </c>
      <c r="DD28" s="110">
        <f t="shared" ref="DD28" si="911">SUM(DD29:DD30)</f>
        <v>0</v>
      </c>
      <c r="DE28" s="110">
        <f t="shared" ref="DE28" si="912">SUM(DE29:DE30)</f>
        <v>0</v>
      </c>
      <c r="DF28" s="110">
        <f t="shared" ref="DF28" si="913">SUM(DF29:DF30)</f>
        <v>0</v>
      </c>
      <c r="DG28" s="110">
        <f t="shared" ref="DG28" si="914">SUM(DG29:DG30)</f>
        <v>0</v>
      </c>
      <c r="DH28" s="110">
        <f t="shared" ref="DH28" si="915">SUM(DH29:DH30)</f>
        <v>0</v>
      </c>
      <c r="DI28" s="110">
        <f t="shared" ref="DI28" si="916">SUM(DI29:DI30)</f>
        <v>0</v>
      </c>
      <c r="DJ28" s="126">
        <f t="shared" si="749"/>
        <v>0</v>
      </c>
      <c r="DK28" s="126">
        <f t="shared" si="750"/>
        <v>0</v>
      </c>
      <c r="DL28" s="110"/>
      <c r="DM28" s="110"/>
      <c r="DN28" s="110">
        <f t="shared" si="337"/>
        <v>0</v>
      </c>
      <c r="DO28" s="110">
        <f t="shared" si="338"/>
        <v>0</v>
      </c>
      <c r="DP28" s="110">
        <f t="shared" ref="DP28" si="917">SUM(DP29:DP30)</f>
        <v>0</v>
      </c>
      <c r="DQ28" s="110">
        <f t="shared" ref="DQ28" si="918">SUM(DQ29:DQ30)</f>
        <v>0</v>
      </c>
      <c r="DR28" s="110">
        <f t="shared" ref="DR28" si="919">SUM(DR29:DR30)</f>
        <v>0</v>
      </c>
      <c r="DS28" s="110">
        <f t="shared" ref="DS28" si="920">SUM(DS29:DS30)</f>
        <v>0</v>
      </c>
      <c r="DT28" s="110">
        <f t="shared" ref="DT28" si="921">SUM(DT29:DT30)</f>
        <v>0</v>
      </c>
      <c r="DU28" s="110">
        <f t="shared" ref="DU28" si="922">SUM(DU29:DU30)</f>
        <v>0</v>
      </c>
      <c r="DV28" s="126">
        <f t="shared" si="757"/>
        <v>0</v>
      </c>
      <c r="DW28" s="126">
        <f t="shared" si="758"/>
        <v>0</v>
      </c>
      <c r="DX28" s="110"/>
      <c r="DY28" s="110">
        <v>0</v>
      </c>
      <c r="DZ28" s="110">
        <f t="shared" si="344"/>
        <v>0</v>
      </c>
      <c r="EA28" s="110">
        <f t="shared" si="345"/>
        <v>0</v>
      </c>
      <c r="EB28" s="110">
        <f t="shared" ref="EB28" si="923">SUM(EB29:EB30)</f>
        <v>0</v>
      </c>
      <c r="EC28" s="110">
        <f t="shared" ref="EC28" si="924">SUM(EC29:EC30)</f>
        <v>0</v>
      </c>
      <c r="ED28" s="110">
        <f t="shared" ref="ED28" si="925">SUM(ED29:ED30)</f>
        <v>0</v>
      </c>
      <c r="EE28" s="110">
        <f t="shared" ref="EE28" si="926">SUM(EE29:EE30)</f>
        <v>0</v>
      </c>
      <c r="EF28" s="110">
        <f t="shared" ref="EF28" si="927">SUM(EF29:EF30)</f>
        <v>0</v>
      </c>
      <c r="EG28" s="110">
        <f t="shared" ref="EG28" si="928">SUM(EG29:EG30)</f>
        <v>0</v>
      </c>
      <c r="EH28" s="126">
        <f t="shared" si="765"/>
        <v>0</v>
      </c>
      <c r="EI28" s="126">
        <f t="shared" si="766"/>
        <v>0</v>
      </c>
      <c r="EJ28" s="110"/>
      <c r="EK28" s="110">
        <v>0</v>
      </c>
      <c r="EL28" s="110">
        <f t="shared" si="351"/>
        <v>0</v>
      </c>
      <c r="EM28" s="110">
        <f t="shared" si="352"/>
        <v>0</v>
      </c>
      <c r="EN28" s="110">
        <f t="shared" ref="EN28" si="929">SUM(EN29:EN30)</f>
        <v>0</v>
      </c>
      <c r="EO28" s="110">
        <f t="shared" ref="EO28" si="930">SUM(EO29:EO30)</f>
        <v>0</v>
      </c>
      <c r="EP28" s="110">
        <f t="shared" ref="EP28" si="931">SUM(EP29:EP30)</f>
        <v>0</v>
      </c>
      <c r="EQ28" s="110">
        <f t="shared" ref="EQ28" si="932">SUM(EQ29:EQ30)</f>
        <v>0</v>
      </c>
      <c r="ER28" s="110">
        <f t="shared" ref="ER28" si="933">SUM(ER29:ER30)</f>
        <v>0</v>
      </c>
      <c r="ES28" s="110">
        <f t="shared" ref="ES28" si="934">SUM(ES29:ES30)</f>
        <v>0</v>
      </c>
      <c r="ET28" s="126">
        <f t="shared" si="773"/>
        <v>0</v>
      </c>
      <c r="EU28" s="126">
        <f t="shared" si="774"/>
        <v>0</v>
      </c>
      <c r="EV28" s="110"/>
      <c r="EW28" s="110"/>
      <c r="EX28" s="110">
        <f t="shared" si="358"/>
        <v>0</v>
      </c>
      <c r="EY28" s="110">
        <f t="shared" si="359"/>
        <v>0</v>
      </c>
      <c r="EZ28" s="110">
        <f t="shared" ref="EZ28" si="935">SUM(EZ29:EZ30)</f>
        <v>0</v>
      </c>
      <c r="FA28" s="110">
        <f t="shared" ref="FA28" si="936">SUM(FA29:FA30)</f>
        <v>0</v>
      </c>
      <c r="FB28" s="110">
        <f t="shared" ref="FB28" si="937">SUM(FB29:FB30)</f>
        <v>0</v>
      </c>
      <c r="FC28" s="110">
        <f t="shared" ref="FC28" si="938">SUM(FC29:FC30)</f>
        <v>0</v>
      </c>
      <c r="FD28" s="110">
        <f t="shared" ref="FD28" si="939">SUM(FD29:FD30)</f>
        <v>0</v>
      </c>
      <c r="FE28" s="110">
        <f t="shared" ref="FE28" si="940">SUM(FE29:FE30)</f>
        <v>0</v>
      </c>
      <c r="FF28" s="126">
        <f t="shared" si="781"/>
        <v>0</v>
      </c>
      <c r="FG28" s="126">
        <f t="shared" si="782"/>
        <v>0</v>
      </c>
      <c r="FH28" s="110"/>
      <c r="FI28" s="110"/>
      <c r="FJ28" s="110">
        <f t="shared" si="365"/>
        <v>0</v>
      </c>
      <c r="FK28" s="110">
        <f t="shared" si="366"/>
        <v>0</v>
      </c>
      <c r="FL28" s="110">
        <f t="shared" ref="FL28" si="941">SUM(FL29:FL30)</f>
        <v>0</v>
      </c>
      <c r="FM28" s="110">
        <f t="shared" ref="FM28" si="942">SUM(FM29:FM30)</f>
        <v>0</v>
      </c>
      <c r="FN28" s="110">
        <f t="shared" ref="FN28" si="943">SUM(FN29:FN30)</f>
        <v>0</v>
      </c>
      <c r="FO28" s="110">
        <f t="shared" ref="FO28" si="944">SUM(FO29:FO30)</f>
        <v>0</v>
      </c>
      <c r="FP28" s="110">
        <f t="shared" ref="FP28" si="945">SUM(FP29:FP30)</f>
        <v>0</v>
      </c>
      <c r="FQ28" s="110">
        <f t="shared" ref="FQ28" si="946">SUM(FQ29:FQ30)</f>
        <v>0</v>
      </c>
      <c r="FR28" s="126">
        <f t="shared" si="789"/>
        <v>0</v>
      </c>
      <c r="FS28" s="126">
        <f t="shared" si="790"/>
        <v>0</v>
      </c>
      <c r="FT28" s="110"/>
      <c r="FU28" s="110"/>
      <c r="FV28" s="110">
        <f t="shared" si="372"/>
        <v>0</v>
      </c>
      <c r="FW28" s="110">
        <f t="shared" si="373"/>
        <v>0</v>
      </c>
      <c r="FX28" s="110">
        <f t="shared" ref="FX28" si="947">SUM(FX29:FX30)</f>
        <v>0</v>
      </c>
      <c r="FY28" s="110">
        <f t="shared" ref="FY28" si="948">SUM(FY29:FY30)</f>
        <v>0</v>
      </c>
      <c r="FZ28" s="110">
        <f t="shared" ref="FZ28" si="949">SUM(FZ29:FZ30)</f>
        <v>0</v>
      </c>
      <c r="GA28" s="110">
        <f t="shared" ref="GA28" si="950">SUM(GA29:GA30)</f>
        <v>0</v>
      </c>
      <c r="GB28" s="110">
        <f t="shared" ref="GB28" si="951">SUM(GB29:GB30)</f>
        <v>0</v>
      </c>
      <c r="GC28" s="110">
        <f t="shared" ref="GC28" si="952">SUM(GC29:GC30)</f>
        <v>0</v>
      </c>
      <c r="GD28" s="126">
        <f t="shared" si="797"/>
        <v>0</v>
      </c>
      <c r="GE28" s="126">
        <f t="shared" si="798"/>
        <v>0</v>
      </c>
      <c r="GF28" s="110">
        <f t="shared" ref="GF28:GG28" si="953">H28+T28+AF28+AR28+BD28+BP28+CB28+CN28+CZ28+DL28+DX28+EJ28+EV28+FH28+FT28</f>
        <v>81</v>
      </c>
      <c r="GG28" s="110">
        <f t="shared" si="953"/>
        <v>10474096.351499999</v>
      </c>
      <c r="GH28" s="133">
        <f t="shared" si="861"/>
        <v>20.25</v>
      </c>
      <c r="GI28" s="199">
        <f t="shared" si="862"/>
        <v>2618524.0878749997</v>
      </c>
      <c r="GJ28" s="110">
        <f t="shared" ref="GJ28" si="954">SUM(GJ29:GJ30)</f>
        <v>19</v>
      </c>
      <c r="GK28" s="110">
        <f t="shared" ref="GK28" si="955">SUM(GK29:GK30)</f>
        <v>2456886.77</v>
      </c>
      <c r="GL28" s="110">
        <f t="shared" ref="GL28" si="956">SUM(GL29:GL30)</f>
        <v>0</v>
      </c>
      <c r="GM28" s="110">
        <f t="shared" ref="GM28" si="957">SUM(GM29:GM30)</f>
        <v>0</v>
      </c>
      <c r="GN28" s="110">
        <f t="shared" ref="GN28" si="958">SUM(GN29:GN30)</f>
        <v>19</v>
      </c>
      <c r="GO28" s="110">
        <f t="shared" ref="GO28" si="959">SUM(GO29:GO30)</f>
        <v>2456886.77</v>
      </c>
      <c r="GP28" s="110">
        <f>SUM(GJ28-GH28)</f>
        <v>-1.25</v>
      </c>
      <c r="GQ28" s="110">
        <f>SUM(GK28-GI28)</f>
        <v>-161637.31787499972</v>
      </c>
      <c r="GR28" s="147"/>
      <c r="GS28" s="81"/>
      <c r="GT28" s="183">
        <v>129309.8315</v>
      </c>
      <c r="GU28" s="183">
        <f t="shared" si="183"/>
        <v>129309.83</v>
      </c>
    </row>
    <row r="29" spans="2:203" ht="46.5" hidden="1" customHeight="1" x14ac:dyDescent="0.2">
      <c r="B29" s="81" t="s">
        <v>141</v>
      </c>
      <c r="C29" s="82" t="s">
        <v>142</v>
      </c>
      <c r="D29" s="89">
        <v>38</v>
      </c>
      <c r="E29" s="89" t="s">
        <v>143</v>
      </c>
      <c r="F29" s="89">
        <v>5</v>
      </c>
      <c r="G29" s="101">
        <v>129309.8315</v>
      </c>
      <c r="H29" s="102"/>
      <c r="I29" s="102"/>
      <c r="J29" s="102"/>
      <c r="K29" s="102"/>
      <c r="L29" s="102">
        <f>VLOOKUP($D29,'факт '!$D$7:$AQ$89,3,0)</f>
        <v>0</v>
      </c>
      <c r="M29" s="102">
        <f>VLOOKUP($D29,'факт '!$D$7:$AQ$89,4,0)</f>
        <v>0</v>
      </c>
      <c r="N29" s="102"/>
      <c r="O29" s="102"/>
      <c r="P29" s="102">
        <f>SUM(L29+N29)</f>
        <v>0</v>
      </c>
      <c r="Q29" s="102">
        <f>SUM(M29+O29)</f>
        <v>0</v>
      </c>
      <c r="R29" s="103">
        <f t="shared" ref="R29" si="960">SUM(L29-J29)</f>
        <v>0</v>
      </c>
      <c r="S29" s="103">
        <f t="shared" ref="S29" si="961">SUM(M29-K29)</f>
        <v>0</v>
      </c>
      <c r="T29" s="102"/>
      <c r="U29" s="102"/>
      <c r="V29" s="102"/>
      <c r="W29" s="102"/>
      <c r="X29" s="102">
        <f>VLOOKUP($D29,'факт '!$D$7:$AQ$89,7,0)</f>
        <v>0</v>
      </c>
      <c r="Y29" s="102">
        <f>VLOOKUP($D29,'факт '!$D$7:$AQ$89,8,0)</f>
        <v>0</v>
      </c>
      <c r="Z29" s="102">
        <f>VLOOKUP($D29,'факт '!$D$7:$AQ$89,9,0)</f>
        <v>0</v>
      </c>
      <c r="AA29" s="102">
        <f>VLOOKUP($D29,'факт '!$D$7:$AQ$89,10,0)</f>
        <v>0</v>
      </c>
      <c r="AB29" s="102">
        <f>SUM(X29+Z29)</f>
        <v>0</v>
      </c>
      <c r="AC29" s="102">
        <f>SUM(Y29+AA29)</f>
        <v>0</v>
      </c>
      <c r="AD29" s="103">
        <f t="shared" ref="AD29" si="962">SUM(X29-V29)</f>
        <v>0</v>
      </c>
      <c r="AE29" s="103">
        <f t="shared" ref="AE29" si="963">SUM(Y29-W29)</f>
        <v>0</v>
      </c>
      <c r="AF29" s="102"/>
      <c r="AG29" s="102"/>
      <c r="AH29" s="102"/>
      <c r="AI29" s="102"/>
      <c r="AJ29" s="102">
        <f>VLOOKUP($D29,'факт '!$D$7:$AQ$89,5,0)</f>
        <v>0</v>
      </c>
      <c r="AK29" s="102">
        <f>VLOOKUP($D29,'факт '!$D$7:$AQ$89,6,0)</f>
        <v>0</v>
      </c>
      <c r="AL29" s="102"/>
      <c r="AM29" s="102"/>
      <c r="AN29" s="102">
        <f>SUM(AJ29+AL29)</f>
        <v>0</v>
      </c>
      <c r="AO29" s="102">
        <f>SUM(AK29+AM29)</f>
        <v>0</v>
      </c>
      <c r="AP29" s="103">
        <f t="shared" ref="AP29" si="964">SUM(AJ29-AH29)</f>
        <v>0</v>
      </c>
      <c r="AQ29" s="103">
        <f t="shared" si="702"/>
        <v>0</v>
      </c>
      <c r="AR29" s="102"/>
      <c r="AS29" s="102"/>
      <c r="AT29" s="102"/>
      <c r="AU29" s="102"/>
      <c r="AV29" s="102">
        <f>VLOOKUP($D29,'факт '!$D$7:$AQ$89,11,0)</f>
        <v>0</v>
      </c>
      <c r="AW29" s="102">
        <f>VLOOKUP($D29,'факт '!$D$7:$AQ$89,12,0)</f>
        <v>0</v>
      </c>
      <c r="AX29" s="102"/>
      <c r="AY29" s="102"/>
      <c r="AZ29" s="102">
        <f>SUM(AV29+AX29)</f>
        <v>0</v>
      </c>
      <c r="BA29" s="102">
        <f>SUM(AW29+AY29)</f>
        <v>0</v>
      </c>
      <c r="BB29" s="103">
        <f t="shared" si="709"/>
        <v>0</v>
      </c>
      <c r="BC29" s="103">
        <f t="shared" si="710"/>
        <v>0</v>
      </c>
      <c r="BD29" s="102"/>
      <c r="BE29" s="102"/>
      <c r="BF29" s="102"/>
      <c r="BG29" s="102"/>
      <c r="BH29" s="102">
        <f>VLOOKUP($D29,'факт '!$D$7:$AQ$89,15,0)</f>
        <v>19</v>
      </c>
      <c r="BI29" s="102">
        <f>VLOOKUP($D29,'факт '!$D$7:$AQ$89,16,0)</f>
        <v>2456886.77</v>
      </c>
      <c r="BJ29" s="102">
        <f>VLOOKUP($D29,'факт '!$D$7:$AQ$89,17,0)</f>
        <v>0</v>
      </c>
      <c r="BK29" s="102">
        <f>VLOOKUP($D29,'факт '!$D$7:$AQ$89,18,0)</f>
        <v>0</v>
      </c>
      <c r="BL29" s="102">
        <f>SUM(BH29+BJ29)</f>
        <v>19</v>
      </c>
      <c r="BM29" s="102">
        <f>SUM(BI29+BK29)</f>
        <v>2456886.77</v>
      </c>
      <c r="BN29" s="103">
        <f t="shared" si="717"/>
        <v>19</v>
      </c>
      <c r="BO29" s="103">
        <f t="shared" si="718"/>
        <v>2456886.77</v>
      </c>
      <c r="BP29" s="102"/>
      <c r="BQ29" s="102"/>
      <c r="BR29" s="102"/>
      <c r="BS29" s="102"/>
      <c r="BT29" s="102">
        <f>VLOOKUP($D29,'факт '!$D$7:$AQ$89,19,0)</f>
        <v>0</v>
      </c>
      <c r="BU29" s="102">
        <f>VLOOKUP($D29,'факт '!$D$7:$AQ$89,20,0)</f>
        <v>0</v>
      </c>
      <c r="BV29" s="102">
        <f>VLOOKUP($D29,'факт '!$D$7:$AQ$89,21,0)</f>
        <v>0</v>
      </c>
      <c r="BW29" s="102">
        <f>VLOOKUP($D29,'факт '!$D$7:$AQ$89,22,0)</f>
        <v>0</v>
      </c>
      <c r="BX29" s="102">
        <f>SUM(BT29+BV29)</f>
        <v>0</v>
      </c>
      <c r="BY29" s="102">
        <f>SUM(BU29+BW29)</f>
        <v>0</v>
      </c>
      <c r="BZ29" s="103">
        <f t="shared" si="725"/>
        <v>0</v>
      </c>
      <c r="CA29" s="103">
        <f t="shared" si="726"/>
        <v>0</v>
      </c>
      <c r="CB29" s="102"/>
      <c r="CC29" s="102"/>
      <c r="CD29" s="102"/>
      <c r="CE29" s="102"/>
      <c r="CF29" s="102">
        <f>VLOOKUP($D29,'факт '!$D$7:$AQ$89,23,0)</f>
        <v>0</v>
      </c>
      <c r="CG29" s="102">
        <f>VLOOKUP($D29,'факт '!$D$7:$AQ$89,24,0)</f>
        <v>0</v>
      </c>
      <c r="CH29" s="102">
        <f>VLOOKUP($D29,'факт '!$D$7:$AQ$89,25,0)</f>
        <v>0</v>
      </c>
      <c r="CI29" s="102">
        <f>VLOOKUP($D29,'факт '!$D$7:$AQ$89,26,0)</f>
        <v>0</v>
      </c>
      <c r="CJ29" s="102">
        <f>SUM(CF29+CH29)</f>
        <v>0</v>
      </c>
      <c r="CK29" s="102">
        <f>SUM(CG29+CI29)</f>
        <v>0</v>
      </c>
      <c r="CL29" s="103">
        <f t="shared" si="733"/>
        <v>0</v>
      </c>
      <c r="CM29" s="103">
        <f t="shared" si="734"/>
        <v>0</v>
      </c>
      <c r="CN29" s="102"/>
      <c r="CO29" s="102"/>
      <c r="CP29" s="102"/>
      <c r="CQ29" s="102"/>
      <c r="CR29" s="102">
        <f>VLOOKUP($D29,'факт '!$D$7:$AQ$89,27,0)</f>
        <v>0</v>
      </c>
      <c r="CS29" s="102">
        <f>VLOOKUP($D29,'факт '!$D$7:$AQ$89,28,0)</f>
        <v>0</v>
      </c>
      <c r="CT29" s="102">
        <f>VLOOKUP($D29,'факт '!$D$7:$AQ$89,29,0)</f>
        <v>0</v>
      </c>
      <c r="CU29" s="102">
        <f>VLOOKUP($D29,'факт '!$D$7:$AQ$89,30,0)</f>
        <v>0</v>
      </c>
      <c r="CV29" s="102">
        <f>SUM(CR29+CT29)</f>
        <v>0</v>
      </c>
      <c r="CW29" s="102">
        <f>SUM(CS29+CU29)</f>
        <v>0</v>
      </c>
      <c r="CX29" s="103">
        <f t="shared" si="741"/>
        <v>0</v>
      </c>
      <c r="CY29" s="103">
        <f t="shared" si="742"/>
        <v>0</v>
      </c>
      <c r="CZ29" s="102"/>
      <c r="DA29" s="102"/>
      <c r="DB29" s="102"/>
      <c r="DC29" s="102"/>
      <c r="DD29" s="102">
        <f>VLOOKUP($D29,'факт '!$D$7:$AQ$89,31,0)</f>
        <v>0</v>
      </c>
      <c r="DE29" s="102">
        <f>VLOOKUP($D29,'факт '!$D$7:$AQ$89,32,0)</f>
        <v>0</v>
      </c>
      <c r="DF29" s="102"/>
      <c r="DG29" s="102"/>
      <c r="DH29" s="102">
        <f>SUM(DD29+DF29)</f>
        <v>0</v>
      </c>
      <c r="DI29" s="102">
        <f>SUM(DE29+DG29)</f>
        <v>0</v>
      </c>
      <c r="DJ29" s="103">
        <f t="shared" si="749"/>
        <v>0</v>
      </c>
      <c r="DK29" s="103">
        <f t="shared" si="750"/>
        <v>0</v>
      </c>
      <c r="DL29" s="102"/>
      <c r="DM29" s="102"/>
      <c r="DN29" s="102"/>
      <c r="DO29" s="102"/>
      <c r="DP29" s="102">
        <f>VLOOKUP($D29,'факт '!$D$7:$AQ$89,13,0)</f>
        <v>0</v>
      </c>
      <c r="DQ29" s="102">
        <f>VLOOKUP($D29,'факт '!$D$7:$AQ$89,14,0)</f>
        <v>0</v>
      </c>
      <c r="DR29" s="102"/>
      <c r="DS29" s="102"/>
      <c r="DT29" s="102">
        <f>SUM(DP29+DR29)</f>
        <v>0</v>
      </c>
      <c r="DU29" s="102">
        <f>SUM(DQ29+DS29)</f>
        <v>0</v>
      </c>
      <c r="DV29" s="103">
        <f t="shared" si="757"/>
        <v>0</v>
      </c>
      <c r="DW29" s="103">
        <f t="shared" si="758"/>
        <v>0</v>
      </c>
      <c r="DX29" s="102"/>
      <c r="DY29" s="102"/>
      <c r="DZ29" s="102"/>
      <c r="EA29" s="102"/>
      <c r="EB29" s="102">
        <f>VLOOKUP($D29,'факт '!$D$7:$AQ$89,33,0)</f>
        <v>0</v>
      </c>
      <c r="EC29" s="102">
        <f>VLOOKUP($D29,'факт '!$D$7:$AQ$89,34,0)</f>
        <v>0</v>
      </c>
      <c r="ED29" s="102">
        <f>VLOOKUP($D29,'факт '!$D$7:$AQ$89,35,0)</f>
        <v>0</v>
      </c>
      <c r="EE29" s="102">
        <f>VLOOKUP($D29,'факт '!$D$7:$AQ$89,36,0)</f>
        <v>0</v>
      </c>
      <c r="EF29" s="102">
        <f>SUM(EB29+ED29)</f>
        <v>0</v>
      </c>
      <c r="EG29" s="102">
        <f>SUM(EC29+EE29)</f>
        <v>0</v>
      </c>
      <c r="EH29" s="103">
        <f t="shared" si="765"/>
        <v>0</v>
      </c>
      <c r="EI29" s="103">
        <f t="shared" si="766"/>
        <v>0</v>
      </c>
      <c r="EJ29" s="102"/>
      <c r="EK29" s="102"/>
      <c r="EL29" s="102"/>
      <c r="EM29" s="102"/>
      <c r="EN29" s="102">
        <f>VLOOKUP($D29,'факт '!$D$7:$AQ$89,37,0)</f>
        <v>0</v>
      </c>
      <c r="EO29" s="102">
        <f>VLOOKUP($D29,'факт '!$D$7:$AQ$89,38,0)</f>
        <v>0</v>
      </c>
      <c r="EP29" s="102">
        <f>VLOOKUP($D29,'факт '!$D$7:$AQ$89,39,0)</f>
        <v>0</v>
      </c>
      <c r="EQ29" s="102">
        <f>VLOOKUP($D29,'факт '!$D$7:$AQ$89,40,0)</f>
        <v>0</v>
      </c>
      <c r="ER29" s="102">
        <f>SUM(EN29+EP29)</f>
        <v>0</v>
      </c>
      <c r="ES29" s="102">
        <f>SUM(EO29+EQ29)</f>
        <v>0</v>
      </c>
      <c r="ET29" s="103">
        <f t="shared" si="773"/>
        <v>0</v>
      </c>
      <c r="EU29" s="103">
        <f t="shared" si="774"/>
        <v>0</v>
      </c>
      <c r="EV29" s="102"/>
      <c r="EW29" s="102"/>
      <c r="EX29" s="102"/>
      <c r="EY29" s="102"/>
      <c r="EZ29" s="102"/>
      <c r="FA29" s="102"/>
      <c r="FB29" s="102"/>
      <c r="FC29" s="102"/>
      <c r="FD29" s="102">
        <f t="shared" ref="FD29:FD30" si="965">SUM(EZ29+FB29)</f>
        <v>0</v>
      </c>
      <c r="FE29" s="102">
        <f t="shared" ref="FE29:FE30" si="966">SUM(FA29+FC29)</f>
        <v>0</v>
      </c>
      <c r="FF29" s="103">
        <f t="shared" si="781"/>
        <v>0</v>
      </c>
      <c r="FG29" s="103">
        <f t="shared" si="782"/>
        <v>0</v>
      </c>
      <c r="FH29" s="102"/>
      <c r="FI29" s="102"/>
      <c r="FJ29" s="102"/>
      <c r="FK29" s="102"/>
      <c r="FL29" s="102"/>
      <c r="FM29" s="102"/>
      <c r="FN29" s="102"/>
      <c r="FO29" s="102"/>
      <c r="FP29" s="102">
        <f t="shared" ref="FP29:FP30" si="967">SUM(FL29+FN29)</f>
        <v>0</v>
      </c>
      <c r="FQ29" s="102">
        <f t="shared" ref="FQ29:FQ30" si="968">SUM(FM29+FO29)</f>
        <v>0</v>
      </c>
      <c r="FR29" s="103">
        <f t="shared" si="789"/>
        <v>0</v>
      </c>
      <c r="FS29" s="103">
        <f t="shared" si="790"/>
        <v>0</v>
      </c>
      <c r="FT29" s="102"/>
      <c r="FU29" s="102"/>
      <c r="FV29" s="102"/>
      <c r="FW29" s="102"/>
      <c r="FX29" s="102"/>
      <c r="FY29" s="102"/>
      <c r="FZ29" s="102"/>
      <c r="GA29" s="102"/>
      <c r="GB29" s="102">
        <f t="shared" ref="GB29:GB30" si="969">SUM(FX29+FZ29)</f>
        <v>0</v>
      </c>
      <c r="GC29" s="102">
        <f t="shared" ref="GC29:GC30" si="970">SUM(FY29+GA29)</f>
        <v>0</v>
      </c>
      <c r="GD29" s="103">
        <f t="shared" si="797"/>
        <v>0</v>
      </c>
      <c r="GE29" s="103">
        <f t="shared" si="798"/>
        <v>0</v>
      </c>
      <c r="GF29" s="102">
        <f t="shared" ref="GF29:GF30" si="971">SUM(H29,T29,AF29,AR29,BD29,BP29,CB29,CN29,CZ29,DL29,DX29,EJ29,EV29)</f>
        <v>0</v>
      </c>
      <c r="GG29" s="102">
        <f t="shared" ref="GG29:GG30" si="972">SUM(I29,U29,AG29,AS29,BE29,BQ29,CC29,CO29,DA29,DM29,DY29,EK29,EW29)</f>
        <v>0</v>
      </c>
      <c r="GH29" s="102">
        <f t="shared" ref="GH29:GH30" si="973">SUM(J29,V29,AH29,AT29,BF29,BR29,CD29,CP29,DB29,DN29,DZ29,EL29,EX29)</f>
        <v>0</v>
      </c>
      <c r="GI29" s="102">
        <f t="shared" ref="GI29:GI30" si="974">SUM(K29,W29,AI29,AU29,BG29,BS29,CE29,CQ29,DC29,DO29,EA29,EM29,EY29)</f>
        <v>0</v>
      </c>
      <c r="GJ29" s="102">
        <f t="shared" ref="GJ29" si="975">SUM(L29,X29,AJ29,AV29,BH29,BT29,CF29,CR29,DD29,DP29,EB29,EN29,EZ29)</f>
        <v>19</v>
      </c>
      <c r="GK29" s="102">
        <f t="shared" ref="GK29" si="976">SUM(M29,Y29,AK29,AW29,BI29,BU29,CG29,CS29,DE29,DQ29,EC29,EO29,FA29)</f>
        <v>2456886.77</v>
      </c>
      <c r="GL29" s="102">
        <f t="shared" ref="GL29" si="977">SUM(N29,Z29,AL29,AX29,BJ29,BV29,CH29,CT29,DF29,DR29,ED29,EP29,FB29)</f>
        <v>0</v>
      </c>
      <c r="GM29" s="102">
        <f t="shared" ref="GM29" si="978">SUM(O29,AA29,AM29,AY29,BK29,BW29,CI29,CU29,DG29,DS29,EE29,EQ29,FC29)</f>
        <v>0</v>
      </c>
      <c r="GN29" s="102">
        <f t="shared" ref="GN29" si="979">SUM(P29,AB29,AN29,AZ29,BL29,BX29,CJ29,CV29,DH29,DT29,EF29,ER29,FD29)</f>
        <v>19</v>
      </c>
      <c r="GO29" s="102">
        <f t="shared" ref="GO29" si="980">SUM(Q29,AC29,AO29,BA29,BM29,BY29,CK29,CW29,DI29,DU29,EG29,ES29,FE29)</f>
        <v>2456886.77</v>
      </c>
      <c r="GP29" s="102"/>
      <c r="GQ29" s="102"/>
      <c r="GR29" s="147"/>
      <c r="GS29" s="81"/>
      <c r="GT29" s="183">
        <v>129309.8315</v>
      </c>
      <c r="GU29" s="183">
        <f t="shared" si="183"/>
        <v>129309.83</v>
      </c>
    </row>
    <row r="30" spans="2:203" hidden="1" x14ac:dyDescent="0.2">
      <c r="B30" s="81"/>
      <c r="C30" s="82"/>
      <c r="D30" s="89"/>
      <c r="E30" s="89"/>
      <c r="F30" s="89"/>
      <c r="G30" s="101"/>
      <c r="H30" s="102"/>
      <c r="I30" s="102"/>
      <c r="J30" s="102"/>
      <c r="K30" s="102"/>
      <c r="L30" s="102"/>
      <c r="M30" s="102"/>
      <c r="N30" s="102"/>
      <c r="O30" s="102"/>
      <c r="P30" s="102">
        <f t="shared" ref="P30" si="981">SUM(L30+N30)</f>
        <v>0</v>
      </c>
      <c r="Q30" s="102">
        <f t="shared" ref="Q30" si="982">SUM(M30+O30)</f>
        <v>0</v>
      </c>
      <c r="R30" s="103">
        <f t="shared" si="180"/>
        <v>0</v>
      </c>
      <c r="S30" s="103">
        <f t="shared" si="181"/>
        <v>0</v>
      </c>
      <c r="T30" s="102"/>
      <c r="U30" s="102"/>
      <c r="V30" s="102"/>
      <c r="W30" s="102"/>
      <c r="X30" s="102"/>
      <c r="Y30" s="102"/>
      <c r="Z30" s="102"/>
      <c r="AA30" s="102"/>
      <c r="AB30" s="102">
        <f t="shared" ref="AB30" si="983">SUM(X30+Z30)</f>
        <v>0</v>
      </c>
      <c r="AC30" s="102">
        <f t="shared" ref="AC30" si="984">SUM(Y30+AA30)</f>
        <v>0</v>
      </c>
      <c r="AD30" s="103">
        <f t="shared" si="693"/>
        <v>0</v>
      </c>
      <c r="AE30" s="103">
        <f t="shared" si="694"/>
        <v>0</v>
      </c>
      <c r="AF30" s="102"/>
      <c r="AG30" s="102"/>
      <c r="AH30" s="102"/>
      <c r="AI30" s="102"/>
      <c r="AJ30" s="102"/>
      <c r="AK30" s="102"/>
      <c r="AL30" s="102"/>
      <c r="AM30" s="102"/>
      <c r="AN30" s="102">
        <f t="shared" ref="AN30" si="985">SUM(AJ30+AL30)</f>
        <v>0</v>
      </c>
      <c r="AO30" s="102">
        <f t="shared" ref="AO30" si="986">SUM(AK30+AM30)</f>
        <v>0</v>
      </c>
      <c r="AP30" s="103">
        <f t="shared" si="701"/>
        <v>0</v>
      </c>
      <c r="AQ30" s="103">
        <f t="shared" si="702"/>
        <v>0</v>
      </c>
      <c r="AR30" s="102"/>
      <c r="AS30" s="102"/>
      <c r="AT30" s="102"/>
      <c r="AU30" s="102"/>
      <c r="AV30" s="102"/>
      <c r="AW30" s="102"/>
      <c r="AX30" s="102"/>
      <c r="AY30" s="102"/>
      <c r="AZ30" s="102">
        <f t="shared" ref="AZ30" si="987">SUM(AV30+AX30)</f>
        <v>0</v>
      </c>
      <c r="BA30" s="102">
        <f t="shared" ref="BA30" si="988">SUM(AW30+AY30)</f>
        <v>0</v>
      </c>
      <c r="BB30" s="103">
        <f t="shared" si="709"/>
        <v>0</v>
      </c>
      <c r="BC30" s="103">
        <f t="shared" si="710"/>
        <v>0</v>
      </c>
      <c r="BD30" s="102"/>
      <c r="BE30" s="102"/>
      <c r="BF30" s="102"/>
      <c r="BG30" s="102"/>
      <c r="BH30" s="102"/>
      <c r="BI30" s="102"/>
      <c r="BJ30" s="102"/>
      <c r="BK30" s="102"/>
      <c r="BL30" s="102">
        <f t="shared" ref="BL30" si="989">SUM(BH30+BJ30)</f>
        <v>0</v>
      </c>
      <c r="BM30" s="102">
        <f t="shared" ref="BM30" si="990">SUM(BI30+BK30)</f>
        <v>0</v>
      </c>
      <c r="BN30" s="103">
        <f t="shared" si="717"/>
        <v>0</v>
      </c>
      <c r="BO30" s="103">
        <f t="shared" si="718"/>
        <v>0</v>
      </c>
      <c r="BP30" s="102"/>
      <c r="BQ30" s="102"/>
      <c r="BR30" s="102"/>
      <c r="BS30" s="102"/>
      <c r="BT30" s="102"/>
      <c r="BU30" s="102"/>
      <c r="BV30" s="102"/>
      <c r="BW30" s="102"/>
      <c r="BX30" s="102">
        <f t="shared" ref="BX30" si="991">SUM(BT30+BV30)</f>
        <v>0</v>
      </c>
      <c r="BY30" s="102">
        <f t="shared" ref="BY30" si="992">SUM(BU30+BW30)</f>
        <v>0</v>
      </c>
      <c r="BZ30" s="103">
        <f t="shared" si="725"/>
        <v>0</v>
      </c>
      <c r="CA30" s="103">
        <f t="shared" si="726"/>
        <v>0</v>
      </c>
      <c r="CB30" s="102"/>
      <c r="CC30" s="102"/>
      <c r="CD30" s="102"/>
      <c r="CE30" s="102"/>
      <c r="CF30" s="102"/>
      <c r="CG30" s="102"/>
      <c r="CH30" s="102"/>
      <c r="CI30" s="102"/>
      <c r="CJ30" s="102">
        <f t="shared" ref="CJ30" si="993">SUM(CF30+CH30)</f>
        <v>0</v>
      </c>
      <c r="CK30" s="102">
        <f t="shared" ref="CK30" si="994">SUM(CG30+CI30)</f>
        <v>0</v>
      </c>
      <c r="CL30" s="103">
        <f t="shared" si="733"/>
        <v>0</v>
      </c>
      <c r="CM30" s="103">
        <f t="shared" si="734"/>
        <v>0</v>
      </c>
      <c r="CN30" s="102"/>
      <c r="CO30" s="102"/>
      <c r="CP30" s="102"/>
      <c r="CQ30" s="102"/>
      <c r="CR30" s="102"/>
      <c r="CS30" s="102"/>
      <c r="CT30" s="102"/>
      <c r="CU30" s="102"/>
      <c r="CV30" s="102">
        <f t="shared" ref="CV30" si="995">SUM(CR30+CT30)</f>
        <v>0</v>
      </c>
      <c r="CW30" s="102">
        <f t="shared" ref="CW30" si="996">SUM(CS30+CU30)</f>
        <v>0</v>
      </c>
      <c r="CX30" s="103">
        <f t="shared" si="741"/>
        <v>0</v>
      </c>
      <c r="CY30" s="103">
        <f t="shared" si="742"/>
        <v>0</v>
      </c>
      <c r="CZ30" s="102"/>
      <c r="DA30" s="102"/>
      <c r="DB30" s="102"/>
      <c r="DC30" s="102"/>
      <c r="DD30" s="102"/>
      <c r="DE30" s="102"/>
      <c r="DF30" s="102"/>
      <c r="DG30" s="102"/>
      <c r="DH30" s="102">
        <f t="shared" ref="DH30" si="997">SUM(DD30+DF30)</f>
        <v>0</v>
      </c>
      <c r="DI30" s="102">
        <f t="shared" ref="DI30" si="998">SUM(DE30+DG30)</f>
        <v>0</v>
      </c>
      <c r="DJ30" s="103">
        <f t="shared" si="749"/>
        <v>0</v>
      </c>
      <c r="DK30" s="103">
        <f t="shared" si="750"/>
        <v>0</v>
      </c>
      <c r="DL30" s="102"/>
      <c r="DM30" s="102"/>
      <c r="DN30" s="102"/>
      <c r="DO30" s="102"/>
      <c r="DP30" s="102"/>
      <c r="DQ30" s="102"/>
      <c r="DR30" s="102"/>
      <c r="DS30" s="102"/>
      <c r="DT30" s="102">
        <f t="shared" ref="DT30" si="999">SUM(DP30+DR30)</f>
        <v>0</v>
      </c>
      <c r="DU30" s="102">
        <f t="shared" ref="DU30" si="1000">SUM(DQ30+DS30)</f>
        <v>0</v>
      </c>
      <c r="DV30" s="103">
        <f t="shared" si="757"/>
        <v>0</v>
      </c>
      <c r="DW30" s="103">
        <f t="shared" si="758"/>
        <v>0</v>
      </c>
      <c r="DX30" s="102"/>
      <c r="DY30" s="102"/>
      <c r="DZ30" s="102"/>
      <c r="EA30" s="102"/>
      <c r="EB30" s="102"/>
      <c r="EC30" s="102"/>
      <c r="ED30" s="102"/>
      <c r="EE30" s="102"/>
      <c r="EF30" s="102">
        <f t="shared" ref="EF30" si="1001">SUM(EB30+ED30)</f>
        <v>0</v>
      </c>
      <c r="EG30" s="102">
        <f t="shared" ref="EG30" si="1002">SUM(EC30+EE30)</f>
        <v>0</v>
      </c>
      <c r="EH30" s="103">
        <f t="shared" si="765"/>
        <v>0</v>
      </c>
      <c r="EI30" s="103">
        <f t="shared" si="766"/>
        <v>0</v>
      </c>
      <c r="EJ30" s="102"/>
      <c r="EK30" s="102"/>
      <c r="EL30" s="102"/>
      <c r="EM30" s="102"/>
      <c r="EN30" s="102"/>
      <c r="EO30" s="102"/>
      <c r="EP30" s="102"/>
      <c r="EQ30" s="102"/>
      <c r="ER30" s="102">
        <f t="shared" ref="ER30" si="1003">SUM(EN30+EP30)</f>
        <v>0</v>
      </c>
      <c r="ES30" s="102">
        <f t="shared" ref="ES30" si="1004">SUM(EO30+EQ30)</f>
        <v>0</v>
      </c>
      <c r="ET30" s="103">
        <f t="shared" si="773"/>
        <v>0</v>
      </c>
      <c r="EU30" s="103">
        <f t="shared" si="774"/>
        <v>0</v>
      </c>
      <c r="EV30" s="102"/>
      <c r="EW30" s="102"/>
      <c r="EX30" s="102"/>
      <c r="EY30" s="102"/>
      <c r="EZ30" s="102"/>
      <c r="FA30" s="102"/>
      <c r="FB30" s="102"/>
      <c r="FC30" s="102"/>
      <c r="FD30" s="102">
        <f t="shared" si="965"/>
        <v>0</v>
      </c>
      <c r="FE30" s="102">
        <f t="shared" si="966"/>
        <v>0</v>
      </c>
      <c r="FF30" s="103">
        <f t="shared" si="781"/>
        <v>0</v>
      </c>
      <c r="FG30" s="103">
        <f t="shared" si="782"/>
        <v>0</v>
      </c>
      <c r="FH30" s="102"/>
      <c r="FI30" s="102"/>
      <c r="FJ30" s="102"/>
      <c r="FK30" s="102"/>
      <c r="FL30" s="102"/>
      <c r="FM30" s="102"/>
      <c r="FN30" s="102"/>
      <c r="FO30" s="102"/>
      <c r="FP30" s="102">
        <f t="shared" si="967"/>
        <v>0</v>
      </c>
      <c r="FQ30" s="102">
        <f t="shared" si="968"/>
        <v>0</v>
      </c>
      <c r="FR30" s="103">
        <f t="shared" si="789"/>
        <v>0</v>
      </c>
      <c r="FS30" s="103">
        <f t="shared" si="790"/>
        <v>0</v>
      </c>
      <c r="FT30" s="102"/>
      <c r="FU30" s="102"/>
      <c r="FV30" s="102"/>
      <c r="FW30" s="102"/>
      <c r="FX30" s="102"/>
      <c r="FY30" s="102"/>
      <c r="FZ30" s="102"/>
      <c r="GA30" s="102"/>
      <c r="GB30" s="102">
        <f t="shared" si="969"/>
        <v>0</v>
      </c>
      <c r="GC30" s="102">
        <f t="shared" si="970"/>
        <v>0</v>
      </c>
      <c r="GD30" s="103">
        <f t="shared" si="797"/>
        <v>0</v>
      </c>
      <c r="GE30" s="103">
        <f t="shared" si="798"/>
        <v>0</v>
      </c>
      <c r="GF30" s="102">
        <f t="shared" si="971"/>
        <v>0</v>
      </c>
      <c r="GG30" s="102">
        <f t="shared" si="972"/>
        <v>0</v>
      </c>
      <c r="GH30" s="102">
        <f t="shared" si="973"/>
        <v>0</v>
      </c>
      <c r="GI30" s="102">
        <f t="shared" si="974"/>
        <v>0</v>
      </c>
      <c r="GJ30" s="102">
        <f t="shared" ref="GJ30" si="1005">SUM(L30,X30,AJ30,AV30,BH30,BT30,CF30,CR30,DD30,DP30,EB30,EN30,EZ30)</f>
        <v>0</v>
      </c>
      <c r="GK30" s="102">
        <f t="shared" ref="GK30" si="1006">SUM(M30,Y30,AK30,AW30,BI30,BU30,CG30,CS30,DE30,DQ30,EC30,EO30,FA30)</f>
        <v>0</v>
      </c>
      <c r="GL30" s="102">
        <f t="shared" ref="GL30" si="1007">SUM(N30,Z30,AL30,AX30,BJ30,BV30,CH30,CT30,DF30,DR30,ED30,EP30,FB30)</f>
        <v>0</v>
      </c>
      <c r="GM30" s="102">
        <f t="shared" ref="GM30" si="1008">SUM(O30,AA30,AM30,AY30,BK30,BW30,CI30,CU30,DG30,DS30,EE30,EQ30,FC30)</f>
        <v>0</v>
      </c>
      <c r="GN30" s="102">
        <f t="shared" ref="GN30" si="1009">SUM(P30,AB30,AN30,AZ30,BL30,BX30,CJ30,CV30,DH30,DT30,EF30,ER30,FD30)</f>
        <v>0</v>
      </c>
      <c r="GO30" s="102">
        <f t="shared" ref="GO30" si="1010">SUM(Q30,AC30,AO30,BA30,BM30,BY30,CK30,CW30,DI30,DU30,EG30,ES30,FE30)</f>
        <v>0</v>
      </c>
      <c r="GP30" s="102"/>
      <c r="GQ30" s="102"/>
      <c r="GR30" s="147"/>
      <c r="GS30" s="81"/>
      <c r="GT30" s="183"/>
      <c r="GU30" s="183"/>
    </row>
    <row r="31" spans="2:203" hidden="1" x14ac:dyDescent="0.2">
      <c r="B31" s="105"/>
      <c r="C31" s="111"/>
      <c r="D31" s="111"/>
      <c r="E31" s="97" t="s">
        <v>29</v>
      </c>
      <c r="F31" s="108"/>
      <c r="G31" s="109"/>
      <c r="H31" s="110">
        <f>SUM(H32)</f>
        <v>0</v>
      </c>
      <c r="I31" s="110">
        <f t="shared" ref="I31:BT31" si="1011">SUM(I32)</f>
        <v>0</v>
      </c>
      <c r="J31" s="110">
        <f t="shared" si="1011"/>
        <v>0</v>
      </c>
      <c r="K31" s="110">
        <f t="shared" si="1011"/>
        <v>0</v>
      </c>
      <c r="L31" s="110">
        <f t="shared" si="1011"/>
        <v>0</v>
      </c>
      <c r="M31" s="110">
        <f t="shared" si="1011"/>
        <v>0</v>
      </c>
      <c r="N31" s="110">
        <f t="shared" si="1011"/>
        <v>0</v>
      </c>
      <c r="O31" s="110">
        <f t="shared" si="1011"/>
        <v>0</v>
      </c>
      <c r="P31" s="110">
        <f t="shared" si="1011"/>
        <v>0</v>
      </c>
      <c r="Q31" s="110">
        <f t="shared" si="1011"/>
        <v>0</v>
      </c>
      <c r="R31" s="103">
        <f t="shared" si="180"/>
        <v>0</v>
      </c>
      <c r="S31" s="103">
        <f t="shared" si="181"/>
        <v>0</v>
      </c>
      <c r="T31" s="110">
        <f t="shared" si="1011"/>
        <v>0</v>
      </c>
      <c r="U31" s="110">
        <f t="shared" si="1011"/>
        <v>0</v>
      </c>
      <c r="V31" s="110">
        <f t="shared" si="1011"/>
        <v>0</v>
      </c>
      <c r="W31" s="110">
        <f t="shared" si="1011"/>
        <v>0</v>
      </c>
      <c r="X31" s="110">
        <f t="shared" si="1011"/>
        <v>0</v>
      </c>
      <c r="Y31" s="110">
        <f t="shared" si="1011"/>
        <v>0</v>
      </c>
      <c r="Z31" s="110">
        <f t="shared" si="1011"/>
        <v>0</v>
      </c>
      <c r="AA31" s="110">
        <f t="shared" si="1011"/>
        <v>0</v>
      </c>
      <c r="AB31" s="110">
        <f t="shared" si="1011"/>
        <v>0</v>
      </c>
      <c r="AC31" s="110">
        <f t="shared" si="1011"/>
        <v>0</v>
      </c>
      <c r="AD31" s="103">
        <f t="shared" si="693"/>
        <v>0</v>
      </c>
      <c r="AE31" s="103">
        <f t="shared" si="694"/>
        <v>0</v>
      </c>
      <c r="AF31" s="110">
        <f t="shared" si="1011"/>
        <v>0</v>
      </c>
      <c r="AG31" s="110">
        <f t="shared" si="1011"/>
        <v>0</v>
      </c>
      <c r="AH31" s="110">
        <f t="shared" si="1011"/>
        <v>0</v>
      </c>
      <c r="AI31" s="110">
        <f t="shared" si="1011"/>
        <v>0</v>
      </c>
      <c r="AJ31" s="110">
        <f t="shared" si="1011"/>
        <v>0</v>
      </c>
      <c r="AK31" s="110">
        <f t="shared" si="1011"/>
        <v>0</v>
      </c>
      <c r="AL31" s="110">
        <f t="shared" si="1011"/>
        <v>0</v>
      </c>
      <c r="AM31" s="110">
        <f t="shared" si="1011"/>
        <v>0</v>
      </c>
      <c r="AN31" s="110">
        <f t="shared" si="1011"/>
        <v>0</v>
      </c>
      <c r="AO31" s="110">
        <f t="shared" si="1011"/>
        <v>0</v>
      </c>
      <c r="AP31" s="103">
        <f t="shared" si="701"/>
        <v>0</v>
      </c>
      <c r="AQ31" s="103">
        <f t="shared" si="702"/>
        <v>0</v>
      </c>
      <c r="AR31" s="110">
        <f t="shared" si="1011"/>
        <v>0</v>
      </c>
      <c r="AS31" s="110">
        <f t="shared" si="1011"/>
        <v>0</v>
      </c>
      <c r="AT31" s="110">
        <f t="shared" si="1011"/>
        <v>0</v>
      </c>
      <c r="AU31" s="110">
        <f t="shared" si="1011"/>
        <v>0</v>
      </c>
      <c r="AV31" s="110">
        <f t="shared" si="1011"/>
        <v>0</v>
      </c>
      <c r="AW31" s="110">
        <f t="shared" si="1011"/>
        <v>0</v>
      </c>
      <c r="AX31" s="110">
        <f t="shared" si="1011"/>
        <v>0</v>
      </c>
      <c r="AY31" s="110">
        <f t="shared" si="1011"/>
        <v>0</v>
      </c>
      <c r="AZ31" s="110">
        <f t="shared" si="1011"/>
        <v>0</v>
      </c>
      <c r="BA31" s="110">
        <f t="shared" si="1011"/>
        <v>0</v>
      </c>
      <c r="BB31" s="103">
        <f t="shared" si="709"/>
        <v>0</v>
      </c>
      <c r="BC31" s="103">
        <f t="shared" si="710"/>
        <v>0</v>
      </c>
      <c r="BD31" s="110">
        <f t="shared" si="1011"/>
        <v>20</v>
      </c>
      <c r="BE31" s="110">
        <f t="shared" si="1011"/>
        <v>3106195.8480000002</v>
      </c>
      <c r="BF31" s="110">
        <f t="shared" si="1011"/>
        <v>5</v>
      </c>
      <c r="BG31" s="110">
        <f t="shared" si="1011"/>
        <v>776548.96200000006</v>
      </c>
      <c r="BH31" s="110">
        <f t="shared" si="1011"/>
        <v>4</v>
      </c>
      <c r="BI31" s="110">
        <f t="shared" si="1011"/>
        <v>621239.16</v>
      </c>
      <c r="BJ31" s="110">
        <f t="shared" si="1011"/>
        <v>0</v>
      </c>
      <c r="BK31" s="110">
        <f t="shared" si="1011"/>
        <v>0</v>
      </c>
      <c r="BL31" s="110">
        <f t="shared" si="1011"/>
        <v>4</v>
      </c>
      <c r="BM31" s="110">
        <f t="shared" si="1011"/>
        <v>621239.16</v>
      </c>
      <c r="BN31" s="103">
        <f t="shared" si="717"/>
        <v>-1</v>
      </c>
      <c r="BO31" s="103">
        <f t="shared" si="718"/>
        <v>-155309.80200000003</v>
      </c>
      <c r="BP31" s="110">
        <f t="shared" si="1011"/>
        <v>0</v>
      </c>
      <c r="BQ31" s="110">
        <f t="shared" si="1011"/>
        <v>0</v>
      </c>
      <c r="BR31" s="110">
        <f t="shared" si="1011"/>
        <v>0</v>
      </c>
      <c r="BS31" s="110">
        <f t="shared" si="1011"/>
        <v>0</v>
      </c>
      <c r="BT31" s="110">
        <f t="shared" si="1011"/>
        <v>0</v>
      </c>
      <c r="BU31" s="110">
        <f t="shared" ref="BU31:BY31" si="1012">SUM(BU32)</f>
        <v>0</v>
      </c>
      <c r="BV31" s="110">
        <f t="shared" si="1012"/>
        <v>0</v>
      </c>
      <c r="BW31" s="110">
        <f t="shared" si="1012"/>
        <v>0</v>
      </c>
      <c r="BX31" s="110">
        <f t="shared" si="1012"/>
        <v>0</v>
      </c>
      <c r="BY31" s="110">
        <f t="shared" si="1012"/>
        <v>0</v>
      </c>
      <c r="BZ31" s="103">
        <f t="shared" si="725"/>
        <v>0</v>
      </c>
      <c r="CA31" s="103">
        <f t="shared" si="726"/>
        <v>0</v>
      </c>
      <c r="CB31" s="110">
        <f t="shared" ref="CB31:EF31" si="1013">SUM(CB32)</f>
        <v>0</v>
      </c>
      <c r="CC31" s="110">
        <f t="shared" si="1013"/>
        <v>0</v>
      </c>
      <c r="CD31" s="110">
        <f t="shared" si="1013"/>
        <v>0</v>
      </c>
      <c r="CE31" s="110">
        <f t="shared" si="1013"/>
        <v>0</v>
      </c>
      <c r="CF31" s="110">
        <f t="shared" si="1013"/>
        <v>0</v>
      </c>
      <c r="CG31" s="110">
        <f t="shared" si="1013"/>
        <v>0</v>
      </c>
      <c r="CH31" s="110">
        <f t="shared" si="1013"/>
        <v>0</v>
      </c>
      <c r="CI31" s="110">
        <f t="shared" si="1013"/>
        <v>0</v>
      </c>
      <c r="CJ31" s="110">
        <f t="shared" si="1013"/>
        <v>0</v>
      </c>
      <c r="CK31" s="110">
        <f t="shared" si="1013"/>
        <v>0</v>
      </c>
      <c r="CL31" s="103">
        <f t="shared" si="733"/>
        <v>0</v>
      </c>
      <c r="CM31" s="103">
        <f t="shared" si="734"/>
        <v>0</v>
      </c>
      <c r="CN31" s="110">
        <f t="shared" si="1013"/>
        <v>0</v>
      </c>
      <c r="CO31" s="110">
        <f t="shared" si="1013"/>
        <v>0</v>
      </c>
      <c r="CP31" s="110">
        <f t="shared" si="1013"/>
        <v>0</v>
      </c>
      <c r="CQ31" s="110">
        <f t="shared" si="1013"/>
        <v>0</v>
      </c>
      <c r="CR31" s="110">
        <f t="shared" si="1013"/>
        <v>0</v>
      </c>
      <c r="CS31" s="110">
        <f t="shared" si="1013"/>
        <v>0</v>
      </c>
      <c r="CT31" s="110">
        <f t="shared" si="1013"/>
        <v>0</v>
      </c>
      <c r="CU31" s="110">
        <f t="shared" si="1013"/>
        <v>0</v>
      </c>
      <c r="CV31" s="110">
        <f t="shared" si="1013"/>
        <v>0</v>
      </c>
      <c r="CW31" s="110">
        <f t="shared" si="1013"/>
        <v>0</v>
      </c>
      <c r="CX31" s="103">
        <f t="shared" si="741"/>
        <v>0</v>
      </c>
      <c r="CY31" s="103">
        <f t="shared" si="742"/>
        <v>0</v>
      </c>
      <c r="CZ31" s="110">
        <f t="shared" si="1013"/>
        <v>0</v>
      </c>
      <c r="DA31" s="110">
        <f t="shared" si="1013"/>
        <v>0</v>
      </c>
      <c r="DB31" s="110">
        <f t="shared" si="1013"/>
        <v>0</v>
      </c>
      <c r="DC31" s="110">
        <f t="shared" si="1013"/>
        <v>0</v>
      </c>
      <c r="DD31" s="110">
        <f t="shared" si="1013"/>
        <v>0</v>
      </c>
      <c r="DE31" s="110">
        <f t="shared" si="1013"/>
        <v>0</v>
      </c>
      <c r="DF31" s="110">
        <f t="shared" si="1013"/>
        <v>0</v>
      </c>
      <c r="DG31" s="110">
        <f t="shared" si="1013"/>
        <v>0</v>
      </c>
      <c r="DH31" s="110">
        <f t="shared" si="1013"/>
        <v>0</v>
      </c>
      <c r="DI31" s="110">
        <f t="shared" si="1013"/>
        <v>0</v>
      </c>
      <c r="DJ31" s="103">
        <f t="shared" si="749"/>
        <v>0</v>
      </c>
      <c r="DK31" s="103">
        <f t="shared" si="750"/>
        <v>0</v>
      </c>
      <c r="DL31" s="110">
        <f t="shared" si="1013"/>
        <v>0</v>
      </c>
      <c r="DM31" s="110">
        <f t="shared" si="1013"/>
        <v>0</v>
      </c>
      <c r="DN31" s="110">
        <f t="shared" si="1013"/>
        <v>0</v>
      </c>
      <c r="DO31" s="110">
        <f t="shared" si="1013"/>
        <v>0</v>
      </c>
      <c r="DP31" s="110">
        <f t="shared" si="1013"/>
        <v>0</v>
      </c>
      <c r="DQ31" s="110">
        <f t="shared" si="1013"/>
        <v>0</v>
      </c>
      <c r="DR31" s="110">
        <f t="shared" si="1013"/>
        <v>0</v>
      </c>
      <c r="DS31" s="110">
        <f t="shared" si="1013"/>
        <v>0</v>
      </c>
      <c r="DT31" s="110">
        <f t="shared" si="1013"/>
        <v>0</v>
      </c>
      <c r="DU31" s="110">
        <f t="shared" si="1013"/>
        <v>0</v>
      </c>
      <c r="DV31" s="103">
        <f t="shared" si="757"/>
        <v>0</v>
      </c>
      <c r="DW31" s="103">
        <f t="shared" si="758"/>
        <v>0</v>
      </c>
      <c r="DX31" s="110">
        <f t="shared" si="1013"/>
        <v>0</v>
      </c>
      <c r="DY31" s="110">
        <f t="shared" si="1013"/>
        <v>0</v>
      </c>
      <c r="DZ31" s="110">
        <f t="shared" si="1013"/>
        <v>0</v>
      </c>
      <c r="EA31" s="110">
        <f t="shared" si="1013"/>
        <v>0</v>
      </c>
      <c r="EB31" s="110">
        <f t="shared" si="1013"/>
        <v>0</v>
      </c>
      <c r="EC31" s="110">
        <f t="shared" si="1013"/>
        <v>0</v>
      </c>
      <c r="ED31" s="110">
        <f t="shared" si="1013"/>
        <v>0</v>
      </c>
      <c r="EE31" s="110">
        <f t="shared" si="1013"/>
        <v>0</v>
      </c>
      <c r="EF31" s="110">
        <f t="shared" si="1013"/>
        <v>0</v>
      </c>
      <c r="EG31" s="110">
        <f t="shared" ref="EG31" si="1014">SUM(EG32)</f>
        <v>0</v>
      </c>
      <c r="EH31" s="103">
        <f t="shared" si="765"/>
        <v>0</v>
      </c>
      <c r="EI31" s="103">
        <f t="shared" si="766"/>
        <v>0</v>
      </c>
      <c r="EJ31" s="110">
        <f t="shared" ref="EJ31:GQ31" si="1015">SUM(EJ32)</f>
        <v>0</v>
      </c>
      <c r="EK31" s="110">
        <f t="shared" si="1015"/>
        <v>0</v>
      </c>
      <c r="EL31" s="110">
        <f t="shared" si="1015"/>
        <v>0</v>
      </c>
      <c r="EM31" s="110">
        <f t="shared" si="1015"/>
        <v>0</v>
      </c>
      <c r="EN31" s="110">
        <f t="shared" si="1015"/>
        <v>0</v>
      </c>
      <c r="EO31" s="110">
        <f t="shared" si="1015"/>
        <v>0</v>
      </c>
      <c r="EP31" s="110">
        <f t="shared" si="1015"/>
        <v>0</v>
      </c>
      <c r="EQ31" s="110">
        <f t="shared" si="1015"/>
        <v>0</v>
      </c>
      <c r="ER31" s="110">
        <f t="shared" si="1015"/>
        <v>0</v>
      </c>
      <c r="ES31" s="110">
        <f t="shared" si="1015"/>
        <v>0</v>
      </c>
      <c r="ET31" s="103">
        <f t="shared" si="773"/>
        <v>0</v>
      </c>
      <c r="EU31" s="103">
        <f t="shared" si="774"/>
        <v>0</v>
      </c>
      <c r="EV31" s="110">
        <f t="shared" si="1015"/>
        <v>0</v>
      </c>
      <c r="EW31" s="110">
        <f t="shared" si="1015"/>
        <v>0</v>
      </c>
      <c r="EX31" s="110">
        <f t="shared" si="1015"/>
        <v>0</v>
      </c>
      <c r="EY31" s="110">
        <f t="shared" si="1015"/>
        <v>0</v>
      </c>
      <c r="EZ31" s="110">
        <f t="shared" si="1015"/>
        <v>0</v>
      </c>
      <c r="FA31" s="110">
        <f t="shared" si="1015"/>
        <v>0</v>
      </c>
      <c r="FB31" s="110">
        <f t="shared" si="1015"/>
        <v>0</v>
      </c>
      <c r="FC31" s="110">
        <f t="shared" si="1015"/>
        <v>0</v>
      </c>
      <c r="FD31" s="110">
        <f t="shared" si="1015"/>
        <v>0</v>
      </c>
      <c r="FE31" s="110">
        <f t="shared" si="1015"/>
        <v>0</v>
      </c>
      <c r="FF31" s="103">
        <f t="shared" si="781"/>
        <v>0</v>
      </c>
      <c r="FG31" s="103">
        <f t="shared" si="782"/>
        <v>0</v>
      </c>
      <c r="FH31" s="110">
        <f t="shared" si="1015"/>
        <v>0</v>
      </c>
      <c r="FI31" s="110">
        <f t="shared" si="1015"/>
        <v>0</v>
      </c>
      <c r="FJ31" s="110">
        <f t="shared" si="1015"/>
        <v>0</v>
      </c>
      <c r="FK31" s="110">
        <f t="shared" si="1015"/>
        <v>0</v>
      </c>
      <c r="FL31" s="110">
        <f t="shared" si="1015"/>
        <v>0</v>
      </c>
      <c r="FM31" s="110">
        <f t="shared" si="1015"/>
        <v>0</v>
      </c>
      <c r="FN31" s="110">
        <f t="shared" si="1015"/>
        <v>0</v>
      </c>
      <c r="FO31" s="110">
        <f t="shared" si="1015"/>
        <v>0</v>
      </c>
      <c r="FP31" s="110">
        <f t="shared" si="1015"/>
        <v>0</v>
      </c>
      <c r="FQ31" s="110">
        <f t="shared" si="1015"/>
        <v>0</v>
      </c>
      <c r="FR31" s="103">
        <f t="shared" si="789"/>
        <v>0</v>
      </c>
      <c r="FS31" s="103">
        <f t="shared" si="790"/>
        <v>0</v>
      </c>
      <c r="FT31" s="110">
        <f t="shared" si="1015"/>
        <v>0</v>
      </c>
      <c r="FU31" s="110">
        <f t="shared" si="1015"/>
        <v>0</v>
      </c>
      <c r="FV31" s="110">
        <f t="shared" si="1015"/>
        <v>0</v>
      </c>
      <c r="FW31" s="110">
        <f t="shared" si="1015"/>
        <v>0</v>
      </c>
      <c r="FX31" s="110">
        <f t="shared" si="1015"/>
        <v>0</v>
      </c>
      <c r="FY31" s="110">
        <f t="shared" si="1015"/>
        <v>0</v>
      </c>
      <c r="FZ31" s="110">
        <f t="shared" si="1015"/>
        <v>0</v>
      </c>
      <c r="GA31" s="110">
        <f t="shared" si="1015"/>
        <v>0</v>
      </c>
      <c r="GB31" s="110">
        <f t="shared" si="1015"/>
        <v>0</v>
      </c>
      <c r="GC31" s="110">
        <f t="shared" si="1015"/>
        <v>0</v>
      </c>
      <c r="GD31" s="103">
        <f t="shared" si="797"/>
        <v>0</v>
      </c>
      <c r="GE31" s="103">
        <f t="shared" si="798"/>
        <v>0</v>
      </c>
      <c r="GF31" s="110">
        <f t="shared" si="1015"/>
        <v>20</v>
      </c>
      <c r="GG31" s="110">
        <f t="shared" si="1015"/>
        <v>3106195.8480000002</v>
      </c>
      <c r="GH31" s="133">
        <f t="shared" ref="GH31:GH32" si="1016">SUM(GF31/12*$A$2)</f>
        <v>5</v>
      </c>
      <c r="GI31" s="199">
        <f t="shared" ref="GI31:GI32" si="1017">SUM(GG31/12*$A$2)</f>
        <v>776548.96200000006</v>
      </c>
      <c r="GJ31" s="110">
        <f t="shared" si="1015"/>
        <v>4</v>
      </c>
      <c r="GK31" s="110">
        <f t="shared" si="1015"/>
        <v>621239.16</v>
      </c>
      <c r="GL31" s="110">
        <f t="shared" si="1015"/>
        <v>0</v>
      </c>
      <c r="GM31" s="110">
        <f t="shared" si="1015"/>
        <v>0</v>
      </c>
      <c r="GN31" s="110">
        <f t="shared" si="1015"/>
        <v>4</v>
      </c>
      <c r="GO31" s="110">
        <f t="shared" si="1015"/>
        <v>621239.16</v>
      </c>
      <c r="GP31" s="110">
        <f t="shared" si="1015"/>
        <v>-1</v>
      </c>
      <c r="GQ31" s="110">
        <f t="shared" si="1015"/>
        <v>-155309.80200000003</v>
      </c>
      <c r="GR31" s="147"/>
      <c r="GS31" s="81"/>
      <c r="GT31" s="183"/>
      <c r="GU31" s="183"/>
    </row>
    <row r="32" spans="2:203" ht="16.5" hidden="1" customHeight="1" x14ac:dyDescent="0.2">
      <c r="B32" s="105"/>
      <c r="C32" s="111"/>
      <c r="D32" s="112"/>
      <c r="E32" s="127" t="s">
        <v>30</v>
      </c>
      <c r="F32" s="129">
        <v>6</v>
      </c>
      <c r="G32" s="130">
        <v>155309.79240000001</v>
      </c>
      <c r="H32" s="110"/>
      <c r="I32" s="110">
        <v>0</v>
      </c>
      <c r="J32" s="110">
        <f t="shared" si="278"/>
        <v>0</v>
      </c>
      <c r="K32" s="110">
        <f t="shared" si="279"/>
        <v>0</v>
      </c>
      <c r="L32" s="110">
        <f>SUM(L33:L38)</f>
        <v>0</v>
      </c>
      <c r="M32" s="110">
        <f>SUM(M33:M38)</f>
        <v>0</v>
      </c>
      <c r="N32" s="110">
        <f t="shared" ref="N32" si="1018">SUM(N37:N38)</f>
        <v>0</v>
      </c>
      <c r="O32" s="110">
        <f t="shared" ref="O32" si="1019">SUM(O37:O38)</f>
        <v>0</v>
      </c>
      <c r="P32" s="110">
        <f>SUM(L32+N32)</f>
        <v>0</v>
      </c>
      <c r="Q32" s="110">
        <f>SUM(M32+O32)</f>
        <v>0</v>
      </c>
      <c r="R32" s="126">
        <f t="shared" si="180"/>
        <v>0</v>
      </c>
      <c r="S32" s="126">
        <f t="shared" si="181"/>
        <v>0</v>
      </c>
      <c r="T32" s="110"/>
      <c r="U32" s="110">
        <v>0</v>
      </c>
      <c r="V32" s="110">
        <f t="shared" si="281"/>
        <v>0</v>
      </c>
      <c r="W32" s="110">
        <f t="shared" si="282"/>
        <v>0</v>
      </c>
      <c r="X32" s="110">
        <f>SUM(X33:X38)</f>
        <v>0</v>
      </c>
      <c r="Y32" s="110">
        <f>SUM(Y33:Y38)</f>
        <v>0</v>
      </c>
      <c r="Z32" s="110">
        <f t="shared" ref="Z32:AA32" si="1020">SUM(Z37:Z38)</f>
        <v>0</v>
      </c>
      <c r="AA32" s="110">
        <f t="shared" si="1020"/>
        <v>0</v>
      </c>
      <c r="AB32" s="110">
        <f>SUM(X32+Z32)</f>
        <v>0</v>
      </c>
      <c r="AC32" s="110">
        <f>SUM(Y32+AA32)</f>
        <v>0</v>
      </c>
      <c r="AD32" s="126">
        <f t="shared" si="693"/>
        <v>0</v>
      </c>
      <c r="AE32" s="126">
        <f t="shared" si="694"/>
        <v>0</v>
      </c>
      <c r="AF32" s="110">
        <f>VLOOKUP($E32,'ВМП план'!$B$8:$AL$43,12,0)</f>
        <v>0</v>
      </c>
      <c r="AG32" s="110">
        <f>VLOOKUP($E32,'ВМП план'!$B$8:$AL$43,13,0)</f>
        <v>0</v>
      </c>
      <c r="AH32" s="110">
        <f t="shared" si="288"/>
        <v>0</v>
      </c>
      <c r="AI32" s="110">
        <f t="shared" si="289"/>
        <v>0</v>
      </c>
      <c r="AJ32" s="110">
        <f>SUM(AJ33:AJ38)</f>
        <v>0</v>
      </c>
      <c r="AK32" s="110">
        <f>SUM(AK33:AK38)</f>
        <v>0</v>
      </c>
      <c r="AL32" s="110">
        <f t="shared" ref="AL32:AM32" si="1021">SUM(AL37:AL38)</f>
        <v>0</v>
      </c>
      <c r="AM32" s="110">
        <f t="shared" si="1021"/>
        <v>0</v>
      </c>
      <c r="AN32" s="110">
        <f>SUM(AJ32+AL32)</f>
        <v>0</v>
      </c>
      <c r="AO32" s="110">
        <f>SUM(AK32+AM32)</f>
        <v>0</v>
      </c>
      <c r="AP32" s="126">
        <f t="shared" si="701"/>
        <v>0</v>
      </c>
      <c r="AQ32" s="126">
        <f t="shared" si="702"/>
        <v>0</v>
      </c>
      <c r="AR32" s="110"/>
      <c r="AS32" s="110"/>
      <c r="AT32" s="110">
        <f t="shared" si="295"/>
        <v>0</v>
      </c>
      <c r="AU32" s="110">
        <f t="shared" si="296"/>
        <v>0</v>
      </c>
      <c r="AV32" s="110">
        <f>SUM(AV33:AV38)</f>
        <v>0</v>
      </c>
      <c r="AW32" s="110">
        <f>SUM(AW33:AW38)</f>
        <v>0</v>
      </c>
      <c r="AX32" s="110">
        <f t="shared" ref="AX32:AY32" si="1022">SUM(AX37:AX38)</f>
        <v>0</v>
      </c>
      <c r="AY32" s="110">
        <f t="shared" si="1022"/>
        <v>0</v>
      </c>
      <c r="AZ32" s="110">
        <f>SUM(AV32+AX32)</f>
        <v>0</v>
      </c>
      <c r="BA32" s="110">
        <f>SUM(AW32+AY32)</f>
        <v>0</v>
      </c>
      <c r="BB32" s="126">
        <f t="shared" si="709"/>
        <v>0</v>
      </c>
      <c r="BC32" s="126">
        <f t="shared" si="710"/>
        <v>0</v>
      </c>
      <c r="BD32" s="110">
        <v>20</v>
      </c>
      <c r="BE32" s="110">
        <v>3106195.8480000002</v>
      </c>
      <c r="BF32" s="110">
        <f t="shared" si="302"/>
        <v>5</v>
      </c>
      <c r="BG32" s="110">
        <f t="shared" si="303"/>
        <v>776548.96200000006</v>
      </c>
      <c r="BH32" s="110">
        <f>SUM(BH33:BH38)</f>
        <v>4</v>
      </c>
      <c r="BI32" s="110">
        <f>SUM(BI33:BI38)</f>
        <v>621239.16</v>
      </c>
      <c r="BJ32" s="110">
        <f t="shared" ref="BJ32:BK32" si="1023">SUM(BJ37:BJ38)</f>
        <v>0</v>
      </c>
      <c r="BK32" s="110">
        <f t="shared" si="1023"/>
        <v>0</v>
      </c>
      <c r="BL32" s="110">
        <f>SUM(BH32+BJ32)</f>
        <v>4</v>
      </c>
      <c r="BM32" s="110">
        <f>SUM(BI32+BK32)</f>
        <v>621239.16</v>
      </c>
      <c r="BN32" s="126">
        <f t="shared" si="717"/>
        <v>-1</v>
      </c>
      <c r="BO32" s="126">
        <f t="shared" si="718"/>
        <v>-155309.80200000003</v>
      </c>
      <c r="BP32" s="110"/>
      <c r="BQ32" s="110"/>
      <c r="BR32" s="110">
        <f t="shared" si="309"/>
        <v>0</v>
      </c>
      <c r="BS32" s="110">
        <f t="shared" si="310"/>
        <v>0</v>
      </c>
      <c r="BT32" s="110">
        <f>SUM(BT33:BT38)</f>
        <v>0</v>
      </c>
      <c r="BU32" s="110">
        <f>SUM(BU33:BU38)</f>
        <v>0</v>
      </c>
      <c r="BV32" s="110">
        <f t="shared" ref="BV32:BW32" si="1024">SUM(BV37:BV38)</f>
        <v>0</v>
      </c>
      <c r="BW32" s="110">
        <f t="shared" si="1024"/>
        <v>0</v>
      </c>
      <c r="BX32" s="110">
        <f>SUM(BT32+BV32)</f>
        <v>0</v>
      </c>
      <c r="BY32" s="110">
        <f>SUM(BU32+BW32)</f>
        <v>0</v>
      </c>
      <c r="BZ32" s="126">
        <f t="shared" si="725"/>
        <v>0</v>
      </c>
      <c r="CA32" s="126">
        <f t="shared" si="726"/>
        <v>0</v>
      </c>
      <c r="CB32" s="110"/>
      <c r="CC32" s="110"/>
      <c r="CD32" s="110">
        <f t="shared" si="316"/>
        <v>0</v>
      </c>
      <c r="CE32" s="110">
        <f t="shared" si="317"/>
        <v>0</v>
      </c>
      <c r="CF32" s="110">
        <f>SUM(CF33:CF38)</f>
        <v>0</v>
      </c>
      <c r="CG32" s="110">
        <f>SUM(CG33:CG38)</f>
        <v>0</v>
      </c>
      <c r="CH32" s="110">
        <f t="shared" ref="CH32:CI32" si="1025">SUM(CH37:CH38)</f>
        <v>0</v>
      </c>
      <c r="CI32" s="110">
        <f t="shared" si="1025"/>
        <v>0</v>
      </c>
      <c r="CJ32" s="110">
        <f>SUM(CF32+CH32)</f>
        <v>0</v>
      </c>
      <c r="CK32" s="110">
        <f>SUM(CG32+CI32)</f>
        <v>0</v>
      </c>
      <c r="CL32" s="126">
        <f t="shared" si="733"/>
        <v>0</v>
      </c>
      <c r="CM32" s="126">
        <f t="shared" si="734"/>
        <v>0</v>
      </c>
      <c r="CN32" s="110"/>
      <c r="CO32" s="110"/>
      <c r="CP32" s="110">
        <f t="shared" si="323"/>
        <v>0</v>
      </c>
      <c r="CQ32" s="110">
        <f t="shared" si="324"/>
        <v>0</v>
      </c>
      <c r="CR32" s="110">
        <f>SUM(CR33:CR38)</f>
        <v>0</v>
      </c>
      <c r="CS32" s="110">
        <f>SUM(CS33:CS38)</f>
        <v>0</v>
      </c>
      <c r="CT32" s="110">
        <f t="shared" ref="CT32:CU32" si="1026">SUM(CT37:CT38)</f>
        <v>0</v>
      </c>
      <c r="CU32" s="110">
        <f t="shared" si="1026"/>
        <v>0</v>
      </c>
      <c r="CV32" s="110">
        <f>SUM(CR32+CT32)</f>
        <v>0</v>
      </c>
      <c r="CW32" s="110">
        <f>SUM(CS32+CU32)</f>
        <v>0</v>
      </c>
      <c r="CX32" s="126">
        <f t="shared" si="741"/>
        <v>0</v>
      </c>
      <c r="CY32" s="126">
        <f t="shared" si="742"/>
        <v>0</v>
      </c>
      <c r="CZ32" s="110"/>
      <c r="DA32" s="110"/>
      <c r="DB32" s="110">
        <f t="shared" si="330"/>
        <v>0</v>
      </c>
      <c r="DC32" s="110">
        <f t="shared" si="331"/>
        <v>0</v>
      </c>
      <c r="DD32" s="110">
        <f>SUM(DD33:DD38)</f>
        <v>0</v>
      </c>
      <c r="DE32" s="110">
        <f>SUM(DE33:DE38)</f>
        <v>0</v>
      </c>
      <c r="DF32" s="110">
        <f t="shared" ref="DF32:DG32" si="1027">SUM(DF37:DF38)</f>
        <v>0</v>
      </c>
      <c r="DG32" s="110">
        <f t="shared" si="1027"/>
        <v>0</v>
      </c>
      <c r="DH32" s="110">
        <f>SUM(DD32+DF32)</f>
        <v>0</v>
      </c>
      <c r="DI32" s="110">
        <f>SUM(DE32+DG32)</f>
        <v>0</v>
      </c>
      <c r="DJ32" s="126">
        <f t="shared" si="749"/>
        <v>0</v>
      </c>
      <c r="DK32" s="126">
        <f t="shared" si="750"/>
        <v>0</v>
      </c>
      <c r="DL32" s="110"/>
      <c r="DM32" s="110"/>
      <c r="DN32" s="110">
        <f t="shared" si="337"/>
        <v>0</v>
      </c>
      <c r="DO32" s="110">
        <f t="shared" si="338"/>
        <v>0</v>
      </c>
      <c r="DP32" s="110">
        <f>SUM(DP33:DP38)</f>
        <v>0</v>
      </c>
      <c r="DQ32" s="110">
        <f>SUM(DQ33:DQ38)</f>
        <v>0</v>
      </c>
      <c r="DR32" s="110">
        <f t="shared" ref="DR32:DS32" si="1028">SUM(DR37:DR38)</f>
        <v>0</v>
      </c>
      <c r="DS32" s="110">
        <f t="shared" si="1028"/>
        <v>0</v>
      </c>
      <c r="DT32" s="110">
        <f>SUM(DP32+DR32)</f>
        <v>0</v>
      </c>
      <c r="DU32" s="110">
        <f>SUM(DQ32+DS32)</f>
        <v>0</v>
      </c>
      <c r="DV32" s="126">
        <f t="shared" si="757"/>
        <v>0</v>
      </c>
      <c r="DW32" s="126">
        <f t="shared" si="758"/>
        <v>0</v>
      </c>
      <c r="DX32" s="110"/>
      <c r="DY32" s="110">
        <v>0</v>
      </c>
      <c r="DZ32" s="110">
        <f t="shared" si="344"/>
        <v>0</v>
      </c>
      <c r="EA32" s="110">
        <f t="shared" si="345"/>
        <v>0</v>
      </c>
      <c r="EB32" s="110">
        <f>SUM(EB33:EB38)</f>
        <v>0</v>
      </c>
      <c r="EC32" s="110">
        <f>SUM(EC33:EC38)</f>
        <v>0</v>
      </c>
      <c r="ED32" s="110">
        <f t="shared" ref="ED32:EE32" si="1029">SUM(ED37:ED38)</f>
        <v>0</v>
      </c>
      <c r="EE32" s="110">
        <f t="shared" si="1029"/>
        <v>0</v>
      </c>
      <c r="EF32" s="110">
        <f>SUM(EB32+ED32)</f>
        <v>0</v>
      </c>
      <c r="EG32" s="110">
        <f>SUM(EC32+EE32)</f>
        <v>0</v>
      </c>
      <c r="EH32" s="126">
        <f t="shared" si="765"/>
        <v>0</v>
      </c>
      <c r="EI32" s="126">
        <f t="shared" si="766"/>
        <v>0</v>
      </c>
      <c r="EJ32" s="110"/>
      <c r="EK32" s="110">
        <v>0</v>
      </c>
      <c r="EL32" s="110">
        <f t="shared" si="351"/>
        <v>0</v>
      </c>
      <c r="EM32" s="110">
        <f t="shared" si="352"/>
        <v>0</v>
      </c>
      <c r="EN32" s="110">
        <f>SUM(EN33:EN38)</f>
        <v>0</v>
      </c>
      <c r="EO32" s="110">
        <f>SUM(EO33:EO38)</f>
        <v>0</v>
      </c>
      <c r="EP32" s="110">
        <f t="shared" ref="EP32:EQ32" si="1030">SUM(EP37:EP38)</f>
        <v>0</v>
      </c>
      <c r="EQ32" s="110">
        <f t="shared" si="1030"/>
        <v>0</v>
      </c>
      <c r="ER32" s="110">
        <f>SUM(EN32+EP32)</f>
        <v>0</v>
      </c>
      <c r="ES32" s="110">
        <f>SUM(EO32+EQ32)</f>
        <v>0</v>
      </c>
      <c r="ET32" s="126">
        <f t="shared" si="773"/>
        <v>0</v>
      </c>
      <c r="EU32" s="126">
        <f t="shared" si="774"/>
        <v>0</v>
      </c>
      <c r="EV32" s="110"/>
      <c r="EW32" s="110"/>
      <c r="EX32" s="110">
        <f t="shared" si="358"/>
        <v>0</v>
      </c>
      <c r="EY32" s="110">
        <f t="shared" si="359"/>
        <v>0</v>
      </c>
      <c r="EZ32" s="110">
        <f>SUM(EZ33:EZ38)</f>
        <v>0</v>
      </c>
      <c r="FA32" s="110">
        <f>SUM(FA33:FA38)</f>
        <v>0</v>
      </c>
      <c r="FB32" s="110">
        <f t="shared" ref="FB32:FC32" si="1031">SUM(FB37:FB38)</f>
        <v>0</v>
      </c>
      <c r="FC32" s="110">
        <f t="shared" si="1031"/>
        <v>0</v>
      </c>
      <c r="FD32" s="110">
        <f>SUM(EZ32+FB32)</f>
        <v>0</v>
      </c>
      <c r="FE32" s="110">
        <f>SUM(FA32+FC32)</f>
        <v>0</v>
      </c>
      <c r="FF32" s="126">
        <f t="shared" si="781"/>
        <v>0</v>
      </c>
      <c r="FG32" s="126">
        <f t="shared" si="782"/>
        <v>0</v>
      </c>
      <c r="FH32" s="110"/>
      <c r="FI32" s="110"/>
      <c r="FJ32" s="110">
        <f t="shared" si="365"/>
        <v>0</v>
      </c>
      <c r="FK32" s="110">
        <f t="shared" si="366"/>
        <v>0</v>
      </c>
      <c r="FL32" s="110">
        <f>SUM(FL33:FL38)</f>
        <v>0</v>
      </c>
      <c r="FM32" s="110">
        <f>SUM(FM33:FM38)</f>
        <v>0</v>
      </c>
      <c r="FN32" s="110">
        <f t="shared" ref="FN32:FO32" si="1032">SUM(FN37:FN38)</f>
        <v>0</v>
      </c>
      <c r="FO32" s="110">
        <f t="shared" si="1032"/>
        <v>0</v>
      </c>
      <c r="FP32" s="110">
        <f>SUM(FL32+FN32)</f>
        <v>0</v>
      </c>
      <c r="FQ32" s="110">
        <f>SUM(FM32+FO32)</f>
        <v>0</v>
      </c>
      <c r="FR32" s="126">
        <f t="shared" si="789"/>
        <v>0</v>
      </c>
      <c r="FS32" s="126">
        <f t="shared" si="790"/>
        <v>0</v>
      </c>
      <c r="FT32" s="110"/>
      <c r="FU32" s="110"/>
      <c r="FV32" s="110">
        <f t="shared" si="372"/>
        <v>0</v>
      </c>
      <c r="FW32" s="110">
        <f t="shared" si="373"/>
        <v>0</v>
      </c>
      <c r="FX32" s="110">
        <f>SUM(FX33:FX38)</f>
        <v>0</v>
      </c>
      <c r="FY32" s="110">
        <f>SUM(FY33:FY38)</f>
        <v>0</v>
      </c>
      <c r="FZ32" s="110">
        <f t="shared" ref="FZ32:GA32" si="1033">SUM(FZ37:FZ38)</f>
        <v>0</v>
      </c>
      <c r="GA32" s="110">
        <f t="shared" si="1033"/>
        <v>0</v>
      </c>
      <c r="GB32" s="110">
        <f>SUM(FX32+FZ32)</f>
        <v>0</v>
      </c>
      <c r="GC32" s="110">
        <f>SUM(FY32+GA32)</f>
        <v>0</v>
      </c>
      <c r="GD32" s="126">
        <f t="shared" si="797"/>
        <v>0</v>
      </c>
      <c r="GE32" s="126">
        <f t="shared" si="798"/>
        <v>0</v>
      </c>
      <c r="GF32" s="110">
        <f t="shared" ref="GF32:GG32" si="1034">H32+T32+AF32+AR32+BD32+BP32+CB32+CN32+CZ32+DL32+DX32+EJ32+EV32+FH32+FT32</f>
        <v>20</v>
      </c>
      <c r="GG32" s="110">
        <f t="shared" si="1034"/>
        <v>3106195.8480000002</v>
      </c>
      <c r="GH32" s="133">
        <f t="shared" si="1016"/>
        <v>5</v>
      </c>
      <c r="GI32" s="199">
        <f t="shared" si="1017"/>
        <v>776548.96200000006</v>
      </c>
      <c r="GJ32" s="110">
        <f>SUM(GJ33:GJ38)</f>
        <v>4</v>
      </c>
      <c r="GK32" s="110">
        <f t="shared" ref="GK32:GM32" si="1035">SUM(GK33:GK38)</f>
        <v>621239.16</v>
      </c>
      <c r="GL32" s="110">
        <f t="shared" si="1035"/>
        <v>0</v>
      </c>
      <c r="GM32" s="110">
        <f t="shared" si="1035"/>
        <v>0</v>
      </c>
      <c r="GN32" s="110">
        <f>SUM(GJ32+GL32)</f>
        <v>4</v>
      </c>
      <c r="GO32" s="110">
        <f>SUM(GK32+GM32)</f>
        <v>621239.16</v>
      </c>
      <c r="GP32" s="110">
        <f>SUM(GJ32-GH32)</f>
        <v>-1</v>
      </c>
      <c r="GQ32" s="110">
        <f>SUM(GK32-GI32)</f>
        <v>-155309.80200000003</v>
      </c>
      <c r="GR32" s="147"/>
      <c r="GS32" s="81"/>
      <c r="GT32" s="183">
        <v>155309.79240000001</v>
      </c>
      <c r="GU32" s="183">
        <f t="shared" si="183"/>
        <v>155309.79</v>
      </c>
    </row>
    <row r="33" spans="2:203" ht="16.5" hidden="1" customHeight="1" x14ac:dyDescent="0.2">
      <c r="B33" s="164" t="s">
        <v>289</v>
      </c>
      <c r="C33" s="165" t="s">
        <v>290</v>
      </c>
      <c r="D33" s="166">
        <v>40</v>
      </c>
      <c r="E33" s="167" t="s">
        <v>291</v>
      </c>
      <c r="F33" s="89">
        <v>6</v>
      </c>
      <c r="G33" s="101">
        <v>155309.79240000001</v>
      </c>
      <c r="H33" s="123"/>
      <c r="I33" s="123"/>
      <c r="J33" s="123"/>
      <c r="K33" s="123"/>
      <c r="L33" s="102">
        <f>VLOOKUP($D33,'факт '!$D$7:$AQ$89,3,0)</f>
        <v>0</v>
      </c>
      <c r="M33" s="102">
        <f>VLOOKUP($D33,'факт '!$D$7:$AQ$89,4,0)</f>
        <v>0</v>
      </c>
      <c r="N33" s="123"/>
      <c r="O33" s="123"/>
      <c r="P33" s="102">
        <f t="shared" ref="P33:P35" si="1036">SUM(L33+N33)</f>
        <v>0</v>
      </c>
      <c r="Q33" s="102">
        <f t="shared" ref="Q33:Q35" si="1037">SUM(M33+O33)</f>
        <v>0</v>
      </c>
      <c r="R33" s="103">
        <f t="shared" ref="R33:R35" si="1038">SUM(L33-J33)</f>
        <v>0</v>
      </c>
      <c r="S33" s="103">
        <f t="shared" ref="S33:S35" si="1039">SUM(M33-K33)</f>
        <v>0</v>
      </c>
      <c r="T33" s="123"/>
      <c r="U33" s="123"/>
      <c r="V33" s="123"/>
      <c r="W33" s="123"/>
      <c r="X33" s="102">
        <f>VLOOKUP($D33,'факт '!$D$7:$AQ$89,7,0)</f>
        <v>0</v>
      </c>
      <c r="Y33" s="102">
        <f>VLOOKUP($D33,'факт '!$D$7:$AQ$89,8,0)</f>
        <v>0</v>
      </c>
      <c r="Z33" s="102">
        <f>VLOOKUP($D33,'факт '!$D$7:$AQ$89,9,0)</f>
        <v>0</v>
      </c>
      <c r="AA33" s="102">
        <f>VLOOKUP($D33,'факт '!$D$7:$AQ$89,10,0)</f>
        <v>0</v>
      </c>
      <c r="AB33" s="102">
        <f t="shared" ref="AB33:AB35" si="1040">SUM(X33+Z33)</f>
        <v>0</v>
      </c>
      <c r="AC33" s="102">
        <f t="shared" ref="AC33:AC35" si="1041">SUM(Y33+AA33)</f>
        <v>0</v>
      </c>
      <c r="AD33" s="103">
        <f t="shared" ref="AD33:AD35" si="1042">SUM(X33-V33)</f>
        <v>0</v>
      </c>
      <c r="AE33" s="103">
        <f t="shared" ref="AE33:AE35" si="1043">SUM(Y33-W33)</f>
        <v>0</v>
      </c>
      <c r="AF33" s="123"/>
      <c r="AG33" s="123"/>
      <c r="AH33" s="123"/>
      <c r="AI33" s="123"/>
      <c r="AJ33" s="102">
        <f>VLOOKUP($D33,'факт '!$D$7:$AQ$89,5,0)</f>
        <v>0</v>
      </c>
      <c r="AK33" s="102">
        <f>VLOOKUP($D33,'факт '!$D$7:$AQ$89,6,0)</f>
        <v>0</v>
      </c>
      <c r="AL33" s="123"/>
      <c r="AM33" s="123"/>
      <c r="AN33" s="102">
        <f t="shared" ref="AN33:AN35" si="1044">SUM(AJ33+AL33)</f>
        <v>0</v>
      </c>
      <c r="AO33" s="102">
        <f t="shared" ref="AO33:AO35" si="1045">SUM(AK33+AM33)</f>
        <v>0</v>
      </c>
      <c r="AP33" s="103">
        <f t="shared" ref="AP33:AP35" si="1046">SUM(AJ33-AH33)</f>
        <v>0</v>
      </c>
      <c r="AQ33" s="103">
        <f t="shared" si="702"/>
        <v>0</v>
      </c>
      <c r="AR33" s="123"/>
      <c r="AS33" s="123"/>
      <c r="AT33" s="123"/>
      <c r="AU33" s="123"/>
      <c r="AV33" s="102">
        <f>VLOOKUP($D33,'факт '!$D$7:$AQ$89,11,0)</f>
        <v>0</v>
      </c>
      <c r="AW33" s="102">
        <f>VLOOKUP($D33,'факт '!$D$7:$AQ$89,12,0)</f>
        <v>0</v>
      </c>
      <c r="AX33" s="123"/>
      <c r="AY33" s="123"/>
      <c r="AZ33" s="102">
        <f t="shared" ref="AZ33:AZ35" si="1047">SUM(AV33+AX33)</f>
        <v>0</v>
      </c>
      <c r="BA33" s="102">
        <f t="shared" ref="BA33:BA35" si="1048">SUM(AW33+AY33)</f>
        <v>0</v>
      </c>
      <c r="BB33" s="103">
        <f t="shared" si="709"/>
        <v>0</v>
      </c>
      <c r="BC33" s="103">
        <f t="shared" si="710"/>
        <v>0</v>
      </c>
      <c r="BD33" s="123"/>
      <c r="BE33" s="123"/>
      <c r="BF33" s="123"/>
      <c r="BG33" s="123"/>
      <c r="BH33" s="102">
        <f>VLOOKUP($D33,'факт '!$D$7:$AQ$89,15,0)</f>
        <v>2</v>
      </c>
      <c r="BI33" s="102">
        <f>VLOOKUP($D33,'факт '!$D$7:$AQ$89,16,0)</f>
        <v>310619.58</v>
      </c>
      <c r="BJ33" s="102">
        <f>VLOOKUP($D33,'факт '!$D$7:$AQ$89,17,0)</f>
        <v>0</v>
      </c>
      <c r="BK33" s="102">
        <f>VLOOKUP($D33,'факт '!$D$7:$AQ$89,18,0)</f>
        <v>0</v>
      </c>
      <c r="BL33" s="102">
        <f t="shared" ref="BL33:BL35" si="1049">SUM(BH33+BJ33)</f>
        <v>2</v>
      </c>
      <c r="BM33" s="102">
        <f t="shared" ref="BM33:BM35" si="1050">SUM(BI33+BK33)</f>
        <v>310619.58</v>
      </c>
      <c r="BN33" s="103">
        <f t="shared" si="717"/>
        <v>2</v>
      </c>
      <c r="BO33" s="103">
        <f t="shared" si="718"/>
        <v>310619.58</v>
      </c>
      <c r="BP33" s="123"/>
      <c r="BQ33" s="123"/>
      <c r="BR33" s="123"/>
      <c r="BS33" s="123"/>
      <c r="BT33" s="102">
        <f>VLOOKUP($D33,'факт '!$D$7:$AQ$89,19,0)</f>
        <v>0</v>
      </c>
      <c r="BU33" s="102">
        <f>VLOOKUP($D33,'факт '!$D$7:$AQ$89,20,0)</f>
        <v>0</v>
      </c>
      <c r="BV33" s="102">
        <f>VLOOKUP($D33,'факт '!$D$7:$AQ$89,21,0)</f>
        <v>0</v>
      </c>
      <c r="BW33" s="102">
        <f>VLOOKUP($D33,'факт '!$D$7:$AQ$89,22,0)</f>
        <v>0</v>
      </c>
      <c r="BX33" s="102">
        <f t="shared" ref="BX33:BX35" si="1051">SUM(BT33+BV33)</f>
        <v>0</v>
      </c>
      <c r="BY33" s="102">
        <f t="shared" ref="BY33:BY35" si="1052">SUM(BU33+BW33)</f>
        <v>0</v>
      </c>
      <c r="BZ33" s="103">
        <f t="shared" si="725"/>
        <v>0</v>
      </c>
      <c r="CA33" s="103">
        <f t="shared" si="726"/>
        <v>0</v>
      </c>
      <c r="CB33" s="123"/>
      <c r="CC33" s="123"/>
      <c r="CD33" s="123"/>
      <c r="CE33" s="123"/>
      <c r="CF33" s="102">
        <f>VLOOKUP($D33,'факт '!$D$7:$AQ$89,23,0)</f>
        <v>0</v>
      </c>
      <c r="CG33" s="102">
        <f>VLOOKUP($D33,'факт '!$D$7:$AQ$89,24,0)</f>
        <v>0</v>
      </c>
      <c r="CH33" s="102">
        <f>VLOOKUP($D33,'факт '!$D$7:$AQ$89,25,0)</f>
        <v>0</v>
      </c>
      <c r="CI33" s="102">
        <f>VLOOKUP($D33,'факт '!$D$7:$AQ$89,26,0)</f>
        <v>0</v>
      </c>
      <c r="CJ33" s="102">
        <f t="shared" ref="CJ33:CJ35" si="1053">SUM(CF33+CH33)</f>
        <v>0</v>
      </c>
      <c r="CK33" s="102">
        <f t="shared" ref="CK33:CK35" si="1054">SUM(CG33+CI33)</f>
        <v>0</v>
      </c>
      <c r="CL33" s="103">
        <f t="shared" si="733"/>
        <v>0</v>
      </c>
      <c r="CM33" s="103">
        <f t="shared" si="734"/>
        <v>0</v>
      </c>
      <c r="CN33" s="123"/>
      <c r="CO33" s="123"/>
      <c r="CP33" s="123"/>
      <c r="CQ33" s="123"/>
      <c r="CR33" s="102">
        <f>VLOOKUP($D33,'факт '!$D$7:$AQ$89,27,0)</f>
        <v>0</v>
      </c>
      <c r="CS33" s="102">
        <f>VLOOKUP($D33,'факт '!$D$7:$AQ$89,28,0)</f>
        <v>0</v>
      </c>
      <c r="CT33" s="102">
        <f>VLOOKUP($D33,'факт '!$D$7:$AQ$89,29,0)</f>
        <v>0</v>
      </c>
      <c r="CU33" s="102">
        <f>VLOOKUP($D33,'факт '!$D$7:$AQ$89,30,0)</f>
        <v>0</v>
      </c>
      <c r="CV33" s="102">
        <f t="shared" ref="CV33:CV35" si="1055">SUM(CR33+CT33)</f>
        <v>0</v>
      </c>
      <c r="CW33" s="102">
        <f t="shared" ref="CW33:CW35" si="1056">SUM(CS33+CU33)</f>
        <v>0</v>
      </c>
      <c r="CX33" s="103">
        <f t="shared" si="741"/>
        <v>0</v>
      </c>
      <c r="CY33" s="103">
        <f t="shared" si="742"/>
        <v>0</v>
      </c>
      <c r="CZ33" s="123"/>
      <c r="DA33" s="123"/>
      <c r="DB33" s="123"/>
      <c r="DC33" s="123"/>
      <c r="DD33" s="102">
        <f>VLOOKUP($D33,'факт '!$D$7:$AQ$89,31,0)</f>
        <v>0</v>
      </c>
      <c r="DE33" s="102">
        <f>VLOOKUP($D33,'факт '!$D$7:$AQ$89,32,0)</f>
        <v>0</v>
      </c>
      <c r="DF33" s="102"/>
      <c r="DG33" s="102"/>
      <c r="DH33" s="102">
        <f t="shared" ref="DH33:DH35" si="1057">SUM(DD33+DF33)</f>
        <v>0</v>
      </c>
      <c r="DI33" s="102">
        <f t="shared" ref="DI33:DI35" si="1058">SUM(DE33+DG33)</f>
        <v>0</v>
      </c>
      <c r="DJ33" s="103">
        <f t="shared" si="749"/>
        <v>0</v>
      </c>
      <c r="DK33" s="103">
        <f t="shared" si="750"/>
        <v>0</v>
      </c>
      <c r="DL33" s="123"/>
      <c r="DM33" s="123"/>
      <c r="DN33" s="123"/>
      <c r="DO33" s="123"/>
      <c r="DP33" s="102">
        <f>VLOOKUP($D33,'факт '!$D$7:$AQ$89,13,0)</f>
        <v>0</v>
      </c>
      <c r="DQ33" s="102">
        <f>VLOOKUP($D33,'факт '!$D$7:$AQ$89,14,0)</f>
        <v>0</v>
      </c>
      <c r="DR33" s="102"/>
      <c r="DS33" s="102"/>
      <c r="DT33" s="102">
        <f t="shared" ref="DT33:DT35" si="1059">SUM(DP33+DR33)</f>
        <v>0</v>
      </c>
      <c r="DU33" s="102">
        <f t="shared" ref="DU33:DU35" si="1060">SUM(DQ33+DS33)</f>
        <v>0</v>
      </c>
      <c r="DV33" s="103">
        <f t="shared" si="757"/>
        <v>0</v>
      </c>
      <c r="DW33" s="103">
        <f t="shared" si="758"/>
        <v>0</v>
      </c>
      <c r="DX33" s="123"/>
      <c r="DY33" s="123"/>
      <c r="DZ33" s="123"/>
      <c r="EA33" s="123"/>
      <c r="EB33" s="102">
        <f>VLOOKUP($D33,'факт '!$D$7:$AQ$89,33,0)</f>
        <v>0</v>
      </c>
      <c r="EC33" s="102">
        <f>VLOOKUP($D33,'факт '!$D$7:$AQ$89,34,0)</f>
        <v>0</v>
      </c>
      <c r="ED33" s="102">
        <f>VLOOKUP($D33,'факт '!$D$7:$AQ$89,35,0)</f>
        <v>0</v>
      </c>
      <c r="EE33" s="102">
        <f>VLOOKUP($D33,'факт '!$D$7:$AQ$89,36,0)</f>
        <v>0</v>
      </c>
      <c r="EF33" s="102">
        <f t="shared" ref="EF33:EF35" si="1061">SUM(EB33+ED33)</f>
        <v>0</v>
      </c>
      <c r="EG33" s="102">
        <f t="shared" ref="EG33:EG35" si="1062">SUM(EC33+EE33)</f>
        <v>0</v>
      </c>
      <c r="EH33" s="103">
        <f t="shared" si="765"/>
        <v>0</v>
      </c>
      <c r="EI33" s="103">
        <f t="shared" si="766"/>
        <v>0</v>
      </c>
      <c r="EJ33" s="123"/>
      <c r="EK33" s="123"/>
      <c r="EL33" s="123"/>
      <c r="EM33" s="123"/>
      <c r="EN33" s="102">
        <f>VLOOKUP($D33,'факт '!$D$7:$AQ$89,37,0)</f>
        <v>0</v>
      </c>
      <c r="EO33" s="102">
        <f>VLOOKUP($D33,'факт '!$D$7:$AQ$89,38,0)</f>
        <v>0</v>
      </c>
      <c r="EP33" s="102">
        <f>VLOOKUP($D33,'факт '!$D$7:$AQ$89,39,0)</f>
        <v>0</v>
      </c>
      <c r="EQ33" s="102">
        <f>VLOOKUP($D33,'факт '!$D$7:$AQ$89,40,0)</f>
        <v>0</v>
      </c>
      <c r="ER33" s="102">
        <f t="shared" ref="ER33:ER35" si="1063">SUM(EN33+EP33)</f>
        <v>0</v>
      </c>
      <c r="ES33" s="102">
        <f t="shared" ref="ES33:ES35" si="1064">SUM(EO33+EQ33)</f>
        <v>0</v>
      </c>
      <c r="ET33" s="103">
        <f t="shared" si="773"/>
        <v>0</v>
      </c>
      <c r="EU33" s="103">
        <f t="shared" si="774"/>
        <v>0</v>
      </c>
      <c r="EV33" s="123"/>
      <c r="EW33" s="123"/>
      <c r="EX33" s="123"/>
      <c r="EY33" s="123"/>
      <c r="EZ33" s="123"/>
      <c r="FA33" s="123"/>
      <c r="FB33" s="123"/>
      <c r="FC33" s="123"/>
      <c r="FD33" s="123"/>
      <c r="FE33" s="123"/>
      <c r="FF33" s="168"/>
      <c r="FG33" s="168"/>
      <c r="FH33" s="123"/>
      <c r="FI33" s="123"/>
      <c r="FJ33" s="123"/>
      <c r="FK33" s="123"/>
      <c r="FL33" s="123"/>
      <c r="FM33" s="123"/>
      <c r="FN33" s="123"/>
      <c r="FO33" s="123"/>
      <c r="FP33" s="123"/>
      <c r="FQ33" s="123"/>
      <c r="FR33" s="168"/>
      <c r="FS33" s="168"/>
      <c r="FT33" s="123"/>
      <c r="FU33" s="123"/>
      <c r="FV33" s="123"/>
      <c r="FW33" s="123"/>
      <c r="FX33" s="123"/>
      <c r="FY33" s="123"/>
      <c r="FZ33" s="123"/>
      <c r="GA33" s="123"/>
      <c r="GB33" s="123"/>
      <c r="GC33" s="123"/>
      <c r="GD33" s="168"/>
      <c r="GE33" s="168"/>
      <c r="GF33" s="123"/>
      <c r="GG33" s="123"/>
      <c r="GH33" s="123"/>
      <c r="GI33" s="123"/>
      <c r="GJ33" s="102">
        <f t="shared" ref="GJ33:GJ35" si="1065">SUM(L33,X33,AJ33,AV33,BH33,BT33,CF33,CR33,DD33,DP33,EB33,EN33,EZ33)</f>
        <v>2</v>
      </c>
      <c r="GK33" s="102">
        <f t="shared" ref="GK33:GK35" si="1066">SUM(M33,Y33,AK33,AW33,BI33,BU33,CG33,CS33,DE33,DQ33,EC33,EO33,FA33)</f>
        <v>310619.58</v>
      </c>
      <c r="GL33" s="102">
        <f t="shared" ref="GL33:GL35" si="1067">SUM(N33,Z33,AL33,AX33,BJ33,BV33,CH33,CT33,DF33,DR33,ED33,EP33,FB33)</f>
        <v>0</v>
      </c>
      <c r="GM33" s="102">
        <f t="shared" ref="GM33:GM35" si="1068">SUM(O33,AA33,AM33,AY33,BK33,BW33,CI33,CU33,DG33,DS33,EE33,EQ33,FC33)</f>
        <v>0</v>
      </c>
      <c r="GN33" s="102">
        <f t="shared" ref="GN33:GN35" si="1069">SUM(P33,AB33,AN33,AZ33,BL33,BX33,CJ33,CV33,DH33,DT33,EF33,ER33,FD33)</f>
        <v>2</v>
      </c>
      <c r="GO33" s="102">
        <f t="shared" ref="GO33:GO35" si="1070">SUM(Q33,AC33,AO33,BA33,BM33,BY33,CK33,CW33,DI33,DU33,EG33,ES33,FE33)</f>
        <v>310619.58</v>
      </c>
      <c r="GP33" s="123"/>
      <c r="GQ33" s="123"/>
      <c r="GR33" s="147"/>
      <c r="GS33" s="81"/>
      <c r="GT33" s="183">
        <v>155309.79240000001</v>
      </c>
      <c r="GU33" s="183">
        <f t="shared" si="183"/>
        <v>155309.79</v>
      </c>
    </row>
    <row r="34" spans="2:203" ht="16.5" hidden="1" customHeight="1" x14ac:dyDescent="0.2">
      <c r="B34" s="164" t="s">
        <v>289</v>
      </c>
      <c r="C34" s="165" t="s">
        <v>290</v>
      </c>
      <c r="D34" s="166">
        <v>41</v>
      </c>
      <c r="E34" s="167" t="s">
        <v>292</v>
      </c>
      <c r="F34" s="89">
        <v>6</v>
      </c>
      <c r="G34" s="101">
        <v>155309.79240000001</v>
      </c>
      <c r="H34" s="123"/>
      <c r="I34" s="123"/>
      <c r="J34" s="123"/>
      <c r="K34" s="123"/>
      <c r="L34" s="102">
        <f>VLOOKUP($D34,'факт '!$D$7:$AQ$89,3,0)</f>
        <v>0</v>
      </c>
      <c r="M34" s="102">
        <f>VLOOKUP($D34,'факт '!$D$7:$AQ$89,4,0)</f>
        <v>0</v>
      </c>
      <c r="N34" s="123"/>
      <c r="O34" s="123"/>
      <c r="P34" s="102">
        <f t="shared" si="1036"/>
        <v>0</v>
      </c>
      <c r="Q34" s="102">
        <f t="shared" si="1037"/>
        <v>0</v>
      </c>
      <c r="R34" s="103">
        <f t="shared" si="1038"/>
        <v>0</v>
      </c>
      <c r="S34" s="103">
        <f t="shared" si="1039"/>
        <v>0</v>
      </c>
      <c r="T34" s="123"/>
      <c r="U34" s="123"/>
      <c r="V34" s="123"/>
      <c r="W34" s="123"/>
      <c r="X34" s="102">
        <f>VLOOKUP($D34,'факт '!$D$7:$AQ$89,7,0)</f>
        <v>0</v>
      </c>
      <c r="Y34" s="102">
        <f>VLOOKUP($D34,'факт '!$D$7:$AQ$89,8,0)</f>
        <v>0</v>
      </c>
      <c r="Z34" s="102">
        <f>VLOOKUP($D34,'факт '!$D$7:$AQ$89,9,0)</f>
        <v>0</v>
      </c>
      <c r="AA34" s="102">
        <f>VLOOKUP($D34,'факт '!$D$7:$AQ$89,10,0)</f>
        <v>0</v>
      </c>
      <c r="AB34" s="102">
        <f t="shared" si="1040"/>
        <v>0</v>
      </c>
      <c r="AC34" s="102">
        <f t="shared" si="1041"/>
        <v>0</v>
      </c>
      <c r="AD34" s="103">
        <f t="shared" si="1042"/>
        <v>0</v>
      </c>
      <c r="AE34" s="103">
        <f t="shared" si="1043"/>
        <v>0</v>
      </c>
      <c r="AF34" s="123"/>
      <c r="AG34" s="123"/>
      <c r="AH34" s="123"/>
      <c r="AI34" s="123"/>
      <c r="AJ34" s="102">
        <f>VLOOKUP($D34,'факт '!$D$7:$AQ$89,5,0)</f>
        <v>0</v>
      </c>
      <c r="AK34" s="102">
        <f>VLOOKUP($D34,'факт '!$D$7:$AQ$89,6,0)</f>
        <v>0</v>
      </c>
      <c r="AL34" s="123"/>
      <c r="AM34" s="123"/>
      <c r="AN34" s="102">
        <f t="shared" si="1044"/>
        <v>0</v>
      </c>
      <c r="AO34" s="102">
        <f t="shared" si="1045"/>
        <v>0</v>
      </c>
      <c r="AP34" s="103">
        <f t="shared" si="1046"/>
        <v>0</v>
      </c>
      <c r="AQ34" s="103">
        <f t="shared" si="702"/>
        <v>0</v>
      </c>
      <c r="AR34" s="123"/>
      <c r="AS34" s="123"/>
      <c r="AT34" s="123"/>
      <c r="AU34" s="123"/>
      <c r="AV34" s="102">
        <f>VLOOKUP($D34,'факт '!$D$7:$AQ$89,11,0)</f>
        <v>0</v>
      </c>
      <c r="AW34" s="102">
        <f>VLOOKUP($D34,'факт '!$D$7:$AQ$89,12,0)</f>
        <v>0</v>
      </c>
      <c r="AX34" s="123"/>
      <c r="AY34" s="123"/>
      <c r="AZ34" s="102">
        <f t="shared" si="1047"/>
        <v>0</v>
      </c>
      <c r="BA34" s="102">
        <f t="shared" si="1048"/>
        <v>0</v>
      </c>
      <c r="BB34" s="103">
        <f t="shared" si="709"/>
        <v>0</v>
      </c>
      <c r="BC34" s="103">
        <f t="shared" si="710"/>
        <v>0</v>
      </c>
      <c r="BD34" s="123"/>
      <c r="BE34" s="123"/>
      <c r="BF34" s="123"/>
      <c r="BG34" s="123"/>
      <c r="BH34" s="102">
        <f>VLOOKUP($D34,'факт '!$D$7:$AQ$89,15,0)</f>
        <v>1</v>
      </c>
      <c r="BI34" s="102">
        <f>VLOOKUP($D34,'факт '!$D$7:$AQ$89,16,0)</f>
        <v>155309.79</v>
      </c>
      <c r="BJ34" s="102">
        <f>VLOOKUP($D34,'факт '!$D$7:$AQ$89,17,0)</f>
        <v>0</v>
      </c>
      <c r="BK34" s="102">
        <f>VLOOKUP($D34,'факт '!$D$7:$AQ$89,18,0)</f>
        <v>0</v>
      </c>
      <c r="BL34" s="102">
        <f t="shared" si="1049"/>
        <v>1</v>
      </c>
      <c r="BM34" s="102">
        <f t="shared" si="1050"/>
        <v>155309.79</v>
      </c>
      <c r="BN34" s="103">
        <f t="shared" si="717"/>
        <v>1</v>
      </c>
      <c r="BO34" s="103">
        <f t="shared" si="718"/>
        <v>155309.79</v>
      </c>
      <c r="BP34" s="123"/>
      <c r="BQ34" s="123"/>
      <c r="BR34" s="123"/>
      <c r="BS34" s="123"/>
      <c r="BT34" s="102">
        <f>VLOOKUP($D34,'факт '!$D$7:$AQ$89,19,0)</f>
        <v>0</v>
      </c>
      <c r="BU34" s="102">
        <f>VLOOKUP($D34,'факт '!$D$7:$AQ$89,20,0)</f>
        <v>0</v>
      </c>
      <c r="BV34" s="102">
        <f>VLOOKUP($D34,'факт '!$D$7:$AQ$89,21,0)</f>
        <v>0</v>
      </c>
      <c r="BW34" s="102">
        <f>VLOOKUP($D34,'факт '!$D$7:$AQ$89,22,0)</f>
        <v>0</v>
      </c>
      <c r="BX34" s="102">
        <f t="shared" si="1051"/>
        <v>0</v>
      </c>
      <c r="BY34" s="102">
        <f t="shared" si="1052"/>
        <v>0</v>
      </c>
      <c r="BZ34" s="103">
        <f t="shared" si="725"/>
        <v>0</v>
      </c>
      <c r="CA34" s="103">
        <f t="shared" si="726"/>
        <v>0</v>
      </c>
      <c r="CB34" s="123"/>
      <c r="CC34" s="123"/>
      <c r="CD34" s="123"/>
      <c r="CE34" s="123"/>
      <c r="CF34" s="102">
        <f>VLOOKUP($D34,'факт '!$D$7:$AQ$89,23,0)</f>
        <v>0</v>
      </c>
      <c r="CG34" s="102">
        <f>VLOOKUP($D34,'факт '!$D$7:$AQ$89,24,0)</f>
        <v>0</v>
      </c>
      <c r="CH34" s="102">
        <f>VLOOKUP($D34,'факт '!$D$7:$AQ$89,25,0)</f>
        <v>0</v>
      </c>
      <c r="CI34" s="102">
        <f>VLOOKUP($D34,'факт '!$D$7:$AQ$89,26,0)</f>
        <v>0</v>
      </c>
      <c r="CJ34" s="102">
        <f t="shared" si="1053"/>
        <v>0</v>
      </c>
      <c r="CK34" s="102">
        <f t="shared" si="1054"/>
        <v>0</v>
      </c>
      <c r="CL34" s="103">
        <f t="shared" si="733"/>
        <v>0</v>
      </c>
      <c r="CM34" s="103">
        <f t="shared" si="734"/>
        <v>0</v>
      </c>
      <c r="CN34" s="123"/>
      <c r="CO34" s="123"/>
      <c r="CP34" s="123"/>
      <c r="CQ34" s="123"/>
      <c r="CR34" s="102">
        <f>VLOOKUP($D34,'факт '!$D$7:$AQ$89,27,0)</f>
        <v>0</v>
      </c>
      <c r="CS34" s="102">
        <f>VLOOKUP($D34,'факт '!$D$7:$AQ$89,28,0)</f>
        <v>0</v>
      </c>
      <c r="CT34" s="102">
        <f>VLOOKUP($D34,'факт '!$D$7:$AQ$89,29,0)</f>
        <v>0</v>
      </c>
      <c r="CU34" s="102">
        <f>VLOOKUP($D34,'факт '!$D$7:$AQ$89,30,0)</f>
        <v>0</v>
      </c>
      <c r="CV34" s="102">
        <f t="shared" si="1055"/>
        <v>0</v>
      </c>
      <c r="CW34" s="102">
        <f t="shared" si="1056"/>
        <v>0</v>
      </c>
      <c r="CX34" s="103">
        <f t="shared" si="741"/>
        <v>0</v>
      </c>
      <c r="CY34" s="103">
        <f t="shared" si="742"/>
        <v>0</v>
      </c>
      <c r="CZ34" s="123"/>
      <c r="DA34" s="123"/>
      <c r="DB34" s="123"/>
      <c r="DC34" s="123"/>
      <c r="DD34" s="102">
        <f>VLOOKUP($D34,'факт '!$D$7:$AQ$89,31,0)</f>
        <v>0</v>
      </c>
      <c r="DE34" s="102">
        <f>VLOOKUP($D34,'факт '!$D$7:$AQ$89,32,0)</f>
        <v>0</v>
      </c>
      <c r="DF34" s="102"/>
      <c r="DG34" s="102"/>
      <c r="DH34" s="102">
        <f t="shared" si="1057"/>
        <v>0</v>
      </c>
      <c r="DI34" s="102">
        <f t="shared" si="1058"/>
        <v>0</v>
      </c>
      <c r="DJ34" s="103">
        <f t="shared" si="749"/>
        <v>0</v>
      </c>
      <c r="DK34" s="103">
        <f t="shared" si="750"/>
        <v>0</v>
      </c>
      <c r="DL34" s="123"/>
      <c r="DM34" s="123"/>
      <c r="DN34" s="123"/>
      <c r="DO34" s="123"/>
      <c r="DP34" s="102">
        <f>VLOOKUP($D34,'факт '!$D$7:$AQ$89,13,0)</f>
        <v>0</v>
      </c>
      <c r="DQ34" s="102">
        <f>VLOOKUP($D34,'факт '!$D$7:$AQ$89,14,0)</f>
        <v>0</v>
      </c>
      <c r="DR34" s="102"/>
      <c r="DS34" s="102"/>
      <c r="DT34" s="102">
        <f t="shared" si="1059"/>
        <v>0</v>
      </c>
      <c r="DU34" s="102">
        <f t="shared" si="1060"/>
        <v>0</v>
      </c>
      <c r="DV34" s="103">
        <f t="shared" si="757"/>
        <v>0</v>
      </c>
      <c r="DW34" s="103">
        <f t="shared" si="758"/>
        <v>0</v>
      </c>
      <c r="DX34" s="123"/>
      <c r="DY34" s="123"/>
      <c r="DZ34" s="123"/>
      <c r="EA34" s="123"/>
      <c r="EB34" s="102">
        <f>VLOOKUP($D34,'факт '!$D$7:$AQ$89,33,0)</f>
        <v>0</v>
      </c>
      <c r="EC34" s="102">
        <f>VLOOKUP($D34,'факт '!$D$7:$AQ$89,34,0)</f>
        <v>0</v>
      </c>
      <c r="ED34" s="102">
        <f>VLOOKUP($D34,'факт '!$D$7:$AQ$89,35,0)</f>
        <v>0</v>
      </c>
      <c r="EE34" s="102">
        <f>VLOOKUP($D34,'факт '!$D$7:$AQ$89,36,0)</f>
        <v>0</v>
      </c>
      <c r="EF34" s="102">
        <f t="shared" si="1061"/>
        <v>0</v>
      </c>
      <c r="EG34" s="102">
        <f t="shared" si="1062"/>
        <v>0</v>
      </c>
      <c r="EH34" s="103">
        <f t="shared" si="765"/>
        <v>0</v>
      </c>
      <c r="EI34" s="103">
        <f t="shared" si="766"/>
        <v>0</v>
      </c>
      <c r="EJ34" s="123"/>
      <c r="EK34" s="123"/>
      <c r="EL34" s="123"/>
      <c r="EM34" s="123"/>
      <c r="EN34" s="102">
        <f>VLOOKUP($D34,'факт '!$D$7:$AQ$89,37,0)</f>
        <v>0</v>
      </c>
      <c r="EO34" s="102">
        <f>VLOOKUP($D34,'факт '!$D$7:$AQ$89,38,0)</f>
        <v>0</v>
      </c>
      <c r="EP34" s="102">
        <f>VLOOKUP($D34,'факт '!$D$7:$AQ$89,39,0)</f>
        <v>0</v>
      </c>
      <c r="EQ34" s="102">
        <f>VLOOKUP($D34,'факт '!$D$7:$AQ$89,40,0)</f>
        <v>0</v>
      </c>
      <c r="ER34" s="102">
        <f t="shared" si="1063"/>
        <v>0</v>
      </c>
      <c r="ES34" s="102">
        <f t="shared" si="1064"/>
        <v>0</v>
      </c>
      <c r="ET34" s="103">
        <f t="shared" si="773"/>
        <v>0</v>
      </c>
      <c r="EU34" s="103">
        <f t="shared" si="774"/>
        <v>0</v>
      </c>
      <c r="EV34" s="123"/>
      <c r="EW34" s="123"/>
      <c r="EX34" s="123"/>
      <c r="EY34" s="123"/>
      <c r="EZ34" s="123"/>
      <c r="FA34" s="123"/>
      <c r="FB34" s="123"/>
      <c r="FC34" s="123"/>
      <c r="FD34" s="123"/>
      <c r="FE34" s="123"/>
      <c r="FF34" s="168"/>
      <c r="FG34" s="168"/>
      <c r="FH34" s="123"/>
      <c r="FI34" s="123"/>
      <c r="FJ34" s="123"/>
      <c r="FK34" s="123"/>
      <c r="FL34" s="123"/>
      <c r="FM34" s="123"/>
      <c r="FN34" s="123"/>
      <c r="FO34" s="123"/>
      <c r="FP34" s="123"/>
      <c r="FQ34" s="123"/>
      <c r="FR34" s="168"/>
      <c r="FS34" s="168"/>
      <c r="FT34" s="123"/>
      <c r="FU34" s="123"/>
      <c r="FV34" s="123"/>
      <c r="FW34" s="123"/>
      <c r="FX34" s="123"/>
      <c r="FY34" s="123"/>
      <c r="FZ34" s="123"/>
      <c r="GA34" s="123"/>
      <c r="GB34" s="123"/>
      <c r="GC34" s="123"/>
      <c r="GD34" s="168"/>
      <c r="GE34" s="168"/>
      <c r="GF34" s="123"/>
      <c r="GG34" s="123"/>
      <c r="GH34" s="123"/>
      <c r="GI34" s="123"/>
      <c r="GJ34" s="102">
        <f t="shared" si="1065"/>
        <v>1</v>
      </c>
      <c r="GK34" s="102">
        <f t="shared" si="1066"/>
        <v>155309.79</v>
      </c>
      <c r="GL34" s="102">
        <f t="shared" si="1067"/>
        <v>0</v>
      </c>
      <c r="GM34" s="102">
        <f t="shared" si="1068"/>
        <v>0</v>
      </c>
      <c r="GN34" s="102">
        <f t="shared" si="1069"/>
        <v>1</v>
      </c>
      <c r="GO34" s="102">
        <f t="shared" si="1070"/>
        <v>155309.79</v>
      </c>
      <c r="GP34" s="123"/>
      <c r="GQ34" s="123"/>
      <c r="GR34" s="147"/>
      <c r="GS34" s="81"/>
      <c r="GT34" s="183">
        <v>155309.79240000001</v>
      </c>
      <c r="GU34" s="183">
        <f t="shared" si="183"/>
        <v>155309.79</v>
      </c>
    </row>
    <row r="35" spans="2:203" ht="16.5" hidden="1" customHeight="1" x14ac:dyDescent="0.2">
      <c r="B35" s="164" t="s">
        <v>289</v>
      </c>
      <c r="C35" s="165" t="s">
        <v>290</v>
      </c>
      <c r="D35" s="166">
        <v>46</v>
      </c>
      <c r="E35" s="167" t="s">
        <v>293</v>
      </c>
      <c r="F35" s="89">
        <v>6</v>
      </c>
      <c r="G35" s="101">
        <v>155309.79240000001</v>
      </c>
      <c r="H35" s="123"/>
      <c r="I35" s="123"/>
      <c r="J35" s="123"/>
      <c r="K35" s="123"/>
      <c r="L35" s="102">
        <f>VLOOKUP($D35,'факт '!$D$7:$AQ$89,3,0)</f>
        <v>0</v>
      </c>
      <c r="M35" s="102">
        <f>VLOOKUP($D35,'факт '!$D$7:$AQ$89,4,0)</f>
        <v>0</v>
      </c>
      <c r="N35" s="123"/>
      <c r="O35" s="123"/>
      <c r="P35" s="102">
        <f t="shared" si="1036"/>
        <v>0</v>
      </c>
      <c r="Q35" s="102">
        <f t="shared" si="1037"/>
        <v>0</v>
      </c>
      <c r="R35" s="103">
        <f t="shared" si="1038"/>
        <v>0</v>
      </c>
      <c r="S35" s="103">
        <f t="shared" si="1039"/>
        <v>0</v>
      </c>
      <c r="T35" s="123"/>
      <c r="U35" s="123"/>
      <c r="V35" s="123"/>
      <c r="W35" s="123"/>
      <c r="X35" s="102">
        <f>VLOOKUP($D35,'факт '!$D$7:$AQ$89,7,0)</f>
        <v>0</v>
      </c>
      <c r="Y35" s="102">
        <f>VLOOKUP($D35,'факт '!$D$7:$AQ$89,8,0)</f>
        <v>0</v>
      </c>
      <c r="Z35" s="102">
        <f>VLOOKUP($D35,'факт '!$D$7:$AQ$89,9,0)</f>
        <v>0</v>
      </c>
      <c r="AA35" s="102">
        <f>VLOOKUP($D35,'факт '!$D$7:$AQ$89,10,0)</f>
        <v>0</v>
      </c>
      <c r="AB35" s="102">
        <f t="shared" si="1040"/>
        <v>0</v>
      </c>
      <c r="AC35" s="102">
        <f t="shared" si="1041"/>
        <v>0</v>
      </c>
      <c r="AD35" s="103">
        <f t="shared" si="1042"/>
        <v>0</v>
      </c>
      <c r="AE35" s="103">
        <f t="shared" si="1043"/>
        <v>0</v>
      </c>
      <c r="AF35" s="123"/>
      <c r="AG35" s="123"/>
      <c r="AH35" s="123"/>
      <c r="AI35" s="123"/>
      <c r="AJ35" s="102">
        <f>VLOOKUP($D35,'факт '!$D$7:$AQ$89,5,0)</f>
        <v>0</v>
      </c>
      <c r="AK35" s="102">
        <f>VLOOKUP($D35,'факт '!$D$7:$AQ$89,6,0)</f>
        <v>0</v>
      </c>
      <c r="AL35" s="123"/>
      <c r="AM35" s="123"/>
      <c r="AN35" s="102">
        <f t="shared" si="1044"/>
        <v>0</v>
      </c>
      <c r="AO35" s="102">
        <f t="shared" si="1045"/>
        <v>0</v>
      </c>
      <c r="AP35" s="103">
        <f t="shared" si="1046"/>
        <v>0</v>
      </c>
      <c r="AQ35" s="103">
        <f t="shared" si="702"/>
        <v>0</v>
      </c>
      <c r="AR35" s="123"/>
      <c r="AS35" s="123"/>
      <c r="AT35" s="123"/>
      <c r="AU35" s="123"/>
      <c r="AV35" s="102">
        <f>VLOOKUP($D35,'факт '!$D$7:$AQ$89,11,0)</f>
        <v>0</v>
      </c>
      <c r="AW35" s="102">
        <f>VLOOKUP($D35,'факт '!$D$7:$AQ$89,12,0)</f>
        <v>0</v>
      </c>
      <c r="AX35" s="123"/>
      <c r="AY35" s="123"/>
      <c r="AZ35" s="102">
        <f t="shared" si="1047"/>
        <v>0</v>
      </c>
      <c r="BA35" s="102">
        <f t="shared" si="1048"/>
        <v>0</v>
      </c>
      <c r="BB35" s="103">
        <f t="shared" si="709"/>
        <v>0</v>
      </c>
      <c r="BC35" s="103">
        <f t="shared" si="710"/>
        <v>0</v>
      </c>
      <c r="BD35" s="123"/>
      <c r="BE35" s="123"/>
      <c r="BF35" s="123"/>
      <c r="BG35" s="123"/>
      <c r="BH35" s="102">
        <f>VLOOKUP($D35,'факт '!$D$7:$AQ$89,15,0)</f>
        <v>1</v>
      </c>
      <c r="BI35" s="102">
        <f>VLOOKUP($D35,'факт '!$D$7:$AQ$89,16,0)</f>
        <v>155309.79</v>
      </c>
      <c r="BJ35" s="102">
        <f>VLOOKUP($D35,'факт '!$D$7:$AQ$89,17,0)</f>
        <v>0</v>
      </c>
      <c r="BK35" s="102">
        <f>VLOOKUP($D35,'факт '!$D$7:$AQ$89,18,0)</f>
        <v>0</v>
      </c>
      <c r="BL35" s="102">
        <f t="shared" si="1049"/>
        <v>1</v>
      </c>
      <c r="BM35" s="102">
        <f t="shared" si="1050"/>
        <v>155309.79</v>
      </c>
      <c r="BN35" s="103">
        <f t="shared" si="717"/>
        <v>1</v>
      </c>
      <c r="BO35" s="103">
        <f t="shared" si="718"/>
        <v>155309.79</v>
      </c>
      <c r="BP35" s="123"/>
      <c r="BQ35" s="123"/>
      <c r="BR35" s="123"/>
      <c r="BS35" s="123"/>
      <c r="BT35" s="102">
        <f>VLOOKUP($D35,'факт '!$D$7:$AQ$89,19,0)</f>
        <v>0</v>
      </c>
      <c r="BU35" s="102">
        <f>VLOOKUP($D35,'факт '!$D$7:$AQ$89,20,0)</f>
        <v>0</v>
      </c>
      <c r="BV35" s="102">
        <f>VLOOKUP($D35,'факт '!$D$7:$AQ$89,21,0)</f>
        <v>0</v>
      </c>
      <c r="BW35" s="102">
        <f>VLOOKUP($D35,'факт '!$D$7:$AQ$89,22,0)</f>
        <v>0</v>
      </c>
      <c r="BX35" s="102">
        <f t="shared" si="1051"/>
        <v>0</v>
      </c>
      <c r="BY35" s="102">
        <f t="shared" si="1052"/>
        <v>0</v>
      </c>
      <c r="BZ35" s="103">
        <f t="shared" si="725"/>
        <v>0</v>
      </c>
      <c r="CA35" s="103">
        <f t="shared" si="726"/>
        <v>0</v>
      </c>
      <c r="CB35" s="123"/>
      <c r="CC35" s="123"/>
      <c r="CD35" s="123"/>
      <c r="CE35" s="123"/>
      <c r="CF35" s="102">
        <f>VLOOKUP($D35,'факт '!$D$7:$AQ$89,23,0)</f>
        <v>0</v>
      </c>
      <c r="CG35" s="102">
        <f>VLOOKUP($D35,'факт '!$D$7:$AQ$89,24,0)</f>
        <v>0</v>
      </c>
      <c r="CH35" s="102">
        <f>VLOOKUP($D35,'факт '!$D$7:$AQ$89,25,0)</f>
        <v>0</v>
      </c>
      <c r="CI35" s="102">
        <f>VLOOKUP($D35,'факт '!$D$7:$AQ$89,26,0)</f>
        <v>0</v>
      </c>
      <c r="CJ35" s="102">
        <f t="shared" si="1053"/>
        <v>0</v>
      </c>
      <c r="CK35" s="102">
        <f t="shared" si="1054"/>
        <v>0</v>
      </c>
      <c r="CL35" s="103">
        <f t="shared" si="733"/>
        <v>0</v>
      </c>
      <c r="CM35" s="103">
        <f t="shared" si="734"/>
        <v>0</v>
      </c>
      <c r="CN35" s="123"/>
      <c r="CO35" s="123"/>
      <c r="CP35" s="123"/>
      <c r="CQ35" s="123"/>
      <c r="CR35" s="102">
        <f>VLOOKUP($D35,'факт '!$D$7:$AQ$89,27,0)</f>
        <v>0</v>
      </c>
      <c r="CS35" s="102">
        <f>VLOOKUP($D35,'факт '!$D$7:$AQ$89,28,0)</f>
        <v>0</v>
      </c>
      <c r="CT35" s="102">
        <f>VLOOKUP($D35,'факт '!$D$7:$AQ$89,29,0)</f>
        <v>0</v>
      </c>
      <c r="CU35" s="102">
        <f>VLOOKUP($D35,'факт '!$D$7:$AQ$89,30,0)</f>
        <v>0</v>
      </c>
      <c r="CV35" s="102">
        <f t="shared" si="1055"/>
        <v>0</v>
      </c>
      <c r="CW35" s="102">
        <f t="shared" si="1056"/>
        <v>0</v>
      </c>
      <c r="CX35" s="103">
        <f t="shared" si="741"/>
        <v>0</v>
      </c>
      <c r="CY35" s="103">
        <f t="shared" si="742"/>
        <v>0</v>
      </c>
      <c r="CZ35" s="123"/>
      <c r="DA35" s="123"/>
      <c r="DB35" s="123"/>
      <c r="DC35" s="123"/>
      <c r="DD35" s="102">
        <f>VLOOKUP($D35,'факт '!$D$7:$AQ$89,31,0)</f>
        <v>0</v>
      </c>
      <c r="DE35" s="102">
        <f>VLOOKUP($D35,'факт '!$D$7:$AQ$89,32,0)</f>
        <v>0</v>
      </c>
      <c r="DF35" s="102"/>
      <c r="DG35" s="102"/>
      <c r="DH35" s="102">
        <f t="shared" si="1057"/>
        <v>0</v>
      </c>
      <c r="DI35" s="102">
        <f t="shared" si="1058"/>
        <v>0</v>
      </c>
      <c r="DJ35" s="103">
        <f t="shared" si="749"/>
        <v>0</v>
      </c>
      <c r="DK35" s="103">
        <f t="shared" si="750"/>
        <v>0</v>
      </c>
      <c r="DL35" s="123"/>
      <c r="DM35" s="123"/>
      <c r="DN35" s="123"/>
      <c r="DO35" s="123"/>
      <c r="DP35" s="102">
        <f>VLOOKUP($D35,'факт '!$D$7:$AQ$89,13,0)</f>
        <v>0</v>
      </c>
      <c r="DQ35" s="102">
        <f>VLOOKUP($D35,'факт '!$D$7:$AQ$89,14,0)</f>
        <v>0</v>
      </c>
      <c r="DR35" s="102"/>
      <c r="DS35" s="102"/>
      <c r="DT35" s="102">
        <f t="shared" si="1059"/>
        <v>0</v>
      </c>
      <c r="DU35" s="102">
        <f t="shared" si="1060"/>
        <v>0</v>
      </c>
      <c r="DV35" s="103">
        <f t="shared" si="757"/>
        <v>0</v>
      </c>
      <c r="DW35" s="103">
        <f t="shared" si="758"/>
        <v>0</v>
      </c>
      <c r="DX35" s="123"/>
      <c r="DY35" s="123"/>
      <c r="DZ35" s="123"/>
      <c r="EA35" s="123"/>
      <c r="EB35" s="102">
        <f>VLOOKUP($D35,'факт '!$D$7:$AQ$89,33,0)</f>
        <v>0</v>
      </c>
      <c r="EC35" s="102">
        <f>VLOOKUP($D35,'факт '!$D$7:$AQ$89,34,0)</f>
        <v>0</v>
      </c>
      <c r="ED35" s="102">
        <f>VLOOKUP($D35,'факт '!$D$7:$AQ$89,35,0)</f>
        <v>0</v>
      </c>
      <c r="EE35" s="102">
        <f>VLOOKUP($D35,'факт '!$D$7:$AQ$89,36,0)</f>
        <v>0</v>
      </c>
      <c r="EF35" s="102">
        <f t="shared" si="1061"/>
        <v>0</v>
      </c>
      <c r="EG35" s="102">
        <f t="shared" si="1062"/>
        <v>0</v>
      </c>
      <c r="EH35" s="103">
        <f t="shared" si="765"/>
        <v>0</v>
      </c>
      <c r="EI35" s="103">
        <f t="shared" si="766"/>
        <v>0</v>
      </c>
      <c r="EJ35" s="123"/>
      <c r="EK35" s="123"/>
      <c r="EL35" s="123"/>
      <c r="EM35" s="123"/>
      <c r="EN35" s="102">
        <f>VLOOKUP($D35,'факт '!$D$7:$AQ$89,37,0)</f>
        <v>0</v>
      </c>
      <c r="EO35" s="102">
        <f>VLOOKUP($D35,'факт '!$D$7:$AQ$89,38,0)</f>
        <v>0</v>
      </c>
      <c r="EP35" s="102">
        <f>VLOOKUP($D35,'факт '!$D$7:$AQ$89,39,0)</f>
        <v>0</v>
      </c>
      <c r="EQ35" s="102">
        <f>VLOOKUP($D35,'факт '!$D$7:$AQ$89,40,0)</f>
        <v>0</v>
      </c>
      <c r="ER35" s="102">
        <f t="shared" si="1063"/>
        <v>0</v>
      </c>
      <c r="ES35" s="102">
        <f t="shared" si="1064"/>
        <v>0</v>
      </c>
      <c r="ET35" s="103">
        <f t="shared" si="773"/>
        <v>0</v>
      </c>
      <c r="EU35" s="103">
        <f t="shared" si="774"/>
        <v>0</v>
      </c>
      <c r="EV35" s="123"/>
      <c r="EW35" s="123"/>
      <c r="EX35" s="123"/>
      <c r="EY35" s="123"/>
      <c r="EZ35" s="123"/>
      <c r="FA35" s="123"/>
      <c r="FB35" s="123"/>
      <c r="FC35" s="123"/>
      <c r="FD35" s="123"/>
      <c r="FE35" s="123"/>
      <c r="FF35" s="168"/>
      <c r="FG35" s="168"/>
      <c r="FH35" s="123"/>
      <c r="FI35" s="123"/>
      <c r="FJ35" s="123"/>
      <c r="FK35" s="123"/>
      <c r="FL35" s="123"/>
      <c r="FM35" s="123"/>
      <c r="FN35" s="123"/>
      <c r="FO35" s="123"/>
      <c r="FP35" s="123"/>
      <c r="FQ35" s="123"/>
      <c r="FR35" s="168"/>
      <c r="FS35" s="168"/>
      <c r="FT35" s="123"/>
      <c r="FU35" s="123"/>
      <c r="FV35" s="123"/>
      <c r="FW35" s="123"/>
      <c r="FX35" s="123"/>
      <c r="FY35" s="123"/>
      <c r="FZ35" s="123"/>
      <c r="GA35" s="123"/>
      <c r="GB35" s="123"/>
      <c r="GC35" s="123"/>
      <c r="GD35" s="168"/>
      <c r="GE35" s="168"/>
      <c r="GF35" s="123"/>
      <c r="GG35" s="123"/>
      <c r="GH35" s="123"/>
      <c r="GI35" s="123"/>
      <c r="GJ35" s="102">
        <f t="shared" si="1065"/>
        <v>1</v>
      </c>
      <c r="GK35" s="102">
        <f t="shared" si="1066"/>
        <v>155309.79</v>
      </c>
      <c r="GL35" s="102">
        <f t="shared" si="1067"/>
        <v>0</v>
      </c>
      <c r="GM35" s="102">
        <f t="shared" si="1068"/>
        <v>0</v>
      </c>
      <c r="GN35" s="102">
        <f t="shared" si="1069"/>
        <v>1</v>
      </c>
      <c r="GO35" s="102">
        <f t="shared" si="1070"/>
        <v>155309.79</v>
      </c>
      <c r="GP35" s="123"/>
      <c r="GQ35" s="123"/>
      <c r="GR35" s="147"/>
      <c r="GS35" s="81"/>
      <c r="GT35" s="183">
        <v>155309.79240000001</v>
      </c>
      <c r="GU35" s="183">
        <f t="shared" si="183"/>
        <v>155309.79</v>
      </c>
    </row>
    <row r="36" spans="2:203" ht="16.5" hidden="1" customHeight="1" x14ac:dyDescent="0.2">
      <c r="B36" s="81"/>
      <c r="C36" s="82"/>
      <c r="D36" s="89"/>
      <c r="E36" s="88"/>
      <c r="F36" s="121"/>
      <c r="G36" s="122"/>
      <c r="H36" s="123"/>
      <c r="I36" s="123"/>
      <c r="J36" s="123"/>
      <c r="K36" s="123"/>
      <c r="L36" s="102"/>
      <c r="M36" s="102"/>
      <c r="N36" s="123"/>
      <c r="O36" s="123"/>
      <c r="P36" s="123"/>
      <c r="Q36" s="123"/>
      <c r="R36" s="168"/>
      <c r="S36" s="168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68"/>
      <c r="AE36" s="168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68"/>
      <c r="AQ36" s="168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68"/>
      <c r="BC36" s="168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68"/>
      <c r="BO36" s="168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68"/>
      <c r="CA36" s="168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68"/>
      <c r="CM36" s="168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68"/>
      <c r="CY36" s="168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  <c r="DJ36" s="168"/>
      <c r="DK36" s="168"/>
      <c r="DL36" s="123"/>
      <c r="DM36" s="123"/>
      <c r="DN36" s="123"/>
      <c r="DO36" s="123"/>
      <c r="DP36" s="123"/>
      <c r="DQ36" s="123"/>
      <c r="DR36" s="123"/>
      <c r="DS36" s="123"/>
      <c r="DT36" s="123"/>
      <c r="DU36" s="123"/>
      <c r="DV36" s="168"/>
      <c r="DW36" s="168"/>
      <c r="DX36" s="123"/>
      <c r="DY36" s="123"/>
      <c r="DZ36" s="123"/>
      <c r="EA36" s="123"/>
      <c r="EB36" s="123"/>
      <c r="EC36" s="123"/>
      <c r="ED36" s="123"/>
      <c r="EE36" s="123"/>
      <c r="EF36" s="123"/>
      <c r="EG36" s="123"/>
      <c r="EH36" s="168"/>
      <c r="EI36" s="168"/>
      <c r="EJ36" s="123"/>
      <c r="EK36" s="123"/>
      <c r="EL36" s="123"/>
      <c r="EM36" s="123"/>
      <c r="EN36" s="123"/>
      <c r="EO36" s="123"/>
      <c r="EP36" s="123"/>
      <c r="EQ36" s="123"/>
      <c r="ER36" s="123"/>
      <c r="ES36" s="123"/>
      <c r="ET36" s="168"/>
      <c r="EU36" s="168"/>
      <c r="EV36" s="123"/>
      <c r="EW36" s="123"/>
      <c r="EX36" s="123"/>
      <c r="EY36" s="123"/>
      <c r="EZ36" s="123"/>
      <c r="FA36" s="123"/>
      <c r="FB36" s="123"/>
      <c r="FC36" s="123"/>
      <c r="FD36" s="123"/>
      <c r="FE36" s="123"/>
      <c r="FF36" s="168"/>
      <c r="FG36" s="168"/>
      <c r="FH36" s="123"/>
      <c r="FI36" s="123"/>
      <c r="FJ36" s="123"/>
      <c r="FK36" s="123"/>
      <c r="FL36" s="123"/>
      <c r="FM36" s="123"/>
      <c r="FN36" s="123"/>
      <c r="FO36" s="123"/>
      <c r="FP36" s="123"/>
      <c r="FQ36" s="123"/>
      <c r="FR36" s="168"/>
      <c r="FS36" s="168"/>
      <c r="FT36" s="123"/>
      <c r="FU36" s="123"/>
      <c r="FV36" s="123"/>
      <c r="FW36" s="123"/>
      <c r="FX36" s="123"/>
      <c r="FY36" s="123"/>
      <c r="FZ36" s="123"/>
      <c r="GA36" s="123"/>
      <c r="GB36" s="123"/>
      <c r="GC36" s="123"/>
      <c r="GD36" s="168"/>
      <c r="GE36" s="168"/>
      <c r="GF36" s="123"/>
      <c r="GG36" s="123"/>
      <c r="GH36" s="123"/>
      <c r="GI36" s="123"/>
      <c r="GJ36" s="123"/>
      <c r="GK36" s="123"/>
      <c r="GL36" s="123"/>
      <c r="GM36" s="123"/>
      <c r="GN36" s="123"/>
      <c r="GO36" s="123"/>
      <c r="GP36" s="123"/>
      <c r="GQ36" s="123"/>
      <c r="GR36" s="147"/>
      <c r="GS36" s="81"/>
      <c r="GT36" s="183"/>
      <c r="GU36" s="183"/>
    </row>
    <row r="37" spans="2:203" hidden="1" x14ac:dyDescent="0.2">
      <c r="B37" s="81"/>
      <c r="C37" s="82"/>
      <c r="D37" s="89"/>
      <c r="E37" s="88"/>
      <c r="F37" s="89"/>
      <c r="G37" s="101"/>
      <c r="H37" s="102"/>
      <c r="I37" s="102"/>
      <c r="J37" s="102"/>
      <c r="K37" s="102"/>
      <c r="L37" s="102"/>
      <c r="M37" s="102"/>
      <c r="N37" s="102"/>
      <c r="O37" s="102"/>
      <c r="P37" s="102">
        <f>SUM(L37+N37)</f>
        <v>0</v>
      </c>
      <c r="Q37" s="102">
        <f>SUM(M37+O37)</f>
        <v>0</v>
      </c>
      <c r="R37" s="103">
        <f t="shared" si="180"/>
        <v>0</v>
      </c>
      <c r="S37" s="103">
        <f t="shared" si="181"/>
        <v>0</v>
      </c>
      <c r="T37" s="102"/>
      <c r="U37" s="102"/>
      <c r="V37" s="102"/>
      <c r="W37" s="102"/>
      <c r="X37" s="102"/>
      <c r="Y37" s="102"/>
      <c r="Z37" s="102"/>
      <c r="AA37" s="102"/>
      <c r="AB37" s="102">
        <f>SUM(X37+Z37)</f>
        <v>0</v>
      </c>
      <c r="AC37" s="102">
        <f>SUM(Y37+AA37)</f>
        <v>0</v>
      </c>
      <c r="AD37" s="103">
        <f t="shared" si="693"/>
        <v>0</v>
      </c>
      <c r="AE37" s="103">
        <f t="shared" si="694"/>
        <v>0</v>
      </c>
      <c r="AF37" s="102"/>
      <c r="AG37" s="102"/>
      <c r="AH37" s="102"/>
      <c r="AI37" s="102"/>
      <c r="AJ37" s="102"/>
      <c r="AK37" s="102"/>
      <c r="AL37" s="102"/>
      <c r="AM37" s="102"/>
      <c r="AN37" s="102">
        <f t="shared" ref="AN37:AN38" si="1071">SUM(AJ37+AL37)</f>
        <v>0</v>
      </c>
      <c r="AO37" s="102">
        <f t="shared" ref="AO37:AO38" si="1072">SUM(AK37+AM37)</f>
        <v>0</v>
      </c>
      <c r="AP37" s="103">
        <f t="shared" si="701"/>
        <v>0</v>
      </c>
      <c r="AQ37" s="103">
        <f t="shared" si="702"/>
        <v>0</v>
      </c>
      <c r="AR37" s="102"/>
      <c r="AS37" s="102"/>
      <c r="AT37" s="102"/>
      <c r="AU37" s="102"/>
      <c r="AV37" s="102"/>
      <c r="AW37" s="102"/>
      <c r="AX37" s="102"/>
      <c r="AY37" s="102"/>
      <c r="AZ37" s="102">
        <f t="shared" ref="AZ37:AZ38" si="1073">SUM(AV37+AX37)</f>
        <v>0</v>
      </c>
      <c r="BA37" s="102">
        <f t="shared" ref="BA37:BA38" si="1074">SUM(AW37+AY37)</f>
        <v>0</v>
      </c>
      <c r="BB37" s="103">
        <f t="shared" si="709"/>
        <v>0</v>
      </c>
      <c r="BC37" s="103">
        <f t="shared" si="710"/>
        <v>0</v>
      </c>
      <c r="BD37" s="102"/>
      <c r="BE37" s="102"/>
      <c r="BF37" s="102"/>
      <c r="BG37" s="102"/>
      <c r="BH37" s="102"/>
      <c r="BI37" s="102"/>
      <c r="BJ37" s="102"/>
      <c r="BK37" s="102"/>
      <c r="BL37" s="102">
        <f>SUM(BH37+BJ37)</f>
        <v>0</v>
      </c>
      <c r="BM37" s="102">
        <f>SUM(BI37+BK37)</f>
        <v>0</v>
      </c>
      <c r="BN37" s="103">
        <f t="shared" si="717"/>
        <v>0</v>
      </c>
      <c r="BO37" s="103">
        <f t="shared" si="718"/>
        <v>0</v>
      </c>
      <c r="BP37" s="102"/>
      <c r="BQ37" s="102"/>
      <c r="BR37" s="102"/>
      <c r="BS37" s="102"/>
      <c r="BT37" s="102"/>
      <c r="BU37" s="102"/>
      <c r="BV37" s="102"/>
      <c r="BW37" s="102"/>
      <c r="BX37" s="102">
        <f>SUM(BT37+BV37)</f>
        <v>0</v>
      </c>
      <c r="BY37" s="102">
        <f>SUM(BU37+BW37)</f>
        <v>0</v>
      </c>
      <c r="BZ37" s="103">
        <f t="shared" si="725"/>
        <v>0</v>
      </c>
      <c r="CA37" s="103">
        <f t="shared" si="726"/>
        <v>0</v>
      </c>
      <c r="CB37" s="102"/>
      <c r="CC37" s="102"/>
      <c r="CD37" s="102"/>
      <c r="CE37" s="102"/>
      <c r="CF37" s="102"/>
      <c r="CG37" s="102"/>
      <c r="CH37" s="102"/>
      <c r="CI37" s="102"/>
      <c r="CJ37" s="102">
        <f>SUM(CF37+CH37)</f>
        <v>0</v>
      </c>
      <c r="CK37" s="102">
        <f>SUM(CG37+CI37)</f>
        <v>0</v>
      </c>
      <c r="CL37" s="103">
        <f t="shared" si="733"/>
        <v>0</v>
      </c>
      <c r="CM37" s="103">
        <f t="shared" si="734"/>
        <v>0</v>
      </c>
      <c r="CN37" s="102"/>
      <c r="CO37" s="102"/>
      <c r="CP37" s="102"/>
      <c r="CQ37" s="102"/>
      <c r="CR37" s="102"/>
      <c r="CS37" s="102"/>
      <c r="CT37" s="102"/>
      <c r="CU37" s="102"/>
      <c r="CV37" s="102">
        <f>SUM(CR37+CT37)</f>
        <v>0</v>
      </c>
      <c r="CW37" s="102">
        <f>SUM(CS37+CU37)</f>
        <v>0</v>
      </c>
      <c r="CX37" s="103">
        <f t="shared" si="741"/>
        <v>0</v>
      </c>
      <c r="CY37" s="103">
        <f t="shared" si="742"/>
        <v>0</v>
      </c>
      <c r="CZ37" s="102"/>
      <c r="DA37" s="102"/>
      <c r="DB37" s="102"/>
      <c r="DC37" s="102"/>
      <c r="DD37" s="102"/>
      <c r="DE37" s="102"/>
      <c r="DF37" s="102"/>
      <c r="DG37" s="102"/>
      <c r="DH37" s="102">
        <f>SUM(DD37+DF37)</f>
        <v>0</v>
      </c>
      <c r="DI37" s="102">
        <f>SUM(DE37+DG37)</f>
        <v>0</v>
      </c>
      <c r="DJ37" s="103">
        <f t="shared" si="749"/>
        <v>0</v>
      </c>
      <c r="DK37" s="103">
        <f t="shared" si="750"/>
        <v>0</v>
      </c>
      <c r="DL37" s="102"/>
      <c r="DM37" s="102"/>
      <c r="DN37" s="102"/>
      <c r="DO37" s="102"/>
      <c r="DP37" s="102"/>
      <c r="DQ37" s="102"/>
      <c r="DR37" s="102"/>
      <c r="DS37" s="102"/>
      <c r="DT37" s="102">
        <f>SUM(DP37+DR37)</f>
        <v>0</v>
      </c>
      <c r="DU37" s="102">
        <f>SUM(DQ37+DS37)</f>
        <v>0</v>
      </c>
      <c r="DV37" s="103">
        <f t="shared" si="757"/>
        <v>0</v>
      </c>
      <c r="DW37" s="103">
        <f t="shared" si="758"/>
        <v>0</v>
      </c>
      <c r="DX37" s="102"/>
      <c r="DY37" s="102"/>
      <c r="DZ37" s="102"/>
      <c r="EA37" s="102"/>
      <c r="EB37" s="102"/>
      <c r="EC37" s="102"/>
      <c r="ED37" s="102"/>
      <c r="EE37" s="102"/>
      <c r="EF37" s="102">
        <f>SUM(EB37+ED37)</f>
        <v>0</v>
      </c>
      <c r="EG37" s="102">
        <f>SUM(EC37+EE37)</f>
        <v>0</v>
      </c>
      <c r="EH37" s="103">
        <f t="shared" si="765"/>
        <v>0</v>
      </c>
      <c r="EI37" s="103">
        <f t="shared" si="766"/>
        <v>0</v>
      </c>
      <c r="EJ37" s="102"/>
      <c r="EK37" s="102"/>
      <c r="EL37" s="102"/>
      <c r="EM37" s="102"/>
      <c r="EN37" s="102"/>
      <c r="EO37" s="102"/>
      <c r="EP37" s="102"/>
      <c r="EQ37" s="102"/>
      <c r="ER37" s="102">
        <f>SUM(EN37+EP37)</f>
        <v>0</v>
      </c>
      <c r="ES37" s="102">
        <f>SUM(EO37+EQ37)</f>
        <v>0</v>
      </c>
      <c r="ET37" s="103">
        <f t="shared" si="773"/>
        <v>0</v>
      </c>
      <c r="EU37" s="103">
        <f t="shared" si="774"/>
        <v>0</v>
      </c>
      <c r="EV37" s="102"/>
      <c r="EW37" s="102"/>
      <c r="EX37" s="102"/>
      <c r="EY37" s="102"/>
      <c r="EZ37" s="102"/>
      <c r="FA37" s="102"/>
      <c r="FB37" s="102"/>
      <c r="FC37" s="102"/>
      <c r="FD37" s="102">
        <f>SUM(EZ37+FB37)</f>
        <v>0</v>
      </c>
      <c r="FE37" s="102">
        <f>SUM(FA37+FC37)</f>
        <v>0</v>
      </c>
      <c r="FF37" s="103">
        <f t="shared" si="781"/>
        <v>0</v>
      </c>
      <c r="FG37" s="103">
        <f t="shared" si="782"/>
        <v>0</v>
      </c>
      <c r="FH37" s="102"/>
      <c r="FI37" s="102"/>
      <c r="FJ37" s="102"/>
      <c r="FK37" s="102"/>
      <c r="FL37" s="102"/>
      <c r="FM37" s="102"/>
      <c r="FN37" s="102"/>
      <c r="FO37" s="102"/>
      <c r="FP37" s="102">
        <f>SUM(FL37+FN37)</f>
        <v>0</v>
      </c>
      <c r="FQ37" s="102">
        <f>SUM(FM37+FO37)</f>
        <v>0</v>
      </c>
      <c r="FR37" s="103">
        <f t="shared" si="789"/>
        <v>0</v>
      </c>
      <c r="FS37" s="103">
        <f t="shared" si="790"/>
        <v>0</v>
      </c>
      <c r="FT37" s="102"/>
      <c r="FU37" s="102"/>
      <c r="FV37" s="102"/>
      <c r="FW37" s="102"/>
      <c r="FX37" s="102"/>
      <c r="FY37" s="102"/>
      <c r="FZ37" s="102"/>
      <c r="GA37" s="102"/>
      <c r="GB37" s="102">
        <f>SUM(FX37+FZ37)</f>
        <v>0</v>
      </c>
      <c r="GC37" s="102">
        <f>SUM(FY37+GA37)</f>
        <v>0</v>
      </c>
      <c r="GD37" s="103">
        <f t="shared" si="797"/>
        <v>0</v>
      </c>
      <c r="GE37" s="103">
        <f t="shared" si="798"/>
        <v>0</v>
      </c>
      <c r="GF37" s="102">
        <f t="shared" ref="GF37:GF38" si="1075">SUM(H37,T37,AF37,AR37,BD37,BP37,CB37,CN37,CZ37,DL37,DX37,EJ37,EV37)</f>
        <v>0</v>
      </c>
      <c r="GG37" s="102">
        <f t="shared" ref="GG37:GG38" si="1076">SUM(I37,U37,AG37,AS37,BE37,BQ37,CC37,CO37,DA37,DM37,DY37,EK37,EW37)</f>
        <v>0</v>
      </c>
      <c r="GH37" s="102">
        <f t="shared" ref="GH37:GH38" si="1077">SUM(J37,V37,AH37,AT37,BF37,BR37,CD37,CP37,DB37,DN37,DZ37,EL37,EX37)</f>
        <v>0</v>
      </c>
      <c r="GI37" s="102">
        <f t="shared" ref="GI37:GI38" si="1078">SUM(K37,W37,AI37,AU37,BG37,BS37,CE37,CQ37,DC37,DO37,EA37,EM37,EY37)</f>
        <v>0</v>
      </c>
      <c r="GJ37" s="102">
        <f t="shared" ref="GJ37:GJ38" si="1079">SUM(L37,X37,AJ37,AV37,BH37,BT37,CF37,CR37,DD37,DP37,EB37,EN37,EZ37)</f>
        <v>0</v>
      </c>
      <c r="GK37" s="102">
        <f t="shared" ref="GK37:GK38" si="1080">SUM(M37,Y37,AK37,AW37,BI37,BU37,CG37,CS37,DE37,DQ37,EC37,EO37,FA37)</f>
        <v>0</v>
      </c>
      <c r="GL37" s="102">
        <f t="shared" ref="GL37:GL38" si="1081">SUM(N37,Z37,AL37,AX37,BJ37,BV37,CH37,CT37,DF37,DR37,ED37,EP37,FB37)</f>
        <v>0</v>
      </c>
      <c r="GM37" s="102">
        <f t="shared" ref="GM37:GM38" si="1082">SUM(O37,AA37,AM37,AY37,BK37,BW37,CI37,CU37,DG37,DS37,EE37,EQ37,FC37)</f>
        <v>0</v>
      </c>
      <c r="GN37" s="102">
        <f t="shared" ref="GN37:GN38" si="1083">SUM(P37,AB37,AN37,AZ37,BL37,BX37,CJ37,CV37,DH37,DT37,EF37,ER37,FD37)</f>
        <v>0</v>
      </c>
      <c r="GO37" s="102">
        <f t="shared" ref="GO37:GO38" si="1084">SUM(Q37,AC37,AO37,BA37,BM37,BY37,CK37,CW37,DI37,DU37,EG37,ES37,FE37)</f>
        <v>0</v>
      </c>
      <c r="GP37" s="102"/>
      <c r="GQ37" s="102"/>
      <c r="GR37" s="147"/>
      <c r="GS37" s="81"/>
      <c r="GT37" s="183"/>
      <c r="GU37" s="183"/>
    </row>
    <row r="38" spans="2:203" hidden="1" x14ac:dyDescent="0.2">
      <c r="B38" s="81"/>
      <c r="C38" s="82"/>
      <c r="D38" s="89"/>
      <c r="E38" s="88"/>
      <c r="F38" s="89"/>
      <c r="G38" s="101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3"/>
      <c r="S38" s="103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3"/>
      <c r="AE38" s="103"/>
      <c r="AF38" s="102"/>
      <c r="AG38" s="102"/>
      <c r="AH38" s="102"/>
      <c r="AI38" s="102"/>
      <c r="AJ38" s="102"/>
      <c r="AK38" s="102"/>
      <c r="AL38" s="102"/>
      <c r="AM38" s="102"/>
      <c r="AN38" s="102">
        <f t="shared" si="1071"/>
        <v>0</v>
      </c>
      <c r="AO38" s="102">
        <f t="shared" si="1072"/>
        <v>0</v>
      </c>
      <c r="AP38" s="103"/>
      <c r="AQ38" s="103"/>
      <c r="AR38" s="102"/>
      <c r="AS38" s="102"/>
      <c r="AT38" s="102"/>
      <c r="AU38" s="102"/>
      <c r="AV38" s="102"/>
      <c r="AW38" s="102"/>
      <c r="AX38" s="102"/>
      <c r="AY38" s="102"/>
      <c r="AZ38" s="102">
        <f t="shared" si="1073"/>
        <v>0</v>
      </c>
      <c r="BA38" s="102">
        <f t="shared" si="1074"/>
        <v>0</v>
      </c>
      <c r="BB38" s="103"/>
      <c r="BC38" s="103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3"/>
      <c r="BO38" s="103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3"/>
      <c r="CA38" s="103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3"/>
      <c r="CM38" s="103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3"/>
      <c r="CY38" s="103"/>
      <c r="CZ38" s="102"/>
      <c r="DA38" s="102"/>
      <c r="DB38" s="102"/>
      <c r="DC38" s="102"/>
      <c r="DD38" s="102"/>
      <c r="DE38" s="102"/>
      <c r="DF38" s="102"/>
      <c r="DG38" s="102"/>
      <c r="DH38" s="102"/>
      <c r="DI38" s="102"/>
      <c r="DJ38" s="103"/>
      <c r="DK38" s="103"/>
      <c r="DL38" s="102"/>
      <c r="DM38" s="102"/>
      <c r="DN38" s="102"/>
      <c r="DO38" s="102"/>
      <c r="DP38" s="102"/>
      <c r="DQ38" s="102"/>
      <c r="DR38" s="102"/>
      <c r="DS38" s="102"/>
      <c r="DT38" s="102"/>
      <c r="DU38" s="102"/>
      <c r="DV38" s="103"/>
      <c r="DW38" s="103"/>
      <c r="DX38" s="102"/>
      <c r="DY38" s="102"/>
      <c r="DZ38" s="102"/>
      <c r="EA38" s="102"/>
      <c r="EB38" s="102"/>
      <c r="EC38" s="102"/>
      <c r="ED38" s="102"/>
      <c r="EE38" s="102"/>
      <c r="EF38" s="102"/>
      <c r="EG38" s="102"/>
      <c r="EH38" s="103"/>
      <c r="EI38" s="103"/>
      <c r="EJ38" s="102"/>
      <c r="EK38" s="102"/>
      <c r="EL38" s="102"/>
      <c r="EM38" s="102"/>
      <c r="EN38" s="102"/>
      <c r="EO38" s="102"/>
      <c r="EP38" s="102"/>
      <c r="EQ38" s="102"/>
      <c r="ER38" s="102"/>
      <c r="ES38" s="102"/>
      <c r="ET38" s="103"/>
      <c r="EU38" s="103"/>
      <c r="EV38" s="102"/>
      <c r="EW38" s="102"/>
      <c r="EX38" s="102"/>
      <c r="EY38" s="102"/>
      <c r="EZ38" s="102"/>
      <c r="FA38" s="102"/>
      <c r="FB38" s="102"/>
      <c r="FC38" s="102"/>
      <c r="FD38" s="102"/>
      <c r="FE38" s="102"/>
      <c r="FF38" s="103"/>
      <c r="FG38" s="103"/>
      <c r="FH38" s="102"/>
      <c r="FI38" s="102"/>
      <c r="FJ38" s="102"/>
      <c r="FK38" s="102"/>
      <c r="FL38" s="102"/>
      <c r="FM38" s="102"/>
      <c r="FN38" s="102"/>
      <c r="FO38" s="102"/>
      <c r="FP38" s="102"/>
      <c r="FQ38" s="102"/>
      <c r="FR38" s="103"/>
      <c r="FS38" s="103"/>
      <c r="FT38" s="102"/>
      <c r="FU38" s="102"/>
      <c r="FV38" s="102"/>
      <c r="FW38" s="102"/>
      <c r="FX38" s="102"/>
      <c r="FY38" s="102"/>
      <c r="FZ38" s="102"/>
      <c r="GA38" s="102"/>
      <c r="GB38" s="102"/>
      <c r="GC38" s="102"/>
      <c r="GD38" s="103"/>
      <c r="GE38" s="103"/>
      <c r="GF38" s="102">
        <f t="shared" si="1075"/>
        <v>0</v>
      </c>
      <c r="GG38" s="102">
        <f t="shared" si="1076"/>
        <v>0</v>
      </c>
      <c r="GH38" s="102">
        <f t="shared" si="1077"/>
        <v>0</v>
      </c>
      <c r="GI38" s="102">
        <f t="shared" si="1078"/>
        <v>0</v>
      </c>
      <c r="GJ38" s="102">
        <f t="shared" si="1079"/>
        <v>0</v>
      </c>
      <c r="GK38" s="102">
        <f t="shared" si="1080"/>
        <v>0</v>
      </c>
      <c r="GL38" s="102">
        <f t="shared" si="1081"/>
        <v>0</v>
      </c>
      <c r="GM38" s="102">
        <f t="shared" si="1082"/>
        <v>0</v>
      </c>
      <c r="GN38" s="102">
        <f t="shared" si="1083"/>
        <v>0</v>
      </c>
      <c r="GO38" s="102">
        <f t="shared" si="1084"/>
        <v>0</v>
      </c>
      <c r="GP38" s="102"/>
      <c r="GQ38" s="102"/>
      <c r="GR38" s="147"/>
      <c r="GS38" s="81"/>
      <c r="GT38" s="183"/>
      <c r="GU38" s="183"/>
    </row>
    <row r="39" spans="2:203" ht="24" hidden="1" x14ac:dyDescent="0.2">
      <c r="B39" s="105"/>
      <c r="C39" s="111"/>
      <c r="D39" s="111"/>
      <c r="E39" s="97" t="s">
        <v>31</v>
      </c>
      <c r="F39" s="108"/>
      <c r="G39" s="109"/>
      <c r="H39" s="110">
        <f>SUM(H40)</f>
        <v>0</v>
      </c>
      <c r="I39" s="110">
        <f t="shared" ref="I39:BT39" si="1085">SUM(I40)</f>
        <v>0</v>
      </c>
      <c r="J39" s="110">
        <f t="shared" si="1085"/>
        <v>0</v>
      </c>
      <c r="K39" s="110">
        <f t="shared" si="1085"/>
        <v>0</v>
      </c>
      <c r="L39" s="110">
        <f t="shared" si="1085"/>
        <v>0</v>
      </c>
      <c r="M39" s="110">
        <f t="shared" si="1085"/>
        <v>0</v>
      </c>
      <c r="N39" s="110">
        <f t="shared" si="1085"/>
        <v>0</v>
      </c>
      <c r="O39" s="110">
        <f t="shared" si="1085"/>
        <v>0</v>
      </c>
      <c r="P39" s="110">
        <f t="shared" si="1085"/>
        <v>0</v>
      </c>
      <c r="Q39" s="110">
        <f t="shared" si="1085"/>
        <v>0</v>
      </c>
      <c r="R39" s="103">
        <f t="shared" si="180"/>
        <v>0</v>
      </c>
      <c r="S39" s="103">
        <f t="shared" si="181"/>
        <v>0</v>
      </c>
      <c r="T39" s="110">
        <f t="shared" si="1085"/>
        <v>0</v>
      </c>
      <c r="U39" s="110">
        <f t="shared" si="1085"/>
        <v>0</v>
      </c>
      <c r="V39" s="110">
        <f t="shared" si="1085"/>
        <v>0</v>
      </c>
      <c r="W39" s="110">
        <f t="shared" si="1085"/>
        <v>0</v>
      </c>
      <c r="X39" s="110">
        <f t="shared" si="1085"/>
        <v>0</v>
      </c>
      <c r="Y39" s="110">
        <f t="shared" si="1085"/>
        <v>0</v>
      </c>
      <c r="Z39" s="110">
        <f t="shared" si="1085"/>
        <v>0</v>
      </c>
      <c r="AA39" s="110">
        <f t="shared" si="1085"/>
        <v>0</v>
      </c>
      <c r="AB39" s="110">
        <f t="shared" si="1085"/>
        <v>0</v>
      </c>
      <c r="AC39" s="110">
        <f t="shared" si="1085"/>
        <v>0</v>
      </c>
      <c r="AD39" s="103">
        <f t="shared" ref="AD39:AD41" si="1086">SUM(X39-V39)</f>
        <v>0</v>
      </c>
      <c r="AE39" s="103">
        <f t="shared" ref="AE39:AE41" si="1087">SUM(Y39-W39)</f>
        <v>0</v>
      </c>
      <c r="AF39" s="110">
        <f t="shared" si="1085"/>
        <v>0</v>
      </c>
      <c r="AG39" s="110">
        <f t="shared" si="1085"/>
        <v>0</v>
      </c>
      <c r="AH39" s="110">
        <f t="shared" si="1085"/>
        <v>0</v>
      </c>
      <c r="AI39" s="110">
        <f t="shared" si="1085"/>
        <v>0</v>
      </c>
      <c r="AJ39" s="110">
        <f t="shared" si="1085"/>
        <v>0</v>
      </c>
      <c r="AK39" s="110">
        <f t="shared" si="1085"/>
        <v>0</v>
      </c>
      <c r="AL39" s="110">
        <f t="shared" si="1085"/>
        <v>0</v>
      </c>
      <c r="AM39" s="110">
        <f t="shared" si="1085"/>
        <v>0</v>
      </c>
      <c r="AN39" s="110">
        <f t="shared" si="1085"/>
        <v>0</v>
      </c>
      <c r="AO39" s="110">
        <f t="shared" si="1085"/>
        <v>0</v>
      </c>
      <c r="AP39" s="103">
        <f t="shared" ref="AP39:AP41" si="1088">SUM(AJ39-AH39)</f>
        <v>0</v>
      </c>
      <c r="AQ39" s="103">
        <f t="shared" ref="AQ39:AQ41" si="1089">SUM(AK39-AI39)</f>
        <v>0</v>
      </c>
      <c r="AR39" s="110">
        <f t="shared" si="1085"/>
        <v>0</v>
      </c>
      <c r="AS39" s="110">
        <f t="shared" si="1085"/>
        <v>0</v>
      </c>
      <c r="AT39" s="110">
        <f t="shared" si="1085"/>
        <v>0</v>
      </c>
      <c r="AU39" s="110">
        <f t="shared" si="1085"/>
        <v>0</v>
      </c>
      <c r="AV39" s="110">
        <f t="shared" si="1085"/>
        <v>0</v>
      </c>
      <c r="AW39" s="110">
        <f t="shared" si="1085"/>
        <v>0</v>
      </c>
      <c r="AX39" s="110">
        <f t="shared" si="1085"/>
        <v>0</v>
      </c>
      <c r="AY39" s="110">
        <f t="shared" si="1085"/>
        <v>0</v>
      </c>
      <c r="AZ39" s="110">
        <f t="shared" si="1085"/>
        <v>0</v>
      </c>
      <c r="BA39" s="110">
        <f t="shared" si="1085"/>
        <v>0</v>
      </c>
      <c r="BB39" s="103">
        <f t="shared" ref="BB39:BB41" si="1090">SUM(AV39-AT39)</f>
        <v>0</v>
      </c>
      <c r="BC39" s="103">
        <f t="shared" ref="BC39:BC41" si="1091">SUM(AW39-AU39)</f>
        <v>0</v>
      </c>
      <c r="BD39" s="110">
        <f t="shared" si="1085"/>
        <v>0</v>
      </c>
      <c r="BE39" s="110">
        <f t="shared" si="1085"/>
        <v>0</v>
      </c>
      <c r="BF39" s="110">
        <f t="shared" si="1085"/>
        <v>0</v>
      </c>
      <c r="BG39" s="110">
        <f t="shared" si="1085"/>
        <v>0</v>
      </c>
      <c r="BH39" s="110">
        <f t="shared" si="1085"/>
        <v>0</v>
      </c>
      <c r="BI39" s="110">
        <f t="shared" si="1085"/>
        <v>0</v>
      </c>
      <c r="BJ39" s="110">
        <f t="shared" si="1085"/>
        <v>0</v>
      </c>
      <c r="BK39" s="110">
        <f t="shared" si="1085"/>
        <v>0</v>
      </c>
      <c r="BL39" s="110">
        <f t="shared" si="1085"/>
        <v>0</v>
      </c>
      <c r="BM39" s="110">
        <f t="shared" si="1085"/>
        <v>0</v>
      </c>
      <c r="BN39" s="103">
        <f t="shared" ref="BN39:BN41" si="1092">SUM(BH39-BF39)</f>
        <v>0</v>
      </c>
      <c r="BO39" s="103">
        <f t="shared" ref="BO39:BO41" si="1093">SUM(BI39-BG39)</f>
        <v>0</v>
      </c>
      <c r="BP39" s="110">
        <f t="shared" si="1085"/>
        <v>0</v>
      </c>
      <c r="BQ39" s="110">
        <f t="shared" si="1085"/>
        <v>0</v>
      </c>
      <c r="BR39" s="110">
        <f t="shared" si="1085"/>
        <v>0</v>
      </c>
      <c r="BS39" s="110">
        <f t="shared" si="1085"/>
        <v>0</v>
      </c>
      <c r="BT39" s="110">
        <f t="shared" si="1085"/>
        <v>0</v>
      </c>
      <c r="BU39" s="110">
        <f t="shared" ref="BU39:BY39" si="1094">SUM(BU40)</f>
        <v>0</v>
      </c>
      <c r="BV39" s="110">
        <f t="shared" si="1094"/>
        <v>0</v>
      </c>
      <c r="BW39" s="110">
        <f t="shared" si="1094"/>
        <v>0</v>
      </c>
      <c r="BX39" s="110">
        <f t="shared" si="1094"/>
        <v>0</v>
      </c>
      <c r="BY39" s="110">
        <f t="shared" si="1094"/>
        <v>0</v>
      </c>
      <c r="BZ39" s="103">
        <f t="shared" ref="BZ39:BZ41" si="1095">SUM(BT39-BR39)</f>
        <v>0</v>
      </c>
      <c r="CA39" s="103">
        <f t="shared" ref="CA39:CA41" si="1096">SUM(BU39-BS39)</f>
        <v>0</v>
      </c>
      <c r="CB39" s="110">
        <f t="shared" ref="CB39:EF39" si="1097">SUM(CB40)</f>
        <v>0</v>
      </c>
      <c r="CC39" s="110">
        <f t="shared" si="1097"/>
        <v>0</v>
      </c>
      <c r="CD39" s="110">
        <f t="shared" si="1097"/>
        <v>0</v>
      </c>
      <c r="CE39" s="110">
        <f t="shared" si="1097"/>
        <v>0</v>
      </c>
      <c r="CF39" s="110">
        <f t="shared" si="1097"/>
        <v>0</v>
      </c>
      <c r="CG39" s="110">
        <f t="shared" si="1097"/>
        <v>0</v>
      </c>
      <c r="CH39" s="110">
        <f t="shared" si="1097"/>
        <v>0</v>
      </c>
      <c r="CI39" s="110">
        <f t="shared" si="1097"/>
        <v>0</v>
      </c>
      <c r="CJ39" s="110">
        <f t="shared" si="1097"/>
        <v>0</v>
      </c>
      <c r="CK39" s="110">
        <f t="shared" si="1097"/>
        <v>0</v>
      </c>
      <c r="CL39" s="103">
        <f t="shared" ref="CL39:CL41" si="1098">SUM(CF39-CD39)</f>
        <v>0</v>
      </c>
      <c r="CM39" s="103">
        <f t="shared" ref="CM39:CM41" si="1099">SUM(CG39-CE39)</f>
        <v>0</v>
      </c>
      <c r="CN39" s="110">
        <f t="shared" si="1097"/>
        <v>0</v>
      </c>
      <c r="CO39" s="110">
        <f t="shared" si="1097"/>
        <v>0</v>
      </c>
      <c r="CP39" s="110">
        <f t="shared" si="1097"/>
        <v>0</v>
      </c>
      <c r="CQ39" s="110">
        <f t="shared" si="1097"/>
        <v>0</v>
      </c>
      <c r="CR39" s="110">
        <f t="shared" si="1097"/>
        <v>0</v>
      </c>
      <c r="CS39" s="110">
        <f t="shared" si="1097"/>
        <v>0</v>
      </c>
      <c r="CT39" s="110">
        <f t="shared" si="1097"/>
        <v>0</v>
      </c>
      <c r="CU39" s="110">
        <f t="shared" si="1097"/>
        <v>0</v>
      </c>
      <c r="CV39" s="110">
        <f t="shared" si="1097"/>
        <v>0</v>
      </c>
      <c r="CW39" s="110">
        <f t="shared" si="1097"/>
        <v>0</v>
      </c>
      <c r="CX39" s="103">
        <f t="shared" ref="CX39:CX41" si="1100">SUM(CR39-CP39)</f>
        <v>0</v>
      </c>
      <c r="CY39" s="103">
        <f t="shared" ref="CY39:CY41" si="1101">SUM(CS39-CQ39)</f>
        <v>0</v>
      </c>
      <c r="CZ39" s="110">
        <f t="shared" si="1097"/>
        <v>0</v>
      </c>
      <c r="DA39" s="110">
        <f t="shared" si="1097"/>
        <v>0</v>
      </c>
      <c r="DB39" s="110">
        <f t="shared" si="1097"/>
        <v>0</v>
      </c>
      <c r="DC39" s="110">
        <f t="shared" si="1097"/>
        <v>0</v>
      </c>
      <c r="DD39" s="110">
        <f t="shared" si="1097"/>
        <v>0</v>
      </c>
      <c r="DE39" s="110">
        <f t="shared" si="1097"/>
        <v>0</v>
      </c>
      <c r="DF39" s="110">
        <f t="shared" si="1097"/>
        <v>0</v>
      </c>
      <c r="DG39" s="110">
        <f t="shared" si="1097"/>
        <v>0</v>
      </c>
      <c r="DH39" s="110">
        <f t="shared" si="1097"/>
        <v>0</v>
      </c>
      <c r="DI39" s="110">
        <f t="shared" si="1097"/>
        <v>0</v>
      </c>
      <c r="DJ39" s="103">
        <f t="shared" ref="DJ39:DJ41" si="1102">SUM(DD39-DB39)</f>
        <v>0</v>
      </c>
      <c r="DK39" s="103">
        <f t="shared" ref="DK39:DK41" si="1103">SUM(DE39-DC39)</f>
        <v>0</v>
      </c>
      <c r="DL39" s="110">
        <f t="shared" si="1097"/>
        <v>0</v>
      </c>
      <c r="DM39" s="110">
        <f t="shared" si="1097"/>
        <v>0</v>
      </c>
      <c r="DN39" s="110">
        <f t="shared" si="1097"/>
        <v>0</v>
      </c>
      <c r="DO39" s="110">
        <f t="shared" si="1097"/>
        <v>0</v>
      </c>
      <c r="DP39" s="110">
        <f t="shared" si="1097"/>
        <v>0</v>
      </c>
      <c r="DQ39" s="110">
        <f t="shared" si="1097"/>
        <v>0</v>
      </c>
      <c r="DR39" s="110">
        <f t="shared" si="1097"/>
        <v>0</v>
      </c>
      <c r="DS39" s="110">
        <f t="shared" si="1097"/>
        <v>0</v>
      </c>
      <c r="DT39" s="110">
        <f t="shared" si="1097"/>
        <v>0</v>
      </c>
      <c r="DU39" s="110">
        <f t="shared" si="1097"/>
        <v>0</v>
      </c>
      <c r="DV39" s="103">
        <f t="shared" ref="DV39:DV41" si="1104">SUM(DP39-DN39)</f>
        <v>0</v>
      </c>
      <c r="DW39" s="103">
        <f t="shared" ref="DW39:DW41" si="1105">SUM(DQ39-DO39)</f>
        <v>0</v>
      </c>
      <c r="DX39" s="110">
        <f t="shared" si="1097"/>
        <v>0</v>
      </c>
      <c r="DY39" s="110">
        <f t="shared" si="1097"/>
        <v>0</v>
      </c>
      <c r="DZ39" s="110">
        <f t="shared" si="1097"/>
        <v>0</v>
      </c>
      <c r="EA39" s="110">
        <f t="shared" si="1097"/>
        <v>0</v>
      </c>
      <c r="EB39" s="110">
        <f t="shared" si="1097"/>
        <v>0</v>
      </c>
      <c r="EC39" s="110">
        <f t="shared" si="1097"/>
        <v>0</v>
      </c>
      <c r="ED39" s="110">
        <f t="shared" si="1097"/>
        <v>0</v>
      </c>
      <c r="EE39" s="110">
        <f t="shared" si="1097"/>
        <v>0</v>
      </c>
      <c r="EF39" s="110">
        <f t="shared" si="1097"/>
        <v>0</v>
      </c>
      <c r="EG39" s="110">
        <f t="shared" ref="EG39" si="1106">SUM(EG40)</f>
        <v>0</v>
      </c>
      <c r="EH39" s="103">
        <f t="shared" ref="EH39:EH41" si="1107">SUM(EB39-DZ39)</f>
        <v>0</v>
      </c>
      <c r="EI39" s="103">
        <f t="shared" ref="EI39:EI41" si="1108">SUM(EC39-EA39)</f>
        <v>0</v>
      </c>
      <c r="EJ39" s="110">
        <f t="shared" ref="EJ39:GQ39" si="1109">SUM(EJ40)</f>
        <v>0</v>
      </c>
      <c r="EK39" s="110">
        <f t="shared" si="1109"/>
        <v>0</v>
      </c>
      <c r="EL39" s="110">
        <f t="shared" si="1109"/>
        <v>0</v>
      </c>
      <c r="EM39" s="110">
        <f t="shared" si="1109"/>
        <v>0</v>
      </c>
      <c r="EN39" s="110">
        <f t="shared" si="1109"/>
        <v>0</v>
      </c>
      <c r="EO39" s="110">
        <f t="shared" si="1109"/>
        <v>0</v>
      </c>
      <c r="EP39" s="110">
        <f t="shared" si="1109"/>
        <v>0</v>
      </c>
      <c r="EQ39" s="110">
        <f t="shared" si="1109"/>
        <v>0</v>
      </c>
      <c r="ER39" s="110">
        <f t="shared" si="1109"/>
        <v>0</v>
      </c>
      <c r="ES39" s="110">
        <f t="shared" si="1109"/>
        <v>0</v>
      </c>
      <c r="ET39" s="103">
        <f t="shared" ref="ET39:ET41" si="1110">SUM(EN39-EL39)</f>
        <v>0</v>
      </c>
      <c r="EU39" s="103">
        <f t="shared" ref="EU39:EU41" si="1111">SUM(EO39-EM39)</f>
        <v>0</v>
      </c>
      <c r="EV39" s="110">
        <f t="shared" si="1109"/>
        <v>0</v>
      </c>
      <c r="EW39" s="110">
        <f t="shared" si="1109"/>
        <v>0</v>
      </c>
      <c r="EX39" s="110">
        <f t="shared" si="1109"/>
        <v>0</v>
      </c>
      <c r="EY39" s="110">
        <f t="shared" si="1109"/>
        <v>0</v>
      </c>
      <c r="EZ39" s="110">
        <f t="shared" si="1109"/>
        <v>0</v>
      </c>
      <c r="FA39" s="110">
        <f t="shared" si="1109"/>
        <v>0</v>
      </c>
      <c r="FB39" s="110">
        <f t="shared" si="1109"/>
        <v>0</v>
      </c>
      <c r="FC39" s="110">
        <f t="shared" si="1109"/>
        <v>0</v>
      </c>
      <c r="FD39" s="110">
        <f t="shared" si="1109"/>
        <v>0</v>
      </c>
      <c r="FE39" s="110">
        <f t="shared" si="1109"/>
        <v>0</v>
      </c>
      <c r="FF39" s="103">
        <f t="shared" ref="FF39:FF41" si="1112">SUM(EZ39-EX39)</f>
        <v>0</v>
      </c>
      <c r="FG39" s="103">
        <f t="shared" ref="FG39:FG41" si="1113">SUM(FA39-EY39)</f>
        <v>0</v>
      </c>
      <c r="FH39" s="110">
        <f t="shared" si="1109"/>
        <v>0</v>
      </c>
      <c r="FI39" s="110">
        <f t="shared" si="1109"/>
        <v>0</v>
      </c>
      <c r="FJ39" s="110">
        <f t="shared" si="1109"/>
        <v>0</v>
      </c>
      <c r="FK39" s="110">
        <f t="shared" si="1109"/>
        <v>0</v>
      </c>
      <c r="FL39" s="110">
        <f t="shared" si="1109"/>
        <v>0</v>
      </c>
      <c r="FM39" s="110">
        <f t="shared" si="1109"/>
        <v>0</v>
      </c>
      <c r="FN39" s="110">
        <f t="shared" si="1109"/>
        <v>0</v>
      </c>
      <c r="FO39" s="110">
        <f t="shared" si="1109"/>
        <v>0</v>
      </c>
      <c r="FP39" s="110">
        <f t="shared" si="1109"/>
        <v>0</v>
      </c>
      <c r="FQ39" s="110">
        <f t="shared" si="1109"/>
        <v>0</v>
      </c>
      <c r="FR39" s="103">
        <f t="shared" ref="FR39:FR41" si="1114">SUM(FL39-FJ39)</f>
        <v>0</v>
      </c>
      <c r="FS39" s="103">
        <f t="shared" ref="FS39:FS41" si="1115">SUM(FM39-FK39)</f>
        <v>0</v>
      </c>
      <c r="FT39" s="110">
        <f t="shared" si="1109"/>
        <v>0</v>
      </c>
      <c r="FU39" s="110">
        <f t="shared" si="1109"/>
        <v>0</v>
      </c>
      <c r="FV39" s="110">
        <f t="shared" si="1109"/>
        <v>0</v>
      </c>
      <c r="FW39" s="110">
        <f t="shared" si="1109"/>
        <v>0</v>
      </c>
      <c r="FX39" s="110">
        <f t="shared" si="1109"/>
        <v>0</v>
      </c>
      <c r="FY39" s="110">
        <f t="shared" si="1109"/>
        <v>0</v>
      </c>
      <c r="FZ39" s="110">
        <f t="shared" si="1109"/>
        <v>0</v>
      </c>
      <c r="GA39" s="110">
        <f t="shared" si="1109"/>
        <v>0</v>
      </c>
      <c r="GB39" s="110">
        <f t="shared" si="1109"/>
        <v>0</v>
      </c>
      <c r="GC39" s="110">
        <f t="shared" si="1109"/>
        <v>0</v>
      </c>
      <c r="GD39" s="103">
        <f t="shared" ref="GD39:GD41" si="1116">SUM(FX39-FV39)</f>
        <v>0</v>
      </c>
      <c r="GE39" s="103">
        <f t="shared" ref="GE39:GE41" si="1117">SUM(FY39-FW39)</f>
        <v>0</v>
      </c>
      <c r="GF39" s="110">
        <f t="shared" si="1109"/>
        <v>0</v>
      </c>
      <c r="GG39" s="110">
        <f t="shared" si="1109"/>
        <v>0</v>
      </c>
      <c r="GH39" s="133">
        <f t="shared" ref="GH39:GH40" si="1118">SUM(GF39/12*$A$2)</f>
        <v>0</v>
      </c>
      <c r="GI39" s="199">
        <f t="shared" ref="GI39:GI40" si="1119">SUM(GG39/12*$A$2)</f>
        <v>0</v>
      </c>
      <c r="GJ39" s="110">
        <f t="shared" si="1109"/>
        <v>0</v>
      </c>
      <c r="GK39" s="110">
        <f t="shared" si="1109"/>
        <v>0</v>
      </c>
      <c r="GL39" s="110">
        <f t="shared" si="1109"/>
        <v>0</v>
      </c>
      <c r="GM39" s="110">
        <f t="shared" si="1109"/>
        <v>0</v>
      </c>
      <c r="GN39" s="110">
        <f t="shared" si="1109"/>
        <v>0</v>
      </c>
      <c r="GO39" s="110">
        <f t="shared" si="1109"/>
        <v>0</v>
      </c>
      <c r="GP39" s="110">
        <f t="shared" si="1109"/>
        <v>0</v>
      </c>
      <c r="GQ39" s="110">
        <f t="shared" si="1109"/>
        <v>0</v>
      </c>
      <c r="GR39" s="147"/>
      <c r="GS39" s="81"/>
      <c r="GT39" s="183"/>
      <c r="GU39" s="183"/>
    </row>
    <row r="40" spans="2:203" ht="18" hidden="1" customHeight="1" x14ac:dyDescent="0.2">
      <c r="B40" s="105"/>
      <c r="C40" s="111"/>
      <c r="D40" s="112"/>
      <c r="E40" s="127" t="s">
        <v>32</v>
      </c>
      <c r="F40" s="129">
        <v>8</v>
      </c>
      <c r="G40" s="130">
        <v>284300.81680000003</v>
      </c>
      <c r="H40" s="110"/>
      <c r="I40" s="110">
        <v>0</v>
      </c>
      <c r="J40" s="110">
        <f t="shared" si="278"/>
        <v>0</v>
      </c>
      <c r="K40" s="110">
        <f t="shared" si="279"/>
        <v>0</v>
      </c>
      <c r="L40" s="110">
        <f t="shared" ref="L40" si="1120">SUM(L41:L42)</f>
        <v>0</v>
      </c>
      <c r="M40" s="110">
        <f t="shared" ref="M40" si="1121">SUM(M41:M42)</f>
        <v>0</v>
      </c>
      <c r="N40" s="110">
        <f t="shared" ref="N40" si="1122">SUM(N41:N42)</f>
        <v>0</v>
      </c>
      <c r="O40" s="110">
        <f t="shared" ref="O40" si="1123">SUM(O41:O42)</f>
        <v>0</v>
      </c>
      <c r="P40" s="110">
        <f t="shared" ref="P40" si="1124">SUM(P41:P42)</f>
        <v>0</v>
      </c>
      <c r="Q40" s="110">
        <f t="shared" ref="Q40" si="1125">SUM(Q41:Q42)</f>
        <v>0</v>
      </c>
      <c r="R40" s="126">
        <f t="shared" si="180"/>
        <v>0</v>
      </c>
      <c r="S40" s="126">
        <f t="shared" si="181"/>
        <v>0</v>
      </c>
      <c r="T40" s="110"/>
      <c r="U40" s="110">
        <v>0</v>
      </c>
      <c r="V40" s="110">
        <f t="shared" si="281"/>
        <v>0</v>
      </c>
      <c r="W40" s="110">
        <f t="shared" si="282"/>
        <v>0</v>
      </c>
      <c r="X40" s="110">
        <f t="shared" ref="X40" si="1126">SUM(X41:X42)</f>
        <v>0</v>
      </c>
      <c r="Y40" s="110">
        <f t="shared" ref="Y40" si="1127">SUM(Y41:Y42)</f>
        <v>0</v>
      </c>
      <c r="Z40" s="110">
        <f t="shared" ref="Z40" si="1128">SUM(Z41:Z42)</f>
        <v>0</v>
      </c>
      <c r="AA40" s="110">
        <f t="shared" ref="AA40" si="1129">SUM(AA41:AA42)</f>
        <v>0</v>
      </c>
      <c r="AB40" s="110">
        <f t="shared" ref="AB40" si="1130">SUM(AB41:AB42)</f>
        <v>0</v>
      </c>
      <c r="AC40" s="110">
        <f t="shared" ref="AC40" si="1131">SUM(AC41:AC42)</f>
        <v>0</v>
      </c>
      <c r="AD40" s="126">
        <f t="shared" si="1086"/>
        <v>0</v>
      </c>
      <c r="AE40" s="126">
        <f t="shared" si="1087"/>
        <v>0</v>
      </c>
      <c r="AF40" s="110">
        <f>VLOOKUP($E40,'ВМП план'!$B$8:$AL$43,12,0)</f>
        <v>0</v>
      </c>
      <c r="AG40" s="110">
        <f>VLOOKUP($E40,'ВМП план'!$B$8:$AL$43,13,0)</f>
        <v>0</v>
      </c>
      <c r="AH40" s="110">
        <f t="shared" si="288"/>
        <v>0</v>
      </c>
      <c r="AI40" s="110">
        <f t="shared" si="289"/>
        <v>0</v>
      </c>
      <c r="AJ40" s="110">
        <f t="shared" ref="AJ40" si="1132">SUM(AJ41:AJ42)</f>
        <v>0</v>
      </c>
      <c r="AK40" s="110">
        <f t="shared" ref="AK40" si="1133">SUM(AK41:AK42)</f>
        <v>0</v>
      </c>
      <c r="AL40" s="110">
        <f t="shared" ref="AL40" si="1134">SUM(AL41:AL42)</f>
        <v>0</v>
      </c>
      <c r="AM40" s="110">
        <f t="shared" ref="AM40" si="1135">SUM(AM41:AM42)</f>
        <v>0</v>
      </c>
      <c r="AN40" s="110">
        <f t="shared" ref="AN40" si="1136">SUM(AN41:AN42)</f>
        <v>0</v>
      </c>
      <c r="AO40" s="110">
        <f t="shared" ref="AO40" si="1137">SUM(AO41:AO42)</f>
        <v>0</v>
      </c>
      <c r="AP40" s="126">
        <f t="shared" si="1088"/>
        <v>0</v>
      </c>
      <c r="AQ40" s="126">
        <f t="shared" si="1089"/>
        <v>0</v>
      </c>
      <c r="AR40" s="110"/>
      <c r="AS40" s="110"/>
      <c r="AT40" s="110">
        <f t="shared" si="295"/>
        <v>0</v>
      </c>
      <c r="AU40" s="110">
        <f t="shared" si="296"/>
        <v>0</v>
      </c>
      <c r="AV40" s="110">
        <f t="shared" ref="AV40" si="1138">SUM(AV41:AV42)</f>
        <v>0</v>
      </c>
      <c r="AW40" s="110">
        <f t="shared" ref="AW40" si="1139">SUM(AW41:AW42)</f>
        <v>0</v>
      </c>
      <c r="AX40" s="110">
        <f t="shared" ref="AX40" si="1140">SUM(AX41:AX42)</f>
        <v>0</v>
      </c>
      <c r="AY40" s="110">
        <f t="shared" ref="AY40" si="1141">SUM(AY41:AY42)</f>
        <v>0</v>
      </c>
      <c r="AZ40" s="110">
        <f t="shared" ref="AZ40" si="1142">SUM(AZ41:AZ42)</f>
        <v>0</v>
      </c>
      <c r="BA40" s="110">
        <f t="shared" ref="BA40" si="1143">SUM(BA41:BA42)</f>
        <v>0</v>
      </c>
      <c r="BB40" s="126">
        <f t="shared" si="1090"/>
        <v>0</v>
      </c>
      <c r="BC40" s="126">
        <f t="shared" si="1091"/>
        <v>0</v>
      </c>
      <c r="BD40" s="110"/>
      <c r="BE40" s="110">
        <v>0</v>
      </c>
      <c r="BF40" s="110">
        <f t="shared" si="302"/>
        <v>0</v>
      </c>
      <c r="BG40" s="110">
        <f t="shared" si="303"/>
        <v>0</v>
      </c>
      <c r="BH40" s="110">
        <f t="shared" ref="BH40" si="1144">SUM(BH41:BH42)</f>
        <v>0</v>
      </c>
      <c r="BI40" s="110">
        <f t="shared" ref="BI40" si="1145">SUM(BI41:BI42)</f>
        <v>0</v>
      </c>
      <c r="BJ40" s="110">
        <f t="shared" ref="BJ40" si="1146">SUM(BJ41:BJ42)</f>
        <v>0</v>
      </c>
      <c r="BK40" s="110">
        <f t="shared" ref="BK40" si="1147">SUM(BK41:BK42)</f>
        <v>0</v>
      </c>
      <c r="BL40" s="110">
        <f t="shared" ref="BL40" si="1148">SUM(BL41:BL42)</f>
        <v>0</v>
      </c>
      <c r="BM40" s="110">
        <f t="shared" ref="BM40" si="1149">SUM(BM41:BM42)</f>
        <v>0</v>
      </c>
      <c r="BN40" s="126">
        <f t="shared" si="1092"/>
        <v>0</v>
      </c>
      <c r="BO40" s="126">
        <f t="shared" si="1093"/>
        <v>0</v>
      </c>
      <c r="BP40" s="110"/>
      <c r="BQ40" s="110"/>
      <c r="BR40" s="110">
        <f t="shared" si="309"/>
        <v>0</v>
      </c>
      <c r="BS40" s="110">
        <f t="shared" si="310"/>
        <v>0</v>
      </c>
      <c r="BT40" s="110">
        <f t="shared" ref="BT40" si="1150">SUM(BT41:BT42)</f>
        <v>0</v>
      </c>
      <c r="BU40" s="110">
        <f t="shared" ref="BU40" si="1151">SUM(BU41:BU42)</f>
        <v>0</v>
      </c>
      <c r="BV40" s="110">
        <f t="shared" ref="BV40" si="1152">SUM(BV41:BV42)</f>
        <v>0</v>
      </c>
      <c r="BW40" s="110">
        <f t="shared" ref="BW40" si="1153">SUM(BW41:BW42)</f>
        <v>0</v>
      </c>
      <c r="BX40" s="110">
        <f t="shared" ref="BX40" si="1154">SUM(BX41:BX42)</f>
        <v>0</v>
      </c>
      <c r="BY40" s="110">
        <f t="shared" ref="BY40" si="1155">SUM(BY41:BY42)</f>
        <v>0</v>
      </c>
      <c r="BZ40" s="126">
        <f t="shared" si="1095"/>
        <v>0</v>
      </c>
      <c r="CA40" s="126">
        <f t="shared" si="1096"/>
        <v>0</v>
      </c>
      <c r="CB40" s="110"/>
      <c r="CC40" s="110"/>
      <c r="CD40" s="110">
        <f t="shared" si="316"/>
        <v>0</v>
      </c>
      <c r="CE40" s="110">
        <f t="shared" si="317"/>
        <v>0</v>
      </c>
      <c r="CF40" s="110">
        <f t="shared" ref="CF40" si="1156">SUM(CF41:CF42)</f>
        <v>0</v>
      </c>
      <c r="CG40" s="110">
        <f t="shared" ref="CG40" si="1157">SUM(CG41:CG42)</f>
        <v>0</v>
      </c>
      <c r="CH40" s="110">
        <f t="shared" ref="CH40" si="1158">SUM(CH41:CH42)</f>
        <v>0</v>
      </c>
      <c r="CI40" s="110">
        <f t="shared" ref="CI40" si="1159">SUM(CI41:CI42)</f>
        <v>0</v>
      </c>
      <c r="CJ40" s="110">
        <f t="shared" ref="CJ40" si="1160">SUM(CJ41:CJ42)</f>
        <v>0</v>
      </c>
      <c r="CK40" s="110">
        <f t="shared" ref="CK40" si="1161">SUM(CK41:CK42)</f>
        <v>0</v>
      </c>
      <c r="CL40" s="126">
        <f t="shared" si="1098"/>
        <v>0</v>
      </c>
      <c r="CM40" s="126">
        <f t="shared" si="1099"/>
        <v>0</v>
      </c>
      <c r="CN40" s="110"/>
      <c r="CO40" s="110"/>
      <c r="CP40" s="110">
        <f t="shared" si="323"/>
        <v>0</v>
      </c>
      <c r="CQ40" s="110">
        <f t="shared" si="324"/>
        <v>0</v>
      </c>
      <c r="CR40" s="110">
        <f t="shared" ref="CR40" si="1162">SUM(CR41:CR42)</f>
        <v>0</v>
      </c>
      <c r="CS40" s="110">
        <f t="shared" ref="CS40" si="1163">SUM(CS41:CS42)</f>
        <v>0</v>
      </c>
      <c r="CT40" s="110">
        <f t="shared" ref="CT40" si="1164">SUM(CT41:CT42)</f>
        <v>0</v>
      </c>
      <c r="CU40" s="110">
        <f t="shared" ref="CU40" si="1165">SUM(CU41:CU42)</f>
        <v>0</v>
      </c>
      <c r="CV40" s="110">
        <f t="shared" ref="CV40" si="1166">SUM(CV41:CV42)</f>
        <v>0</v>
      </c>
      <c r="CW40" s="110">
        <f t="shared" ref="CW40" si="1167">SUM(CW41:CW42)</f>
        <v>0</v>
      </c>
      <c r="CX40" s="126">
        <f t="shared" si="1100"/>
        <v>0</v>
      </c>
      <c r="CY40" s="126">
        <f t="shared" si="1101"/>
        <v>0</v>
      </c>
      <c r="CZ40" s="110"/>
      <c r="DA40" s="110"/>
      <c r="DB40" s="110">
        <f t="shared" si="330"/>
        <v>0</v>
      </c>
      <c r="DC40" s="110">
        <f t="shared" si="331"/>
        <v>0</v>
      </c>
      <c r="DD40" s="110">
        <f t="shared" ref="DD40" si="1168">SUM(DD41:DD42)</f>
        <v>0</v>
      </c>
      <c r="DE40" s="110">
        <f t="shared" ref="DE40" si="1169">SUM(DE41:DE42)</f>
        <v>0</v>
      </c>
      <c r="DF40" s="110">
        <f t="shared" ref="DF40" si="1170">SUM(DF41:DF42)</f>
        <v>0</v>
      </c>
      <c r="DG40" s="110">
        <f t="shared" ref="DG40" si="1171">SUM(DG41:DG42)</f>
        <v>0</v>
      </c>
      <c r="DH40" s="110">
        <f t="shared" ref="DH40" si="1172">SUM(DH41:DH42)</f>
        <v>0</v>
      </c>
      <c r="DI40" s="110">
        <f t="shared" ref="DI40" si="1173">SUM(DI41:DI42)</f>
        <v>0</v>
      </c>
      <c r="DJ40" s="126">
        <f t="shared" si="1102"/>
        <v>0</v>
      </c>
      <c r="DK40" s="126">
        <f t="shared" si="1103"/>
        <v>0</v>
      </c>
      <c r="DL40" s="110"/>
      <c r="DM40" s="110"/>
      <c r="DN40" s="110">
        <f t="shared" si="337"/>
        <v>0</v>
      </c>
      <c r="DO40" s="110">
        <f t="shared" si="338"/>
        <v>0</v>
      </c>
      <c r="DP40" s="110">
        <f t="shared" ref="DP40" si="1174">SUM(DP41:DP42)</f>
        <v>0</v>
      </c>
      <c r="DQ40" s="110">
        <f t="shared" ref="DQ40" si="1175">SUM(DQ41:DQ42)</f>
        <v>0</v>
      </c>
      <c r="DR40" s="110">
        <f t="shared" ref="DR40" si="1176">SUM(DR41:DR42)</f>
        <v>0</v>
      </c>
      <c r="DS40" s="110">
        <f t="shared" ref="DS40" si="1177">SUM(DS41:DS42)</f>
        <v>0</v>
      </c>
      <c r="DT40" s="110">
        <f t="shared" ref="DT40" si="1178">SUM(DT41:DT42)</f>
        <v>0</v>
      </c>
      <c r="DU40" s="110">
        <f t="shared" ref="DU40" si="1179">SUM(DU41:DU42)</f>
        <v>0</v>
      </c>
      <c r="DV40" s="126">
        <f t="shared" si="1104"/>
        <v>0</v>
      </c>
      <c r="DW40" s="126">
        <f t="shared" si="1105"/>
        <v>0</v>
      </c>
      <c r="DX40" s="110"/>
      <c r="DY40" s="110">
        <v>0</v>
      </c>
      <c r="DZ40" s="110">
        <f t="shared" si="344"/>
        <v>0</v>
      </c>
      <c r="EA40" s="110">
        <f t="shared" si="345"/>
        <v>0</v>
      </c>
      <c r="EB40" s="110">
        <f t="shared" ref="EB40" si="1180">SUM(EB41:EB42)</f>
        <v>0</v>
      </c>
      <c r="EC40" s="110">
        <f t="shared" ref="EC40" si="1181">SUM(EC41:EC42)</f>
        <v>0</v>
      </c>
      <c r="ED40" s="110">
        <f t="shared" ref="ED40" si="1182">SUM(ED41:ED42)</f>
        <v>0</v>
      </c>
      <c r="EE40" s="110">
        <f t="shared" ref="EE40" si="1183">SUM(EE41:EE42)</f>
        <v>0</v>
      </c>
      <c r="EF40" s="110">
        <f t="shared" ref="EF40" si="1184">SUM(EF41:EF42)</f>
        <v>0</v>
      </c>
      <c r="EG40" s="110">
        <f t="shared" ref="EG40" si="1185">SUM(EG41:EG42)</f>
        <v>0</v>
      </c>
      <c r="EH40" s="126">
        <f t="shared" si="1107"/>
        <v>0</v>
      </c>
      <c r="EI40" s="126">
        <f t="shared" si="1108"/>
        <v>0</v>
      </c>
      <c r="EJ40" s="110"/>
      <c r="EK40" s="110">
        <v>0</v>
      </c>
      <c r="EL40" s="110">
        <f t="shared" si="351"/>
        <v>0</v>
      </c>
      <c r="EM40" s="110">
        <f t="shared" si="352"/>
        <v>0</v>
      </c>
      <c r="EN40" s="110">
        <f t="shared" ref="EN40" si="1186">SUM(EN41:EN42)</f>
        <v>0</v>
      </c>
      <c r="EO40" s="110">
        <f t="shared" ref="EO40" si="1187">SUM(EO41:EO42)</f>
        <v>0</v>
      </c>
      <c r="EP40" s="110">
        <f t="shared" ref="EP40" si="1188">SUM(EP41:EP42)</f>
        <v>0</v>
      </c>
      <c r="EQ40" s="110">
        <f t="shared" ref="EQ40" si="1189">SUM(EQ41:EQ42)</f>
        <v>0</v>
      </c>
      <c r="ER40" s="110">
        <f t="shared" ref="ER40" si="1190">SUM(ER41:ER42)</f>
        <v>0</v>
      </c>
      <c r="ES40" s="110">
        <f t="shared" ref="ES40" si="1191">SUM(ES41:ES42)</f>
        <v>0</v>
      </c>
      <c r="ET40" s="126">
        <f t="shared" si="1110"/>
        <v>0</v>
      </c>
      <c r="EU40" s="126">
        <f t="shared" si="1111"/>
        <v>0</v>
      </c>
      <c r="EV40" s="110"/>
      <c r="EW40" s="110"/>
      <c r="EX40" s="110">
        <f t="shared" si="358"/>
        <v>0</v>
      </c>
      <c r="EY40" s="110">
        <f t="shared" si="359"/>
        <v>0</v>
      </c>
      <c r="EZ40" s="110">
        <f t="shared" ref="EZ40" si="1192">SUM(EZ41:EZ42)</f>
        <v>0</v>
      </c>
      <c r="FA40" s="110">
        <f t="shared" ref="FA40" si="1193">SUM(FA41:FA42)</f>
        <v>0</v>
      </c>
      <c r="FB40" s="110">
        <f t="shared" ref="FB40" si="1194">SUM(FB41:FB42)</f>
        <v>0</v>
      </c>
      <c r="FC40" s="110">
        <f t="shared" ref="FC40" si="1195">SUM(FC41:FC42)</f>
        <v>0</v>
      </c>
      <c r="FD40" s="110">
        <f t="shared" ref="FD40" si="1196">SUM(FD41:FD42)</f>
        <v>0</v>
      </c>
      <c r="FE40" s="110">
        <f t="shared" ref="FE40" si="1197">SUM(FE41:FE42)</f>
        <v>0</v>
      </c>
      <c r="FF40" s="126">
        <f t="shared" si="1112"/>
        <v>0</v>
      </c>
      <c r="FG40" s="126">
        <f t="shared" si="1113"/>
        <v>0</v>
      </c>
      <c r="FH40" s="110"/>
      <c r="FI40" s="110"/>
      <c r="FJ40" s="110">
        <f t="shared" si="365"/>
        <v>0</v>
      </c>
      <c r="FK40" s="110">
        <f t="shared" si="366"/>
        <v>0</v>
      </c>
      <c r="FL40" s="110">
        <f t="shared" ref="FL40" si="1198">SUM(FL41:FL42)</f>
        <v>0</v>
      </c>
      <c r="FM40" s="110">
        <f t="shared" ref="FM40" si="1199">SUM(FM41:FM42)</f>
        <v>0</v>
      </c>
      <c r="FN40" s="110">
        <f t="shared" ref="FN40" si="1200">SUM(FN41:FN42)</f>
        <v>0</v>
      </c>
      <c r="FO40" s="110">
        <f t="shared" ref="FO40" si="1201">SUM(FO41:FO42)</f>
        <v>0</v>
      </c>
      <c r="FP40" s="110">
        <f t="shared" ref="FP40" si="1202">SUM(FP41:FP42)</f>
        <v>0</v>
      </c>
      <c r="FQ40" s="110">
        <f t="shared" ref="FQ40" si="1203">SUM(FQ41:FQ42)</f>
        <v>0</v>
      </c>
      <c r="FR40" s="126">
        <f t="shared" si="1114"/>
        <v>0</v>
      </c>
      <c r="FS40" s="126">
        <f t="shared" si="1115"/>
        <v>0</v>
      </c>
      <c r="FT40" s="110"/>
      <c r="FU40" s="110"/>
      <c r="FV40" s="110">
        <f t="shared" si="372"/>
        <v>0</v>
      </c>
      <c r="FW40" s="110">
        <f t="shared" si="373"/>
        <v>0</v>
      </c>
      <c r="FX40" s="110">
        <f t="shared" ref="FX40" si="1204">SUM(FX41:FX42)</f>
        <v>0</v>
      </c>
      <c r="FY40" s="110">
        <f t="shared" ref="FY40" si="1205">SUM(FY41:FY42)</f>
        <v>0</v>
      </c>
      <c r="FZ40" s="110">
        <f t="shared" ref="FZ40" si="1206">SUM(FZ41:FZ42)</f>
        <v>0</v>
      </c>
      <c r="GA40" s="110">
        <f t="shared" ref="GA40" si="1207">SUM(GA41:GA42)</f>
        <v>0</v>
      </c>
      <c r="GB40" s="110">
        <f t="shared" ref="GB40" si="1208">SUM(GB41:GB42)</f>
        <v>0</v>
      </c>
      <c r="GC40" s="110">
        <f t="shared" ref="GC40" si="1209">SUM(GC41:GC42)</f>
        <v>0</v>
      </c>
      <c r="GD40" s="126">
        <f t="shared" si="1116"/>
        <v>0</v>
      </c>
      <c r="GE40" s="126">
        <f t="shared" si="1117"/>
        <v>0</v>
      </c>
      <c r="GF40" s="110">
        <f t="shared" ref="GF40:GG40" si="1210">H40+T40+AF40+AR40+BD40+BP40+CB40+CN40+CZ40+DL40+DX40+EJ40+EV40+FH40+FT40</f>
        <v>0</v>
      </c>
      <c r="GG40" s="110">
        <f t="shared" si="1210"/>
        <v>0</v>
      </c>
      <c r="GH40" s="133">
        <f t="shared" si="1118"/>
        <v>0</v>
      </c>
      <c r="GI40" s="199">
        <f t="shared" si="1119"/>
        <v>0</v>
      </c>
      <c r="GJ40" s="110">
        <f t="shared" ref="GJ40" si="1211">SUM(GJ41:GJ42)</f>
        <v>0</v>
      </c>
      <c r="GK40" s="110">
        <f t="shared" ref="GK40" si="1212">SUM(GK41:GK42)</f>
        <v>0</v>
      </c>
      <c r="GL40" s="110">
        <f t="shared" ref="GL40" si="1213">SUM(GL41:GL42)</f>
        <v>0</v>
      </c>
      <c r="GM40" s="110">
        <f t="shared" ref="GM40" si="1214">SUM(GM41:GM42)</f>
        <v>0</v>
      </c>
      <c r="GN40" s="110">
        <f t="shared" ref="GN40" si="1215">SUM(GN41:GN42)</f>
        <v>0</v>
      </c>
      <c r="GO40" s="110">
        <f t="shared" ref="GO40" si="1216">SUM(GO41:GO42)</f>
        <v>0</v>
      </c>
      <c r="GP40" s="110">
        <f>SUM(GJ40-GH40)</f>
        <v>0</v>
      </c>
      <c r="GQ40" s="110">
        <f>SUM(GK40-GI40)</f>
        <v>0</v>
      </c>
      <c r="GR40" s="147"/>
      <c r="GS40" s="81"/>
      <c r="GT40" s="183">
        <v>284300.81680000003</v>
      </c>
      <c r="GU40" s="183" t="e">
        <f t="shared" si="183"/>
        <v>#DIV/0!</v>
      </c>
    </row>
    <row r="41" spans="2:203" hidden="1" x14ac:dyDescent="0.2">
      <c r="B41" s="81"/>
      <c r="C41" s="82"/>
      <c r="D41" s="89"/>
      <c r="E41" s="88"/>
      <c r="F41" s="89"/>
      <c r="G41" s="101"/>
      <c r="H41" s="102"/>
      <c r="I41" s="102"/>
      <c r="J41" s="102"/>
      <c r="K41" s="102"/>
      <c r="L41" s="102"/>
      <c r="M41" s="102"/>
      <c r="N41" s="102"/>
      <c r="O41" s="102"/>
      <c r="P41" s="102">
        <f>SUM(L41+N41)</f>
        <v>0</v>
      </c>
      <c r="Q41" s="102">
        <f>SUM(M41+O41)</f>
        <v>0</v>
      </c>
      <c r="R41" s="103">
        <f t="shared" si="180"/>
        <v>0</v>
      </c>
      <c r="S41" s="103">
        <f t="shared" si="181"/>
        <v>0</v>
      </c>
      <c r="T41" s="102"/>
      <c r="U41" s="102"/>
      <c r="V41" s="102"/>
      <c r="W41" s="102"/>
      <c r="X41" s="102"/>
      <c r="Y41" s="102"/>
      <c r="Z41" s="102"/>
      <c r="AA41" s="102"/>
      <c r="AB41" s="102">
        <f>SUM(X41+Z41)</f>
        <v>0</v>
      </c>
      <c r="AC41" s="102">
        <f>SUM(Y41+AA41)</f>
        <v>0</v>
      </c>
      <c r="AD41" s="103">
        <f t="shared" si="1086"/>
        <v>0</v>
      </c>
      <c r="AE41" s="103">
        <f t="shared" si="1087"/>
        <v>0</v>
      </c>
      <c r="AF41" s="102"/>
      <c r="AG41" s="102"/>
      <c r="AH41" s="102"/>
      <c r="AI41" s="102"/>
      <c r="AJ41" s="102"/>
      <c r="AK41" s="102"/>
      <c r="AL41" s="102"/>
      <c r="AM41" s="102"/>
      <c r="AN41" s="102">
        <f t="shared" ref="AN41:AN42" si="1217">SUM(AJ41+AL41)</f>
        <v>0</v>
      </c>
      <c r="AO41" s="102">
        <f t="shared" ref="AO41:AO42" si="1218">SUM(AK41+AM41)</f>
        <v>0</v>
      </c>
      <c r="AP41" s="103">
        <f t="shared" si="1088"/>
        <v>0</v>
      </c>
      <c r="AQ41" s="103">
        <f t="shared" si="1089"/>
        <v>0</v>
      </c>
      <c r="AR41" s="102"/>
      <c r="AS41" s="102"/>
      <c r="AT41" s="102"/>
      <c r="AU41" s="102"/>
      <c r="AV41" s="102"/>
      <c r="AW41" s="102"/>
      <c r="AX41" s="102"/>
      <c r="AY41" s="102"/>
      <c r="AZ41" s="102">
        <f t="shared" ref="AZ41:AZ42" si="1219">SUM(AV41+AX41)</f>
        <v>0</v>
      </c>
      <c r="BA41" s="102">
        <f t="shared" ref="BA41:BA42" si="1220">SUM(AW41+AY41)</f>
        <v>0</v>
      </c>
      <c r="BB41" s="103">
        <f t="shared" si="1090"/>
        <v>0</v>
      </c>
      <c r="BC41" s="103">
        <f t="shared" si="1091"/>
        <v>0</v>
      </c>
      <c r="BD41" s="102"/>
      <c r="BE41" s="102"/>
      <c r="BF41" s="102"/>
      <c r="BG41" s="102"/>
      <c r="BH41" s="102"/>
      <c r="BI41" s="102"/>
      <c r="BJ41" s="102"/>
      <c r="BK41" s="102"/>
      <c r="BL41" s="102">
        <f>SUM(BH41+BJ41)</f>
        <v>0</v>
      </c>
      <c r="BM41" s="102">
        <f>SUM(BI41+BK41)</f>
        <v>0</v>
      </c>
      <c r="BN41" s="103">
        <f t="shared" si="1092"/>
        <v>0</v>
      </c>
      <c r="BO41" s="103">
        <f t="shared" si="1093"/>
        <v>0</v>
      </c>
      <c r="BP41" s="102"/>
      <c r="BQ41" s="102"/>
      <c r="BR41" s="102"/>
      <c r="BS41" s="102"/>
      <c r="BT41" s="102"/>
      <c r="BU41" s="102"/>
      <c r="BV41" s="102"/>
      <c r="BW41" s="102"/>
      <c r="BX41" s="102">
        <f>SUM(BT41+BV41)</f>
        <v>0</v>
      </c>
      <c r="BY41" s="102">
        <f>SUM(BU41+BW41)</f>
        <v>0</v>
      </c>
      <c r="BZ41" s="103">
        <f t="shared" si="1095"/>
        <v>0</v>
      </c>
      <c r="CA41" s="103">
        <f t="shared" si="1096"/>
        <v>0</v>
      </c>
      <c r="CB41" s="102"/>
      <c r="CC41" s="102"/>
      <c r="CD41" s="102"/>
      <c r="CE41" s="102"/>
      <c r="CF41" s="102"/>
      <c r="CG41" s="102"/>
      <c r="CH41" s="102"/>
      <c r="CI41" s="102"/>
      <c r="CJ41" s="102">
        <f>SUM(CF41+CH41)</f>
        <v>0</v>
      </c>
      <c r="CK41" s="102">
        <f>SUM(CG41+CI41)</f>
        <v>0</v>
      </c>
      <c r="CL41" s="103">
        <f t="shared" si="1098"/>
        <v>0</v>
      </c>
      <c r="CM41" s="103">
        <f t="shared" si="1099"/>
        <v>0</v>
      </c>
      <c r="CN41" s="102"/>
      <c r="CO41" s="102"/>
      <c r="CP41" s="102"/>
      <c r="CQ41" s="102"/>
      <c r="CR41" s="102"/>
      <c r="CS41" s="102"/>
      <c r="CT41" s="102"/>
      <c r="CU41" s="102"/>
      <c r="CV41" s="102">
        <f>SUM(CR41+CT41)</f>
        <v>0</v>
      </c>
      <c r="CW41" s="102">
        <f>SUM(CS41+CU41)</f>
        <v>0</v>
      </c>
      <c r="CX41" s="103">
        <f t="shared" si="1100"/>
        <v>0</v>
      </c>
      <c r="CY41" s="103">
        <f t="shared" si="1101"/>
        <v>0</v>
      </c>
      <c r="CZ41" s="102"/>
      <c r="DA41" s="102"/>
      <c r="DB41" s="102"/>
      <c r="DC41" s="102"/>
      <c r="DD41" s="102"/>
      <c r="DE41" s="102"/>
      <c r="DF41" s="102"/>
      <c r="DG41" s="102"/>
      <c r="DH41" s="102">
        <f>SUM(DD41+DF41)</f>
        <v>0</v>
      </c>
      <c r="DI41" s="102">
        <f>SUM(DE41+DG41)</f>
        <v>0</v>
      </c>
      <c r="DJ41" s="103">
        <f t="shared" si="1102"/>
        <v>0</v>
      </c>
      <c r="DK41" s="103">
        <f t="shared" si="1103"/>
        <v>0</v>
      </c>
      <c r="DL41" s="102"/>
      <c r="DM41" s="102"/>
      <c r="DN41" s="102"/>
      <c r="DO41" s="102"/>
      <c r="DP41" s="102"/>
      <c r="DQ41" s="102"/>
      <c r="DR41" s="102"/>
      <c r="DS41" s="102"/>
      <c r="DT41" s="102">
        <f>SUM(DP41+DR41)</f>
        <v>0</v>
      </c>
      <c r="DU41" s="102">
        <f>SUM(DQ41+DS41)</f>
        <v>0</v>
      </c>
      <c r="DV41" s="103">
        <f t="shared" si="1104"/>
        <v>0</v>
      </c>
      <c r="DW41" s="103">
        <f t="shared" si="1105"/>
        <v>0</v>
      </c>
      <c r="DX41" s="102"/>
      <c r="DY41" s="102"/>
      <c r="DZ41" s="102"/>
      <c r="EA41" s="102"/>
      <c r="EB41" s="102"/>
      <c r="EC41" s="102"/>
      <c r="ED41" s="102"/>
      <c r="EE41" s="102"/>
      <c r="EF41" s="102">
        <f>SUM(EB41+ED41)</f>
        <v>0</v>
      </c>
      <c r="EG41" s="102">
        <f>SUM(EC41+EE41)</f>
        <v>0</v>
      </c>
      <c r="EH41" s="103">
        <f t="shared" si="1107"/>
        <v>0</v>
      </c>
      <c r="EI41" s="103">
        <f t="shared" si="1108"/>
        <v>0</v>
      </c>
      <c r="EJ41" s="102"/>
      <c r="EK41" s="102"/>
      <c r="EL41" s="102"/>
      <c r="EM41" s="102"/>
      <c r="EN41" s="102"/>
      <c r="EO41" s="102"/>
      <c r="EP41" s="102"/>
      <c r="EQ41" s="102"/>
      <c r="ER41" s="102">
        <f>SUM(EN41+EP41)</f>
        <v>0</v>
      </c>
      <c r="ES41" s="102">
        <f>SUM(EO41+EQ41)</f>
        <v>0</v>
      </c>
      <c r="ET41" s="103">
        <f t="shared" si="1110"/>
        <v>0</v>
      </c>
      <c r="EU41" s="103">
        <f t="shared" si="1111"/>
        <v>0</v>
      </c>
      <c r="EV41" s="102"/>
      <c r="EW41" s="102"/>
      <c r="EX41" s="102"/>
      <c r="EY41" s="102"/>
      <c r="EZ41" s="102"/>
      <c r="FA41" s="102"/>
      <c r="FB41" s="102"/>
      <c r="FC41" s="102"/>
      <c r="FD41" s="102">
        <f>SUM(EZ41+FB41)</f>
        <v>0</v>
      </c>
      <c r="FE41" s="102">
        <f>SUM(FA41+FC41)</f>
        <v>0</v>
      </c>
      <c r="FF41" s="103">
        <f t="shared" si="1112"/>
        <v>0</v>
      </c>
      <c r="FG41" s="103">
        <f t="shared" si="1113"/>
        <v>0</v>
      </c>
      <c r="FH41" s="102"/>
      <c r="FI41" s="102"/>
      <c r="FJ41" s="102"/>
      <c r="FK41" s="102"/>
      <c r="FL41" s="102"/>
      <c r="FM41" s="102"/>
      <c r="FN41" s="102"/>
      <c r="FO41" s="102"/>
      <c r="FP41" s="102">
        <f>SUM(FL41+FN41)</f>
        <v>0</v>
      </c>
      <c r="FQ41" s="102">
        <f>SUM(FM41+FO41)</f>
        <v>0</v>
      </c>
      <c r="FR41" s="103">
        <f t="shared" si="1114"/>
        <v>0</v>
      </c>
      <c r="FS41" s="103">
        <f t="shared" si="1115"/>
        <v>0</v>
      </c>
      <c r="FT41" s="102"/>
      <c r="FU41" s="102"/>
      <c r="FV41" s="102"/>
      <c r="FW41" s="102"/>
      <c r="FX41" s="102"/>
      <c r="FY41" s="102"/>
      <c r="FZ41" s="102"/>
      <c r="GA41" s="102"/>
      <c r="GB41" s="102">
        <f>SUM(FX41+FZ41)</f>
        <v>0</v>
      </c>
      <c r="GC41" s="102">
        <f>SUM(FY41+GA41)</f>
        <v>0</v>
      </c>
      <c r="GD41" s="103">
        <f t="shared" si="1116"/>
        <v>0</v>
      </c>
      <c r="GE41" s="103">
        <f t="shared" si="1117"/>
        <v>0</v>
      </c>
      <c r="GF41" s="102">
        <f t="shared" ref="GF41:GF42" si="1221">SUM(H41,T41,AF41,AR41,BD41,BP41,CB41,CN41,CZ41,DL41,DX41,EJ41,EV41)</f>
        <v>0</v>
      </c>
      <c r="GG41" s="102">
        <f t="shared" ref="GG41:GG42" si="1222">SUM(I41,U41,AG41,AS41,BE41,BQ41,CC41,CO41,DA41,DM41,DY41,EK41,EW41)</f>
        <v>0</v>
      </c>
      <c r="GH41" s="102">
        <f t="shared" ref="GH41:GH42" si="1223">SUM(J41,V41,AH41,AT41,BF41,BR41,CD41,CP41,DB41,DN41,DZ41,EL41,EX41)</f>
        <v>0</v>
      </c>
      <c r="GI41" s="102">
        <f t="shared" ref="GI41:GI42" si="1224">SUM(K41,W41,AI41,AU41,BG41,BS41,CE41,CQ41,DC41,DO41,EA41,EM41,EY41)</f>
        <v>0</v>
      </c>
      <c r="GJ41" s="102">
        <f t="shared" ref="GJ41:GJ42" si="1225">SUM(L41,X41,AJ41,AV41,BH41,BT41,CF41,CR41,DD41,DP41,EB41,EN41,EZ41)</f>
        <v>0</v>
      </c>
      <c r="GK41" s="102">
        <f t="shared" ref="GK41:GK42" si="1226">SUM(M41,Y41,AK41,AW41,BI41,BU41,CG41,CS41,DE41,DQ41,EC41,EO41,FA41)</f>
        <v>0</v>
      </c>
      <c r="GL41" s="102">
        <f t="shared" ref="GL41:GL42" si="1227">SUM(N41,Z41,AL41,AX41,BJ41,BV41,CH41,CT41,DF41,DR41,ED41,EP41,FB41)</f>
        <v>0</v>
      </c>
      <c r="GM41" s="102">
        <f t="shared" ref="GM41:GM42" si="1228">SUM(O41,AA41,AM41,AY41,BK41,BW41,CI41,CU41,DG41,DS41,EE41,EQ41,FC41)</f>
        <v>0</v>
      </c>
      <c r="GN41" s="102">
        <f t="shared" ref="GN41:GN42" si="1229">SUM(P41,AB41,AN41,AZ41,BL41,BX41,CJ41,CV41,DH41,DT41,EF41,ER41,FD41)</f>
        <v>0</v>
      </c>
      <c r="GO41" s="102">
        <f t="shared" ref="GO41:GO42" si="1230">SUM(Q41,AC41,AO41,BA41,BM41,BY41,CK41,CW41,DI41,DU41,EG41,ES41,FE41)</f>
        <v>0</v>
      </c>
      <c r="GP41" s="102"/>
      <c r="GQ41" s="102"/>
      <c r="GR41" s="147"/>
      <c r="GS41" s="81"/>
      <c r="GT41" s="183"/>
      <c r="GU41" s="183"/>
    </row>
    <row r="42" spans="2:203" hidden="1" x14ac:dyDescent="0.2">
      <c r="B42" s="81"/>
      <c r="C42" s="82"/>
      <c r="D42" s="89"/>
      <c r="E42" s="88"/>
      <c r="F42" s="89"/>
      <c r="G42" s="101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3"/>
      <c r="S42" s="103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3"/>
      <c r="AE42" s="103"/>
      <c r="AF42" s="102"/>
      <c r="AG42" s="102"/>
      <c r="AH42" s="102"/>
      <c r="AI42" s="102"/>
      <c r="AJ42" s="102"/>
      <c r="AK42" s="102"/>
      <c r="AL42" s="102"/>
      <c r="AM42" s="102"/>
      <c r="AN42" s="102">
        <f t="shared" si="1217"/>
        <v>0</v>
      </c>
      <c r="AO42" s="102">
        <f t="shared" si="1218"/>
        <v>0</v>
      </c>
      <c r="AP42" s="103"/>
      <c r="AQ42" s="103"/>
      <c r="AR42" s="102"/>
      <c r="AS42" s="102"/>
      <c r="AT42" s="102"/>
      <c r="AU42" s="102"/>
      <c r="AV42" s="102"/>
      <c r="AW42" s="102"/>
      <c r="AX42" s="102"/>
      <c r="AY42" s="102"/>
      <c r="AZ42" s="102">
        <f t="shared" si="1219"/>
        <v>0</v>
      </c>
      <c r="BA42" s="102">
        <f t="shared" si="1220"/>
        <v>0</v>
      </c>
      <c r="BB42" s="103"/>
      <c r="BC42" s="103"/>
      <c r="BD42" s="102"/>
      <c r="BE42" s="102"/>
      <c r="BF42" s="102"/>
      <c r="BG42" s="102"/>
      <c r="BH42" s="102"/>
      <c r="BI42" s="102"/>
      <c r="BJ42" s="102"/>
      <c r="BK42" s="102"/>
      <c r="BL42" s="102"/>
      <c r="BM42" s="102"/>
      <c r="BN42" s="103"/>
      <c r="BO42" s="103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3"/>
      <c r="CA42" s="103"/>
      <c r="CB42" s="102"/>
      <c r="CC42" s="102"/>
      <c r="CD42" s="102"/>
      <c r="CE42" s="102"/>
      <c r="CF42" s="102"/>
      <c r="CG42" s="102"/>
      <c r="CH42" s="102"/>
      <c r="CI42" s="102"/>
      <c r="CJ42" s="102"/>
      <c r="CK42" s="102"/>
      <c r="CL42" s="103"/>
      <c r="CM42" s="103"/>
      <c r="CN42" s="102"/>
      <c r="CO42" s="102"/>
      <c r="CP42" s="102"/>
      <c r="CQ42" s="102"/>
      <c r="CR42" s="102"/>
      <c r="CS42" s="102"/>
      <c r="CT42" s="102"/>
      <c r="CU42" s="102"/>
      <c r="CV42" s="102"/>
      <c r="CW42" s="102"/>
      <c r="CX42" s="103"/>
      <c r="CY42" s="103"/>
      <c r="CZ42" s="102"/>
      <c r="DA42" s="102"/>
      <c r="DB42" s="102"/>
      <c r="DC42" s="102"/>
      <c r="DD42" s="102"/>
      <c r="DE42" s="102"/>
      <c r="DF42" s="102"/>
      <c r="DG42" s="102"/>
      <c r="DH42" s="102"/>
      <c r="DI42" s="102"/>
      <c r="DJ42" s="103"/>
      <c r="DK42" s="103"/>
      <c r="DL42" s="102"/>
      <c r="DM42" s="102"/>
      <c r="DN42" s="102"/>
      <c r="DO42" s="102"/>
      <c r="DP42" s="102"/>
      <c r="DQ42" s="102"/>
      <c r="DR42" s="102"/>
      <c r="DS42" s="102"/>
      <c r="DT42" s="102"/>
      <c r="DU42" s="102"/>
      <c r="DV42" s="103"/>
      <c r="DW42" s="103"/>
      <c r="DX42" s="102"/>
      <c r="DY42" s="102"/>
      <c r="DZ42" s="102"/>
      <c r="EA42" s="102"/>
      <c r="EB42" s="102"/>
      <c r="EC42" s="102"/>
      <c r="ED42" s="102"/>
      <c r="EE42" s="102"/>
      <c r="EF42" s="102"/>
      <c r="EG42" s="102"/>
      <c r="EH42" s="103"/>
      <c r="EI42" s="103"/>
      <c r="EJ42" s="102"/>
      <c r="EK42" s="102"/>
      <c r="EL42" s="102"/>
      <c r="EM42" s="102"/>
      <c r="EN42" s="102"/>
      <c r="EO42" s="102"/>
      <c r="EP42" s="102"/>
      <c r="EQ42" s="102"/>
      <c r="ER42" s="102"/>
      <c r="ES42" s="102"/>
      <c r="ET42" s="103"/>
      <c r="EU42" s="103"/>
      <c r="EV42" s="102"/>
      <c r="EW42" s="102"/>
      <c r="EX42" s="102"/>
      <c r="EY42" s="102"/>
      <c r="EZ42" s="102"/>
      <c r="FA42" s="102"/>
      <c r="FB42" s="102"/>
      <c r="FC42" s="102"/>
      <c r="FD42" s="102"/>
      <c r="FE42" s="102"/>
      <c r="FF42" s="103"/>
      <c r="FG42" s="103"/>
      <c r="FH42" s="102"/>
      <c r="FI42" s="102"/>
      <c r="FJ42" s="102"/>
      <c r="FK42" s="102"/>
      <c r="FL42" s="102"/>
      <c r="FM42" s="102"/>
      <c r="FN42" s="102"/>
      <c r="FO42" s="102"/>
      <c r="FP42" s="102"/>
      <c r="FQ42" s="102"/>
      <c r="FR42" s="103"/>
      <c r="FS42" s="103"/>
      <c r="FT42" s="102"/>
      <c r="FU42" s="102"/>
      <c r="FV42" s="102"/>
      <c r="FW42" s="102"/>
      <c r="FX42" s="102"/>
      <c r="FY42" s="102"/>
      <c r="FZ42" s="102"/>
      <c r="GA42" s="102"/>
      <c r="GB42" s="102"/>
      <c r="GC42" s="102"/>
      <c r="GD42" s="103"/>
      <c r="GE42" s="103"/>
      <c r="GF42" s="102">
        <f t="shared" si="1221"/>
        <v>0</v>
      </c>
      <c r="GG42" s="102">
        <f t="shared" si="1222"/>
        <v>0</v>
      </c>
      <c r="GH42" s="102">
        <f t="shared" si="1223"/>
        <v>0</v>
      </c>
      <c r="GI42" s="102">
        <f t="shared" si="1224"/>
        <v>0</v>
      </c>
      <c r="GJ42" s="102">
        <f t="shared" si="1225"/>
        <v>0</v>
      </c>
      <c r="GK42" s="102">
        <f t="shared" si="1226"/>
        <v>0</v>
      </c>
      <c r="GL42" s="102">
        <f t="shared" si="1227"/>
        <v>0</v>
      </c>
      <c r="GM42" s="102">
        <f t="shared" si="1228"/>
        <v>0</v>
      </c>
      <c r="GN42" s="102">
        <f t="shared" si="1229"/>
        <v>0</v>
      </c>
      <c r="GO42" s="102">
        <f t="shared" si="1230"/>
        <v>0</v>
      </c>
      <c r="GP42" s="102"/>
      <c r="GQ42" s="102"/>
      <c r="GR42" s="147"/>
      <c r="GS42" s="81"/>
      <c r="GT42" s="183"/>
      <c r="GU42" s="183"/>
    </row>
    <row r="43" spans="2:203" hidden="1" x14ac:dyDescent="0.2">
      <c r="B43" s="105"/>
      <c r="C43" s="111"/>
      <c r="D43" s="111"/>
      <c r="E43" s="97" t="s">
        <v>33</v>
      </c>
      <c r="F43" s="108"/>
      <c r="G43" s="130">
        <v>104702.7528</v>
      </c>
      <c r="H43" s="110">
        <f>SUM(H44)</f>
        <v>0</v>
      </c>
      <c r="I43" s="110">
        <f t="shared" ref="I43:BT43" si="1231">SUM(I44)</f>
        <v>0</v>
      </c>
      <c r="J43" s="110">
        <f t="shared" si="1231"/>
        <v>0</v>
      </c>
      <c r="K43" s="110">
        <f t="shared" si="1231"/>
        <v>0</v>
      </c>
      <c r="L43" s="110">
        <f t="shared" si="1231"/>
        <v>0</v>
      </c>
      <c r="M43" s="110">
        <f t="shared" si="1231"/>
        <v>0</v>
      </c>
      <c r="N43" s="110">
        <f t="shared" si="1231"/>
        <v>0</v>
      </c>
      <c r="O43" s="110">
        <f t="shared" si="1231"/>
        <v>0</v>
      </c>
      <c r="P43" s="110">
        <f t="shared" si="1231"/>
        <v>0</v>
      </c>
      <c r="Q43" s="110">
        <f t="shared" si="1231"/>
        <v>0</v>
      </c>
      <c r="R43" s="103">
        <f t="shared" si="180"/>
        <v>0</v>
      </c>
      <c r="S43" s="103">
        <f t="shared" si="181"/>
        <v>0</v>
      </c>
      <c r="T43" s="110">
        <f t="shared" si="1231"/>
        <v>0</v>
      </c>
      <c r="U43" s="110">
        <f t="shared" si="1231"/>
        <v>0</v>
      </c>
      <c r="V43" s="110">
        <f t="shared" si="1231"/>
        <v>0</v>
      </c>
      <c r="W43" s="110">
        <f t="shared" si="1231"/>
        <v>0</v>
      </c>
      <c r="X43" s="110">
        <f t="shared" si="1231"/>
        <v>0</v>
      </c>
      <c r="Y43" s="110">
        <f t="shared" si="1231"/>
        <v>0</v>
      </c>
      <c r="Z43" s="110">
        <f t="shared" si="1231"/>
        <v>0</v>
      </c>
      <c r="AA43" s="110">
        <f t="shared" si="1231"/>
        <v>0</v>
      </c>
      <c r="AB43" s="110">
        <f t="shared" si="1231"/>
        <v>0</v>
      </c>
      <c r="AC43" s="110">
        <f t="shared" si="1231"/>
        <v>0</v>
      </c>
      <c r="AD43" s="103">
        <f t="shared" ref="AD43:AD60" si="1232">SUM(X43-V43)</f>
        <v>0</v>
      </c>
      <c r="AE43" s="103">
        <f t="shared" ref="AE43:AE60" si="1233">SUM(Y43-W43)</f>
        <v>0</v>
      </c>
      <c r="AF43" s="110">
        <f t="shared" si="1231"/>
        <v>0</v>
      </c>
      <c r="AG43" s="110">
        <f t="shared" si="1231"/>
        <v>0</v>
      </c>
      <c r="AH43" s="110">
        <f t="shared" si="1231"/>
        <v>0</v>
      </c>
      <c r="AI43" s="110">
        <f t="shared" si="1231"/>
        <v>0</v>
      </c>
      <c r="AJ43" s="110">
        <f t="shared" si="1231"/>
        <v>0</v>
      </c>
      <c r="AK43" s="110">
        <f t="shared" si="1231"/>
        <v>0</v>
      </c>
      <c r="AL43" s="110">
        <f t="shared" si="1231"/>
        <v>0</v>
      </c>
      <c r="AM43" s="110">
        <f t="shared" si="1231"/>
        <v>0</v>
      </c>
      <c r="AN43" s="110">
        <f t="shared" si="1231"/>
        <v>0</v>
      </c>
      <c r="AO43" s="110">
        <f t="shared" si="1231"/>
        <v>0</v>
      </c>
      <c r="AP43" s="103">
        <f t="shared" ref="AP43:AP60" si="1234">SUM(AJ43-AH43)</f>
        <v>0</v>
      </c>
      <c r="AQ43" s="103">
        <f t="shared" ref="AQ43:AQ60" si="1235">SUM(AK43-AI43)</f>
        <v>0</v>
      </c>
      <c r="AR43" s="110">
        <f t="shared" si="1231"/>
        <v>0</v>
      </c>
      <c r="AS43" s="110">
        <f t="shared" si="1231"/>
        <v>0</v>
      </c>
      <c r="AT43" s="110">
        <f t="shared" si="1231"/>
        <v>0</v>
      </c>
      <c r="AU43" s="110">
        <f t="shared" si="1231"/>
        <v>0</v>
      </c>
      <c r="AV43" s="110">
        <f t="shared" si="1231"/>
        <v>0</v>
      </c>
      <c r="AW43" s="110">
        <f t="shared" si="1231"/>
        <v>0</v>
      </c>
      <c r="AX43" s="110">
        <f t="shared" si="1231"/>
        <v>0</v>
      </c>
      <c r="AY43" s="110">
        <f t="shared" si="1231"/>
        <v>0</v>
      </c>
      <c r="AZ43" s="110">
        <f t="shared" si="1231"/>
        <v>0</v>
      </c>
      <c r="BA43" s="110">
        <f t="shared" si="1231"/>
        <v>0</v>
      </c>
      <c r="BB43" s="103">
        <f t="shared" ref="BB43:BB60" si="1236">SUM(AV43-AT43)</f>
        <v>0</v>
      </c>
      <c r="BC43" s="103">
        <f t="shared" ref="BC43:BC60" si="1237">SUM(AW43-AU43)</f>
        <v>0</v>
      </c>
      <c r="BD43" s="110">
        <f t="shared" si="1231"/>
        <v>0</v>
      </c>
      <c r="BE43" s="110">
        <f t="shared" si="1231"/>
        <v>0</v>
      </c>
      <c r="BF43" s="110">
        <f t="shared" si="1231"/>
        <v>0</v>
      </c>
      <c r="BG43" s="110">
        <f t="shared" si="1231"/>
        <v>0</v>
      </c>
      <c r="BH43" s="110">
        <f t="shared" si="1231"/>
        <v>0</v>
      </c>
      <c r="BI43" s="110">
        <f t="shared" si="1231"/>
        <v>0</v>
      </c>
      <c r="BJ43" s="110">
        <f t="shared" si="1231"/>
        <v>0</v>
      </c>
      <c r="BK43" s="110">
        <f t="shared" si="1231"/>
        <v>0</v>
      </c>
      <c r="BL43" s="110">
        <f t="shared" si="1231"/>
        <v>0</v>
      </c>
      <c r="BM43" s="110">
        <f t="shared" si="1231"/>
        <v>0</v>
      </c>
      <c r="BN43" s="103">
        <f t="shared" ref="BN43:BN60" si="1238">SUM(BH43-BF43)</f>
        <v>0</v>
      </c>
      <c r="BO43" s="103">
        <f t="shared" ref="BO43:BO60" si="1239">SUM(BI43-BG43)</f>
        <v>0</v>
      </c>
      <c r="BP43" s="110">
        <f t="shared" si="1231"/>
        <v>0</v>
      </c>
      <c r="BQ43" s="110">
        <f t="shared" si="1231"/>
        <v>0</v>
      </c>
      <c r="BR43" s="110">
        <f t="shared" si="1231"/>
        <v>0</v>
      </c>
      <c r="BS43" s="110">
        <f t="shared" si="1231"/>
        <v>0</v>
      </c>
      <c r="BT43" s="110">
        <f t="shared" si="1231"/>
        <v>0</v>
      </c>
      <c r="BU43" s="110">
        <f t="shared" ref="BU43:BY43" si="1240">SUM(BU44)</f>
        <v>0</v>
      </c>
      <c r="BV43" s="110">
        <f t="shared" si="1240"/>
        <v>0</v>
      </c>
      <c r="BW43" s="110">
        <f t="shared" si="1240"/>
        <v>0</v>
      </c>
      <c r="BX43" s="110">
        <f t="shared" si="1240"/>
        <v>0</v>
      </c>
      <c r="BY43" s="110">
        <f t="shared" si="1240"/>
        <v>0</v>
      </c>
      <c r="BZ43" s="103">
        <f t="shared" ref="BZ43:BZ60" si="1241">SUM(BT43-BR43)</f>
        <v>0</v>
      </c>
      <c r="CA43" s="103">
        <f t="shared" ref="CA43:CA60" si="1242">SUM(BU43-BS43)</f>
        <v>0</v>
      </c>
      <c r="CB43" s="110">
        <f t="shared" ref="CB43:EF43" si="1243">SUM(CB44)</f>
        <v>0</v>
      </c>
      <c r="CC43" s="110">
        <f t="shared" si="1243"/>
        <v>0</v>
      </c>
      <c r="CD43" s="110">
        <f t="shared" si="1243"/>
        <v>0</v>
      </c>
      <c r="CE43" s="110">
        <f t="shared" si="1243"/>
        <v>0</v>
      </c>
      <c r="CF43" s="110">
        <f t="shared" si="1243"/>
        <v>0</v>
      </c>
      <c r="CG43" s="110">
        <f t="shared" si="1243"/>
        <v>0</v>
      </c>
      <c r="CH43" s="110">
        <f t="shared" si="1243"/>
        <v>0</v>
      </c>
      <c r="CI43" s="110">
        <f t="shared" si="1243"/>
        <v>0</v>
      </c>
      <c r="CJ43" s="110">
        <f t="shared" si="1243"/>
        <v>0</v>
      </c>
      <c r="CK43" s="110">
        <f t="shared" si="1243"/>
        <v>0</v>
      </c>
      <c r="CL43" s="103">
        <f t="shared" ref="CL43:CL60" si="1244">SUM(CF43-CD43)</f>
        <v>0</v>
      </c>
      <c r="CM43" s="103">
        <f t="shared" ref="CM43:CM60" si="1245">SUM(CG43-CE43)</f>
        <v>0</v>
      </c>
      <c r="CN43" s="110">
        <f t="shared" si="1243"/>
        <v>0</v>
      </c>
      <c r="CO43" s="110">
        <f t="shared" si="1243"/>
        <v>0</v>
      </c>
      <c r="CP43" s="110">
        <f t="shared" si="1243"/>
        <v>0</v>
      </c>
      <c r="CQ43" s="110">
        <f t="shared" si="1243"/>
        <v>0</v>
      </c>
      <c r="CR43" s="110">
        <f t="shared" si="1243"/>
        <v>0</v>
      </c>
      <c r="CS43" s="110">
        <f t="shared" si="1243"/>
        <v>0</v>
      </c>
      <c r="CT43" s="110">
        <f t="shared" si="1243"/>
        <v>0</v>
      </c>
      <c r="CU43" s="110">
        <f t="shared" si="1243"/>
        <v>0</v>
      </c>
      <c r="CV43" s="110">
        <f t="shared" si="1243"/>
        <v>0</v>
      </c>
      <c r="CW43" s="110">
        <f t="shared" si="1243"/>
        <v>0</v>
      </c>
      <c r="CX43" s="103">
        <f t="shared" ref="CX43:CX60" si="1246">SUM(CR43-CP43)</f>
        <v>0</v>
      </c>
      <c r="CY43" s="103">
        <f t="shared" ref="CY43:CY60" si="1247">SUM(CS43-CQ43)</f>
        <v>0</v>
      </c>
      <c r="CZ43" s="110">
        <f t="shared" si="1243"/>
        <v>0</v>
      </c>
      <c r="DA43" s="110">
        <f t="shared" si="1243"/>
        <v>0</v>
      </c>
      <c r="DB43" s="110">
        <f t="shared" si="1243"/>
        <v>0</v>
      </c>
      <c r="DC43" s="110">
        <f t="shared" si="1243"/>
        <v>0</v>
      </c>
      <c r="DD43" s="110">
        <f t="shared" si="1243"/>
        <v>0</v>
      </c>
      <c r="DE43" s="110">
        <f t="shared" si="1243"/>
        <v>0</v>
      </c>
      <c r="DF43" s="110">
        <f t="shared" si="1243"/>
        <v>0</v>
      </c>
      <c r="DG43" s="110">
        <f t="shared" si="1243"/>
        <v>0</v>
      </c>
      <c r="DH43" s="110">
        <f t="shared" si="1243"/>
        <v>0</v>
      </c>
      <c r="DI43" s="110">
        <f t="shared" si="1243"/>
        <v>0</v>
      </c>
      <c r="DJ43" s="103">
        <f t="shared" ref="DJ43:DJ60" si="1248">SUM(DD43-DB43)</f>
        <v>0</v>
      </c>
      <c r="DK43" s="103">
        <f t="shared" ref="DK43:DK60" si="1249">SUM(DE43-DC43)</f>
        <v>0</v>
      </c>
      <c r="DL43" s="110">
        <f t="shared" si="1243"/>
        <v>70</v>
      </c>
      <c r="DM43" s="110">
        <f t="shared" si="1243"/>
        <v>7329192.6960000005</v>
      </c>
      <c r="DN43" s="110">
        <f t="shared" si="1243"/>
        <v>17.5</v>
      </c>
      <c r="DO43" s="110">
        <f t="shared" si="1243"/>
        <v>1832298.1740000001</v>
      </c>
      <c r="DP43" s="110">
        <f t="shared" si="1243"/>
        <v>17</v>
      </c>
      <c r="DQ43" s="110">
        <f t="shared" si="1243"/>
        <v>1779946.75</v>
      </c>
      <c r="DR43" s="110">
        <f t="shared" si="1243"/>
        <v>0</v>
      </c>
      <c r="DS43" s="110">
        <f t="shared" si="1243"/>
        <v>0</v>
      </c>
      <c r="DT43" s="110">
        <f t="shared" si="1243"/>
        <v>17</v>
      </c>
      <c r="DU43" s="110">
        <f t="shared" si="1243"/>
        <v>1779946.75</v>
      </c>
      <c r="DV43" s="103">
        <f t="shared" ref="DV43:DV60" si="1250">SUM(DP43-DN43)</f>
        <v>-0.5</v>
      </c>
      <c r="DW43" s="103">
        <f t="shared" ref="DW43:DW60" si="1251">SUM(DQ43-DO43)</f>
        <v>-52351.424000000115</v>
      </c>
      <c r="DX43" s="110">
        <f t="shared" si="1243"/>
        <v>0</v>
      </c>
      <c r="DY43" s="110">
        <f t="shared" si="1243"/>
        <v>0</v>
      </c>
      <c r="DZ43" s="110">
        <f t="shared" si="1243"/>
        <v>0</v>
      </c>
      <c r="EA43" s="110">
        <f t="shared" si="1243"/>
        <v>0</v>
      </c>
      <c r="EB43" s="110">
        <f t="shared" si="1243"/>
        <v>0</v>
      </c>
      <c r="EC43" s="110">
        <f t="shared" si="1243"/>
        <v>0</v>
      </c>
      <c r="ED43" s="110">
        <f t="shared" si="1243"/>
        <v>0</v>
      </c>
      <c r="EE43" s="110">
        <f t="shared" si="1243"/>
        <v>0</v>
      </c>
      <c r="EF43" s="110">
        <f t="shared" si="1243"/>
        <v>0</v>
      </c>
      <c r="EG43" s="110">
        <f t="shared" ref="EG43" si="1252">SUM(EG44)</f>
        <v>0</v>
      </c>
      <c r="EH43" s="103">
        <f t="shared" ref="EH43:EH60" si="1253">SUM(EB43-DZ43)</f>
        <v>0</v>
      </c>
      <c r="EI43" s="103">
        <f t="shared" ref="EI43:EI60" si="1254">SUM(EC43-EA43)</f>
        <v>0</v>
      </c>
      <c r="EJ43" s="110">
        <f t="shared" ref="EJ43:GQ43" si="1255">SUM(EJ44)</f>
        <v>0</v>
      </c>
      <c r="EK43" s="110">
        <f t="shared" si="1255"/>
        <v>0</v>
      </c>
      <c r="EL43" s="110">
        <f t="shared" si="1255"/>
        <v>0</v>
      </c>
      <c r="EM43" s="110">
        <f t="shared" si="1255"/>
        <v>0</v>
      </c>
      <c r="EN43" s="110">
        <f t="shared" si="1255"/>
        <v>0</v>
      </c>
      <c r="EO43" s="110">
        <f t="shared" si="1255"/>
        <v>0</v>
      </c>
      <c r="EP43" s="110">
        <f t="shared" si="1255"/>
        <v>0</v>
      </c>
      <c r="EQ43" s="110">
        <f t="shared" si="1255"/>
        <v>0</v>
      </c>
      <c r="ER43" s="110">
        <f t="shared" si="1255"/>
        <v>0</v>
      </c>
      <c r="ES43" s="110">
        <f t="shared" si="1255"/>
        <v>0</v>
      </c>
      <c r="ET43" s="103">
        <f t="shared" ref="ET43:ET60" si="1256">SUM(EN43-EL43)</f>
        <v>0</v>
      </c>
      <c r="EU43" s="103">
        <f t="shared" ref="EU43:EU60" si="1257">SUM(EO43-EM43)</f>
        <v>0</v>
      </c>
      <c r="EV43" s="110">
        <f t="shared" si="1255"/>
        <v>0</v>
      </c>
      <c r="EW43" s="110">
        <f t="shared" si="1255"/>
        <v>0</v>
      </c>
      <c r="EX43" s="110">
        <f t="shared" si="1255"/>
        <v>0</v>
      </c>
      <c r="EY43" s="110">
        <f t="shared" si="1255"/>
        <v>0</v>
      </c>
      <c r="EZ43" s="110">
        <f t="shared" si="1255"/>
        <v>0</v>
      </c>
      <c r="FA43" s="110">
        <f t="shared" si="1255"/>
        <v>0</v>
      </c>
      <c r="FB43" s="110">
        <f t="shared" si="1255"/>
        <v>0</v>
      </c>
      <c r="FC43" s="110">
        <f t="shared" si="1255"/>
        <v>0</v>
      </c>
      <c r="FD43" s="110">
        <f t="shared" si="1255"/>
        <v>0</v>
      </c>
      <c r="FE43" s="110">
        <f t="shared" si="1255"/>
        <v>0</v>
      </c>
      <c r="FF43" s="103">
        <f t="shared" ref="FF43:FF61" si="1258">SUM(EZ43-EX43)</f>
        <v>0</v>
      </c>
      <c r="FG43" s="103">
        <f t="shared" ref="FG43:FG61" si="1259">SUM(FA43-EY43)</f>
        <v>0</v>
      </c>
      <c r="FH43" s="110">
        <f t="shared" si="1255"/>
        <v>0</v>
      </c>
      <c r="FI43" s="110">
        <f t="shared" si="1255"/>
        <v>0</v>
      </c>
      <c r="FJ43" s="110">
        <f t="shared" si="1255"/>
        <v>0</v>
      </c>
      <c r="FK43" s="110">
        <f t="shared" si="1255"/>
        <v>0</v>
      </c>
      <c r="FL43" s="110">
        <f t="shared" si="1255"/>
        <v>0</v>
      </c>
      <c r="FM43" s="110">
        <f t="shared" si="1255"/>
        <v>0</v>
      </c>
      <c r="FN43" s="110">
        <f t="shared" si="1255"/>
        <v>0</v>
      </c>
      <c r="FO43" s="110">
        <f t="shared" si="1255"/>
        <v>0</v>
      </c>
      <c r="FP43" s="110">
        <f t="shared" si="1255"/>
        <v>0</v>
      </c>
      <c r="FQ43" s="110">
        <f t="shared" si="1255"/>
        <v>0</v>
      </c>
      <c r="FR43" s="103">
        <f t="shared" ref="FR43:FR61" si="1260">SUM(FL43-FJ43)</f>
        <v>0</v>
      </c>
      <c r="FS43" s="103">
        <f t="shared" ref="FS43:FS61" si="1261">SUM(FM43-FK43)</f>
        <v>0</v>
      </c>
      <c r="FT43" s="110">
        <f t="shared" si="1255"/>
        <v>0</v>
      </c>
      <c r="FU43" s="110">
        <f t="shared" si="1255"/>
        <v>0</v>
      </c>
      <c r="FV43" s="110">
        <f t="shared" si="1255"/>
        <v>0</v>
      </c>
      <c r="FW43" s="110">
        <f t="shared" si="1255"/>
        <v>0</v>
      </c>
      <c r="FX43" s="110">
        <f t="shared" si="1255"/>
        <v>0</v>
      </c>
      <c r="FY43" s="110">
        <f t="shared" si="1255"/>
        <v>0</v>
      </c>
      <c r="FZ43" s="110">
        <f t="shared" si="1255"/>
        <v>0</v>
      </c>
      <c r="GA43" s="110">
        <f t="shared" si="1255"/>
        <v>0</v>
      </c>
      <c r="GB43" s="110">
        <f t="shared" si="1255"/>
        <v>0</v>
      </c>
      <c r="GC43" s="110">
        <f t="shared" si="1255"/>
        <v>0</v>
      </c>
      <c r="GD43" s="103">
        <f t="shared" ref="GD43:GD61" si="1262">SUM(FX43-FV43)</f>
        <v>0</v>
      </c>
      <c r="GE43" s="103">
        <f t="shared" ref="GE43:GE61" si="1263">SUM(FY43-FW43)</f>
        <v>0</v>
      </c>
      <c r="GF43" s="110">
        <f t="shared" si="1255"/>
        <v>70</v>
      </c>
      <c r="GG43" s="110">
        <f t="shared" si="1255"/>
        <v>7329192.6960000005</v>
      </c>
      <c r="GH43" s="133">
        <f t="shared" ref="GH43:GH44" si="1264">SUM(GF43/12*$A$2)</f>
        <v>17.5</v>
      </c>
      <c r="GI43" s="199">
        <f t="shared" ref="GI43:GI44" si="1265">SUM(GG43/12*$A$2)</f>
        <v>1832298.1740000001</v>
      </c>
      <c r="GJ43" s="110">
        <f t="shared" si="1255"/>
        <v>17</v>
      </c>
      <c r="GK43" s="110">
        <f t="shared" si="1255"/>
        <v>1779946.75</v>
      </c>
      <c r="GL43" s="110">
        <f t="shared" si="1255"/>
        <v>0</v>
      </c>
      <c r="GM43" s="110">
        <f t="shared" si="1255"/>
        <v>0</v>
      </c>
      <c r="GN43" s="110">
        <f t="shared" si="1255"/>
        <v>17</v>
      </c>
      <c r="GO43" s="110">
        <f t="shared" si="1255"/>
        <v>1779946.75</v>
      </c>
      <c r="GP43" s="110">
        <f t="shared" si="1255"/>
        <v>-0.5</v>
      </c>
      <c r="GQ43" s="110">
        <f t="shared" si="1255"/>
        <v>-52351.424000000115</v>
      </c>
      <c r="GR43" s="147"/>
      <c r="GS43" s="81"/>
      <c r="GT43" s="183">
        <v>104702.7528</v>
      </c>
      <c r="GU43" s="183">
        <f t="shared" si="183"/>
        <v>104702.75</v>
      </c>
    </row>
    <row r="44" spans="2:203" hidden="1" x14ac:dyDescent="0.2">
      <c r="B44" s="105"/>
      <c r="C44" s="111"/>
      <c r="D44" s="112"/>
      <c r="E44" s="127" t="s">
        <v>34</v>
      </c>
      <c r="F44" s="129">
        <v>9</v>
      </c>
      <c r="G44" s="130">
        <v>104702.7528</v>
      </c>
      <c r="H44" s="110"/>
      <c r="I44" s="110">
        <v>0</v>
      </c>
      <c r="J44" s="110">
        <f t="shared" si="278"/>
        <v>0</v>
      </c>
      <c r="K44" s="110">
        <f t="shared" si="279"/>
        <v>0</v>
      </c>
      <c r="L44" s="110">
        <f>SUM(L45:L47)</f>
        <v>0</v>
      </c>
      <c r="M44" s="110">
        <f t="shared" ref="M44:Q44" si="1266">SUM(M45:M47)</f>
        <v>0</v>
      </c>
      <c r="N44" s="110">
        <f t="shared" si="1266"/>
        <v>0</v>
      </c>
      <c r="O44" s="110">
        <f t="shared" si="1266"/>
        <v>0</v>
      </c>
      <c r="P44" s="110">
        <f t="shared" si="1266"/>
        <v>0</v>
      </c>
      <c r="Q44" s="110">
        <f t="shared" si="1266"/>
        <v>0</v>
      </c>
      <c r="R44" s="126">
        <f t="shared" si="180"/>
        <v>0</v>
      </c>
      <c r="S44" s="126">
        <f t="shared" si="181"/>
        <v>0</v>
      </c>
      <c r="T44" s="110"/>
      <c r="U44" s="110">
        <v>0</v>
      </c>
      <c r="V44" s="110">
        <f t="shared" si="281"/>
        <v>0</v>
      </c>
      <c r="W44" s="110">
        <f t="shared" si="282"/>
        <v>0</v>
      </c>
      <c r="X44" s="110">
        <f>SUM(X45:X47)</f>
        <v>0</v>
      </c>
      <c r="Y44" s="110">
        <f t="shared" ref="Y44" si="1267">SUM(Y45:Y47)</f>
        <v>0</v>
      </c>
      <c r="Z44" s="110">
        <f t="shared" ref="Z44" si="1268">SUM(Z45:Z47)</f>
        <v>0</v>
      </c>
      <c r="AA44" s="110">
        <f t="shared" ref="AA44" si="1269">SUM(AA45:AA47)</f>
        <v>0</v>
      </c>
      <c r="AB44" s="110">
        <f t="shared" ref="AB44" si="1270">SUM(AB45:AB47)</f>
        <v>0</v>
      </c>
      <c r="AC44" s="110">
        <f t="shared" ref="AC44" si="1271">SUM(AC45:AC47)</f>
        <v>0</v>
      </c>
      <c r="AD44" s="126">
        <f t="shared" si="1232"/>
        <v>0</v>
      </c>
      <c r="AE44" s="126">
        <f t="shared" si="1233"/>
        <v>0</v>
      </c>
      <c r="AF44" s="110">
        <f>VLOOKUP($E44,'ВМП план'!$B$8:$AL$43,12,0)</f>
        <v>0</v>
      </c>
      <c r="AG44" s="110">
        <f>VLOOKUP($E44,'ВМП план'!$B$8:$AL$43,13,0)</f>
        <v>0</v>
      </c>
      <c r="AH44" s="110">
        <f t="shared" si="288"/>
        <v>0</v>
      </c>
      <c r="AI44" s="110">
        <f t="shared" si="289"/>
        <v>0</v>
      </c>
      <c r="AJ44" s="110">
        <f>SUM(AJ45:AJ47)</f>
        <v>0</v>
      </c>
      <c r="AK44" s="110">
        <f t="shared" ref="AK44" si="1272">SUM(AK45:AK47)</f>
        <v>0</v>
      </c>
      <c r="AL44" s="110">
        <f t="shared" ref="AL44" si="1273">SUM(AL45:AL47)</f>
        <v>0</v>
      </c>
      <c r="AM44" s="110">
        <f t="shared" ref="AM44" si="1274">SUM(AM45:AM47)</f>
        <v>0</v>
      </c>
      <c r="AN44" s="110">
        <f t="shared" ref="AN44" si="1275">SUM(AN45:AN47)</f>
        <v>0</v>
      </c>
      <c r="AO44" s="110">
        <f t="shared" ref="AO44" si="1276">SUM(AO45:AO47)</f>
        <v>0</v>
      </c>
      <c r="AP44" s="126">
        <f t="shared" si="1234"/>
        <v>0</v>
      </c>
      <c r="AQ44" s="126">
        <f t="shared" si="1235"/>
        <v>0</v>
      </c>
      <c r="AR44" s="110"/>
      <c r="AS44" s="110"/>
      <c r="AT44" s="110">
        <f t="shared" si="295"/>
        <v>0</v>
      </c>
      <c r="AU44" s="110">
        <f t="shared" si="296"/>
        <v>0</v>
      </c>
      <c r="AV44" s="110">
        <f>SUM(AV45:AV47)</f>
        <v>0</v>
      </c>
      <c r="AW44" s="110">
        <f t="shared" ref="AW44" si="1277">SUM(AW45:AW47)</f>
        <v>0</v>
      </c>
      <c r="AX44" s="110">
        <f t="shared" ref="AX44" si="1278">SUM(AX45:AX47)</f>
        <v>0</v>
      </c>
      <c r="AY44" s="110">
        <f t="shared" ref="AY44" si="1279">SUM(AY45:AY47)</f>
        <v>0</v>
      </c>
      <c r="AZ44" s="110">
        <f t="shared" ref="AZ44" si="1280">SUM(AZ45:AZ47)</f>
        <v>0</v>
      </c>
      <c r="BA44" s="110">
        <f t="shared" ref="BA44" si="1281">SUM(BA45:BA47)</f>
        <v>0</v>
      </c>
      <c r="BB44" s="126">
        <f t="shared" si="1236"/>
        <v>0</v>
      </c>
      <c r="BC44" s="126">
        <f t="shared" si="1237"/>
        <v>0</v>
      </c>
      <c r="BD44" s="110"/>
      <c r="BE44" s="110">
        <v>0</v>
      </c>
      <c r="BF44" s="110">
        <f t="shared" si="302"/>
        <v>0</v>
      </c>
      <c r="BG44" s="110">
        <f t="shared" si="303"/>
        <v>0</v>
      </c>
      <c r="BH44" s="110">
        <f>SUM(BH45:BH47)</f>
        <v>0</v>
      </c>
      <c r="BI44" s="110">
        <f t="shared" ref="BI44" si="1282">SUM(BI45:BI47)</f>
        <v>0</v>
      </c>
      <c r="BJ44" s="110">
        <f t="shared" ref="BJ44" si="1283">SUM(BJ45:BJ47)</f>
        <v>0</v>
      </c>
      <c r="BK44" s="110">
        <f t="shared" ref="BK44" si="1284">SUM(BK45:BK47)</f>
        <v>0</v>
      </c>
      <c r="BL44" s="110">
        <f t="shared" ref="BL44" si="1285">SUM(BL45:BL47)</f>
        <v>0</v>
      </c>
      <c r="BM44" s="110">
        <f t="shared" ref="BM44" si="1286">SUM(BM45:BM47)</f>
        <v>0</v>
      </c>
      <c r="BN44" s="126">
        <f t="shared" si="1238"/>
        <v>0</v>
      </c>
      <c r="BO44" s="126">
        <f t="shared" si="1239"/>
        <v>0</v>
      </c>
      <c r="BP44" s="110"/>
      <c r="BQ44" s="110"/>
      <c r="BR44" s="110">
        <f t="shared" si="309"/>
        <v>0</v>
      </c>
      <c r="BS44" s="110">
        <f t="shared" si="310"/>
        <v>0</v>
      </c>
      <c r="BT44" s="110">
        <f>SUM(BT45:BT47)</f>
        <v>0</v>
      </c>
      <c r="BU44" s="110">
        <f t="shared" ref="BU44" si="1287">SUM(BU45:BU47)</f>
        <v>0</v>
      </c>
      <c r="BV44" s="110">
        <f t="shared" ref="BV44" si="1288">SUM(BV45:BV47)</f>
        <v>0</v>
      </c>
      <c r="BW44" s="110">
        <f t="shared" ref="BW44" si="1289">SUM(BW45:BW47)</f>
        <v>0</v>
      </c>
      <c r="BX44" s="110">
        <f t="shared" ref="BX44" si="1290">SUM(BX45:BX47)</f>
        <v>0</v>
      </c>
      <c r="BY44" s="110">
        <f t="shared" ref="BY44" si="1291">SUM(BY45:BY47)</f>
        <v>0</v>
      </c>
      <c r="BZ44" s="126">
        <f t="shared" si="1241"/>
        <v>0</v>
      </c>
      <c r="CA44" s="126">
        <f t="shared" si="1242"/>
        <v>0</v>
      </c>
      <c r="CB44" s="110"/>
      <c r="CC44" s="110"/>
      <c r="CD44" s="110">
        <f t="shared" si="316"/>
        <v>0</v>
      </c>
      <c r="CE44" s="110">
        <f t="shared" si="317"/>
        <v>0</v>
      </c>
      <c r="CF44" s="110">
        <f>SUM(CF45:CF47)</f>
        <v>0</v>
      </c>
      <c r="CG44" s="110">
        <f t="shared" ref="CG44" si="1292">SUM(CG45:CG47)</f>
        <v>0</v>
      </c>
      <c r="CH44" s="110">
        <f t="shared" ref="CH44" si="1293">SUM(CH45:CH47)</f>
        <v>0</v>
      </c>
      <c r="CI44" s="110">
        <f t="shared" ref="CI44" si="1294">SUM(CI45:CI47)</f>
        <v>0</v>
      </c>
      <c r="CJ44" s="110">
        <f t="shared" ref="CJ44" si="1295">SUM(CJ45:CJ47)</f>
        <v>0</v>
      </c>
      <c r="CK44" s="110">
        <f t="shared" ref="CK44" si="1296">SUM(CK45:CK47)</f>
        <v>0</v>
      </c>
      <c r="CL44" s="126">
        <f t="shared" si="1244"/>
        <v>0</v>
      </c>
      <c r="CM44" s="126">
        <f t="shared" si="1245"/>
        <v>0</v>
      </c>
      <c r="CN44" s="110"/>
      <c r="CO44" s="110"/>
      <c r="CP44" s="110">
        <f t="shared" si="323"/>
        <v>0</v>
      </c>
      <c r="CQ44" s="110">
        <f t="shared" si="324"/>
        <v>0</v>
      </c>
      <c r="CR44" s="110">
        <f>SUM(CR45:CR47)</f>
        <v>0</v>
      </c>
      <c r="CS44" s="110">
        <f t="shared" ref="CS44" si="1297">SUM(CS45:CS47)</f>
        <v>0</v>
      </c>
      <c r="CT44" s="110">
        <f t="shared" ref="CT44" si="1298">SUM(CT45:CT47)</f>
        <v>0</v>
      </c>
      <c r="CU44" s="110">
        <f t="shared" ref="CU44" si="1299">SUM(CU45:CU47)</f>
        <v>0</v>
      </c>
      <c r="CV44" s="110">
        <f t="shared" ref="CV44" si="1300">SUM(CV45:CV47)</f>
        <v>0</v>
      </c>
      <c r="CW44" s="110">
        <f t="shared" ref="CW44" si="1301">SUM(CW45:CW47)</f>
        <v>0</v>
      </c>
      <c r="CX44" s="126">
        <f t="shared" si="1246"/>
        <v>0</v>
      </c>
      <c r="CY44" s="126">
        <f t="shared" si="1247"/>
        <v>0</v>
      </c>
      <c r="CZ44" s="110"/>
      <c r="DA44" s="110"/>
      <c r="DB44" s="110">
        <f t="shared" si="330"/>
        <v>0</v>
      </c>
      <c r="DC44" s="110">
        <f t="shared" si="331"/>
        <v>0</v>
      </c>
      <c r="DD44" s="110">
        <f>SUM(DD45:DD47)</f>
        <v>0</v>
      </c>
      <c r="DE44" s="110">
        <f t="shared" ref="DE44" si="1302">SUM(DE45:DE47)</f>
        <v>0</v>
      </c>
      <c r="DF44" s="110">
        <f t="shared" ref="DF44" si="1303">SUM(DF45:DF47)</f>
        <v>0</v>
      </c>
      <c r="DG44" s="110">
        <f t="shared" ref="DG44" si="1304">SUM(DG45:DG47)</f>
        <v>0</v>
      </c>
      <c r="DH44" s="110">
        <f t="shared" ref="DH44" si="1305">SUM(DH45:DH47)</f>
        <v>0</v>
      </c>
      <c r="DI44" s="110">
        <f t="shared" ref="DI44" si="1306">SUM(DI45:DI47)</f>
        <v>0</v>
      </c>
      <c r="DJ44" s="126">
        <f t="shared" si="1248"/>
        <v>0</v>
      </c>
      <c r="DK44" s="126">
        <f t="shared" si="1249"/>
        <v>0</v>
      </c>
      <c r="DL44" s="110">
        <v>70</v>
      </c>
      <c r="DM44" s="110">
        <v>7329192.6960000005</v>
      </c>
      <c r="DN44" s="110">
        <f t="shared" si="337"/>
        <v>17.5</v>
      </c>
      <c r="DO44" s="110">
        <f t="shared" si="338"/>
        <v>1832298.1740000001</v>
      </c>
      <c r="DP44" s="110">
        <f>SUM(DP45:DP47)</f>
        <v>17</v>
      </c>
      <c r="DQ44" s="110">
        <f t="shared" ref="DQ44" si="1307">SUM(DQ45:DQ47)</f>
        <v>1779946.75</v>
      </c>
      <c r="DR44" s="110">
        <f t="shared" ref="DR44" si="1308">SUM(DR45:DR47)</f>
        <v>0</v>
      </c>
      <c r="DS44" s="110">
        <f t="shared" ref="DS44" si="1309">SUM(DS45:DS47)</f>
        <v>0</v>
      </c>
      <c r="DT44" s="110">
        <f t="shared" ref="DT44" si="1310">SUM(DT45:DT47)</f>
        <v>17</v>
      </c>
      <c r="DU44" s="110">
        <f t="shared" ref="DU44" si="1311">SUM(DU45:DU47)</f>
        <v>1779946.75</v>
      </c>
      <c r="DV44" s="126">
        <f t="shared" si="1250"/>
        <v>-0.5</v>
      </c>
      <c r="DW44" s="126">
        <f t="shared" si="1251"/>
        <v>-52351.424000000115</v>
      </c>
      <c r="DX44" s="110"/>
      <c r="DY44" s="110">
        <v>0</v>
      </c>
      <c r="DZ44" s="110">
        <f t="shared" si="344"/>
        <v>0</v>
      </c>
      <c r="EA44" s="110">
        <f t="shared" si="345"/>
        <v>0</v>
      </c>
      <c r="EB44" s="110">
        <f>SUM(EB45:EB47)</f>
        <v>0</v>
      </c>
      <c r="EC44" s="110">
        <f t="shared" ref="EC44" si="1312">SUM(EC45:EC47)</f>
        <v>0</v>
      </c>
      <c r="ED44" s="110">
        <f t="shared" ref="ED44" si="1313">SUM(ED45:ED47)</f>
        <v>0</v>
      </c>
      <c r="EE44" s="110">
        <f t="shared" ref="EE44" si="1314">SUM(EE45:EE47)</f>
        <v>0</v>
      </c>
      <c r="EF44" s="110">
        <f t="shared" ref="EF44" si="1315">SUM(EF45:EF47)</f>
        <v>0</v>
      </c>
      <c r="EG44" s="110">
        <f t="shared" ref="EG44" si="1316">SUM(EG45:EG47)</f>
        <v>0</v>
      </c>
      <c r="EH44" s="126">
        <f t="shared" si="1253"/>
        <v>0</v>
      </c>
      <c r="EI44" s="126">
        <f t="shared" si="1254"/>
        <v>0</v>
      </c>
      <c r="EJ44" s="110"/>
      <c r="EK44" s="110">
        <v>0</v>
      </c>
      <c r="EL44" s="110">
        <f t="shared" si="351"/>
        <v>0</v>
      </c>
      <c r="EM44" s="110">
        <f t="shared" si="352"/>
        <v>0</v>
      </c>
      <c r="EN44" s="110">
        <f>SUM(EN45:EN47)</f>
        <v>0</v>
      </c>
      <c r="EO44" s="110">
        <f t="shared" ref="EO44" si="1317">SUM(EO45:EO47)</f>
        <v>0</v>
      </c>
      <c r="EP44" s="110">
        <f t="shared" ref="EP44" si="1318">SUM(EP45:EP47)</f>
        <v>0</v>
      </c>
      <c r="EQ44" s="110">
        <f t="shared" ref="EQ44" si="1319">SUM(EQ45:EQ47)</f>
        <v>0</v>
      </c>
      <c r="ER44" s="110">
        <f t="shared" ref="ER44" si="1320">SUM(ER45:ER47)</f>
        <v>0</v>
      </c>
      <c r="ES44" s="110">
        <f t="shared" ref="ES44" si="1321">SUM(ES45:ES47)</f>
        <v>0</v>
      </c>
      <c r="ET44" s="126">
        <f t="shared" si="1256"/>
        <v>0</v>
      </c>
      <c r="EU44" s="126">
        <f t="shared" si="1257"/>
        <v>0</v>
      </c>
      <c r="EV44" s="110"/>
      <c r="EW44" s="110"/>
      <c r="EX44" s="110">
        <f t="shared" si="358"/>
        <v>0</v>
      </c>
      <c r="EY44" s="110">
        <f t="shared" si="359"/>
        <v>0</v>
      </c>
      <c r="EZ44" s="110">
        <f>SUM(EZ45:EZ47)</f>
        <v>0</v>
      </c>
      <c r="FA44" s="110">
        <f t="shared" ref="FA44" si="1322">SUM(FA45:FA47)</f>
        <v>0</v>
      </c>
      <c r="FB44" s="110">
        <f t="shared" ref="FB44" si="1323">SUM(FB45:FB47)</f>
        <v>0</v>
      </c>
      <c r="FC44" s="110">
        <f t="shared" ref="FC44" si="1324">SUM(FC45:FC47)</f>
        <v>0</v>
      </c>
      <c r="FD44" s="110">
        <f t="shared" ref="FD44" si="1325">SUM(FD45:FD47)</f>
        <v>0</v>
      </c>
      <c r="FE44" s="110">
        <f t="shared" ref="FE44" si="1326">SUM(FE45:FE47)</f>
        <v>0</v>
      </c>
      <c r="FF44" s="126">
        <f t="shared" si="1258"/>
        <v>0</v>
      </c>
      <c r="FG44" s="126">
        <f t="shared" si="1259"/>
        <v>0</v>
      </c>
      <c r="FH44" s="110"/>
      <c r="FI44" s="110"/>
      <c r="FJ44" s="110">
        <f t="shared" si="365"/>
        <v>0</v>
      </c>
      <c r="FK44" s="110">
        <f t="shared" si="366"/>
        <v>0</v>
      </c>
      <c r="FL44" s="110">
        <f>SUM(FL45:FL47)</f>
        <v>0</v>
      </c>
      <c r="FM44" s="110">
        <f t="shared" ref="FM44" si="1327">SUM(FM45:FM47)</f>
        <v>0</v>
      </c>
      <c r="FN44" s="110">
        <f t="shared" ref="FN44" si="1328">SUM(FN45:FN47)</f>
        <v>0</v>
      </c>
      <c r="FO44" s="110">
        <f t="shared" ref="FO44" si="1329">SUM(FO45:FO47)</f>
        <v>0</v>
      </c>
      <c r="FP44" s="110">
        <f t="shared" ref="FP44" si="1330">SUM(FP45:FP47)</f>
        <v>0</v>
      </c>
      <c r="FQ44" s="110">
        <f t="shared" ref="FQ44" si="1331">SUM(FQ45:FQ47)</f>
        <v>0</v>
      </c>
      <c r="FR44" s="126">
        <f t="shared" si="1260"/>
        <v>0</v>
      </c>
      <c r="FS44" s="126">
        <f t="shared" si="1261"/>
        <v>0</v>
      </c>
      <c r="FT44" s="110"/>
      <c r="FU44" s="110"/>
      <c r="FV44" s="110">
        <f t="shared" si="372"/>
        <v>0</v>
      </c>
      <c r="FW44" s="110">
        <f t="shared" si="373"/>
        <v>0</v>
      </c>
      <c r="FX44" s="110">
        <f>SUM(FX45:FX47)</f>
        <v>0</v>
      </c>
      <c r="FY44" s="110">
        <f t="shared" ref="FY44" si="1332">SUM(FY45:FY47)</f>
        <v>0</v>
      </c>
      <c r="FZ44" s="110">
        <f t="shared" ref="FZ44" si="1333">SUM(FZ45:FZ47)</f>
        <v>0</v>
      </c>
      <c r="GA44" s="110">
        <f t="shared" ref="GA44" si="1334">SUM(GA45:GA47)</f>
        <v>0</v>
      </c>
      <c r="GB44" s="110">
        <f t="shared" ref="GB44" si="1335">SUM(GB45:GB47)</f>
        <v>0</v>
      </c>
      <c r="GC44" s="110">
        <f t="shared" ref="GC44" si="1336">SUM(GC45:GC47)</f>
        <v>0</v>
      </c>
      <c r="GD44" s="126">
        <f t="shared" si="1262"/>
        <v>0</v>
      </c>
      <c r="GE44" s="126">
        <f t="shared" si="1263"/>
        <v>0</v>
      </c>
      <c r="GF44" s="110">
        <f t="shared" ref="GF44:GG44" si="1337">H44+T44+AF44+AR44+BD44+BP44+CB44+CN44+CZ44+DL44+DX44+EJ44+EV44+FH44+FT44</f>
        <v>70</v>
      </c>
      <c r="GG44" s="110">
        <f t="shared" si="1337"/>
        <v>7329192.6960000005</v>
      </c>
      <c r="GH44" s="133">
        <f t="shared" si="1264"/>
        <v>17.5</v>
      </c>
      <c r="GI44" s="199">
        <f t="shared" si="1265"/>
        <v>1832298.1740000001</v>
      </c>
      <c r="GJ44" s="110">
        <f>SUM(GJ45:GJ47)</f>
        <v>17</v>
      </c>
      <c r="GK44" s="110">
        <f t="shared" ref="GK44" si="1338">SUM(GK45:GK47)</f>
        <v>1779946.75</v>
      </c>
      <c r="GL44" s="110">
        <f t="shared" ref="GL44" si="1339">SUM(GL45:GL47)</f>
        <v>0</v>
      </c>
      <c r="GM44" s="110">
        <f t="shared" ref="GM44" si="1340">SUM(GM45:GM47)</f>
        <v>0</v>
      </c>
      <c r="GN44" s="110">
        <f t="shared" ref="GN44" si="1341">SUM(GN45:GN47)</f>
        <v>17</v>
      </c>
      <c r="GO44" s="110">
        <f t="shared" ref="GO44" si="1342">SUM(GO45:GO47)</f>
        <v>1779946.75</v>
      </c>
      <c r="GP44" s="110">
        <f>SUM(GJ44-GH44)</f>
        <v>-0.5</v>
      </c>
      <c r="GQ44" s="110">
        <f>SUM(GK44-GI44)</f>
        <v>-52351.424000000115</v>
      </c>
      <c r="GR44" s="147"/>
      <c r="GS44" s="81"/>
      <c r="GT44" s="183">
        <v>104702.7528</v>
      </c>
      <c r="GU44" s="183">
        <f t="shared" si="183"/>
        <v>104702.75</v>
      </c>
    </row>
    <row r="45" spans="2:203" ht="35.25" hidden="1" customHeight="1" x14ac:dyDescent="0.2">
      <c r="B45" s="81" t="s">
        <v>144</v>
      </c>
      <c r="C45" s="82" t="s">
        <v>145</v>
      </c>
      <c r="D45" s="89">
        <v>50</v>
      </c>
      <c r="E45" s="89" t="s">
        <v>146</v>
      </c>
      <c r="F45" s="89">
        <v>9</v>
      </c>
      <c r="G45" s="101">
        <v>104702.7528</v>
      </c>
      <c r="H45" s="102"/>
      <c r="I45" s="102"/>
      <c r="J45" s="102"/>
      <c r="K45" s="102"/>
      <c r="L45" s="102">
        <f>VLOOKUP($D45,'факт '!$D$7:$AQ$89,3,0)</f>
        <v>0</v>
      </c>
      <c r="M45" s="102">
        <f>VLOOKUP($D45,'факт '!$D$7:$AQ$89,4,0)</f>
        <v>0</v>
      </c>
      <c r="N45" s="102"/>
      <c r="O45" s="102"/>
      <c r="P45" s="102">
        <f t="shared" ref="P45:P46" si="1343">SUM(L45+N45)</f>
        <v>0</v>
      </c>
      <c r="Q45" s="102">
        <f t="shared" ref="Q45:Q46" si="1344">SUM(M45+O45)</f>
        <v>0</v>
      </c>
      <c r="R45" s="103">
        <f t="shared" ref="R45:R46" si="1345">SUM(L45-J45)</f>
        <v>0</v>
      </c>
      <c r="S45" s="103">
        <f t="shared" ref="S45:S46" si="1346">SUM(M45-K45)</f>
        <v>0</v>
      </c>
      <c r="T45" s="102"/>
      <c r="U45" s="102"/>
      <c r="V45" s="102"/>
      <c r="W45" s="102"/>
      <c r="X45" s="102">
        <f>VLOOKUP($D45,'факт '!$D$7:$AQ$89,7,0)</f>
        <v>0</v>
      </c>
      <c r="Y45" s="102">
        <f>VLOOKUP($D45,'факт '!$D$7:$AQ$89,8,0)</f>
        <v>0</v>
      </c>
      <c r="Z45" s="102">
        <f>VLOOKUP($D45,'факт '!$D$7:$AQ$89,9,0)</f>
        <v>0</v>
      </c>
      <c r="AA45" s="102">
        <f>VLOOKUP($D45,'факт '!$D$7:$AQ$89,10,0)</f>
        <v>0</v>
      </c>
      <c r="AB45" s="102">
        <f t="shared" ref="AB45:AB46" si="1347">SUM(X45+Z45)</f>
        <v>0</v>
      </c>
      <c r="AC45" s="102">
        <f t="shared" ref="AC45:AC46" si="1348">SUM(Y45+AA45)</f>
        <v>0</v>
      </c>
      <c r="AD45" s="103">
        <f t="shared" ref="AD45:AD46" si="1349">SUM(X45-V45)</f>
        <v>0</v>
      </c>
      <c r="AE45" s="103">
        <f t="shared" ref="AE45:AE46" si="1350">SUM(Y45-W45)</f>
        <v>0</v>
      </c>
      <c r="AF45" s="102"/>
      <c r="AG45" s="102"/>
      <c r="AH45" s="102"/>
      <c r="AI45" s="102"/>
      <c r="AJ45" s="102">
        <f>VLOOKUP($D45,'факт '!$D$7:$AQ$89,5,0)</f>
        <v>0</v>
      </c>
      <c r="AK45" s="102">
        <f>VLOOKUP($D45,'факт '!$D$7:$AQ$89,6,0)</f>
        <v>0</v>
      </c>
      <c r="AL45" s="102"/>
      <c r="AM45" s="102"/>
      <c r="AN45" s="102">
        <f t="shared" ref="AN45:AN46" si="1351">SUM(AJ45+AL45)</f>
        <v>0</v>
      </c>
      <c r="AO45" s="102">
        <f t="shared" ref="AO45:AO46" si="1352">SUM(AK45+AM45)</f>
        <v>0</v>
      </c>
      <c r="AP45" s="103">
        <f t="shared" ref="AP45:AP46" si="1353">SUM(AJ45-AH45)</f>
        <v>0</v>
      </c>
      <c r="AQ45" s="103">
        <f t="shared" ref="AQ45:AQ46" si="1354">SUM(AK45-AI45)</f>
        <v>0</v>
      </c>
      <c r="AR45" s="102"/>
      <c r="AS45" s="102"/>
      <c r="AT45" s="102"/>
      <c r="AU45" s="102"/>
      <c r="AV45" s="102">
        <f>VLOOKUP($D45,'факт '!$D$7:$AQ$89,11,0)</f>
        <v>0</v>
      </c>
      <c r="AW45" s="102">
        <f>VLOOKUP($D45,'факт '!$D$7:$AQ$89,12,0)</f>
        <v>0</v>
      </c>
      <c r="AX45" s="102"/>
      <c r="AY45" s="102"/>
      <c r="AZ45" s="102">
        <f t="shared" ref="AZ45:AZ46" si="1355">SUM(AV45+AX45)</f>
        <v>0</v>
      </c>
      <c r="BA45" s="102">
        <f t="shared" ref="BA45:BA46" si="1356">SUM(AW45+AY45)</f>
        <v>0</v>
      </c>
      <c r="BB45" s="103">
        <f t="shared" ref="BB45:BB46" si="1357">SUM(AV45-AT45)</f>
        <v>0</v>
      </c>
      <c r="BC45" s="103">
        <f t="shared" ref="BC45:BC46" si="1358">SUM(AW45-AU45)</f>
        <v>0</v>
      </c>
      <c r="BD45" s="102"/>
      <c r="BE45" s="102"/>
      <c r="BF45" s="102"/>
      <c r="BG45" s="102"/>
      <c r="BH45" s="102">
        <f>VLOOKUP($D45,'факт '!$D$7:$AQ$89,15,0)</f>
        <v>0</v>
      </c>
      <c r="BI45" s="102">
        <f>VLOOKUP($D45,'факт '!$D$7:$AQ$89,16,0)</f>
        <v>0</v>
      </c>
      <c r="BJ45" s="102">
        <f>VLOOKUP($D45,'факт '!$D$7:$AQ$89,17,0)</f>
        <v>0</v>
      </c>
      <c r="BK45" s="102">
        <f>VLOOKUP($D45,'факт '!$D$7:$AQ$89,18,0)</f>
        <v>0</v>
      </c>
      <c r="BL45" s="102">
        <f t="shared" ref="BL45:BL46" si="1359">SUM(BH45+BJ45)</f>
        <v>0</v>
      </c>
      <c r="BM45" s="102">
        <f t="shared" ref="BM45:BM46" si="1360">SUM(BI45+BK45)</f>
        <v>0</v>
      </c>
      <c r="BN45" s="103">
        <f t="shared" ref="BN45:BN46" si="1361">SUM(BH45-BF45)</f>
        <v>0</v>
      </c>
      <c r="BO45" s="103">
        <f t="shared" ref="BO45:BO46" si="1362">SUM(BI45-BG45)</f>
        <v>0</v>
      </c>
      <c r="BP45" s="102"/>
      <c r="BQ45" s="102"/>
      <c r="BR45" s="102"/>
      <c r="BS45" s="102"/>
      <c r="BT45" s="102">
        <f>VLOOKUP($D45,'факт '!$D$7:$AQ$89,19,0)</f>
        <v>0</v>
      </c>
      <c r="BU45" s="102">
        <f>VLOOKUP($D45,'факт '!$D$7:$AQ$89,20,0)</f>
        <v>0</v>
      </c>
      <c r="BV45" s="102">
        <f>VLOOKUP($D45,'факт '!$D$7:$AQ$89,21,0)</f>
        <v>0</v>
      </c>
      <c r="BW45" s="102">
        <f>VLOOKUP($D45,'факт '!$D$7:$AQ$89,22,0)</f>
        <v>0</v>
      </c>
      <c r="BX45" s="102">
        <f t="shared" ref="BX45:BX46" si="1363">SUM(BT45+BV45)</f>
        <v>0</v>
      </c>
      <c r="BY45" s="102">
        <f t="shared" ref="BY45:BY46" si="1364">SUM(BU45+BW45)</f>
        <v>0</v>
      </c>
      <c r="BZ45" s="103">
        <f t="shared" ref="BZ45:BZ46" si="1365">SUM(BT45-BR45)</f>
        <v>0</v>
      </c>
      <c r="CA45" s="103">
        <f t="shared" ref="CA45:CA46" si="1366">SUM(BU45-BS45)</f>
        <v>0</v>
      </c>
      <c r="CB45" s="102"/>
      <c r="CC45" s="102"/>
      <c r="CD45" s="102"/>
      <c r="CE45" s="102"/>
      <c r="CF45" s="102">
        <f>VLOOKUP($D45,'факт '!$D$7:$AQ$89,23,0)</f>
        <v>0</v>
      </c>
      <c r="CG45" s="102">
        <f>VLOOKUP($D45,'факт '!$D$7:$AQ$89,24,0)</f>
        <v>0</v>
      </c>
      <c r="CH45" s="102">
        <f>VLOOKUP($D45,'факт '!$D$7:$AQ$89,25,0)</f>
        <v>0</v>
      </c>
      <c r="CI45" s="102">
        <f>VLOOKUP($D45,'факт '!$D$7:$AQ$89,26,0)</f>
        <v>0</v>
      </c>
      <c r="CJ45" s="102">
        <f t="shared" ref="CJ45:CJ46" si="1367">SUM(CF45+CH45)</f>
        <v>0</v>
      </c>
      <c r="CK45" s="102">
        <f t="shared" ref="CK45:CK46" si="1368">SUM(CG45+CI45)</f>
        <v>0</v>
      </c>
      <c r="CL45" s="103">
        <f t="shared" ref="CL45:CL46" si="1369">SUM(CF45-CD45)</f>
        <v>0</v>
      </c>
      <c r="CM45" s="103">
        <f t="shared" ref="CM45:CM46" si="1370">SUM(CG45-CE45)</f>
        <v>0</v>
      </c>
      <c r="CN45" s="102"/>
      <c r="CO45" s="102"/>
      <c r="CP45" s="102"/>
      <c r="CQ45" s="102"/>
      <c r="CR45" s="102">
        <f>VLOOKUP($D45,'факт '!$D$7:$AQ$89,27,0)</f>
        <v>0</v>
      </c>
      <c r="CS45" s="102">
        <f>VLOOKUP($D45,'факт '!$D$7:$AQ$89,28,0)</f>
        <v>0</v>
      </c>
      <c r="CT45" s="102">
        <f>VLOOKUP($D45,'факт '!$D$7:$AQ$89,29,0)</f>
        <v>0</v>
      </c>
      <c r="CU45" s="102">
        <f>VLOOKUP($D45,'факт '!$D$7:$AQ$89,30,0)</f>
        <v>0</v>
      </c>
      <c r="CV45" s="102">
        <f t="shared" ref="CV45:CV46" si="1371">SUM(CR45+CT45)</f>
        <v>0</v>
      </c>
      <c r="CW45" s="102">
        <f t="shared" ref="CW45:CW46" si="1372">SUM(CS45+CU45)</f>
        <v>0</v>
      </c>
      <c r="CX45" s="103">
        <f t="shared" ref="CX45:CX46" si="1373">SUM(CR45-CP45)</f>
        <v>0</v>
      </c>
      <c r="CY45" s="103">
        <f t="shared" ref="CY45:CY46" si="1374">SUM(CS45-CQ45)</f>
        <v>0</v>
      </c>
      <c r="CZ45" s="102"/>
      <c r="DA45" s="102"/>
      <c r="DB45" s="102"/>
      <c r="DC45" s="102"/>
      <c r="DD45" s="102">
        <f>VLOOKUP($D45,'факт '!$D$7:$AQ$89,31,0)</f>
        <v>0</v>
      </c>
      <c r="DE45" s="102">
        <f>VLOOKUP($D45,'факт '!$D$7:$AQ$89,32,0)</f>
        <v>0</v>
      </c>
      <c r="DF45" s="102"/>
      <c r="DG45" s="102"/>
      <c r="DH45" s="102">
        <f t="shared" ref="DH45:DH46" si="1375">SUM(DD45+DF45)</f>
        <v>0</v>
      </c>
      <c r="DI45" s="102">
        <f t="shared" ref="DI45:DI46" si="1376">SUM(DE45+DG45)</f>
        <v>0</v>
      </c>
      <c r="DJ45" s="103">
        <f t="shared" ref="DJ45:DJ46" si="1377">SUM(DD45-DB45)</f>
        <v>0</v>
      </c>
      <c r="DK45" s="103">
        <f t="shared" ref="DK45:DK46" si="1378">SUM(DE45-DC45)</f>
        <v>0</v>
      </c>
      <c r="DL45" s="102"/>
      <c r="DM45" s="102"/>
      <c r="DN45" s="102"/>
      <c r="DO45" s="102"/>
      <c r="DP45" s="102">
        <f>VLOOKUP($D45,'факт '!$D$7:$AQ$89,13,0)</f>
        <v>16</v>
      </c>
      <c r="DQ45" s="102">
        <f>VLOOKUP($D45,'факт '!$D$7:$AQ$89,14,0)</f>
        <v>1675244</v>
      </c>
      <c r="DR45" s="102"/>
      <c r="DS45" s="102"/>
      <c r="DT45" s="102">
        <f t="shared" ref="DT45:DT46" si="1379">SUM(DP45+DR45)</f>
        <v>16</v>
      </c>
      <c r="DU45" s="102">
        <f t="shared" ref="DU45:DU46" si="1380">SUM(DQ45+DS45)</f>
        <v>1675244</v>
      </c>
      <c r="DV45" s="103">
        <f t="shared" ref="DV45:DV46" si="1381">SUM(DP45-DN45)</f>
        <v>16</v>
      </c>
      <c r="DW45" s="103">
        <f t="shared" ref="DW45:DW46" si="1382">SUM(DQ45-DO45)</f>
        <v>1675244</v>
      </c>
      <c r="DX45" s="102"/>
      <c r="DY45" s="102"/>
      <c r="DZ45" s="102"/>
      <c r="EA45" s="102"/>
      <c r="EB45" s="102">
        <f>VLOOKUP($D45,'факт '!$D$7:$AQ$89,33,0)</f>
        <v>0</v>
      </c>
      <c r="EC45" s="102">
        <f>VLOOKUP($D45,'факт '!$D$7:$AQ$89,34,0)</f>
        <v>0</v>
      </c>
      <c r="ED45" s="102">
        <f>VLOOKUP($D45,'факт '!$D$7:$AQ$89,35,0)</f>
        <v>0</v>
      </c>
      <c r="EE45" s="102">
        <f>VLOOKUP($D45,'факт '!$D$7:$AQ$89,36,0)</f>
        <v>0</v>
      </c>
      <c r="EF45" s="102">
        <f t="shared" ref="EF45:EF46" si="1383">SUM(EB45+ED45)</f>
        <v>0</v>
      </c>
      <c r="EG45" s="102">
        <f t="shared" ref="EG45:EG46" si="1384">SUM(EC45+EE45)</f>
        <v>0</v>
      </c>
      <c r="EH45" s="103">
        <f t="shared" ref="EH45:EH46" si="1385">SUM(EB45-DZ45)</f>
        <v>0</v>
      </c>
      <c r="EI45" s="103">
        <f t="shared" ref="EI45:EI46" si="1386">SUM(EC45-EA45)</f>
        <v>0</v>
      </c>
      <c r="EJ45" s="102"/>
      <c r="EK45" s="102"/>
      <c r="EL45" s="102"/>
      <c r="EM45" s="102"/>
      <c r="EN45" s="102">
        <f>VLOOKUP($D45,'факт '!$D$7:$AQ$89,37,0)</f>
        <v>0</v>
      </c>
      <c r="EO45" s="102">
        <f>VLOOKUP($D45,'факт '!$D$7:$AQ$89,38,0)</f>
        <v>0</v>
      </c>
      <c r="EP45" s="102">
        <f>VLOOKUP($D45,'факт '!$D$7:$AQ$89,39,0)</f>
        <v>0</v>
      </c>
      <c r="EQ45" s="102">
        <f>VLOOKUP($D45,'факт '!$D$7:$AQ$89,40,0)</f>
        <v>0</v>
      </c>
      <c r="ER45" s="102">
        <f t="shared" ref="ER45:ER46" si="1387">SUM(EN45+EP45)</f>
        <v>0</v>
      </c>
      <c r="ES45" s="102">
        <f t="shared" ref="ES45:ES46" si="1388">SUM(EO45+EQ45)</f>
        <v>0</v>
      </c>
      <c r="ET45" s="103">
        <f t="shared" ref="ET45:ET46" si="1389">SUM(EN45-EL45)</f>
        <v>0</v>
      </c>
      <c r="EU45" s="103">
        <f t="shared" ref="EU45:EU46" si="1390">SUM(EO45-EM45)</f>
        <v>0</v>
      </c>
      <c r="EV45" s="102"/>
      <c r="EW45" s="102"/>
      <c r="EX45" s="102"/>
      <c r="EY45" s="102"/>
      <c r="EZ45" s="102"/>
      <c r="FA45" s="102"/>
      <c r="FB45" s="102"/>
      <c r="FC45" s="102"/>
      <c r="FD45" s="102">
        <f t="shared" ref="FD45:FD47" si="1391">SUM(EZ45+FB45)</f>
        <v>0</v>
      </c>
      <c r="FE45" s="102">
        <f t="shared" ref="FE45:FE47" si="1392">SUM(FA45+FC45)</f>
        <v>0</v>
      </c>
      <c r="FF45" s="103">
        <f t="shared" si="1258"/>
        <v>0</v>
      </c>
      <c r="FG45" s="103">
        <f t="shared" si="1259"/>
        <v>0</v>
      </c>
      <c r="FH45" s="102"/>
      <c r="FI45" s="102"/>
      <c r="FJ45" s="102"/>
      <c r="FK45" s="102"/>
      <c r="FL45" s="102"/>
      <c r="FM45" s="102"/>
      <c r="FN45" s="102"/>
      <c r="FO45" s="102"/>
      <c r="FP45" s="102">
        <f t="shared" ref="FP45:FP47" si="1393">SUM(FL45+FN45)</f>
        <v>0</v>
      </c>
      <c r="FQ45" s="102">
        <f t="shared" ref="FQ45:FQ47" si="1394">SUM(FM45+FO45)</f>
        <v>0</v>
      </c>
      <c r="FR45" s="103">
        <f t="shared" si="1260"/>
        <v>0</v>
      </c>
      <c r="FS45" s="103">
        <f t="shared" si="1261"/>
        <v>0</v>
      </c>
      <c r="FT45" s="102"/>
      <c r="FU45" s="102"/>
      <c r="FV45" s="102"/>
      <c r="FW45" s="102"/>
      <c r="FX45" s="102"/>
      <c r="FY45" s="102"/>
      <c r="FZ45" s="102"/>
      <c r="GA45" s="102"/>
      <c r="GB45" s="102">
        <f t="shared" ref="GB45:GB47" si="1395">SUM(FX45+FZ45)</f>
        <v>0</v>
      </c>
      <c r="GC45" s="102">
        <f t="shared" ref="GC45:GC47" si="1396">SUM(FY45+GA45)</f>
        <v>0</v>
      </c>
      <c r="GD45" s="103">
        <f t="shared" si="1262"/>
        <v>0</v>
      </c>
      <c r="GE45" s="103">
        <f t="shared" si="1263"/>
        <v>0</v>
      </c>
      <c r="GF45" s="102">
        <f t="shared" ref="GF45:GF47" si="1397">SUM(H45,T45,AF45,AR45,BD45,BP45,CB45,CN45,CZ45,DL45,DX45,EJ45,EV45)</f>
        <v>0</v>
      </c>
      <c r="GG45" s="102">
        <f t="shared" ref="GG45:GG47" si="1398">SUM(I45,U45,AG45,AS45,BE45,BQ45,CC45,CO45,DA45,DM45,DY45,EK45,EW45)</f>
        <v>0</v>
      </c>
      <c r="GH45" s="102">
        <f t="shared" ref="GH45:GH47" si="1399">SUM(J45,V45,AH45,AT45,BF45,BR45,CD45,CP45,DB45,DN45,DZ45,EL45,EX45)</f>
        <v>0</v>
      </c>
      <c r="GI45" s="102">
        <f t="shared" ref="GI45:GI47" si="1400">SUM(K45,W45,AI45,AU45,BG45,BS45,CE45,CQ45,DC45,DO45,EA45,EM45,EY45)</f>
        <v>0</v>
      </c>
      <c r="GJ45" s="102">
        <f t="shared" ref="GJ45:GJ46" si="1401">SUM(L45,X45,AJ45,AV45,BH45,BT45,CF45,CR45,DD45,DP45,EB45,EN45,EZ45)</f>
        <v>16</v>
      </c>
      <c r="GK45" s="102">
        <f t="shared" ref="GK45:GK46" si="1402">SUM(M45,Y45,AK45,AW45,BI45,BU45,CG45,CS45,DE45,DQ45,EC45,EO45,FA45)</f>
        <v>1675244</v>
      </c>
      <c r="GL45" s="102">
        <f t="shared" ref="GL45:GL46" si="1403">SUM(N45,Z45,AL45,AX45,BJ45,BV45,CH45,CT45,DF45,DR45,ED45,EP45,FB45)</f>
        <v>0</v>
      </c>
      <c r="GM45" s="102">
        <f t="shared" ref="GM45:GM46" si="1404">SUM(O45,AA45,AM45,AY45,BK45,BW45,CI45,CU45,DG45,DS45,EE45,EQ45,FC45)</f>
        <v>0</v>
      </c>
      <c r="GN45" s="102">
        <f t="shared" ref="GN45:GN46" si="1405">SUM(P45,AB45,AN45,AZ45,BL45,BX45,CJ45,CV45,DH45,DT45,EF45,ER45,FD45)</f>
        <v>16</v>
      </c>
      <c r="GO45" s="102">
        <f t="shared" ref="GO45:GO46" si="1406">SUM(Q45,AC45,AO45,BA45,BM45,BY45,CK45,CW45,DI45,DU45,EG45,ES45,FE45)</f>
        <v>1675244</v>
      </c>
      <c r="GP45" s="102"/>
      <c r="GQ45" s="102"/>
      <c r="GR45" s="147"/>
      <c r="GS45" s="81"/>
      <c r="GT45" s="183">
        <v>104702.7528</v>
      </c>
      <c r="GU45" s="183">
        <f t="shared" si="183"/>
        <v>104702.75</v>
      </c>
    </row>
    <row r="46" spans="2:203" ht="35.25" hidden="1" customHeight="1" x14ac:dyDescent="0.2">
      <c r="B46" s="81" t="s">
        <v>144</v>
      </c>
      <c r="C46" s="82" t="s">
        <v>145</v>
      </c>
      <c r="D46" s="89">
        <v>52</v>
      </c>
      <c r="E46" s="89" t="s">
        <v>147</v>
      </c>
      <c r="F46" s="89">
        <v>9</v>
      </c>
      <c r="G46" s="101">
        <v>104702.7528</v>
      </c>
      <c r="H46" s="102"/>
      <c r="I46" s="102"/>
      <c r="J46" s="102"/>
      <c r="K46" s="102"/>
      <c r="L46" s="102">
        <f>VLOOKUP($D46,'факт '!$D$7:$AQ$89,3,0)</f>
        <v>0</v>
      </c>
      <c r="M46" s="102">
        <f>VLOOKUP($D46,'факт '!$D$7:$AQ$89,4,0)</f>
        <v>0</v>
      </c>
      <c r="N46" s="102"/>
      <c r="O46" s="102"/>
      <c r="P46" s="102">
        <f t="shared" si="1343"/>
        <v>0</v>
      </c>
      <c r="Q46" s="102">
        <f t="shared" si="1344"/>
        <v>0</v>
      </c>
      <c r="R46" s="103">
        <f t="shared" si="1345"/>
        <v>0</v>
      </c>
      <c r="S46" s="103">
        <f t="shared" si="1346"/>
        <v>0</v>
      </c>
      <c r="T46" s="102"/>
      <c r="U46" s="102"/>
      <c r="V46" s="102"/>
      <c r="W46" s="102"/>
      <c r="X46" s="102">
        <f>VLOOKUP($D46,'факт '!$D$7:$AQ$89,7,0)</f>
        <v>0</v>
      </c>
      <c r="Y46" s="102">
        <f>VLOOKUP($D46,'факт '!$D$7:$AQ$89,8,0)</f>
        <v>0</v>
      </c>
      <c r="Z46" s="102">
        <f>VLOOKUP($D46,'факт '!$D$7:$AQ$89,9,0)</f>
        <v>0</v>
      </c>
      <c r="AA46" s="102">
        <f>VLOOKUP($D46,'факт '!$D$7:$AQ$89,10,0)</f>
        <v>0</v>
      </c>
      <c r="AB46" s="102">
        <f t="shared" si="1347"/>
        <v>0</v>
      </c>
      <c r="AC46" s="102">
        <f t="shared" si="1348"/>
        <v>0</v>
      </c>
      <c r="AD46" s="103">
        <f t="shared" si="1349"/>
        <v>0</v>
      </c>
      <c r="AE46" s="103">
        <f t="shared" si="1350"/>
        <v>0</v>
      </c>
      <c r="AF46" s="102"/>
      <c r="AG46" s="102"/>
      <c r="AH46" s="102"/>
      <c r="AI46" s="102"/>
      <c r="AJ46" s="102">
        <f>VLOOKUP($D46,'факт '!$D$7:$AQ$89,5,0)</f>
        <v>0</v>
      </c>
      <c r="AK46" s="102">
        <f>VLOOKUP($D46,'факт '!$D$7:$AQ$89,6,0)</f>
        <v>0</v>
      </c>
      <c r="AL46" s="102"/>
      <c r="AM46" s="102"/>
      <c r="AN46" s="102">
        <f t="shared" si="1351"/>
        <v>0</v>
      </c>
      <c r="AO46" s="102">
        <f t="shared" si="1352"/>
        <v>0</v>
      </c>
      <c r="AP46" s="103">
        <f t="shared" si="1353"/>
        <v>0</v>
      </c>
      <c r="AQ46" s="103">
        <f t="shared" si="1354"/>
        <v>0</v>
      </c>
      <c r="AR46" s="102"/>
      <c r="AS46" s="102"/>
      <c r="AT46" s="102"/>
      <c r="AU46" s="102"/>
      <c r="AV46" s="102">
        <f>VLOOKUP($D46,'факт '!$D$7:$AQ$89,11,0)</f>
        <v>0</v>
      </c>
      <c r="AW46" s="102">
        <f>VLOOKUP($D46,'факт '!$D$7:$AQ$89,12,0)</f>
        <v>0</v>
      </c>
      <c r="AX46" s="102"/>
      <c r="AY46" s="102"/>
      <c r="AZ46" s="102">
        <f t="shared" si="1355"/>
        <v>0</v>
      </c>
      <c r="BA46" s="102">
        <f t="shared" si="1356"/>
        <v>0</v>
      </c>
      <c r="BB46" s="103">
        <f t="shared" si="1357"/>
        <v>0</v>
      </c>
      <c r="BC46" s="103">
        <f t="shared" si="1358"/>
        <v>0</v>
      </c>
      <c r="BD46" s="102"/>
      <c r="BE46" s="102"/>
      <c r="BF46" s="102"/>
      <c r="BG46" s="102"/>
      <c r="BH46" s="102">
        <f>VLOOKUP($D46,'факт '!$D$7:$AQ$89,15,0)</f>
        <v>0</v>
      </c>
      <c r="BI46" s="102">
        <f>VLOOKUP($D46,'факт '!$D$7:$AQ$89,16,0)</f>
        <v>0</v>
      </c>
      <c r="BJ46" s="102">
        <f>VLOOKUP($D46,'факт '!$D$7:$AQ$89,17,0)</f>
        <v>0</v>
      </c>
      <c r="BK46" s="102">
        <f>VLOOKUP($D46,'факт '!$D$7:$AQ$89,18,0)</f>
        <v>0</v>
      </c>
      <c r="BL46" s="102">
        <f t="shared" si="1359"/>
        <v>0</v>
      </c>
      <c r="BM46" s="102">
        <f t="shared" si="1360"/>
        <v>0</v>
      </c>
      <c r="BN46" s="103">
        <f t="shared" si="1361"/>
        <v>0</v>
      </c>
      <c r="BO46" s="103">
        <f t="shared" si="1362"/>
        <v>0</v>
      </c>
      <c r="BP46" s="102"/>
      <c r="BQ46" s="102"/>
      <c r="BR46" s="102"/>
      <c r="BS46" s="102"/>
      <c r="BT46" s="102">
        <f>VLOOKUP($D46,'факт '!$D$7:$AQ$89,19,0)</f>
        <v>0</v>
      </c>
      <c r="BU46" s="102">
        <f>VLOOKUP($D46,'факт '!$D$7:$AQ$89,20,0)</f>
        <v>0</v>
      </c>
      <c r="BV46" s="102">
        <f>VLOOKUP($D46,'факт '!$D$7:$AQ$89,21,0)</f>
        <v>0</v>
      </c>
      <c r="BW46" s="102">
        <f>VLOOKUP($D46,'факт '!$D$7:$AQ$89,22,0)</f>
        <v>0</v>
      </c>
      <c r="BX46" s="102">
        <f t="shared" si="1363"/>
        <v>0</v>
      </c>
      <c r="BY46" s="102">
        <f t="shared" si="1364"/>
        <v>0</v>
      </c>
      <c r="BZ46" s="103">
        <f t="shared" si="1365"/>
        <v>0</v>
      </c>
      <c r="CA46" s="103">
        <f t="shared" si="1366"/>
        <v>0</v>
      </c>
      <c r="CB46" s="102"/>
      <c r="CC46" s="102"/>
      <c r="CD46" s="102"/>
      <c r="CE46" s="102"/>
      <c r="CF46" s="102">
        <f>VLOOKUP($D46,'факт '!$D$7:$AQ$89,23,0)</f>
        <v>0</v>
      </c>
      <c r="CG46" s="102">
        <f>VLOOKUP($D46,'факт '!$D$7:$AQ$89,24,0)</f>
        <v>0</v>
      </c>
      <c r="CH46" s="102">
        <f>VLOOKUP($D46,'факт '!$D$7:$AQ$89,25,0)</f>
        <v>0</v>
      </c>
      <c r="CI46" s="102">
        <f>VLOOKUP($D46,'факт '!$D$7:$AQ$89,26,0)</f>
        <v>0</v>
      </c>
      <c r="CJ46" s="102">
        <f t="shared" si="1367"/>
        <v>0</v>
      </c>
      <c r="CK46" s="102">
        <f t="shared" si="1368"/>
        <v>0</v>
      </c>
      <c r="CL46" s="103">
        <f t="shared" si="1369"/>
        <v>0</v>
      </c>
      <c r="CM46" s="103">
        <f t="shared" si="1370"/>
        <v>0</v>
      </c>
      <c r="CN46" s="102"/>
      <c r="CO46" s="102"/>
      <c r="CP46" s="102"/>
      <c r="CQ46" s="102"/>
      <c r="CR46" s="102">
        <f>VLOOKUP($D46,'факт '!$D$7:$AQ$89,27,0)</f>
        <v>0</v>
      </c>
      <c r="CS46" s="102">
        <f>VLOOKUP($D46,'факт '!$D$7:$AQ$89,28,0)</f>
        <v>0</v>
      </c>
      <c r="CT46" s="102">
        <f>VLOOKUP($D46,'факт '!$D$7:$AQ$89,29,0)</f>
        <v>0</v>
      </c>
      <c r="CU46" s="102">
        <f>VLOOKUP($D46,'факт '!$D$7:$AQ$89,30,0)</f>
        <v>0</v>
      </c>
      <c r="CV46" s="102">
        <f t="shared" si="1371"/>
        <v>0</v>
      </c>
      <c r="CW46" s="102">
        <f t="shared" si="1372"/>
        <v>0</v>
      </c>
      <c r="CX46" s="103">
        <f t="shared" si="1373"/>
        <v>0</v>
      </c>
      <c r="CY46" s="103">
        <f t="shared" si="1374"/>
        <v>0</v>
      </c>
      <c r="CZ46" s="102"/>
      <c r="DA46" s="102"/>
      <c r="DB46" s="102"/>
      <c r="DC46" s="102"/>
      <c r="DD46" s="102">
        <f>VLOOKUP($D46,'факт '!$D$7:$AQ$89,31,0)</f>
        <v>0</v>
      </c>
      <c r="DE46" s="102">
        <f>VLOOKUP($D46,'факт '!$D$7:$AQ$89,32,0)</f>
        <v>0</v>
      </c>
      <c r="DF46" s="102"/>
      <c r="DG46" s="102"/>
      <c r="DH46" s="102">
        <f t="shared" si="1375"/>
        <v>0</v>
      </c>
      <c r="DI46" s="102">
        <f t="shared" si="1376"/>
        <v>0</v>
      </c>
      <c r="DJ46" s="103">
        <f t="shared" si="1377"/>
        <v>0</v>
      </c>
      <c r="DK46" s="103">
        <f t="shared" si="1378"/>
        <v>0</v>
      </c>
      <c r="DL46" s="102"/>
      <c r="DM46" s="102"/>
      <c r="DN46" s="102"/>
      <c r="DO46" s="102"/>
      <c r="DP46" s="102">
        <f>VLOOKUP($D46,'факт '!$D$7:$AQ$89,13,0)</f>
        <v>1</v>
      </c>
      <c r="DQ46" s="102">
        <f>VLOOKUP($D46,'факт '!$D$7:$AQ$89,14,0)</f>
        <v>104702.75</v>
      </c>
      <c r="DR46" s="102"/>
      <c r="DS46" s="102"/>
      <c r="DT46" s="102">
        <f t="shared" si="1379"/>
        <v>1</v>
      </c>
      <c r="DU46" s="102">
        <f t="shared" si="1380"/>
        <v>104702.75</v>
      </c>
      <c r="DV46" s="103">
        <f t="shared" si="1381"/>
        <v>1</v>
      </c>
      <c r="DW46" s="103">
        <f t="shared" si="1382"/>
        <v>104702.75</v>
      </c>
      <c r="DX46" s="102"/>
      <c r="DY46" s="102"/>
      <c r="DZ46" s="102"/>
      <c r="EA46" s="102"/>
      <c r="EB46" s="102">
        <f>VLOOKUP($D46,'факт '!$D$7:$AQ$89,33,0)</f>
        <v>0</v>
      </c>
      <c r="EC46" s="102">
        <f>VLOOKUP($D46,'факт '!$D$7:$AQ$89,34,0)</f>
        <v>0</v>
      </c>
      <c r="ED46" s="102">
        <f>VLOOKUP($D46,'факт '!$D$7:$AQ$89,35,0)</f>
        <v>0</v>
      </c>
      <c r="EE46" s="102">
        <f>VLOOKUP($D46,'факт '!$D$7:$AQ$89,36,0)</f>
        <v>0</v>
      </c>
      <c r="EF46" s="102">
        <f t="shared" si="1383"/>
        <v>0</v>
      </c>
      <c r="EG46" s="102">
        <f t="shared" si="1384"/>
        <v>0</v>
      </c>
      <c r="EH46" s="103">
        <f t="shared" si="1385"/>
        <v>0</v>
      </c>
      <c r="EI46" s="103">
        <f t="shared" si="1386"/>
        <v>0</v>
      </c>
      <c r="EJ46" s="102"/>
      <c r="EK46" s="102"/>
      <c r="EL46" s="102"/>
      <c r="EM46" s="102"/>
      <c r="EN46" s="102">
        <f>VLOOKUP($D46,'факт '!$D$7:$AQ$89,37,0)</f>
        <v>0</v>
      </c>
      <c r="EO46" s="102">
        <f>VLOOKUP($D46,'факт '!$D$7:$AQ$89,38,0)</f>
        <v>0</v>
      </c>
      <c r="EP46" s="102">
        <f>VLOOKUP($D46,'факт '!$D$7:$AQ$89,39,0)</f>
        <v>0</v>
      </c>
      <c r="EQ46" s="102">
        <f>VLOOKUP($D46,'факт '!$D$7:$AQ$89,40,0)</f>
        <v>0</v>
      </c>
      <c r="ER46" s="102">
        <f t="shared" si="1387"/>
        <v>0</v>
      </c>
      <c r="ES46" s="102">
        <f t="shared" si="1388"/>
        <v>0</v>
      </c>
      <c r="ET46" s="103">
        <f t="shared" si="1389"/>
        <v>0</v>
      </c>
      <c r="EU46" s="103">
        <f t="shared" si="1390"/>
        <v>0</v>
      </c>
      <c r="EV46" s="102"/>
      <c r="EW46" s="102"/>
      <c r="EX46" s="102"/>
      <c r="EY46" s="102"/>
      <c r="EZ46" s="102"/>
      <c r="FA46" s="102"/>
      <c r="FB46" s="102"/>
      <c r="FC46" s="102"/>
      <c r="FD46" s="102">
        <f t="shared" si="1391"/>
        <v>0</v>
      </c>
      <c r="FE46" s="102">
        <f t="shared" si="1392"/>
        <v>0</v>
      </c>
      <c r="FF46" s="103">
        <f t="shared" si="1258"/>
        <v>0</v>
      </c>
      <c r="FG46" s="103">
        <f t="shared" si="1259"/>
        <v>0</v>
      </c>
      <c r="FH46" s="102"/>
      <c r="FI46" s="102"/>
      <c r="FJ46" s="102"/>
      <c r="FK46" s="102"/>
      <c r="FL46" s="102"/>
      <c r="FM46" s="102"/>
      <c r="FN46" s="102"/>
      <c r="FO46" s="102"/>
      <c r="FP46" s="102">
        <f t="shared" si="1393"/>
        <v>0</v>
      </c>
      <c r="FQ46" s="102">
        <f t="shared" si="1394"/>
        <v>0</v>
      </c>
      <c r="FR46" s="103">
        <f t="shared" si="1260"/>
        <v>0</v>
      </c>
      <c r="FS46" s="103">
        <f t="shared" si="1261"/>
        <v>0</v>
      </c>
      <c r="FT46" s="102"/>
      <c r="FU46" s="102"/>
      <c r="FV46" s="102"/>
      <c r="FW46" s="102"/>
      <c r="FX46" s="102"/>
      <c r="FY46" s="102"/>
      <c r="FZ46" s="102"/>
      <c r="GA46" s="102"/>
      <c r="GB46" s="102">
        <f t="shared" si="1395"/>
        <v>0</v>
      </c>
      <c r="GC46" s="102">
        <f t="shared" si="1396"/>
        <v>0</v>
      </c>
      <c r="GD46" s="103">
        <f t="shared" si="1262"/>
        <v>0</v>
      </c>
      <c r="GE46" s="103">
        <f t="shared" si="1263"/>
        <v>0</v>
      </c>
      <c r="GF46" s="102">
        <f t="shared" si="1397"/>
        <v>0</v>
      </c>
      <c r="GG46" s="102">
        <f t="shared" si="1398"/>
        <v>0</v>
      </c>
      <c r="GH46" s="102">
        <f t="shared" si="1399"/>
        <v>0</v>
      </c>
      <c r="GI46" s="102">
        <f t="shared" si="1400"/>
        <v>0</v>
      </c>
      <c r="GJ46" s="102">
        <f t="shared" si="1401"/>
        <v>1</v>
      </c>
      <c r="GK46" s="102">
        <f t="shared" si="1402"/>
        <v>104702.75</v>
      </c>
      <c r="GL46" s="102">
        <f t="shared" si="1403"/>
        <v>0</v>
      </c>
      <c r="GM46" s="102">
        <f t="shared" si="1404"/>
        <v>0</v>
      </c>
      <c r="GN46" s="102">
        <f t="shared" si="1405"/>
        <v>1</v>
      </c>
      <c r="GO46" s="102">
        <f t="shared" si="1406"/>
        <v>104702.75</v>
      </c>
      <c r="GP46" s="102"/>
      <c r="GQ46" s="102"/>
      <c r="GR46" s="147"/>
      <c r="GS46" s="81"/>
      <c r="GT46" s="183">
        <v>104702.7528</v>
      </c>
      <c r="GU46" s="183">
        <f t="shared" si="183"/>
        <v>104702.75</v>
      </c>
    </row>
    <row r="47" spans="2:203" hidden="1" x14ac:dyDescent="0.2">
      <c r="B47" s="81"/>
      <c r="C47" s="82"/>
      <c r="D47" s="89"/>
      <c r="E47" s="89"/>
      <c r="F47" s="89"/>
      <c r="G47" s="101"/>
      <c r="H47" s="102"/>
      <c r="I47" s="102"/>
      <c r="J47" s="102"/>
      <c r="K47" s="102"/>
      <c r="L47" s="102"/>
      <c r="M47" s="102"/>
      <c r="N47" s="102"/>
      <c r="O47" s="102"/>
      <c r="P47" s="102">
        <f t="shared" ref="P47" si="1407">SUM(L47+N47)</f>
        <v>0</v>
      </c>
      <c r="Q47" s="102">
        <f t="shared" ref="Q47" si="1408">SUM(M47+O47)</f>
        <v>0</v>
      </c>
      <c r="R47" s="103">
        <f t="shared" si="180"/>
        <v>0</v>
      </c>
      <c r="S47" s="103">
        <f t="shared" si="181"/>
        <v>0</v>
      </c>
      <c r="T47" s="102"/>
      <c r="U47" s="102"/>
      <c r="V47" s="102"/>
      <c r="W47" s="102"/>
      <c r="X47" s="102"/>
      <c r="Y47" s="102"/>
      <c r="Z47" s="102"/>
      <c r="AA47" s="102"/>
      <c r="AB47" s="102">
        <f t="shared" ref="AB47" si="1409">SUM(X47+Z47)</f>
        <v>0</v>
      </c>
      <c r="AC47" s="102">
        <f t="shared" ref="AC47" si="1410">SUM(Y47+AA47)</f>
        <v>0</v>
      </c>
      <c r="AD47" s="103">
        <f t="shared" si="1232"/>
        <v>0</v>
      </c>
      <c r="AE47" s="103">
        <f t="shared" si="1233"/>
        <v>0</v>
      </c>
      <c r="AF47" s="102"/>
      <c r="AG47" s="102"/>
      <c r="AH47" s="102"/>
      <c r="AI47" s="102"/>
      <c r="AJ47" s="102"/>
      <c r="AK47" s="102"/>
      <c r="AL47" s="102"/>
      <c r="AM47" s="102"/>
      <c r="AN47" s="102">
        <f t="shared" ref="AN47" si="1411">SUM(AJ47+AL47)</f>
        <v>0</v>
      </c>
      <c r="AO47" s="102">
        <f t="shared" ref="AO47" si="1412">SUM(AK47+AM47)</f>
        <v>0</v>
      </c>
      <c r="AP47" s="103">
        <f t="shared" si="1234"/>
        <v>0</v>
      </c>
      <c r="AQ47" s="103">
        <f t="shared" si="1235"/>
        <v>0</v>
      </c>
      <c r="AR47" s="102"/>
      <c r="AS47" s="102"/>
      <c r="AT47" s="102"/>
      <c r="AU47" s="102"/>
      <c r="AV47" s="102"/>
      <c r="AW47" s="102"/>
      <c r="AX47" s="102"/>
      <c r="AY47" s="102"/>
      <c r="AZ47" s="102">
        <f t="shared" ref="AZ47" si="1413">SUM(AV47+AX47)</f>
        <v>0</v>
      </c>
      <c r="BA47" s="102">
        <f t="shared" ref="BA47" si="1414">SUM(AW47+AY47)</f>
        <v>0</v>
      </c>
      <c r="BB47" s="103">
        <f t="shared" si="1236"/>
        <v>0</v>
      </c>
      <c r="BC47" s="103">
        <f t="shared" si="1237"/>
        <v>0</v>
      </c>
      <c r="BD47" s="102"/>
      <c r="BE47" s="102"/>
      <c r="BF47" s="102"/>
      <c r="BG47" s="102"/>
      <c r="BH47" s="102"/>
      <c r="BI47" s="102"/>
      <c r="BJ47" s="102"/>
      <c r="BK47" s="102"/>
      <c r="BL47" s="102">
        <f t="shared" ref="BL47" si="1415">SUM(BH47+BJ47)</f>
        <v>0</v>
      </c>
      <c r="BM47" s="102">
        <f t="shared" ref="BM47" si="1416">SUM(BI47+BK47)</f>
        <v>0</v>
      </c>
      <c r="BN47" s="103">
        <f t="shared" si="1238"/>
        <v>0</v>
      </c>
      <c r="BO47" s="103">
        <f t="shared" si="1239"/>
        <v>0</v>
      </c>
      <c r="BP47" s="102"/>
      <c r="BQ47" s="102"/>
      <c r="BR47" s="102"/>
      <c r="BS47" s="102"/>
      <c r="BT47" s="102"/>
      <c r="BU47" s="102"/>
      <c r="BV47" s="102"/>
      <c r="BW47" s="102"/>
      <c r="BX47" s="102">
        <f t="shared" ref="BX47" si="1417">SUM(BT47+BV47)</f>
        <v>0</v>
      </c>
      <c r="BY47" s="102">
        <f t="shared" ref="BY47" si="1418">SUM(BU47+BW47)</f>
        <v>0</v>
      </c>
      <c r="BZ47" s="103">
        <f t="shared" si="1241"/>
        <v>0</v>
      </c>
      <c r="CA47" s="103">
        <f t="shared" si="1242"/>
        <v>0</v>
      </c>
      <c r="CB47" s="102"/>
      <c r="CC47" s="102"/>
      <c r="CD47" s="102"/>
      <c r="CE47" s="102"/>
      <c r="CF47" s="102"/>
      <c r="CG47" s="102"/>
      <c r="CH47" s="102"/>
      <c r="CI47" s="102"/>
      <c r="CJ47" s="102">
        <f t="shared" ref="CJ47" si="1419">SUM(CF47+CH47)</f>
        <v>0</v>
      </c>
      <c r="CK47" s="102">
        <f t="shared" ref="CK47" si="1420">SUM(CG47+CI47)</f>
        <v>0</v>
      </c>
      <c r="CL47" s="103">
        <f t="shared" si="1244"/>
        <v>0</v>
      </c>
      <c r="CM47" s="103">
        <f t="shared" si="1245"/>
        <v>0</v>
      </c>
      <c r="CN47" s="102"/>
      <c r="CO47" s="102"/>
      <c r="CP47" s="102"/>
      <c r="CQ47" s="102"/>
      <c r="CR47" s="102"/>
      <c r="CS47" s="102"/>
      <c r="CT47" s="102"/>
      <c r="CU47" s="102"/>
      <c r="CV47" s="102">
        <f t="shared" ref="CV47" si="1421">SUM(CR47+CT47)</f>
        <v>0</v>
      </c>
      <c r="CW47" s="102">
        <f t="shared" ref="CW47" si="1422">SUM(CS47+CU47)</f>
        <v>0</v>
      </c>
      <c r="CX47" s="103">
        <f t="shared" si="1246"/>
        <v>0</v>
      </c>
      <c r="CY47" s="103">
        <f t="shared" si="1247"/>
        <v>0</v>
      </c>
      <c r="CZ47" s="102"/>
      <c r="DA47" s="102"/>
      <c r="DB47" s="102"/>
      <c r="DC47" s="102"/>
      <c r="DD47" s="102"/>
      <c r="DE47" s="102"/>
      <c r="DF47" s="102"/>
      <c r="DG47" s="102"/>
      <c r="DH47" s="102">
        <f t="shared" ref="DH47" si="1423">SUM(DD47+DF47)</f>
        <v>0</v>
      </c>
      <c r="DI47" s="102">
        <f t="shared" ref="DI47" si="1424">SUM(DE47+DG47)</f>
        <v>0</v>
      </c>
      <c r="DJ47" s="103">
        <f t="shared" si="1248"/>
        <v>0</v>
      </c>
      <c r="DK47" s="103">
        <f t="shared" si="1249"/>
        <v>0</v>
      </c>
      <c r="DL47" s="102"/>
      <c r="DM47" s="102"/>
      <c r="DN47" s="102"/>
      <c r="DO47" s="102"/>
      <c r="DP47" s="102"/>
      <c r="DQ47" s="102"/>
      <c r="DR47" s="102"/>
      <c r="DS47" s="102"/>
      <c r="DT47" s="102">
        <f t="shared" ref="DT47" si="1425">SUM(DP47+DR47)</f>
        <v>0</v>
      </c>
      <c r="DU47" s="102">
        <f t="shared" ref="DU47" si="1426">SUM(DQ47+DS47)</f>
        <v>0</v>
      </c>
      <c r="DV47" s="103">
        <f t="shared" si="1250"/>
        <v>0</v>
      </c>
      <c r="DW47" s="103">
        <f t="shared" si="1251"/>
        <v>0</v>
      </c>
      <c r="DX47" s="102"/>
      <c r="DY47" s="102"/>
      <c r="DZ47" s="102"/>
      <c r="EA47" s="102"/>
      <c r="EB47" s="102"/>
      <c r="EC47" s="102"/>
      <c r="ED47" s="102"/>
      <c r="EE47" s="102"/>
      <c r="EF47" s="102">
        <f t="shared" ref="EF47" si="1427">SUM(EB47+ED47)</f>
        <v>0</v>
      </c>
      <c r="EG47" s="102">
        <f t="shared" ref="EG47" si="1428">SUM(EC47+EE47)</f>
        <v>0</v>
      </c>
      <c r="EH47" s="103">
        <f t="shared" si="1253"/>
        <v>0</v>
      </c>
      <c r="EI47" s="103">
        <f t="shared" si="1254"/>
        <v>0</v>
      </c>
      <c r="EJ47" s="102"/>
      <c r="EK47" s="102"/>
      <c r="EL47" s="102"/>
      <c r="EM47" s="102"/>
      <c r="EN47" s="102"/>
      <c r="EO47" s="102"/>
      <c r="EP47" s="102"/>
      <c r="EQ47" s="102"/>
      <c r="ER47" s="102">
        <f t="shared" ref="ER47" si="1429">SUM(EN47+EP47)</f>
        <v>0</v>
      </c>
      <c r="ES47" s="102">
        <f t="shared" ref="ES47" si="1430">SUM(EO47+EQ47)</f>
        <v>0</v>
      </c>
      <c r="ET47" s="103">
        <f t="shared" si="1256"/>
        <v>0</v>
      </c>
      <c r="EU47" s="103">
        <f t="shared" si="1257"/>
        <v>0</v>
      </c>
      <c r="EV47" s="102"/>
      <c r="EW47" s="102"/>
      <c r="EX47" s="102"/>
      <c r="EY47" s="102"/>
      <c r="EZ47" s="102"/>
      <c r="FA47" s="102"/>
      <c r="FB47" s="102"/>
      <c r="FC47" s="102"/>
      <c r="FD47" s="102">
        <f t="shared" si="1391"/>
        <v>0</v>
      </c>
      <c r="FE47" s="102">
        <f t="shared" si="1392"/>
        <v>0</v>
      </c>
      <c r="FF47" s="103">
        <f t="shared" si="1258"/>
        <v>0</v>
      </c>
      <c r="FG47" s="103">
        <f t="shared" si="1259"/>
        <v>0</v>
      </c>
      <c r="FH47" s="102"/>
      <c r="FI47" s="102"/>
      <c r="FJ47" s="102"/>
      <c r="FK47" s="102"/>
      <c r="FL47" s="102"/>
      <c r="FM47" s="102"/>
      <c r="FN47" s="102"/>
      <c r="FO47" s="102"/>
      <c r="FP47" s="102">
        <f t="shared" si="1393"/>
        <v>0</v>
      </c>
      <c r="FQ47" s="102">
        <f t="shared" si="1394"/>
        <v>0</v>
      </c>
      <c r="FR47" s="103">
        <f t="shared" si="1260"/>
        <v>0</v>
      </c>
      <c r="FS47" s="103">
        <f t="shared" si="1261"/>
        <v>0</v>
      </c>
      <c r="FT47" s="102"/>
      <c r="FU47" s="102"/>
      <c r="FV47" s="102"/>
      <c r="FW47" s="102"/>
      <c r="FX47" s="102"/>
      <c r="FY47" s="102"/>
      <c r="FZ47" s="102"/>
      <c r="GA47" s="102"/>
      <c r="GB47" s="102">
        <f t="shared" si="1395"/>
        <v>0</v>
      </c>
      <c r="GC47" s="102">
        <f t="shared" si="1396"/>
        <v>0</v>
      </c>
      <c r="GD47" s="103">
        <f t="shared" si="1262"/>
        <v>0</v>
      </c>
      <c r="GE47" s="103">
        <f t="shared" si="1263"/>
        <v>0</v>
      </c>
      <c r="GF47" s="102">
        <f t="shared" si="1397"/>
        <v>0</v>
      </c>
      <c r="GG47" s="102">
        <f t="shared" si="1398"/>
        <v>0</v>
      </c>
      <c r="GH47" s="102">
        <f t="shared" si="1399"/>
        <v>0</v>
      </c>
      <c r="GI47" s="102">
        <f t="shared" si="1400"/>
        <v>0</v>
      </c>
      <c r="GJ47" s="102">
        <f t="shared" ref="GJ47" si="1431">SUM(L47,X47,AJ47,AV47,BH47,BT47,CF47,CR47,DD47,DP47,EB47,EN47,EZ47)</f>
        <v>0</v>
      </c>
      <c r="GK47" s="102">
        <f t="shared" ref="GK47" si="1432">SUM(M47,Y47,AK47,AW47,BI47,BU47,CG47,CS47,DE47,DQ47,EC47,EO47,FA47)</f>
        <v>0</v>
      </c>
      <c r="GL47" s="102">
        <f t="shared" ref="GL47" si="1433">SUM(N47,Z47,AL47,AX47,BJ47,BV47,CH47,CT47,DF47,DR47,ED47,EP47,FB47)</f>
        <v>0</v>
      </c>
      <c r="GM47" s="102">
        <f t="shared" ref="GM47" si="1434">SUM(O47,AA47,AM47,AY47,BK47,BW47,CI47,CU47,DG47,DS47,EE47,EQ47,FC47)</f>
        <v>0</v>
      </c>
      <c r="GN47" s="102">
        <f t="shared" ref="GN47" si="1435">SUM(P47,AB47,AN47,AZ47,BL47,BX47,CJ47,CV47,DH47,DT47,EF47,ER47,FD47)</f>
        <v>0</v>
      </c>
      <c r="GO47" s="102">
        <f t="shared" ref="GO47" si="1436">SUM(Q47,AC47,AO47,BA47,BM47,BY47,CK47,CW47,DI47,DU47,EG47,ES47,FE47)</f>
        <v>0</v>
      </c>
      <c r="GP47" s="102"/>
      <c r="GQ47" s="102"/>
      <c r="GR47" s="147"/>
      <c r="GS47" s="81"/>
      <c r="GT47" s="183"/>
      <c r="GU47" s="183"/>
    </row>
    <row r="48" spans="2:203" hidden="1" x14ac:dyDescent="0.2">
      <c r="B48" s="105"/>
      <c r="C48" s="111"/>
      <c r="D48" s="112"/>
      <c r="E48" s="108" t="s">
        <v>35</v>
      </c>
      <c r="F48" s="108"/>
      <c r="G48" s="130"/>
      <c r="H48" s="110">
        <f>SUM(H49:H60)</f>
        <v>0</v>
      </c>
      <c r="I48" s="110">
        <f t="shared" ref="I48:BS48" si="1437">SUM(I49:I60)</f>
        <v>0</v>
      </c>
      <c r="J48" s="110">
        <f t="shared" si="1437"/>
        <v>0</v>
      </c>
      <c r="K48" s="110">
        <f t="shared" si="1437"/>
        <v>0</v>
      </c>
      <c r="L48" s="110">
        <f>SUM(L60,L57,L49)</f>
        <v>0</v>
      </c>
      <c r="M48" s="110">
        <f t="shared" si="1437"/>
        <v>0</v>
      </c>
      <c r="N48" s="110">
        <f t="shared" si="1437"/>
        <v>0</v>
      </c>
      <c r="O48" s="110">
        <f t="shared" si="1437"/>
        <v>0</v>
      </c>
      <c r="P48" s="110">
        <f t="shared" si="1437"/>
        <v>0</v>
      </c>
      <c r="Q48" s="110">
        <f t="shared" si="1437"/>
        <v>0</v>
      </c>
      <c r="R48" s="103">
        <f t="shared" si="180"/>
        <v>0</v>
      </c>
      <c r="S48" s="103">
        <f t="shared" si="181"/>
        <v>0</v>
      </c>
      <c r="T48" s="110">
        <f t="shared" si="1437"/>
        <v>124</v>
      </c>
      <c r="U48" s="110">
        <f t="shared" si="1437"/>
        <v>21283812.866500001</v>
      </c>
      <c r="V48" s="110">
        <f t="shared" si="1437"/>
        <v>31</v>
      </c>
      <c r="W48" s="110">
        <f t="shared" si="1437"/>
        <v>5320953.2166249994</v>
      </c>
      <c r="X48" s="110">
        <f>SUM(X60,X57,X49)</f>
        <v>28</v>
      </c>
      <c r="Y48" s="110">
        <f t="shared" ref="Y48:AC48" si="1438">SUM(Y60,Y57,Y49)</f>
        <v>4909889.51</v>
      </c>
      <c r="Z48" s="110">
        <f t="shared" si="1438"/>
        <v>1</v>
      </c>
      <c r="AA48" s="110">
        <f t="shared" si="1438"/>
        <v>169297.58</v>
      </c>
      <c r="AB48" s="110">
        <f t="shared" si="1438"/>
        <v>29</v>
      </c>
      <c r="AC48" s="110">
        <f t="shared" si="1438"/>
        <v>5079187.09</v>
      </c>
      <c r="AD48" s="103">
        <f t="shared" si="1232"/>
        <v>-3</v>
      </c>
      <c r="AE48" s="103">
        <f t="shared" si="1233"/>
        <v>-411063.70662499964</v>
      </c>
      <c r="AF48" s="110">
        <f t="shared" si="1437"/>
        <v>0</v>
      </c>
      <c r="AG48" s="110">
        <f t="shared" si="1437"/>
        <v>0</v>
      </c>
      <c r="AH48" s="110">
        <f t="shared" si="1437"/>
        <v>0</v>
      </c>
      <c r="AI48" s="110">
        <f t="shared" si="1437"/>
        <v>0</v>
      </c>
      <c r="AJ48" s="110">
        <f>SUM(AJ60,AJ57,AJ49)</f>
        <v>0</v>
      </c>
      <c r="AK48" s="110">
        <f t="shared" ref="AK48" si="1439">SUM(AK60,AK57,AK49)</f>
        <v>0</v>
      </c>
      <c r="AL48" s="110">
        <f t="shared" ref="AL48" si="1440">SUM(AL60,AL57,AL49)</f>
        <v>0</v>
      </c>
      <c r="AM48" s="110">
        <f t="shared" ref="AM48" si="1441">SUM(AM60,AM57,AM49)</f>
        <v>0</v>
      </c>
      <c r="AN48" s="110">
        <f t="shared" ref="AN48" si="1442">SUM(AN60,AN57,AN49)</f>
        <v>0</v>
      </c>
      <c r="AO48" s="110">
        <f t="shared" ref="AO48" si="1443">SUM(AO60,AO57,AO49)</f>
        <v>0</v>
      </c>
      <c r="AP48" s="103">
        <f t="shared" si="1234"/>
        <v>0</v>
      </c>
      <c r="AQ48" s="103">
        <f t="shared" si="1235"/>
        <v>0</v>
      </c>
      <c r="AR48" s="110">
        <f t="shared" si="1437"/>
        <v>0</v>
      </c>
      <c r="AS48" s="110">
        <f t="shared" si="1437"/>
        <v>0</v>
      </c>
      <c r="AT48" s="110">
        <f t="shared" si="1437"/>
        <v>0</v>
      </c>
      <c r="AU48" s="110">
        <f t="shared" si="1437"/>
        <v>0</v>
      </c>
      <c r="AV48" s="110">
        <f>SUM(AV60,AV57,AV49)</f>
        <v>0</v>
      </c>
      <c r="AW48" s="110">
        <f t="shared" ref="AW48" si="1444">SUM(AW60,AW57,AW49)</f>
        <v>0</v>
      </c>
      <c r="AX48" s="110">
        <f t="shared" ref="AX48" si="1445">SUM(AX60,AX57,AX49)</f>
        <v>0</v>
      </c>
      <c r="AY48" s="110">
        <f t="shared" ref="AY48" si="1446">SUM(AY60,AY57,AY49)</f>
        <v>0</v>
      </c>
      <c r="AZ48" s="110">
        <f t="shared" ref="AZ48" si="1447">SUM(AZ60,AZ57,AZ49)</f>
        <v>0</v>
      </c>
      <c r="BA48" s="110">
        <f t="shared" ref="BA48" si="1448">SUM(BA60,BA57,BA49)</f>
        <v>0</v>
      </c>
      <c r="BB48" s="103">
        <f t="shared" si="1236"/>
        <v>0</v>
      </c>
      <c r="BC48" s="103">
        <f t="shared" si="1237"/>
        <v>0</v>
      </c>
      <c r="BD48" s="110">
        <f t="shared" si="1437"/>
        <v>0</v>
      </c>
      <c r="BE48" s="110">
        <f t="shared" si="1437"/>
        <v>0</v>
      </c>
      <c r="BF48" s="110">
        <f t="shared" si="1437"/>
        <v>0</v>
      </c>
      <c r="BG48" s="110">
        <f t="shared" si="1437"/>
        <v>0</v>
      </c>
      <c r="BH48" s="110">
        <f>SUM(BH60,BH57,BH49)</f>
        <v>0</v>
      </c>
      <c r="BI48" s="110">
        <f t="shared" ref="BI48" si="1449">SUM(BI60,BI57,BI49)</f>
        <v>0</v>
      </c>
      <c r="BJ48" s="110">
        <f t="shared" ref="BJ48" si="1450">SUM(BJ60,BJ57,BJ49)</f>
        <v>0</v>
      </c>
      <c r="BK48" s="110">
        <f t="shared" ref="BK48" si="1451">SUM(BK60,BK57,BK49)</f>
        <v>0</v>
      </c>
      <c r="BL48" s="110">
        <f t="shared" ref="BL48" si="1452">SUM(BL60,BL57,BL49)</f>
        <v>0</v>
      </c>
      <c r="BM48" s="110">
        <f t="shared" ref="BM48" si="1453">SUM(BM60,BM57,BM49)</f>
        <v>0</v>
      </c>
      <c r="BN48" s="103">
        <f t="shared" si="1238"/>
        <v>0</v>
      </c>
      <c r="BO48" s="103">
        <f t="shared" si="1239"/>
        <v>0</v>
      </c>
      <c r="BP48" s="110">
        <f t="shared" si="1437"/>
        <v>0</v>
      </c>
      <c r="BQ48" s="110">
        <f t="shared" si="1437"/>
        <v>0</v>
      </c>
      <c r="BR48" s="110">
        <f t="shared" si="1437"/>
        <v>0</v>
      </c>
      <c r="BS48" s="110">
        <f t="shared" si="1437"/>
        <v>0</v>
      </c>
      <c r="BT48" s="110">
        <f>SUM(BT60,BT57,BT49)</f>
        <v>0</v>
      </c>
      <c r="BU48" s="110">
        <f t="shared" ref="BU48" si="1454">SUM(BU60,BU57,BU49)</f>
        <v>0</v>
      </c>
      <c r="BV48" s="110">
        <f t="shared" ref="BV48" si="1455">SUM(BV60,BV57,BV49)</f>
        <v>0</v>
      </c>
      <c r="BW48" s="110">
        <f t="shared" ref="BW48" si="1456">SUM(BW60,BW57,BW49)</f>
        <v>0</v>
      </c>
      <c r="BX48" s="110">
        <f t="shared" ref="BX48" si="1457">SUM(BX60,BX57,BX49)</f>
        <v>0</v>
      </c>
      <c r="BY48" s="110">
        <f t="shared" ref="BY48" si="1458">SUM(BY60,BY57,BY49)</f>
        <v>0</v>
      </c>
      <c r="BZ48" s="103">
        <f t="shared" si="1241"/>
        <v>0</v>
      </c>
      <c r="CA48" s="103">
        <f t="shared" si="1242"/>
        <v>0</v>
      </c>
      <c r="CB48" s="110">
        <f t="shared" ref="CB48:EA48" si="1459">SUM(CB49:CB60)</f>
        <v>0</v>
      </c>
      <c r="CC48" s="110">
        <f t="shared" si="1459"/>
        <v>0</v>
      </c>
      <c r="CD48" s="110">
        <f t="shared" si="1459"/>
        <v>0</v>
      </c>
      <c r="CE48" s="110">
        <f t="shared" si="1459"/>
        <v>0</v>
      </c>
      <c r="CF48" s="110">
        <f>SUM(CF60,CF57,CF49)</f>
        <v>0</v>
      </c>
      <c r="CG48" s="110">
        <f t="shared" ref="CG48" si="1460">SUM(CG60,CG57,CG49)</f>
        <v>0</v>
      </c>
      <c r="CH48" s="110">
        <f t="shared" ref="CH48" si="1461">SUM(CH60,CH57,CH49)</f>
        <v>0</v>
      </c>
      <c r="CI48" s="110">
        <f t="shared" ref="CI48" si="1462">SUM(CI60,CI57,CI49)</f>
        <v>0</v>
      </c>
      <c r="CJ48" s="110">
        <f t="shared" ref="CJ48" si="1463">SUM(CJ60,CJ57,CJ49)</f>
        <v>0</v>
      </c>
      <c r="CK48" s="110">
        <f t="shared" ref="CK48" si="1464">SUM(CK60,CK57,CK49)</f>
        <v>0</v>
      </c>
      <c r="CL48" s="103">
        <f t="shared" si="1244"/>
        <v>0</v>
      </c>
      <c r="CM48" s="103">
        <f t="shared" si="1245"/>
        <v>0</v>
      </c>
      <c r="CN48" s="110">
        <f t="shared" si="1459"/>
        <v>0</v>
      </c>
      <c r="CO48" s="110">
        <f t="shared" si="1459"/>
        <v>0</v>
      </c>
      <c r="CP48" s="110">
        <f t="shared" si="1459"/>
        <v>0</v>
      </c>
      <c r="CQ48" s="110">
        <f t="shared" si="1459"/>
        <v>0</v>
      </c>
      <c r="CR48" s="110">
        <f>SUM(CR60,CR57,CR49)</f>
        <v>0</v>
      </c>
      <c r="CS48" s="110">
        <f t="shared" ref="CS48" si="1465">SUM(CS60,CS57,CS49)</f>
        <v>0</v>
      </c>
      <c r="CT48" s="110">
        <f t="shared" ref="CT48" si="1466">SUM(CT60,CT57,CT49)</f>
        <v>0</v>
      </c>
      <c r="CU48" s="110">
        <f t="shared" ref="CU48" si="1467">SUM(CU60,CU57,CU49)</f>
        <v>0</v>
      </c>
      <c r="CV48" s="110">
        <f t="shared" ref="CV48" si="1468">SUM(CV60,CV57,CV49)</f>
        <v>0</v>
      </c>
      <c r="CW48" s="110">
        <f t="shared" ref="CW48" si="1469">SUM(CW60,CW57,CW49)</f>
        <v>0</v>
      </c>
      <c r="CX48" s="103">
        <f t="shared" si="1246"/>
        <v>0</v>
      </c>
      <c r="CY48" s="103">
        <f t="shared" si="1247"/>
        <v>0</v>
      </c>
      <c r="CZ48" s="110">
        <f t="shared" si="1459"/>
        <v>0</v>
      </c>
      <c r="DA48" s="110">
        <f t="shared" si="1459"/>
        <v>0</v>
      </c>
      <c r="DB48" s="110">
        <f t="shared" si="1459"/>
        <v>0</v>
      </c>
      <c r="DC48" s="110">
        <f t="shared" si="1459"/>
        <v>0</v>
      </c>
      <c r="DD48" s="110">
        <f>SUM(DD60,DD57,DD49)</f>
        <v>0</v>
      </c>
      <c r="DE48" s="110">
        <f t="shared" ref="DE48" si="1470">SUM(DE60,DE57,DE49)</f>
        <v>0</v>
      </c>
      <c r="DF48" s="110">
        <f t="shared" ref="DF48" si="1471">SUM(DF60,DF57,DF49)</f>
        <v>0</v>
      </c>
      <c r="DG48" s="110">
        <f t="shared" ref="DG48" si="1472">SUM(DG60,DG57,DG49)</f>
        <v>0</v>
      </c>
      <c r="DH48" s="110">
        <f t="shared" ref="DH48" si="1473">SUM(DH60,DH57,DH49)</f>
        <v>0</v>
      </c>
      <c r="DI48" s="110">
        <f t="shared" ref="DI48" si="1474">SUM(DI60,DI57,DI49)</f>
        <v>0</v>
      </c>
      <c r="DJ48" s="103">
        <f t="shared" si="1248"/>
        <v>0</v>
      </c>
      <c r="DK48" s="103">
        <f t="shared" si="1249"/>
        <v>0</v>
      </c>
      <c r="DL48" s="110">
        <f t="shared" si="1459"/>
        <v>0</v>
      </c>
      <c r="DM48" s="110">
        <f t="shared" si="1459"/>
        <v>0</v>
      </c>
      <c r="DN48" s="110">
        <f t="shared" si="1459"/>
        <v>0</v>
      </c>
      <c r="DO48" s="110">
        <f t="shared" si="1459"/>
        <v>0</v>
      </c>
      <c r="DP48" s="110">
        <f>SUM(DP60,DP57,DP49)</f>
        <v>0</v>
      </c>
      <c r="DQ48" s="110">
        <f t="shared" ref="DQ48" si="1475">SUM(DQ60,DQ57,DQ49)</f>
        <v>0</v>
      </c>
      <c r="DR48" s="110">
        <f t="shared" ref="DR48" si="1476">SUM(DR60,DR57,DR49)</f>
        <v>0</v>
      </c>
      <c r="DS48" s="110">
        <f t="shared" ref="DS48" si="1477">SUM(DS60,DS57,DS49)</f>
        <v>0</v>
      </c>
      <c r="DT48" s="110">
        <f t="shared" ref="DT48" si="1478">SUM(DT60,DT57,DT49)</f>
        <v>0</v>
      </c>
      <c r="DU48" s="110">
        <f t="shared" ref="DU48" si="1479">SUM(DU60,DU57,DU49)</f>
        <v>0</v>
      </c>
      <c r="DV48" s="103">
        <f t="shared" si="1250"/>
        <v>0</v>
      </c>
      <c r="DW48" s="103">
        <f t="shared" si="1251"/>
        <v>0</v>
      </c>
      <c r="DX48" s="110">
        <f t="shared" si="1459"/>
        <v>0</v>
      </c>
      <c r="DY48" s="110">
        <f t="shared" si="1459"/>
        <v>0</v>
      </c>
      <c r="DZ48" s="110">
        <f t="shared" si="1459"/>
        <v>0</v>
      </c>
      <c r="EA48" s="110">
        <f t="shared" si="1459"/>
        <v>0</v>
      </c>
      <c r="EB48" s="110">
        <f>SUM(EB60,EB57,EB49)</f>
        <v>0</v>
      </c>
      <c r="EC48" s="110">
        <f t="shared" ref="EC48" si="1480">SUM(EC60,EC57,EC49)</f>
        <v>0</v>
      </c>
      <c r="ED48" s="110">
        <f t="shared" ref="ED48" si="1481">SUM(ED60,ED57,ED49)</f>
        <v>0</v>
      </c>
      <c r="EE48" s="110">
        <f t="shared" ref="EE48" si="1482">SUM(EE60,EE57,EE49)</f>
        <v>0</v>
      </c>
      <c r="EF48" s="110">
        <f t="shared" ref="EF48" si="1483">SUM(EF60,EF57,EF49)</f>
        <v>0</v>
      </c>
      <c r="EG48" s="110">
        <f t="shared" ref="EG48" si="1484">SUM(EG60,EG57,EG49)</f>
        <v>0</v>
      </c>
      <c r="EH48" s="103">
        <f t="shared" si="1253"/>
        <v>0</v>
      </c>
      <c r="EI48" s="103">
        <f t="shared" si="1254"/>
        <v>0</v>
      </c>
      <c r="EJ48" s="110">
        <f t="shared" ref="EJ48:GQ48" si="1485">SUM(EJ49:EJ60)</f>
        <v>0</v>
      </c>
      <c r="EK48" s="110">
        <f t="shared" si="1485"/>
        <v>0</v>
      </c>
      <c r="EL48" s="110">
        <f t="shared" si="1485"/>
        <v>0</v>
      </c>
      <c r="EM48" s="110">
        <f t="shared" si="1485"/>
        <v>0</v>
      </c>
      <c r="EN48" s="110">
        <f>SUM(EN60,EN57,EN49)</f>
        <v>0</v>
      </c>
      <c r="EO48" s="110">
        <f t="shared" ref="EO48" si="1486">SUM(EO60,EO57,EO49)</f>
        <v>0</v>
      </c>
      <c r="EP48" s="110">
        <f t="shared" ref="EP48" si="1487">SUM(EP60,EP57,EP49)</f>
        <v>0</v>
      </c>
      <c r="EQ48" s="110">
        <f t="shared" ref="EQ48" si="1488">SUM(EQ60,EQ57,EQ49)</f>
        <v>0</v>
      </c>
      <c r="ER48" s="110">
        <f t="shared" ref="ER48" si="1489">SUM(ER60,ER57,ER49)</f>
        <v>0</v>
      </c>
      <c r="ES48" s="110">
        <f t="shared" ref="ES48" si="1490">SUM(ES60,ES57,ES49)</f>
        <v>0</v>
      </c>
      <c r="ET48" s="103">
        <f t="shared" si="1256"/>
        <v>0</v>
      </c>
      <c r="EU48" s="103">
        <f t="shared" si="1257"/>
        <v>0</v>
      </c>
      <c r="EV48" s="110">
        <f t="shared" si="1485"/>
        <v>0</v>
      </c>
      <c r="EW48" s="110">
        <f t="shared" si="1485"/>
        <v>0</v>
      </c>
      <c r="EX48" s="110">
        <f t="shared" si="1485"/>
        <v>0</v>
      </c>
      <c r="EY48" s="110">
        <f t="shared" si="1485"/>
        <v>0</v>
      </c>
      <c r="EZ48" s="110">
        <f>SUM(EZ60,EZ57,EZ49)</f>
        <v>0</v>
      </c>
      <c r="FA48" s="110">
        <f t="shared" ref="FA48" si="1491">SUM(FA60,FA57,FA49)</f>
        <v>0</v>
      </c>
      <c r="FB48" s="110">
        <f t="shared" ref="FB48" si="1492">SUM(FB60,FB57,FB49)</f>
        <v>0</v>
      </c>
      <c r="FC48" s="110">
        <f t="shared" ref="FC48" si="1493">SUM(FC60,FC57,FC49)</f>
        <v>0</v>
      </c>
      <c r="FD48" s="110">
        <f t="shared" ref="FD48" si="1494">SUM(FD60,FD57,FD49)</f>
        <v>0</v>
      </c>
      <c r="FE48" s="110">
        <f t="shared" ref="FE48" si="1495">SUM(FE60,FE57,FE49)</f>
        <v>0</v>
      </c>
      <c r="FF48" s="103">
        <f t="shared" si="1258"/>
        <v>0</v>
      </c>
      <c r="FG48" s="103">
        <f t="shared" si="1259"/>
        <v>0</v>
      </c>
      <c r="FH48" s="110">
        <f t="shared" si="1485"/>
        <v>0</v>
      </c>
      <c r="FI48" s="110">
        <f t="shared" si="1485"/>
        <v>0</v>
      </c>
      <c r="FJ48" s="110">
        <f t="shared" si="1485"/>
        <v>0</v>
      </c>
      <c r="FK48" s="110">
        <f t="shared" si="1485"/>
        <v>0</v>
      </c>
      <c r="FL48" s="110">
        <f>SUM(FL60,FL57,FL49)</f>
        <v>0</v>
      </c>
      <c r="FM48" s="110">
        <f t="shared" ref="FM48" si="1496">SUM(FM60,FM57,FM49)</f>
        <v>0</v>
      </c>
      <c r="FN48" s="110">
        <f t="shared" ref="FN48" si="1497">SUM(FN60,FN57,FN49)</f>
        <v>0</v>
      </c>
      <c r="FO48" s="110">
        <f t="shared" ref="FO48" si="1498">SUM(FO60,FO57,FO49)</f>
        <v>0</v>
      </c>
      <c r="FP48" s="110">
        <f t="shared" ref="FP48" si="1499">SUM(FP60,FP57,FP49)</f>
        <v>0</v>
      </c>
      <c r="FQ48" s="110">
        <f t="shared" ref="FQ48" si="1500">SUM(FQ60,FQ57,FQ49)</f>
        <v>0</v>
      </c>
      <c r="FR48" s="103">
        <f t="shared" si="1260"/>
        <v>0</v>
      </c>
      <c r="FS48" s="103">
        <f t="shared" si="1261"/>
        <v>0</v>
      </c>
      <c r="FT48" s="110">
        <f t="shared" si="1485"/>
        <v>0</v>
      </c>
      <c r="FU48" s="110">
        <f t="shared" si="1485"/>
        <v>0</v>
      </c>
      <c r="FV48" s="110">
        <f t="shared" si="1485"/>
        <v>0</v>
      </c>
      <c r="FW48" s="110">
        <f t="shared" si="1485"/>
        <v>0</v>
      </c>
      <c r="FX48" s="110">
        <f>SUM(FX60,FX57,FX49)</f>
        <v>0</v>
      </c>
      <c r="FY48" s="110">
        <f t="shared" ref="FY48" si="1501">SUM(FY60,FY57,FY49)</f>
        <v>0</v>
      </c>
      <c r="FZ48" s="110">
        <f t="shared" ref="FZ48" si="1502">SUM(FZ60,FZ57,FZ49)</f>
        <v>0</v>
      </c>
      <c r="GA48" s="110">
        <f t="shared" ref="GA48" si="1503">SUM(GA60,GA57,GA49)</f>
        <v>0</v>
      </c>
      <c r="GB48" s="110">
        <f t="shared" ref="GB48" si="1504">SUM(GB60,GB57,GB49)</f>
        <v>0</v>
      </c>
      <c r="GC48" s="110">
        <f t="shared" ref="GC48" si="1505">SUM(GC60,GC57,GC49)</f>
        <v>0</v>
      </c>
      <c r="GD48" s="103">
        <f t="shared" si="1262"/>
        <v>0</v>
      </c>
      <c r="GE48" s="103">
        <f t="shared" si="1263"/>
        <v>0</v>
      </c>
      <c r="GF48" s="110">
        <f>SUM(GF49,GF57,GF60)</f>
        <v>124</v>
      </c>
      <c r="GG48" s="110">
        <f t="shared" ref="GG48:GO48" si="1506">SUM(GG49,GG57,GG60)</f>
        <v>21283812.866500001</v>
      </c>
      <c r="GH48" s="133">
        <f t="shared" ref="GH48:GH49" si="1507">SUM(GF48/12*$A$2)</f>
        <v>31</v>
      </c>
      <c r="GI48" s="199">
        <f t="shared" ref="GI48:GI49" si="1508">SUM(GG48/12*$A$2)</f>
        <v>5320953.2166250004</v>
      </c>
      <c r="GJ48" s="110">
        <f t="shared" si="1506"/>
        <v>28</v>
      </c>
      <c r="GK48" s="110">
        <f t="shared" si="1506"/>
        <v>4909889.51</v>
      </c>
      <c r="GL48" s="110">
        <f t="shared" si="1506"/>
        <v>1</v>
      </c>
      <c r="GM48" s="110">
        <f t="shared" si="1506"/>
        <v>169297.58</v>
      </c>
      <c r="GN48" s="110">
        <f t="shared" si="1506"/>
        <v>29</v>
      </c>
      <c r="GO48" s="110">
        <f t="shared" si="1506"/>
        <v>5079187.0899999989</v>
      </c>
      <c r="GP48" s="110">
        <f t="shared" si="1485"/>
        <v>-3</v>
      </c>
      <c r="GQ48" s="110">
        <f t="shared" si="1485"/>
        <v>-411063.70662500046</v>
      </c>
      <c r="GR48" s="147"/>
      <c r="GS48" s="81"/>
      <c r="GT48" s="183"/>
      <c r="GU48" s="183"/>
    </row>
    <row r="49" spans="2:204" hidden="1" x14ac:dyDescent="0.2">
      <c r="B49" s="105"/>
      <c r="C49" s="111"/>
      <c r="D49" s="128"/>
      <c r="E49" s="127" t="s">
        <v>36</v>
      </c>
      <c r="F49" s="129">
        <v>10</v>
      </c>
      <c r="G49" s="130">
        <v>169297.5772</v>
      </c>
      <c r="H49" s="110"/>
      <c r="I49" s="110">
        <v>0</v>
      </c>
      <c r="J49" s="110">
        <f t="shared" si="278"/>
        <v>0</v>
      </c>
      <c r="K49" s="110">
        <f t="shared" si="279"/>
        <v>0</v>
      </c>
      <c r="L49" s="110">
        <f>SUM(L50:L56)</f>
        <v>0</v>
      </c>
      <c r="M49" s="110">
        <f t="shared" ref="M49:Q49" si="1509">SUM(M50:M56)</f>
        <v>0</v>
      </c>
      <c r="N49" s="110">
        <f t="shared" si="1509"/>
        <v>0</v>
      </c>
      <c r="O49" s="110">
        <f t="shared" si="1509"/>
        <v>0</v>
      </c>
      <c r="P49" s="110">
        <f t="shared" si="1509"/>
        <v>0</v>
      </c>
      <c r="Q49" s="110">
        <f t="shared" si="1509"/>
        <v>0</v>
      </c>
      <c r="R49" s="126">
        <f t="shared" si="180"/>
        <v>0</v>
      </c>
      <c r="S49" s="126">
        <f t="shared" si="181"/>
        <v>0</v>
      </c>
      <c r="T49" s="110">
        <v>102</v>
      </c>
      <c r="U49" s="110">
        <v>17268352.874400001</v>
      </c>
      <c r="V49" s="110">
        <f t="shared" si="281"/>
        <v>25.5</v>
      </c>
      <c r="W49" s="110">
        <f t="shared" si="282"/>
        <v>4317088.2186000003</v>
      </c>
      <c r="X49" s="110">
        <f>SUM(X50:X56)</f>
        <v>21</v>
      </c>
      <c r="Y49" s="110">
        <f t="shared" ref="Y49" si="1510">SUM(Y50:Y56)</f>
        <v>3555249.1799999997</v>
      </c>
      <c r="Z49" s="110">
        <f t="shared" ref="Z49" si="1511">SUM(Z50:Z56)</f>
        <v>1</v>
      </c>
      <c r="AA49" s="110">
        <f t="shared" ref="AA49" si="1512">SUM(AA50:AA56)</f>
        <v>169297.58</v>
      </c>
      <c r="AB49" s="110">
        <f t="shared" ref="AB49" si="1513">SUM(AB50:AB56)</f>
        <v>22</v>
      </c>
      <c r="AC49" s="110">
        <f t="shared" ref="AC49" si="1514">SUM(AC50:AC56)</f>
        <v>3724546.7599999993</v>
      </c>
      <c r="AD49" s="126">
        <f t="shared" si="1232"/>
        <v>-4.5</v>
      </c>
      <c r="AE49" s="126">
        <f t="shared" si="1233"/>
        <v>-761839.03860000055</v>
      </c>
      <c r="AF49" s="110">
        <f>VLOOKUP($E49,'ВМП план'!$B$8:$AL$43,12,0)</f>
        <v>0</v>
      </c>
      <c r="AG49" s="110">
        <f>VLOOKUP($E49,'ВМП план'!$B$8:$AL$43,13,0)</f>
        <v>0</v>
      </c>
      <c r="AH49" s="110">
        <f t="shared" si="288"/>
        <v>0</v>
      </c>
      <c r="AI49" s="110">
        <f t="shared" si="289"/>
        <v>0</v>
      </c>
      <c r="AJ49" s="110">
        <f>SUM(AJ50:AJ56)</f>
        <v>0</v>
      </c>
      <c r="AK49" s="110">
        <f t="shared" ref="AK49" si="1515">SUM(AK50:AK56)</f>
        <v>0</v>
      </c>
      <c r="AL49" s="110">
        <f t="shared" ref="AL49" si="1516">SUM(AL50:AL56)</f>
        <v>0</v>
      </c>
      <c r="AM49" s="110">
        <f t="shared" ref="AM49" si="1517">SUM(AM50:AM56)</f>
        <v>0</v>
      </c>
      <c r="AN49" s="110">
        <f t="shared" ref="AN49" si="1518">SUM(AN50:AN56)</f>
        <v>0</v>
      </c>
      <c r="AO49" s="110">
        <f t="shared" ref="AO49" si="1519">SUM(AO50:AO56)</f>
        <v>0</v>
      </c>
      <c r="AP49" s="126">
        <f t="shared" si="1234"/>
        <v>0</v>
      </c>
      <c r="AQ49" s="126">
        <f t="shared" si="1235"/>
        <v>0</v>
      </c>
      <c r="AR49" s="110"/>
      <c r="AS49" s="110"/>
      <c r="AT49" s="110">
        <f t="shared" si="295"/>
        <v>0</v>
      </c>
      <c r="AU49" s="110">
        <f t="shared" si="296"/>
        <v>0</v>
      </c>
      <c r="AV49" s="110">
        <f>SUM(AV50:AV56)</f>
        <v>0</v>
      </c>
      <c r="AW49" s="110">
        <f t="shared" ref="AW49" si="1520">SUM(AW50:AW56)</f>
        <v>0</v>
      </c>
      <c r="AX49" s="110">
        <f t="shared" ref="AX49" si="1521">SUM(AX50:AX56)</f>
        <v>0</v>
      </c>
      <c r="AY49" s="110">
        <f t="shared" ref="AY49" si="1522">SUM(AY50:AY56)</f>
        <v>0</v>
      </c>
      <c r="AZ49" s="110">
        <f t="shared" ref="AZ49" si="1523">SUM(AZ50:AZ56)</f>
        <v>0</v>
      </c>
      <c r="BA49" s="110">
        <f t="shared" ref="BA49" si="1524">SUM(BA50:BA56)</f>
        <v>0</v>
      </c>
      <c r="BB49" s="126">
        <f t="shared" si="1236"/>
        <v>0</v>
      </c>
      <c r="BC49" s="126">
        <f t="shared" si="1237"/>
        <v>0</v>
      </c>
      <c r="BD49" s="110"/>
      <c r="BE49" s="110">
        <v>0</v>
      </c>
      <c r="BF49" s="110">
        <f t="shared" si="302"/>
        <v>0</v>
      </c>
      <c r="BG49" s="110">
        <f t="shared" si="303"/>
        <v>0</v>
      </c>
      <c r="BH49" s="110">
        <f>SUM(BH50:BH56)</f>
        <v>0</v>
      </c>
      <c r="BI49" s="110">
        <f t="shared" ref="BI49" si="1525">SUM(BI50:BI56)</f>
        <v>0</v>
      </c>
      <c r="BJ49" s="110">
        <f t="shared" ref="BJ49" si="1526">SUM(BJ50:BJ56)</f>
        <v>0</v>
      </c>
      <c r="BK49" s="110">
        <f t="shared" ref="BK49" si="1527">SUM(BK50:BK56)</f>
        <v>0</v>
      </c>
      <c r="BL49" s="110">
        <f t="shared" ref="BL49" si="1528">SUM(BL50:BL56)</f>
        <v>0</v>
      </c>
      <c r="BM49" s="110">
        <f t="shared" ref="BM49" si="1529">SUM(BM50:BM56)</f>
        <v>0</v>
      </c>
      <c r="BN49" s="126">
        <f t="shared" si="1238"/>
        <v>0</v>
      </c>
      <c r="BO49" s="126">
        <f t="shared" si="1239"/>
        <v>0</v>
      </c>
      <c r="BP49" s="110"/>
      <c r="BQ49" s="110"/>
      <c r="BR49" s="110">
        <f t="shared" si="309"/>
        <v>0</v>
      </c>
      <c r="BS49" s="110">
        <f t="shared" si="310"/>
        <v>0</v>
      </c>
      <c r="BT49" s="110">
        <f>SUM(BT50:BT56)</f>
        <v>0</v>
      </c>
      <c r="BU49" s="110">
        <f t="shared" ref="BU49" si="1530">SUM(BU50:BU56)</f>
        <v>0</v>
      </c>
      <c r="BV49" s="110">
        <f t="shared" ref="BV49" si="1531">SUM(BV50:BV56)</f>
        <v>0</v>
      </c>
      <c r="BW49" s="110">
        <f t="shared" ref="BW49" si="1532">SUM(BW50:BW56)</f>
        <v>0</v>
      </c>
      <c r="BX49" s="110">
        <f t="shared" ref="BX49" si="1533">SUM(BX50:BX56)</f>
        <v>0</v>
      </c>
      <c r="BY49" s="110">
        <f t="shared" ref="BY49" si="1534">SUM(BY50:BY56)</f>
        <v>0</v>
      </c>
      <c r="BZ49" s="126">
        <f t="shared" si="1241"/>
        <v>0</v>
      </c>
      <c r="CA49" s="126">
        <f t="shared" si="1242"/>
        <v>0</v>
      </c>
      <c r="CB49" s="110"/>
      <c r="CC49" s="110"/>
      <c r="CD49" s="110">
        <f t="shared" si="316"/>
        <v>0</v>
      </c>
      <c r="CE49" s="110">
        <f t="shared" si="317"/>
        <v>0</v>
      </c>
      <c r="CF49" s="110">
        <f>SUM(CF50:CF56)</f>
        <v>0</v>
      </c>
      <c r="CG49" s="110">
        <f t="shared" ref="CG49" si="1535">SUM(CG50:CG56)</f>
        <v>0</v>
      </c>
      <c r="CH49" s="110">
        <f t="shared" ref="CH49" si="1536">SUM(CH50:CH56)</f>
        <v>0</v>
      </c>
      <c r="CI49" s="110">
        <f t="shared" ref="CI49" si="1537">SUM(CI50:CI56)</f>
        <v>0</v>
      </c>
      <c r="CJ49" s="110">
        <f t="shared" ref="CJ49" si="1538">SUM(CJ50:CJ56)</f>
        <v>0</v>
      </c>
      <c r="CK49" s="110">
        <f t="shared" ref="CK49" si="1539">SUM(CK50:CK56)</f>
        <v>0</v>
      </c>
      <c r="CL49" s="126">
        <f t="shared" si="1244"/>
        <v>0</v>
      </c>
      <c r="CM49" s="126">
        <f t="shared" si="1245"/>
        <v>0</v>
      </c>
      <c r="CN49" s="110"/>
      <c r="CO49" s="110"/>
      <c r="CP49" s="110">
        <f t="shared" si="323"/>
        <v>0</v>
      </c>
      <c r="CQ49" s="110">
        <f t="shared" si="324"/>
        <v>0</v>
      </c>
      <c r="CR49" s="110">
        <f>SUM(CR50:CR56)</f>
        <v>0</v>
      </c>
      <c r="CS49" s="110">
        <f t="shared" ref="CS49" si="1540">SUM(CS50:CS56)</f>
        <v>0</v>
      </c>
      <c r="CT49" s="110">
        <f t="shared" ref="CT49" si="1541">SUM(CT50:CT56)</f>
        <v>0</v>
      </c>
      <c r="CU49" s="110">
        <f t="shared" ref="CU49" si="1542">SUM(CU50:CU56)</f>
        <v>0</v>
      </c>
      <c r="CV49" s="110">
        <f t="shared" ref="CV49" si="1543">SUM(CV50:CV56)</f>
        <v>0</v>
      </c>
      <c r="CW49" s="110">
        <f t="shared" ref="CW49" si="1544">SUM(CW50:CW56)</f>
        <v>0</v>
      </c>
      <c r="CX49" s="126">
        <f t="shared" si="1246"/>
        <v>0</v>
      </c>
      <c r="CY49" s="126">
        <f t="shared" si="1247"/>
        <v>0</v>
      </c>
      <c r="CZ49" s="110"/>
      <c r="DA49" s="110"/>
      <c r="DB49" s="110">
        <f t="shared" si="330"/>
        <v>0</v>
      </c>
      <c r="DC49" s="110">
        <f t="shared" si="331"/>
        <v>0</v>
      </c>
      <c r="DD49" s="110">
        <f>SUM(DD50:DD56)</f>
        <v>0</v>
      </c>
      <c r="DE49" s="110">
        <f t="shared" ref="DE49" si="1545">SUM(DE50:DE56)</f>
        <v>0</v>
      </c>
      <c r="DF49" s="110">
        <f t="shared" ref="DF49" si="1546">SUM(DF50:DF56)</f>
        <v>0</v>
      </c>
      <c r="DG49" s="110">
        <f t="shared" ref="DG49" si="1547">SUM(DG50:DG56)</f>
        <v>0</v>
      </c>
      <c r="DH49" s="110">
        <f t="shared" ref="DH49" si="1548">SUM(DH50:DH56)</f>
        <v>0</v>
      </c>
      <c r="DI49" s="110">
        <f t="shared" ref="DI49" si="1549">SUM(DI50:DI56)</f>
        <v>0</v>
      </c>
      <c r="DJ49" s="126">
        <f t="shared" si="1248"/>
        <v>0</v>
      </c>
      <c r="DK49" s="126">
        <f t="shared" si="1249"/>
        <v>0</v>
      </c>
      <c r="DL49" s="110"/>
      <c r="DM49" s="110"/>
      <c r="DN49" s="110">
        <f t="shared" si="337"/>
        <v>0</v>
      </c>
      <c r="DO49" s="110">
        <f t="shared" si="338"/>
        <v>0</v>
      </c>
      <c r="DP49" s="110">
        <f>SUM(DP50:DP56)</f>
        <v>0</v>
      </c>
      <c r="DQ49" s="110">
        <f t="shared" ref="DQ49" si="1550">SUM(DQ50:DQ56)</f>
        <v>0</v>
      </c>
      <c r="DR49" s="110">
        <f t="shared" ref="DR49" si="1551">SUM(DR50:DR56)</f>
        <v>0</v>
      </c>
      <c r="DS49" s="110">
        <f t="shared" ref="DS49" si="1552">SUM(DS50:DS56)</f>
        <v>0</v>
      </c>
      <c r="DT49" s="110">
        <f t="shared" ref="DT49" si="1553">SUM(DT50:DT56)</f>
        <v>0</v>
      </c>
      <c r="DU49" s="110">
        <f t="shared" ref="DU49" si="1554">SUM(DU50:DU56)</f>
        <v>0</v>
      </c>
      <c r="DV49" s="126">
        <f t="shared" si="1250"/>
        <v>0</v>
      </c>
      <c r="DW49" s="126">
        <f t="shared" si="1251"/>
        <v>0</v>
      </c>
      <c r="DX49" s="110"/>
      <c r="DY49" s="110">
        <v>0</v>
      </c>
      <c r="DZ49" s="110">
        <f t="shared" si="344"/>
        <v>0</v>
      </c>
      <c r="EA49" s="110">
        <f t="shared" si="345"/>
        <v>0</v>
      </c>
      <c r="EB49" s="110">
        <f>SUM(EB50:EB56)</f>
        <v>0</v>
      </c>
      <c r="EC49" s="110">
        <f t="shared" ref="EC49" si="1555">SUM(EC50:EC56)</f>
        <v>0</v>
      </c>
      <c r="ED49" s="110">
        <f t="shared" ref="ED49" si="1556">SUM(ED50:ED56)</f>
        <v>0</v>
      </c>
      <c r="EE49" s="110">
        <f t="shared" ref="EE49" si="1557">SUM(EE50:EE56)</f>
        <v>0</v>
      </c>
      <c r="EF49" s="110">
        <f t="shared" ref="EF49" si="1558">SUM(EF50:EF56)</f>
        <v>0</v>
      </c>
      <c r="EG49" s="110">
        <f t="shared" ref="EG49" si="1559">SUM(EG50:EG56)</f>
        <v>0</v>
      </c>
      <c r="EH49" s="126">
        <f t="shared" si="1253"/>
        <v>0</v>
      </c>
      <c r="EI49" s="126">
        <f t="shared" si="1254"/>
        <v>0</v>
      </c>
      <c r="EJ49" s="110"/>
      <c r="EK49" s="110">
        <v>0</v>
      </c>
      <c r="EL49" s="110">
        <f t="shared" si="351"/>
        <v>0</v>
      </c>
      <c r="EM49" s="110">
        <f t="shared" si="352"/>
        <v>0</v>
      </c>
      <c r="EN49" s="110">
        <f>SUM(EN50:EN56)</f>
        <v>0</v>
      </c>
      <c r="EO49" s="110">
        <f t="shared" ref="EO49" si="1560">SUM(EO50:EO56)</f>
        <v>0</v>
      </c>
      <c r="EP49" s="110">
        <f t="shared" ref="EP49" si="1561">SUM(EP50:EP56)</f>
        <v>0</v>
      </c>
      <c r="EQ49" s="110">
        <f t="shared" ref="EQ49" si="1562">SUM(EQ50:EQ56)</f>
        <v>0</v>
      </c>
      <c r="ER49" s="110">
        <f t="shared" ref="ER49" si="1563">SUM(ER50:ER56)</f>
        <v>0</v>
      </c>
      <c r="ES49" s="110">
        <f t="shared" ref="ES49" si="1564">SUM(ES50:ES56)</f>
        <v>0</v>
      </c>
      <c r="ET49" s="126">
        <f t="shared" si="1256"/>
        <v>0</v>
      </c>
      <c r="EU49" s="126">
        <f t="shared" si="1257"/>
        <v>0</v>
      </c>
      <c r="EV49" s="110"/>
      <c r="EW49" s="110"/>
      <c r="EX49" s="110">
        <f t="shared" si="358"/>
        <v>0</v>
      </c>
      <c r="EY49" s="110">
        <f t="shared" si="359"/>
        <v>0</v>
      </c>
      <c r="EZ49" s="110">
        <f>SUM(EZ50:EZ56)</f>
        <v>0</v>
      </c>
      <c r="FA49" s="110">
        <f t="shared" ref="FA49" si="1565">SUM(FA50:FA56)</f>
        <v>0</v>
      </c>
      <c r="FB49" s="110">
        <f t="shared" ref="FB49" si="1566">SUM(FB50:FB56)</f>
        <v>0</v>
      </c>
      <c r="FC49" s="110">
        <f t="shared" ref="FC49" si="1567">SUM(FC50:FC56)</f>
        <v>0</v>
      </c>
      <c r="FD49" s="110">
        <f t="shared" ref="FD49" si="1568">SUM(FD50:FD56)</f>
        <v>0</v>
      </c>
      <c r="FE49" s="110">
        <f t="shared" ref="FE49" si="1569">SUM(FE50:FE56)</f>
        <v>0</v>
      </c>
      <c r="FF49" s="126">
        <f t="shared" si="1258"/>
        <v>0</v>
      </c>
      <c r="FG49" s="126">
        <f t="shared" si="1259"/>
        <v>0</v>
      </c>
      <c r="FH49" s="110"/>
      <c r="FI49" s="110"/>
      <c r="FJ49" s="110">
        <f t="shared" si="365"/>
        <v>0</v>
      </c>
      <c r="FK49" s="110">
        <f t="shared" si="366"/>
        <v>0</v>
      </c>
      <c r="FL49" s="110">
        <f>SUM(FL50:FL56)</f>
        <v>0</v>
      </c>
      <c r="FM49" s="110">
        <f t="shared" ref="FM49" si="1570">SUM(FM50:FM56)</f>
        <v>0</v>
      </c>
      <c r="FN49" s="110">
        <f t="shared" ref="FN49" si="1571">SUM(FN50:FN56)</f>
        <v>0</v>
      </c>
      <c r="FO49" s="110">
        <f t="shared" ref="FO49" si="1572">SUM(FO50:FO56)</f>
        <v>0</v>
      </c>
      <c r="FP49" s="110">
        <f t="shared" ref="FP49" si="1573">SUM(FP50:FP56)</f>
        <v>0</v>
      </c>
      <c r="FQ49" s="110">
        <f t="shared" ref="FQ49" si="1574">SUM(FQ50:FQ56)</f>
        <v>0</v>
      </c>
      <c r="FR49" s="126">
        <f t="shared" si="1260"/>
        <v>0</v>
      </c>
      <c r="FS49" s="126">
        <f t="shared" si="1261"/>
        <v>0</v>
      </c>
      <c r="FT49" s="110"/>
      <c r="FU49" s="110"/>
      <c r="FV49" s="110">
        <f t="shared" si="372"/>
        <v>0</v>
      </c>
      <c r="FW49" s="110">
        <f t="shared" si="373"/>
        <v>0</v>
      </c>
      <c r="FX49" s="110">
        <f>SUM(FX50:FX56)</f>
        <v>0</v>
      </c>
      <c r="FY49" s="110">
        <f t="shared" ref="FY49" si="1575">SUM(FY50:FY56)</f>
        <v>0</v>
      </c>
      <c r="FZ49" s="110">
        <f t="shared" ref="FZ49" si="1576">SUM(FZ50:FZ56)</f>
        <v>0</v>
      </c>
      <c r="GA49" s="110">
        <f t="shared" ref="GA49" si="1577">SUM(GA50:GA56)</f>
        <v>0</v>
      </c>
      <c r="GB49" s="110">
        <f t="shared" ref="GB49" si="1578">SUM(GB50:GB56)</f>
        <v>0</v>
      </c>
      <c r="GC49" s="110">
        <f t="shared" ref="GC49" si="1579">SUM(GC50:GC56)</f>
        <v>0</v>
      </c>
      <c r="GD49" s="126">
        <f t="shared" si="1262"/>
        <v>0</v>
      </c>
      <c r="GE49" s="126">
        <f t="shared" si="1263"/>
        <v>0</v>
      </c>
      <c r="GF49" s="110">
        <f t="shared" ref="GF49:GG60" si="1580">H49+T49+AF49+AR49+BD49+BP49+CB49+CN49+CZ49+DL49+DX49+EJ49+EV49+FH49+FT49</f>
        <v>102</v>
      </c>
      <c r="GG49" s="110">
        <f t="shared" si="1580"/>
        <v>17268352.874400001</v>
      </c>
      <c r="GH49" s="133">
        <f t="shared" si="1507"/>
        <v>25.5</v>
      </c>
      <c r="GI49" s="199">
        <f t="shared" si="1508"/>
        <v>4317088.2186000003</v>
      </c>
      <c r="GJ49" s="110">
        <f>SUM(GJ50:GJ56)</f>
        <v>21</v>
      </c>
      <c r="GK49" s="110">
        <f t="shared" ref="GK49" si="1581">SUM(GK50:GK56)</f>
        <v>3555249.1799999997</v>
      </c>
      <c r="GL49" s="110">
        <f t="shared" ref="GL49" si="1582">SUM(GL50:GL56)</f>
        <v>1</v>
      </c>
      <c r="GM49" s="110">
        <f t="shared" ref="GM49" si="1583">SUM(GM50:GM56)</f>
        <v>169297.58</v>
      </c>
      <c r="GN49" s="110">
        <f t="shared" ref="GN49" si="1584">SUM(GN50:GN56)</f>
        <v>22</v>
      </c>
      <c r="GO49" s="110">
        <f t="shared" ref="GO49" si="1585">SUM(GO50:GO56)</f>
        <v>3724546.7599999993</v>
      </c>
      <c r="GP49" s="110">
        <f t="shared" ref="GP49:GP60" si="1586">SUM(GJ49-GH49)</f>
        <v>-4.5</v>
      </c>
      <c r="GQ49" s="110">
        <f t="shared" ref="GQ49:GQ60" si="1587">SUM(GK49-GI49)</f>
        <v>-761839.03860000055</v>
      </c>
      <c r="GR49" s="147"/>
      <c r="GS49" s="81"/>
      <c r="GT49" s="183">
        <v>169297.5772</v>
      </c>
      <c r="GU49" s="183">
        <f t="shared" si="183"/>
        <v>169297.58</v>
      </c>
    </row>
    <row r="50" spans="2:204" s="87" customFormat="1" ht="29.25" hidden="1" customHeight="1" x14ac:dyDescent="0.2">
      <c r="B50" s="81" t="s">
        <v>148</v>
      </c>
      <c r="C50" s="82" t="s">
        <v>149</v>
      </c>
      <c r="D50" s="113">
        <v>58</v>
      </c>
      <c r="E50" s="89" t="s">
        <v>150</v>
      </c>
      <c r="F50" s="89">
        <v>10</v>
      </c>
      <c r="G50" s="101">
        <v>169297.5772</v>
      </c>
      <c r="H50" s="123"/>
      <c r="I50" s="123"/>
      <c r="J50" s="123"/>
      <c r="K50" s="123"/>
      <c r="L50" s="102">
        <f>VLOOKUP($D50,'факт '!$D$7:$AQ$89,3,0)</f>
        <v>0</v>
      </c>
      <c r="M50" s="102">
        <f>VLOOKUP($D50,'факт '!$D$7:$AQ$89,4,0)</f>
        <v>0</v>
      </c>
      <c r="N50" s="123"/>
      <c r="O50" s="123"/>
      <c r="P50" s="102">
        <f t="shared" ref="P50:P55" si="1588">SUM(L50+N50)</f>
        <v>0</v>
      </c>
      <c r="Q50" s="102">
        <f t="shared" ref="Q50:Q55" si="1589">SUM(M50+O50)</f>
        <v>0</v>
      </c>
      <c r="R50" s="103">
        <f t="shared" ref="R50:R55" si="1590">SUM(L50-J50)</f>
        <v>0</v>
      </c>
      <c r="S50" s="103">
        <f t="shared" ref="S50:S55" si="1591">SUM(M50-K50)</f>
        <v>0</v>
      </c>
      <c r="T50" s="123"/>
      <c r="U50" s="123"/>
      <c r="V50" s="123"/>
      <c r="W50" s="123"/>
      <c r="X50" s="102">
        <f>VLOOKUP($D50,'факт '!$D$7:$AQ$89,7,0)</f>
        <v>1</v>
      </c>
      <c r="Y50" s="102">
        <f>VLOOKUP($D50,'факт '!$D$7:$AQ$89,8,0)</f>
        <v>169297.58</v>
      </c>
      <c r="Z50" s="102">
        <f>VLOOKUP($D50,'факт '!$D$7:$AQ$89,9,0)</f>
        <v>1</v>
      </c>
      <c r="AA50" s="102">
        <f>VLOOKUP($D50,'факт '!$D$7:$AQ$89,10,0)</f>
        <v>169297.58</v>
      </c>
      <c r="AB50" s="102">
        <f t="shared" ref="AB50:AB55" si="1592">SUM(X50+Z50)</f>
        <v>2</v>
      </c>
      <c r="AC50" s="102">
        <f t="shared" ref="AC50:AC55" si="1593">SUM(Y50+AA50)</f>
        <v>338595.16</v>
      </c>
      <c r="AD50" s="103">
        <f t="shared" ref="AD50:AD55" si="1594">SUM(X50-V50)</f>
        <v>1</v>
      </c>
      <c r="AE50" s="103">
        <f t="shared" ref="AE50:AE55" si="1595">SUM(Y50-W50)</f>
        <v>169297.58</v>
      </c>
      <c r="AF50" s="123"/>
      <c r="AG50" s="123"/>
      <c r="AH50" s="123"/>
      <c r="AI50" s="123"/>
      <c r="AJ50" s="102">
        <f>VLOOKUP($D50,'факт '!$D$7:$AQ$89,5,0)</f>
        <v>0</v>
      </c>
      <c r="AK50" s="102">
        <f>VLOOKUP($D50,'факт '!$D$7:$AQ$89,6,0)</f>
        <v>0</v>
      </c>
      <c r="AL50" s="102"/>
      <c r="AM50" s="102"/>
      <c r="AN50" s="102">
        <f t="shared" ref="AN50:AN55" si="1596">SUM(AJ50+AL50)</f>
        <v>0</v>
      </c>
      <c r="AO50" s="102">
        <f t="shared" ref="AO50:AO55" si="1597">SUM(AK50+AM50)</f>
        <v>0</v>
      </c>
      <c r="AP50" s="103">
        <f t="shared" ref="AP50:AP55" si="1598">SUM(AJ50-AH50)</f>
        <v>0</v>
      </c>
      <c r="AQ50" s="103">
        <f t="shared" ref="AQ50:AQ55" si="1599">SUM(AK50-AI50)</f>
        <v>0</v>
      </c>
      <c r="AR50" s="123"/>
      <c r="AS50" s="123"/>
      <c r="AT50" s="123"/>
      <c r="AU50" s="123"/>
      <c r="AV50" s="102">
        <f>VLOOKUP($D50,'факт '!$D$7:$AQ$89,11,0)</f>
        <v>0</v>
      </c>
      <c r="AW50" s="102">
        <f>VLOOKUP($D50,'факт '!$D$7:$AQ$89,12,0)</f>
        <v>0</v>
      </c>
      <c r="AX50" s="102"/>
      <c r="AY50" s="102"/>
      <c r="AZ50" s="102">
        <f t="shared" ref="AZ50:AZ55" si="1600">SUM(AV50+AX50)</f>
        <v>0</v>
      </c>
      <c r="BA50" s="102">
        <f t="shared" ref="BA50:BA55" si="1601">SUM(AW50+AY50)</f>
        <v>0</v>
      </c>
      <c r="BB50" s="103">
        <f t="shared" ref="BB50:BB55" si="1602">SUM(AV50-AT50)</f>
        <v>0</v>
      </c>
      <c r="BC50" s="103">
        <f t="shared" ref="BC50:BC55" si="1603">SUM(AW50-AU50)</f>
        <v>0</v>
      </c>
      <c r="BD50" s="123"/>
      <c r="BE50" s="123"/>
      <c r="BF50" s="123"/>
      <c r="BG50" s="123"/>
      <c r="BH50" s="102">
        <f>VLOOKUP($D50,'факт '!$D$7:$AQ$89,15,0)</f>
        <v>0</v>
      </c>
      <c r="BI50" s="102">
        <f>VLOOKUP($D50,'факт '!$D$7:$AQ$89,16,0)</f>
        <v>0</v>
      </c>
      <c r="BJ50" s="102">
        <f>VLOOKUP($D50,'факт '!$D$7:$AQ$89,17,0)</f>
        <v>0</v>
      </c>
      <c r="BK50" s="102">
        <f>VLOOKUP($D50,'факт '!$D$7:$AQ$89,18,0)</f>
        <v>0</v>
      </c>
      <c r="BL50" s="102">
        <f t="shared" ref="BL50:BL55" si="1604">SUM(BH50+BJ50)</f>
        <v>0</v>
      </c>
      <c r="BM50" s="102">
        <f t="shared" ref="BM50:BM55" si="1605">SUM(BI50+BK50)</f>
        <v>0</v>
      </c>
      <c r="BN50" s="103">
        <f t="shared" ref="BN50:BN55" si="1606">SUM(BH50-BF50)</f>
        <v>0</v>
      </c>
      <c r="BO50" s="103">
        <f t="shared" ref="BO50:BO55" si="1607">SUM(BI50-BG50)</f>
        <v>0</v>
      </c>
      <c r="BP50" s="123"/>
      <c r="BQ50" s="123"/>
      <c r="BR50" s="123"/>
      <c r="BS50" s="123"/>
      <c r="BT50" s="102">
        <f>VLOOKUP($D50,'факт '!$D$7:$AQ$89,19,0)</f>
        <v>0</v>
      </c>
      <c r="BU50" s="102">
        <f>VLOOKUP($D50,'факт '!$D$7:$AQ$89,20,0)</f>
        <v>0</v>
      </c>
      <c r="BV50" s="102">
        <f>VLOOKUP($D50,'факт '!$D$7:$AQ$89,21,0)</f>
        <v>0</v>
      </c>
      <c r="BW50" s="102">
        <f>VLOOKUP($D50,'факт '!$D$7:$AQ$89,22,0)</f>
        <v>0</v>
      </c>
      <c r="BX50" s="102">
        <f t="shared" ref="BX50:BX55" si="1608">SUM(BT50+BV50)</f>
        <v>0</v>
      </c>
      <c r="BY50" s="102">
        <f t="shared" ref="BY50:BY55" si="1609">SUM(BU50+BW50)</f>
        <v>0</v>
      </c>
      <c r="BZ50" s="103">
        <f t="shared" ref="BZ50:BZ55" si="1610">SUM(BT50-BR50)</f>
        <v>0</v>
      </c>
      <c r="CA50" s="103">
        <f t="shared" ref="CA50:CA55" si="1611">SUM(BU50-BS50)</f>
        <v>0</v>
      </c>
      <c r="CB50" s="123"/>
      <c r="CC50" s="123"/>
      <c r="CD50" s="123"/>
      <c r="CE50" s="123"/>
      <c r="CF50" s="102">
        <f>VLOOKUP($D50,'факт '!$D$7:$AQ$89,23,0)</f>
        <v>0</v>
      </c>
      <c r="CG50" s="102">
        <f>VLOOKUP($D50,'факт '!$D$7:$AQ$89,24,0)</f>
        <v>0</v>
      </c>
      <c r="CH50" s="102">
        <f>VLOOKUP($D50,'факт '!$D$7:$AQ$89,25,0)</f>
        <v>0</v>
      </c>
      <c r="CI50" s="102">
        <f>VLOOKUP($D50,'факт '!$D$7:$AQ$89,26,0)</f>
        <v>0</v>
      </c>
      <c r="CJ50" s="102">
        <f t="shared" ref="CJ50:CJ55" si="1612">SUM(CF50+CH50)</f>
        <v>0</v>
      </c>
      <c r="CK50" s="102">
        <f t="shared" ref="CK50:CK55" si="1613">SUM(CG50+CI50)</f>
        <v>0</v>
      </c>
      <c r="CL50" s="103">
        <f t="shared" ref="CL50:CL55" si="1614">SUM(CF50-CD50)</f>
        <v>0</v>
      </c>
      <c r="CM50" s="103">
        <f t="shared" ref="CM50:CM55" si="1615">SUM(CG50-CE50)</f>
        <v>0</v>
      </c>
      <c r="CN50" s="123"/>
      <c r="CO50" s="123"/>
      <c r="CP50" s="123"/>
      <c r="CQ50" s="123"/>
      <c r="CR50" s="102">
        <f>VLOOKUP($D50,'факт '!$D$7:$AQ$89,27,0)</f>
        <v>0</v>
      </c>
      <c r="CS50" s="102">
        <f>VLOOKUP($D50,'факт '!$D$7:$AQ$89,28,0)</f>
        <v>0</v>
      </c>
      <c r="CT50" s="102">
        <f>VLOOKUP($D50,'факт '!$D$7:$AQ$89,29,0)</f>
        <v>0</v>
      </c>
      <c r="CU50" s="102">
        <f>VLOOKUP($D50,'факт '!$D$7:$AQ$89,30,0)</f>
        <v>0</v>
      </c>
      <c r="CV50" s="102">
        <f t="shared" ref="CV50:CV55" si="1616">SUM(CR50+CT50)</f>
        <v>0</v>
      </c>
      <c r="CW50" s="102">
        <f t="shared" ref="CW50:CW55" si="1617">SUM(CS50+CU50)</f>
        <v>0</v>
      </c>
      <c r="CX50" s="103">
        <f t="shared" ref="CX50:CX55" si="1618">SUM(CR50-CP50)</f>
        <v>0</v>
      </c>
      <c r="CY50" s="103">
        <f t="shared" ref="CY50:CY55" si="1619">SUM(CS50-CQ50)</f>
        <v>0</v>
      </c>
      <c r="CZ50" s="123"/>
      <c r="DA50" s="123"/>
      <c r="DB50" s="123"/>
      <c r="DC50" s="123"/>
      <c r="DD50" s="102">
        <f>VLOOKUP($D50,'факт '!$D$7:$AQ$89,31,0)</f>
        <v>0</v>
      </c>
      <c r="DE50" s="102">
        <f>VLOOKUP($D50,'факт '!$D$7:$AQ$89,32,0)</f>
        <v>0</v>
      </c>
      <c r="DF50" s="102"/>
      <c r="DG50" s="102"/>
      <c r="DH50" s="102">
        <f t="shared" ref="DH50:DH55" si="1620">SUM(DD50+DF50)</f>
        <v>0</v>
      </c>
      <c r="DI50" s="102">
        <f t="shared" ref="DI50:DI55" si="1621">SUM(DE50+DG50)</f>
        <v>0</v>
      </c>
      <c r="DJ50" s="103">
        <f t="shared" ref="DJ50:DJ55" si="1622">SUM(DD50-DB50)</f>
        <v>0</v>
      </c>
      <c r="DK50" s="103">
        <f t="shared" ref="DK50:DK55" si="1623">SUM(DE50-DC50)</f>
        <v>0</v>
      </c>
      <c r="DL50" s="123"/>
      <c r="DM50" s="123"/>
      <c r="DN50" s="123"/>
      <c r="DO50" s="123"/>
      <c r="DP50" s="102">
        <f>VLOOKUP($D50,'факт '!$D$7:$AQ$89,13,0)</f>
        <v>0</v>
      </c>
      <c r="DQ50" s="102">
        <f>VLOOKUP($D50,'факт '!$D$7:$AQ$89,14,0)</f>
        <v>0</v>
      </c>
      <c r="DR50" s="102"/>
      <c r="DS50" s="102"/>
      <c r="DT50" s="102">
        <f t="shared" ref="DT50:DT55" si="1624">SUM(DP50+DR50)</f>
        <v>0</v>
      </c>
      <c r="DU50" s="102">
        <f t="shared" ref="DU50:DU55" si="1625">SUM(DQ50+DS50)</f>
        <v>0</v>
      </c>
      <c r="DV50" s="103">
        <f t="shared" ref="DV50:DV55" si="1626">SUM(DP50-DN50)</f>
        <v>0</v>
      </c>
      <c r="DW50" s="103">
        <f t="shared" ref="DW50:DW55" si="1627">SUM(DQ50-DO50)</f>
        <v>0</v>
      </c>
      <c r="DX50" s="123"/>
      <c r="DY50" s="123"/>
      <c r="DZ50" s="123"/>
      <c r="EA50" s="123"/>
      <c r="EB50" s="102">
        <f>VLOOKUP($D50,'факт '!$D$7:$AQ$89,33,0)</f>
        <v>0</v>
      </c>
      <c r="EC50" s="102">
        <f>VLOOKUP($D50,'факт '!$D$7:$AQ$89,34,0)</f>
        <v>0</v>
      </c>
      <c r="ED50" s="102">
        <f>VLOOKUP($D50,'факт '!$D$7:$AQ$89,35,0)</f>
        <v>0</v>
      </c>
      <c r="EE50" s="102">
        <f>VLOOKUP($D50,'факт '!$D$7:$AQ$89,36,0)</f>
        <v>0</v>
      </c>
      <c r="EF50" s="102">
        <f t="shared" ref="EF50:EF55" si="1628">SUM(EB50+ED50)</f>
        <v>0</v>
      </c>
      <c r="EG50" s="102">
        <f t="shared" ref="EG50:EG55" si="1629">SUM(EC50+EE50)</f>
        <v>0</v>
      </c>
      <c r="EH50" s="103">
        <f t="shared" ref="EH50:EH55" si="1630">SUM(EB50-DZ50)</f>
        <v>0</v>
      </c>
      <c r="EI50" s="103">
        <f t="shared" ref="EI50:EI55" si="1631">SUM(EC50-EA50)</f>
        <v>0</v>
      </c>
      <c r="EJ50" s="123"/>
      <c r="EK50" s="123"/>
      <c r="EL50" s="123"/>
      <c r="EM50" s="123"/>
      <c r="EN50" s="102">
        <f>VLOOKUP($D50,'факт '!$D$7:$AQ$89,37,0)</f>
        <v>0</v>
      </c>
      <c r="EO50" s="102">
        <f>VLOOKUP($D50,'факт '!$D$7:$AQ$89,38,0)</f>
        <v>0</v>
      </c>
      <c r="EP50" s="102">
        <f>VLOOKUP($D50,'факт '!$D$7:$AQ$89,39,0)</f>
        <v>0</v>
      </c>
      <c r="EQ50" s="102">
        <f>VLOOKUP($D50,'факт '!$D$7:$AQ$89,40,0)</f>
        <v>0</v>
      </c>
      <c r="ER50" s="102">
        <f t="shared" ref="ER50:ER55" si="1632">SUM(EN50+EP50)</f>
        <v>0</v>
      </c>
      <c r="ES50" s="102">
        <f t="shared" ref="ES50:ES55" si="1633">SUM(EO50+EQ50)</f>
        <v>0</v>
      </c>
      <c r="ET50" s="103">
        <f t="shared" ref="ET50:ET55" si="1634">SUM(EN50-EL50)</f>
        <v>0</v>
      </c>
      <c r="EU50" s="103">
        <f t="shared" ref="EU50:EU55" si="1635">SUM(EO50-EM50)</f>
        <v>0</v>
      </c>
      <c r="EV50" s="123"/>
      <c r="EW50" s="123"/>
      <c r="EX50" s="123"/>
      <c r="EY50" s="123"/>
      <c r="EZ50" s="102"/>
      <c r="FA50" s="102"/>
      <c r="FB50" s="102"/>
      <c r="FC50" s="102"/>
      <c r="FD50" s="102">
        <f t="shared" ref="FD50:FD56" si="1636">SUM(EZ50+FB50)</f>
        <v>0</v>
      </c>
      <c r="FE50" s="102">
        <f t="shared" ref="FE50:FE56" si="1637">SUM(FA50+FC50)</f>
        <v>0</v>
      </c>
      <c r="FF50" s="103">
        <f t="shared" si="1258"/>
        <v>0</v>
      </c>
      <c r="FG50" s="103">
        <f t="shared" si="1259"/>
        <v>0</v>
      </c>
      <c r="FH50" s="123"/>
      <c r="FI50" s="123"/>
      <c r="FJ50" s="123"/>
      <c r="FK50" s="123"/>
      <c r="FL50" s="102"/>
      <c r="FM50" s="102"/>
      <c r="FN50" s="102"/>
      <c r="FO50" s="102"/>
      <c r="FP50" s="102">
        <f t="shared" ref="FP50:FP56" si="1638">SUM(FL50+FN50)</f>
        <v>0</v>
      </c>
      <c r="FQ50" s="102">
        <f t="shared" ref="FQ50:FQ56" si="1639">SUM(FM50+FO50)</f>
        <v>0</v>
      </c>
      <c r="FR50" s="103">
        <f t="shared" si="1260"/>
        <v>0</v>
      </c>
      <c r="FS50" s="103">
        <f t="shared" si="1261"/>
        <v>0</v>
      </c>
      <c r="FT50" s="123"/>
      <c r="FU50" s="123"/>
      <c r="FV50" s="123"/>
      <c r="FW50" s="123"/>
      <c r="FX50" s="102"/>
      <c r="FY50" s="102"/>
      <c r="FZ50" s="102"/>
      <c r="GA50" s="102"/>
      <c r="GB50" s="102">
        <f t="shared" ref="GB50:GB56" si="1640">SUM(FX50+FZ50)</f>
        <v>0</v>
      </c>
      <c r="GC50" s="102">
        <f t="shared" ref="GC50:GC56" si="1641">SUM(FY50+GA50)</f>
        <v>0</v>
      </c>
      <c r="GD50" s="103">
        <f t="shared" si="1262"/>
        <v>0</v>
      </c>
      <c r="GE50" s="103">
        <f t="shared" si="1263"/>
        <v>0</v>
      </c>
      <c r="GF50" s="102">
        <f t="shared" ref="GF50:GF56" si="1642">SUM(H50,T50,AF50,AR50,BD50,BP50,CB50,CN50,CZ50,DL50,DX50,EJ50,EV50)</f>
        <v>0</v>
      </c>
      <c r="GG50" s="102">
        <f t="shared" ref="GG50:GG56" si="1643">SUM(I50,U50,AG50,AS50,BE50,BQ50,CC50,CO50,DA50,DM50,DY50,EK50,EW50)</f>
        <v>0</v>
      </c>
      <c r="GH50" s="102">
        <f t="shared" ref="GH50:GH56" si="1644">SUM(J50,V50,AH50,AT50,BF50,BR50,CD50,CP50,DB50,DN50,DZ50,EL50,EX50)</f>
        <v>0</v>
      </c>
      <c r="GI50" s="102">
        <f t="shared" ref="GI50:GI56" si="1645">SUM(K50,W50,AI50,AU50,BG50,BS50,CE50,CQ50,DC50,DO50,EA50,EM50,EY50)</f>
        <v>0</v>
      </c>
      <c r="GJ50" s="102">
        <f t="shared" ref="GJ50:GJ55" si="1646">SUM(L50,X50,AJ50,AV50,BH50,BT50,CF50,CR50,DD50,DP50,EB50,EN50,EZ50)</f>
        <v>1</v>
      </c>
      <c r="GK50" s="102">
        <f t="shared" ref="GK50:GK55" si="1647">SUM(M50,Y50,AK50,AW50,BI50,BU50,CG50,CS50,DE50,DQ50,EC50,EO50,FA50)</f>
        <v>169297.58</v>
      </c>
      <c r="GL50" s="102">
        <f t="shared" ref="GL50:GL55" si="1648">SUM(N50,Z50,AL50,AX50,BJ50,BV50,CH50,CT50,DF50,DR50,ED50,EP50,FB50)</f>
        <v>1</v>
      </c>
      <c r="GM50" s="102">
        <f t="shared" ref="GM50:GM55" si="1649">SUM(O50,AA50,AM50,AY50,BK50,BW50,CI50,CU50,DG50,DS50,EE50,EQ50,FC50)</f>
        <v>169297.58</v>
      </c>
      <c r="GN50" s="102">
        <f t="shared" ref="GN50:GN55" si="1650">SUM(P50,AB50,AN50,AZ50,BL50,BX50,CJ50,CV50,DH50,DT50,EF50,ER50,FD50)</f>
        <v>2</v>
      </c>
      <c r="GO50" s="102">
        <f t="shared" ref="GO50:GO55" si="1651">SUM(Q50,AC50,AO50,BA50,BM50,BY50,CK50,CW50,DI50,DU50,EG50,ES50,FE50)</f>
        <v>338595.16</v>
      </c>
      <c r="GP50" s="123"/>
      <c r="GQ50" s="123"/>
      <c r="GR50" s="148"/>
      <c r="GS50" s="149"/>
      <c r="GT50" s="184">
        <v>169297.5772</v>
      </c>
      <c r="GU50" s="183">
        <f t="shared" si="183"/>
        <v>169297.58</v>
      </c>
      <c r="GV50" s="83"/>
    </row>
    <row r="51" spans="2:204" s="87" customFormat="1" ht="29.25" hidden="1" customHeight="1" x14ac:dyDescent="0.2">
      <c r="B51" s="81" t="s">
        <v>151</v>
      </c>
      <c r="C51" s="82" t="s">
        <v>152</v>
      </c>
      <c r="D51" s="113">
        <v>71</v>
      </c>
      <c r="E51" s="89" t="s">
        <v>150</v>
      </c>
      <c r="F51" s="89">
        <v>10</v>
      </c>
      <c r="G51" s="101">
        <v>169297.5772</v>
      </c>
      <c r="H51" s="123"/>
      <c r="I51" s="123"/>
      <c r="J51" s="123"/>
      <c r="K51" s="123"/>
      <c r="L51" s="102">
        <f>VLOOKUP($D51,'факт '!$D$7:$AQ$89,3,0)</f>
        <v>0</v>
      </c>
      <c r="M51" s="102">
        <f>VLOOKUP($D51,'факт '!$D$7:$AQ$89,4,0)</f>
        <v>0</v>
      </c>
      <c r="N51" s="123"/>
      <c r="O51" s="123"/>
      <c r="P51" s="102">
        <f t="shared" si="1588"/>
        <v>0</v>
      </c>
      <c r="Q51" s="102">
        <f t="shared" si="1589"/>
        <v>0</v>
      </c>
      <c r="R51" s="103">
        <f t="shared" si="1590"/>
        <v>0</v>
      </c>
      <c r="S51" s="103">
        <f t="shared" si="1591"/>
        <v>0</v>
      </c>
      <c r="T51" s="123"/>
      <c r="U51" s="123"/>
      <c r="V51" s="123"/>
      <c r="W51" s="123"/>
      <c r="X51" s="102">
        <f>VLOOKUP($D51,'факт '!$D$7:$AQ$89,7,0)</f>
        <v>1</v>
      </c>
      <c r="Y51" s="102">
        <f>VLOOKUP($D51,'факт '!$D$7:$AQ$89,8,0)</f>
        <v>169297.58</v>
      </c>
      <c r="Z51" s="102">
        <f>VLOOKUP($D51,'факт '!$D$7:$AQ$89,9,0)</f>
        <v>0</v>
      </c>
      <c r="AA51" s="102">
        <f>VLOOKUP($D51,'факт '!$D$7:$AQ$89,10,0)</f>
        <v>0</v>
      </c>
      <c r="AB51" s="102">
        <f t="shared" si="1592"/>
        <v>1</v>
      </c>
      <c r="AC51" s="102">
        <f t="shared" si="1593"/>
        <v>169297.58</v>
      </c>
      <c r="AD51" s="103">
        <f t="shared" si="1594"/>
        <v>1</v>
      </c>
      <c r="AE51" s="103">
        <f t="shared" si="1595"/>
        <v>169297.58</v>
      </c>
      <c r="AF51" s="123"/>
      <c r="AG51" s="123"/>
      <c r="AH51" s="123"/>
      <c r="AI51" s="123"/>
      <c r="AJ51" s="102">
        <f>VLOOKUP($D51,'факт '!$D$7:$AQ$89,5,0)</f>
        <v>0</v>
      </c>
      <c r="AK51" s="102">
        <f>VLOOKUP($D51,'факт '!$D$7:$AQ$89,6,0)</f>
        <v>0</v>
      </c>
      <c r="AL51" s="102"/>
      <c r="AM51" s="102"/>
      <c r="AN51" s="102">
        <f t="shared" si="1596"/>
        <v>0</v>
      </c>
      <c r="AO51" s="102">
        <f t="shared" si="1597"/>
        <v>0</v>
      </c>
      <c r="AP51" s="103">
        <f t="shared" si="1598"/>
        <v>0</v>
      </c>
      <c r="AQ51" s="103">
        <f t="shared" si="1599"/>
        <v>0</v>
      </c>
      <c r="AR51" s="123"/>
      <c r="AS51" s="123"/>
      <c r="AT51" s="123"/>
      <c r="AU51" s="123"/>
      <c r="AV51" s="102">
        <f>VLOOKUP($D51,'факт '!$D$7:$AQ$89,11,0)</f>
        <v>0</v>
      </c>
      <c r="AW51" s="102">
        <f>VLOOKUP($D51,'факт '!$D$7:$AQ$89,12,0)</f>
        <v>0</v>
      </c>
      <c r="AX51" s="102"/>
      <c r="AY51" s="102"/>
      <c r="AZ51" s="102">
        <f t="shared" si="1600"/>
        <v>0</v>
      </c>
      <c r="BA51" s="102">
        <f t="shared" si="1601"/>
        <v>0</v>
      </c>
      <c r="BB51" s="103">
        <f t="shared" si="1602"/>
        <v>0</v>
      </c>
      <c r="BC51" s="103">
        <f t="shared" si="1603"/>
        <v>0</v>
      </c>
      <c r="BD51" s="123"/>
      <c r="BE51" s="123"/>
      <c r="BF51" s="123"/>
      <c r="BG51" s="123"/>
      <c r="BH51" s="102">
        <f>VLOOKUP($D51,'факт '!$D$7:$AQ$89,15,0)</f>
        <v>0</v>
      </c>
      <c r="BI51" s="102">
        <f>VLOOKUP($D51,'факт '!$D$7:$AQ$89,16,0)</f>
        <v>0</v>
      </c>
      <c r="BJ51" s="102">
        <f>VLOOKUP($D51,'факт '!$D$7:$AQ$89,17,0)</f>
        <v>0</v>
      </c>
      <c r="BK51" s="102">
        <f>VLOOKUP($D51,'факт '!$D$7:$AQ$89,18,0)</f>
        <v>0</v>
      </c>
      <c r="BL51" s="102">
        <f t="shared" si="1604"/>
        <v>0</v>
      </c>
      <c r="BM51" s="102">
        <f t="shared" si="1605"/>
        <v>0</v>
      </c>
      <c r="BN51" s="103">
        <f t="shared" si="1606"/>
        <v>0</v>
      </c>
      <c r="BO51" s="103">
        <f t="shared" si="1607"/>
        <v>0</v>
      </c>
      <c r="BP51" s="123"/>
      <c r="BQ51" s="123"/>
      <c r="BR51" s="123"/>
      <c r="BS51" s="123"/>
      <c r="BT51" s="102">
        <f>VLOOKUP($D51,'факт '!$D$7:$AQ$89,19,0)</f>
        <v>0</v>
      </c>
      <c r="BU51" s="102">
        <f>VLOOKUP($D51,'факт '!$D$7:$AQ$89,20,0)</f>
        <v>0</v>
      </c>
      <c r="BV51" s="102">
        <f>VLOOKUP($D51,'факт '!$D$7:$AQ$89,21,0)</f>
        <v>0</v>
      </c>
      <c r="BW51" s="102">
        <f>VLOOKUP($D51,'факт '!$D$7:$AQ$89,22,0)</f>
        <v>0</v>
      </c>
      <c r="BX51" s="102">
        <f t="shared" si="1608"/>
        <v>0</v>
      </c>
      <c r="BY51" s="102">
        <f t="shared" si="1609"/>
        <v>0</v>
      </c>
      <c r="BZ51" s="103">
        <f t="shared" si="1610"/>
        <v>0</v>
      </c>
      <c r="CA51" s="103">
        <f t="shared" si="1611"/>
        <v>0</v>
      </c>
      <c r="CB51" s="123"/>
      <c r="CC51" s="123"/>
      <c r="CD51" s="123"/>
      <c r="CE51" s="123"/>
      <c r="CF51" s="102">
        <f>VLOOKUP($D51,'факт '!$D$7:$AQ$89,23,0)</f>
        <v>0</v>
      </c>
      <c r="CG51" s="102">
        <f>VLOOKUP($D51,'факт '!$D$7:$AQ$89,24,0)</f>
        <v>0</v>
      </c>
      <c r="CH51" s="102">
        <f>VLOOKUP($D51,'факт '!$D$7:$AQ$89,25,0)</f>
        <v>0</v>
      </c>
      <c r="CI51" s="102">
        <f>VLOOKUP($D51,'факт '!$D$7:$AQ$89,26,0)</f>
        <v>0</v>
      </c>
      <c r="CJ51" s="102">
        <f t="shared" si="1612"/>
        <v>0</v>
      </c>
      <c r="CK51" s="102">
        <f t="shared" si="1613"/>
        <v>0</v>
      </c>
      <c r="CL51" s="103">
        <f t="shared" si="1614"/>
        <v>0</v>
      </c>
      <c r="CM51" s="103">
        <f t="shared" si="1615"/>
        <v>0</v>
      </c>
      <c r="CN51" s="123"/>
      <c r="CO51" s="123"/>
      <c r="CP51" s="123"/>
      <c r="CQ51" s="123"/>
      <c r="CR51" s="102">
        <f>VLOOKUP($D51,'факт '!$D$7:$AQ$89,27,0)</f>
        <v>0</v>
      </c>
      <c r="CS51" s="102">
        <f>VLOOKUP($D51,'факт '!$D$7:$AQ$89,28,0)</f>
        <v>0</v>
      </c>
      <c r="CT51" s="102">
        <f>VLOOKUP($D51,'факт '!$D$7:$AQ$89,29,0)</f>
        <v>0</v>
      </c>
      <c r="CU51" s="102">
        <f>VLOOKUP($D51,'факт '!$D$7:$AQ$89,30,0)</f>
        <v>0</v>
      </c>
      <c r="CV51" s="102">
        <f t="shared" si="1616"/>
        <v>0</v>
      </c>
      <c r="CW51" s="102">
        <f t="shared" si="1617"/>
        <v>0</v>
      </c>
      <c r="CX51" s="103">
        <f t="shared" si="1618"/>
        <v>0</v>
      </c>
      <c r="CY51" s="103">
        <f t="shared" si="1619"/>
        <v>0</v>
      </c>
      <c r="CZ51" s="123"/>
      <c r="DA51" s="123"/>
      <c r="DB51" s="123"/>
      <c r="DC51" s="123"/>
      <c r="DD51" s="102">
        <f>VLOOKUP($D51,'факт '!$D$7:$AQ$89,31,0)</f>
        <v>0</v>
      </c>
      <c r="DE51" s="102">
        <f>VLOOKUP($D51,'факт '!$D$7:$AQ$89,32,0)</f>
        <v>0</v>
      </c>
      <c r="DF51" s="102"/>
      <c r="DG51" s="102"/>
      <c r="DH51" s="102">
        <f t="shared" si="1620"/>
        <v>0</v>
      </c>
      <c r="DI51" s="102">
        <f t="shared" si="1621"/>
        <v>0</v>
      </c>
      <c r="DJ51" s="103">
        <f t="shared" si="1622"/>
        <v>0</v>
      </c>
      <c r="DK51" s="103">
        <f t="shared" si="1623"/>
        <v>0</v>
      </c>
      <c r="DL51" s="123"/>
      <c r="DM51" s="123"/>
      <c r="DN51" s="123"/>
      <c r="DO51" s="123"/>
      <c r="DP51" s="102">
        <f>VLOOKUP($D51,'факт '!$D$7:$AQ$89,13,0)</f>
        <v>0</v>
      </c>
      <c r="DQ51" s="102">
        <f>VLOOKUP($D51,'факт '!$D$7:$AQ$89,14,0)</f>
        <v>0</v>
      </c>
      <c r="DR51" s="102"/>
      <c r="DS51" s="102"/>
      <c r="DT51" s="102">
        <f t="shared" si="1624"/>
        <v>0</v>
      </c>
      <c r="DU51" s="102">
        <f t="shared" si="1625"/>
        <v>0</v>
      </c>
      <c r="DV51" s="103">
        <f t="shared" si="1626"/>
        <v>0</v>
      </c>
      <c r="DW51" s="103">
        <f t="shared" si="1627"/>
        <v>0</v>
      </c>
      <c r="DX51" s="123"/>
      <c r="DY51" s="123"/>
      <c r="DZ51" s="123"/>
      <c r="EA51" s="123"/>
      <c r="EB51" s="102">
        <f>VLOOKUP($D51,'факт '!$D$7:$AQ$89,33,0)</f>
        <v>0</v>
      </c>
      <c r="EC51" s="102">
        <f>VLOOKUP($D51,'факт '!$D$7:$AQ$89,34,0)</f>
        <v>0</v>
      </c>
      <c r="ED51" s="102">
        <f>VLOOKUP($D51,'факт '!$D$7:$AQ$89,35,0)</f>
        <v>0</v>
      </c>
      <c r="EE51" s="102">
        <f>VLOOKUP($D51,'факт '!$D$7:$AQ$89,36,0)</f>
        <v>0</v>
      </c>
      <c r="EF51" s="102">
        <f t="shared" si="1628"/>
        <v>0</v>
      </c>
      <c r="EG51" s="102">
        <f t="shared" si="1629"/>
        <v>0</v>
      </c>
      <c r="EH51" s="103">
        <f t="shared" si="1630"/>
        <v>0</v>
      </c>
      <c r="EI51" s="103">
        <f t="shared" si="1631"/>
        <v>0</v>
      </c>
      <c r="EJ51" s="123"/>
      <c r="EK51" s="123"/>
      <c r="EL51" s="123"/>
      <c r="EM51" s="123"/>
      <c r="EN51" s="102">
        <f>VLOOKUP($D51,'факт '!$D$7:$AQ$89,37,0)</f>
        <v>0</v>
      </c>
      <c r="EO51" s="102">
        <f>VLOOKUP($D51,'факт '!$D$7:$AQ$89,38,0)</f>
        <v>0</v>
      </c>
      <c r="EP51" s="102">
        <f>VLOOKUP($D51,'факт '!$D$7:$AQ$89,39,0)</f>
        <v>0</v>
      </c>
      <c r="EQ51" s="102">
        <f>VLOOKUP($D51,'факт '!$D$7:$AQ$89,40,0)</f>
        <v>0</v>
      </c>
      <c r="ER51" s="102">
        <f t="shared" si="1632"/>
        <v>0</v>
      </c>
      <c r="ES51" s="102">
        <f t="shared" si="1633"/>
        <v>0</v>
      </c>
      <c r="ET51" s="103">
        <f t="shared" si="1634"/>
        <v>0</v>
      </c>
      <c r="EU51" s="103">
        <f t="shared" si="1635"/>
        <v>0</v>
      </c>
      <c r="EV51" s="123"/>
      <c r="EW51" s="123"/>
      <c r="EX51" s="123"/>
      <c r="EY51" s="123"/>
      <c r="EZ51" s="102"/>
      <c r="FA51" s="102"/>
      <c r="FB51" s="102"/>
      <c r="FC51" s="102"/>
      <c r="FD51" s="102">
        <f t="shared" si="1636"/>
        <v>0</v>
      </c>
      <c r="FE51" s="102">
        <f t="shared" si="1637"/>
        <v>0</v>
      </c>
      <c r="FF51" s="103">
        <f t="shared" si="1258"/>
        <v>0</v>
      </c>
      <c r="FG51" s="103">
        <f t="shared" si="1259"/>
        <v>0</v>
      </c>
      <c r="FH51" s="123"/>
      <c r="FI51" s="123"/>
      <c r="FJ51" s="123"/>
      <c r="FK51" s="123"/>
      <c r="FL51" s="102"/>
      <c r="FM51" s="102"/>
      <c r="FN51" s="102"/>
      <c r="FO51" s="102"/>
      <c r="FP51" s="102">
        <f t="shared" si="1638"/>
        <v>0</v>
      </c>
      <c r="FQ51" s="102">
        <f t="shared" si="1639"/>
        <v>0</v>
      </c>
      <c r="FR51" s="103">
        <f t="shared" si="1260"/>
        <v>0</v>
      </c>
      <c r="FS51" s="103">
        <f t="shared" si="1261"/>
        <v>0</v>
      </c>
      <c r="FT51" s="123"/>
      <c r="FU51" s="123"/>
      <c r="FV51" s="123"/>
      <c r="FW51" s="123"/>
      <c r="FX51" s="102"/>
      <c r="FY51" s="102"/>
      <c r="FZ51" s="102"/>
      <c r="GA51" s="102"/>
      <c r="GB51" s="102">
        <f t="shared" si="1640"/>
        <v>0</v>
      </c>
      <c r="GC51" s="102">
        <f t="shared" si="1641"/>
        <v>0</v>
      </c>
      <c r="GD51" s="103">
        <f t="shared" si="1262"/>
        <v>0</v>
      </c>
      <c r="GE51" s="103">
        <f t="shared" si="1263"/>
        <v>0</v>
      </c>
      <c r="GF51" s="102">
        <f t="shared" si="1642"/>
        <v>0</v>
      </c>
      <c r="GG51" s="102">
        <f t="shared" si="1643"/>
        <v>0</v>
      </c>
      <c r="GH51" s="102">
        <f t="shared" si="1644"/>
        <v>0</v>
      </c>
      <c r="GI51" s="102">
        <f t="shared" si="1645"/>
        <v>0</v>
      </c>
      <c r="GJ51" s="102">
        <f t="shared" si="1646"/>
        <v>1</v>
      </c>
      <c r="GK51" s="102">
        <f t="shared" si="1647"/>
        <v>169297.58</v>
      </c>
      <c r="GL51" s="102">
        <f t="shared" si="1648"/>
        <v>0</v>
      </c>
      <c r="GM51" s="102">
        <f t="shared" si="1649"/>
        <v>0</v>
      </c>
      <c r="GN51" s="102">
        <f t="shared" si="1650"/>
        <v>1</v>
      </c>
      <c r="GO51" s="102">
        <f t="shared" si="1651"/>
        <v>169297.58</v>
      </c>
      <c r="GP51" s="123"/>
      <c r="GQ51" s="123"/>
      <c r="GR51" s="148"/>
      <c r="GS51" s="149"/>
      <c r="GT51" s="184">
        <v>169297.5772</v>
      </c>
      <c r="GU51" s="183">
        <f t="shared" si="183"/>
        <v>169297.58</v>
      </c>
      <c r="GV51" s="83"/>
    </row>
    <row r="52" spans="2:204" s="87" customFormat="1" ht="29.25" hidden="1" customHeight="1" x14ac:dyDescent="0.2">
      <c r="B52" s="79" t="s">
        <v>294</v>
      </c>
      <c r="C52" s="74" t="s">
        <v>295</v>
      </c>
      <c r="D52" s="75">
        <v>73</v>
      </c>
      <c r="E52" s="74" t="s">
        <v>150</v>
      </c>
      <c r="F52" s="89">
        <v>10</v>
      </c>
      <c r="G52" s="101">
        <v>169297.5772</v>
      </c>
      <c r="H52" s="123"/>
      <c r="I52" s="123"/>
      <c r="J52" s="123"/>
      <c r="K52" s="123"/>
      <c r="L52" s="102">
        <f>VLOOKUP($D52,'факт '!$D$7:$AQ$89,3,0)</f>
        <v>0</v>
      </c>
      <c r="M52" s="102">
        <f>VLOOKUP($D52,'факт '!$D$7:$AQ$89,4,0)</f>
        <v>0</v>
      </c>
      <c r="N52" s="123"/>
      <c r="O52" s="123"/>
      <c r="P52" s="102">
        <f t="shared" si="1588"/>
        <v>0</v>
      </c>
      <c r="Q52" s="102">
        <f t="shared" si="1589"/>
        <v>0</v>
      </c>
      <c r="R52" s="103">
        <f t="shared" si="1590"/>
        <v>0</v>
      </c>
      <c r="S52" s="103">
        <f t="shared" si="1591"/>
        <v>0</v>
      </c>
      <c r="T52" s="123"/>
      <c r="U52" s="123"/>
      <c r="V52" s="123"/>
      <c r="W52" s="123"/>
      <c r="X52" s="102">
        <f>VLOOKUP($D52,'факт '!$D$7:$AQ$89,7,0)</f>
        <v>1</v>
      </c>
      <c r="Y52" s="102">
        <f>VLOOKUP($D52,'факт '!$D$7:$AQ$89,8,0)</f>
        <v>169297.58</v>
      </c>
      <c r="Z52" s="102">
        <f>VLOOKUP($D52,'факт '!$D$7:$AQ$89,9,0)</f>
        <v>0</v>
      </c>
      <c r="AA52" s="102">
        <f>VLOOKUP($D52,'факт '!$D$7:$AQ$89,10,0)</f>
        <v>0</v>
      </c>
      <c r="AB52" s="102">
        <f t="shared" si="1592"/>
        <v>1</v>
      </c>
      <c r="AC52" s="102">
        <f t="shared" si="1593"/>
        <v>169297.58</v>
      </c>
      <c r="AD52" s="103">
        <f t="shared" si="1594"/>
        <v>1</v>
      </c>
      <c r="AE52" s="103">
        <f t="shared" si="1595"/>
        <v>169297.58</v>
      </c>
      <c r="AF52" s="123"/>
      <c r="AG52" s="123"/>
      <c r="AH52" s="123"/>
      <c r="AI52" s="123"/>
      <c r="AJ52" s="102">
        <f>VLOOKUP($D52,'факт '!$D$7:$AQ$89,5,0)</f>
        <v>0</v>
      </c>
      <c r="AK52" s="102">
        <f>VLOOKUP($D52,'факт '!$D$7:$AQ$89,6,0)</f>
        <v>0</v>
      </c>
      <c r="AL52" s="102"/>
      <c r="AM52" s="102"/>
      <c r="AN52" s="102">
        <f t="shared" si="1596"/>
        <v>0</v>
      </c>
      <c r="AO52" s="102">
        <f t="shared" si="1597"/>
        <v>0</v>
      </c>
      <c r="AP52" s="103">
        <f t="shared" si="1598"/>
        <v>0</v>
      </c>
      <c r="AQ52" s="103">
        <f t="shared" si="1599"/>
        <v>0</v>
      </c>
      <c r="AR52" s="123"/>
      <c r="AS52" s="123"/>
      <c r="AT52" s="123"/>
      <c r="AU52" s="123"/>
      <c r="AV52" s="102">
        <f>VLOOKUP($D52,'факт '!$D$7:$AQ$89,11,0)</f>
        <v>0</v>
      </c>
      <c r="AW52" s="102">
        <f>VLOOKUP($D52,'факт '!$D$7:$AQ$89,12,0)</f>
        <v>0</v>
      </c>
      <c r="AX52" s="102"/>
      <c r="AY52" s="102"/>
      <c r="AZ52" s="102">
        <f t="shared" si="1600"/>
        <v>0</v>
      </c>
      <c r="BA52" s="102">
        <f t="shared" si="1601"/>
        <v>0</v>
      </c>
      <c r="BB52" s="103">
        <f t="shared" si="1602"/>
        <v>0</v>
      </c>
      <c r="BC52" s="103">
        <f t="shared" si="1603"/>
        <v>0</v>
      </c>
      <c r="BD52" s="123"/>
      <c r="BE52" s="123"/>
      <c r="BF52" s="123"/>
      <c r="BG52" s="123"/>
      <c r="BH52" s="102">
        <f>VLOOKUP($D52,'факт '!$D$7:$AQ$89,15,0)</f>
        <v>0</v>
      </c>
      <c r="BI52" s="102">
        <f>VLOOKUP($D52,'факт '!$D$7:$AQ$89,16,0)</f>
        <v>0</v>
      </c>
      <c r="BJ52" s="102">
        <f>VLOOKUP($D52,'факт '!$D$7:$AQ$89,17,0)</f>
        <v>0</v>
      </c>
      <c r="BK52" s="102">
        <f>VLOOKUP($D52,'факт '!$D$7:$AQ$89,18,0)</f>
        <v>0</v>
      </c>
      <c r="BL52" s="102">
        <f t="shared" si="1604"/>
        <v>0</v>
      </c>
      <c r="BM52" s="102">
        <f t="shared" si="1605"/>
        <v>0</v>
      </c>
      <c r="BN52" s="103">
        <f t="shared" si="1606"/>
        <v>0</v>
      </c>
      <c r="BO52" s="103">
        <f t="shared" si="1607"/>
        <v>0</v>
      </c>
      <c r="BP52" s="123"/>
      <c r="BQ52" s="123"/>
      <c r="BR52" s="123"/>
      <c r="BS52" s="123"/>
      <c r="BT52" s="102">
        <f>VLOOKUP($D52,'факт '!$D$7:$AQ$89,19,0)</f>
        <v>0</v>
      </c>
      <c r="BU52" s="102">
        <f>VLOOKUP($D52,'факт '!$D$7:$AQ$89,20,0)</f>
        <v>0</v>
      </c>
      <c r="BV52" s="102">
        <f>VLOOKUP($D52,'факт '!$D$7:$AQ$89,21,0)</f>
        <v>0</v>
      </c>
      <c r="BW52" s="102">
        <f>VLOOKUP($D52,'факт '!$D$7:$AQ$89,22,0)</f>
        <v>0</v>
      </c>
      <c r="BX52" s="102">
        <f t="shared" si="1608"/>
        <v>0</v>
      </c>
      <c r="BY52" s="102">
        <f t="shared" si="1609"/>
        <v>0</v>
      </c>
      <c r="BZ52" s="103">
        <f t="shared" si="1610"/>
        <v>0</v>
      </c>
      <c r="CA52" s="103">
        <f t="shared" si="1611"/>
        <v>0</v>
      </c>
      <c r="CB52" s="123"/>
      <c r="CC52" s="123"/>
      <c r="CD52" s="123"/>
      <c r="CE52" s="123"/>
      <c r="CF52" s="102">
        <f>VLOOKUP($D52,'факт '!$D$7:$AQ$89,23,0)</f>
        <v>0</v>
      </c>
      <c r="CG52" s="102">
        <f>VLOOKUP($D52,'факт '!$D$7:$AQ$89,24,0)</f>
        <v>0</v>
      </c>
      <c r="CH52" s="102">
        <f>VLOOKUP($D52,'факт '!$D$7:$AQ$89,25,0)</f>
        <v>0</v>
      </c>
      <c r="CI52" s="102">
        <f>VLOOKUP($D52,'факт '!$D$7:$AQ$89,26,0)</f>
        <v>0</v>
      </c>
      <c r="CJ52" s="102">
        <f t="shared" si="1612"/>
        <v>0</v>
      </c>
      <c r="CK52" s="102">
        <f t="shared" si="1613"/>
        <v>0</v>
      </c>
      <c r="CL52" s="103">
        <f t="shared" si="1614"/>
        <v>0</v>
      </c>
      <c r="CM52" s="103">
        <f t="shared" si="1615"/>
        <v>0</v>
      </c>
      <c r="CN52" s="123"/>
      <c r="CO52" s="123"/>
      <c r="CP52" s="123"/>
      <c r="CQ52" s="123"/>
      <c r="CR52" s="102">
        <f>VLOOKUP($D52,'факт '!$D$7:$AQ$89,27,0)</f>
        <v>0</v>
      </c>
      <c r="CS52" s="102">
        <f>VLOOKUP($D52,'факт '!$D$7:$AQ$89,28,0)</f>
        <v>0</v>
      </c>
      <c r="CT52" s="102">
        <f>VLOOKUP($D52,'факт '!$D$7:$AQ$89,29,0)</f>
        <v>0</v>
      </c>
      <c r="CU52" s="102">
        <f>VLOOKUP($D52,'факт '!$D$7:$AQ$89,30,0)</f>
        <v>0</v>
      </c>
      <c r="CV52" s="102">
        <f t="shared" si="1616"/>
        <v>0</v>
      </c>
      <c r="CW52" s="102">
        <f t="shared" si="1617"/>
        <v>0</v>
      </c>
      <c r="CX52" s="103">
        <f t="shared" si="1618"/>
        <v>0</v>
      </c>
      <c r="CY52" s="103">
        <f t="shared" si="1619"/>
        <v>0</v>
      </c>
      <c r="CZ52" s="123"/>
      <c r="DA52" s="123"/>
      <c r="DB52" s="123"/>
      <c r="DC52" s="123"/>
      <c r="DD52" s="102">
        <f>VLOOKUP($D52,'факт '!$D$7:$AQ$89,31,0)</f>
        <v>0</v>
      </c>
      <c r="DE52" s="102">
        <f>VLOOKUP($D52,'факт '!$D$7:$AQ$89,32,0)</f>
        <v>0</v>
      </c>
      <c r="DF52" s="102"/>
      <c r="DG52" s="102"/>
      <c r="DH52" s="102">
        <f t="shared" si="1620"/>
        <v>0</v>
      </c>
      <c r="DI52" s="102">
        <f t="shared" si="1621"/>
        <v>0</v>
      </c>
      <c r="DJ52" s="103">
        <f t="shared" si="1622"/>
        <v>0</v>
      </c>
      <c r="DK52" s="103">
        <f t="shared" si="1623"/>
        <v>0</v>
      </c>
      <c r="DL52" s="123"/>
      <c r="DM52" s="123"/>
      <c r="DN52" s="123"/>
      <c r="DO52" s="123"/>
      <c r="DP52" s="102">
        <f>VLOOKUP($D52,'факт '!$D$7:$AQ$89,13,0)</f>
        <v>0</v>
      </c>
      <c r="DQ52" s="102">
        <f>VLOOKUP($D52,'факт '!$D$7:$AQ$89,14,0)</f>
        <v>0</v>
      </c>
      <c r="DR52" s="102"/>
      <c r="DS52" s="102"/>
      <c r="DT52" s="102">
        <f t="shared" si="1624"/>
        <v>0</v>
      </c>
      <c r="DU52" s="102">
        <f t="shared" si="1625"/>
        <v>0</v>
      </c>
      <c r="DV52" s="103">
        <f t="shared" si="1626"/>
        <v>0</v>
      </c>
      <c r="DW52" s="103">
        <f t="shared" si="1627"/>
        <v>0</v>
      </c>
      <c r="DX52" s="123"/>
      <c r="DY52" s="123"/>
      <c r="DZ52" s="123"/>
      <c r="EA52" s="123"/>
      <c r="EB52" s="102">
        <f>VLOOKUP($D52,'факт '!$D$7:$AQ$89,33,0)</f>
        <v>0</v>
      </c>
      <c r="EC52" s="102">
        <f>VLOOKUP($D52,'факт '!$D$7:$AQ$89,34,0)</f>
        <v>0</v>
      </c>
      <c r="ED52" s="102">
        <f>VLOOKUP($D52,'факт '!$D$7:$AQ$89,35,0)</f>
        <v>0</v>
      </c>
      <c r="EE52" s="102">
        <f>VLOOKUP($D52,'факт '!$D$7:$AQ$89,36,0)</f>
        <v>0</v>
      </c>
      <c r="EF52" s="102">
        <f t="shared" si="1628"/>
        <v>0</v>
      </c>
      <c r="EG52" s="102">
        <f t="shared" si="1629"/>
        <v>0</v>
      </c>
      <c r="EH52" s="103">
        <f t="shared" si="1630"/>
        <v>0</v>
      </c>
      <c r="EI52" s="103">
        <f t="shared" si="1631"/>
        <v>0</v>
      </c>
      <c r="EJ52" s="123"/>
      <c r="EK52" s="123"/>
      <c r="EL52" s="123"/>
      <c r="EM52" s="123"/>
      <c r="EN52" s="102">
        <f>VLOOKUP($D52,'факт '!$D$7:$AQ$89,37,0)</f>
        <v>0</v>
      </c>
      <c r="EO52" s="102">
        <f>VLOOKUP($D52,'факт '!$D$7:$AQ$89,38,0)</f>
        <v>0</v>
      </c>
      <c r="EP52" s="102">
        <f>VLOOKUP($D52,'факт '!$D$7:$AQ$89,39,0)</f>
        <v>0</v>
      </c>
      <c r="EQ52" s="102">
        <f>VLOOKUP($D52,'факт '!$D$7:$AQ$89,40,0)</f>
        <v>0</v>
      </c>
      <c r="ER52" s="102">
        <f t="shared" si="1632"/>
        <v>0</v>
      </c>
      <c r="ES52" s="102">
        <f t="shared" si="1633"/>
        <v>0</v>
      </c>
      <c r="ET52" s="103">
        <f t="shared" si="1634"/>
        <v>0</v>
      </c>
      <c r="EU52" s="103">
        <f t="shared" si="1635"/>
        <v>0</v>
      </c>
      <c r="EV52" s="123"/>
      <c r="EW52" s="123"/>
      <c r="EX52" s="123"/>
      <c r="EY52" s="123"/>
      <c r="EZ52" s="102"/>
      <c r="FA52" s="102"/>
      <c r="FB52" s="102"/>
      <c r="FC52" s="102"/>
      <c r="FD52" s="102"/>
      <c r="FE52" s="102"/>
      <c r="FF52" s="103"/>
      <c r="FG52" s="103"/>
      <c r="FH52" s="123"/>
      <c r="FI52" s="123"/>
      <c r="FJ52" s="123"/>
      <c r="FK52" s="123"/>
      <c r="FL52" s="102"/>
      <c r="FM52" s="102"/>
      <c r="FN52" s="102"/>
      <c r="FO52" s="102"/>
      <c r="FP52" s="102"/>
      <c r="FQ52" s="102"/>
      <c r="FR52" s="103"/>
      <c r="FS52" s="103"/>
      <c r="FT52" s="123"/>
      <c r="FU52" s="123"/>
      <c r="FV52" s="123"/>
      <c r="FW52" s="123"/>
      <c r="FX52" s="102"/>
      <c r="FY52" s="102"/>
      <c r="FZ52" s="102"/>
      <c r="GA52" s="102"/>
      <c r="GB52" s="102"/>
      <c r="GC52" s="102"/>
      <c r="GD52" s="103"/>
      <c r="GE52" s="103"/>
      <c r="GF52" s="102"/>
      <c r="GG52" s="102"/>
      <c r="GH52" s="102"/>
      <c r="GI52" s="102"/>
      <c r="GJ52" s="102">
        <f t="shared" si="1646"/>
        <v>1</v>
      </c>
      <c r="GK52" s="102">
        <f t="shared" si="1647"/>
        <v>169297.58</v>
      </c>
      <c r="GL52" s="102">
        <f t="shared" si="1648"/>
        <v>0</v>
      </c>
      <c r="GM52" s="102">
        <f t="shared" si="1649"/>
        <v>0</v>
      </c>
      <c r="GN52" s="102">
        <f t="shared" si="1650"/>
        <v>1</v>
      </c>
      <c r="GO52" s="102">
        <f t="shared" si="1651"/>
        <v>169297.58</v>
      </c>
      <c r="GP52" s="123"/>
      <c r="GQ52" s="123"/>
      <c r="GR52" s="148"/>
      <c r="GS52" s="149"/>
      <c r="GT52" s="184">
        <v>169297.5772</v>
      </c>
      <c r="GU52" s="183">
        <f t="shared" si="183"/>
        <v>169297.58</v>
      </c>
      <c r="GV52" s="83"/>
    </row>
    <row r="53" spans="2:204" s="87" customFormat="1" ht="29.25" hidden="1" customHeight="1" x14ac:dyDescent="0.2">
      <c r="B53" s="81" t="s">
        <v>153</v>
      </c>
      <c r="C53" s="82" t="s">
        <v>154</v>
      </c>
      <c r="D53" s="113">
        <v>85</v>
      </c>
      <c r="E53" s="89" t="s">
        <v>155</v>
      </c>
      <c r="F53" s="89">
        <v>10</v>
      </c>
      <c r="G53" s="101">
        <v>169297.5772</v>
      </c>
      <c r="H53" s="123"/>
      <c r="I53" s="123"/>
      <c r="J53" s="123"/>
      <c r="K53" s="123"/>
      <c r="L53" s="102">
        <f>VLOOKUP($D53,'факт '!$D$7:$AQ$89,3,0)</f>
        <v>0</v>
      </c>
      <c r="M53" s="102">
        <f>VLOOKUP($D53,'факт '!$D$7:$AQ$89,4,0)</f>
        <v>0</v>
      </c>
      <c r="N53" s="123"/>
      <c r="O53" s="123"/>
      <c r="P53" s="102">
        <f t="shared" si="1588"/>
        <v>0</v>
      </c>
      <c r="Q53" s="102">
        <f t="shared" si="1589"/>
        <v>0</v>
      </c>
      <c r="R53" s="103">
        <f t="shared" si="1590"/>
        <v>0</v>
      </c>
      <c r="S53" s="103">
        <f t="shared" si="1591"/>
        <v>0</v>
      </c>
      <c r="T53" s="123"/>
      <c r="U53" s="123"/>
      <c r="V53" s="123"/>
      <c r="W53" s="123"/>
      <c r="X53" s="102">
        <f>VLOOKUP($D53,'факт '!$D$7:$AQ$89,7,0)</f>
        <v>9</v>
      </c>
      <c r="Y53" s="102">
        <f>VLOOKUP($D53,'факт '!$D$7:$AQ$89,8,0)</f>
        <v>1523678.2199999997</v>
      </c>
      <c r="Z53" s="102">
        <f>VLOOKUP($D53,'факт '!$D$7:$AQ$89,9,0)</f>
        <v>0</v>
      </c>
      <c r="AA53" s="102">
        <f>VLOOKUP($D53,'факт '!$D$7:$AQ$89,10,0)</f>
        <v>0</v>
      </c>
      <c r="AB53" s="102">
        <f t="shared" si="1592"/>
        <v>9</v>
      </c>
      <c r="AC53" s="102">
        <f t="shared" si="1593"/>
        <v>1523678.2199999997</v>
      </c>
      <c r="AD53" s="103">
        <f t="shared" si="1594"/>
        <v>9</v>
      </c>
      <c r="AE53" s="103">
        <f t="shared" si="1595"/>
        <v>1523678.2199999997</v>
      </c>
      <c r="AF53" s="123"/>
      <c r="AG53" s="123"/>
      <c r="AH53" s="123"/>
      <c r="AI53" s="123"/>
      <c r="AJ53" s="102">
        <f>VLOOKUP($D53,'факт '!$D$7:$AQ$89,5,0)</f>
        <v>0</v>
      </c>
      <c r="AK53" s="102">
        <f>VLOOKUP($D53,'факт '!$D$7:$AQ$89,6,0)</f>
        <v>0</v>
      </c>
      <c r="AL53" s="102"/>
      <c r="AM53" s="102"/>
      <c r="AN53" s="102">
        <f t="shared" si="1596"/>
        <v>0</v>
      </c>
      <c r="AO53" s="102">
        <f t="shared" si="1597"/>
        <v>0</v>
      </c>
      <c r="AP53" s="103">
        <f t="shared" si="1598"/>
        <v>0</v>
      </c>
      <c r="AQ53" s="103">
        <f t="shared" si="1599"/>
        <v>0</v>
      </c>
      <c r="AR53" s="123"/>
      <c r="AS53" s="123"/>
      <c r="AT53" s="123"/>
      <c r="AU53" s="123"/>
      <c r="AV53" s="102">
        <f>VLOOKUP($D53,'факт '!$D$7:$AQ$89,11,0)</f>
        <v>0</v>
      </c>
      <c r="AW53" s="102">
        <f>VLOOKUP($D53,'факт '!$D$7:$AQ$89,12,0)</f>
        <v>0</v>
      </c>
      <c r="AX53" s="102"/>
      <c r="AY53" s="102"/>
      <c r="AZ53" s="102">
        <f t="shared" si="1600"/>
        <v>0</v>
      </c>
      <c r="BA53" s="102">
        <f t="shared" si="1601"/>
        <v>0</v>
      </c>
      <c r="BB53" s="103">
        <f t="shared" si="1602"/>
        <v>0</v>
      </c>
      <c r="BC53" s="103">
        <f t="shared" si="1603"/>
        <v>0</v>
      </c>
      <c r="BD53" s="123"/>
      <c r="BE53" s="123"/>
      <c r="BF53" s="123"/>
      <c r="BG53" s="123"/>
      <c r="BH53" s="102">
        <f>VLOOKUP($D53,'факт '!$D$7:$AQ$89,15,0)</f>
        <v>0</v>
      </c>
      <c r="BI53" s="102">
        <f>VLOOKUP($D53,'факт '!$D$7:$AQ$89,16,0)</f>
        <v>0</v>
      </c>
      <c r="BJ53" s="102">
        <f>VLOOKUP($D53,'факт '!$D$7:$AQ$89,17,0)</f>
        <v>0</v>
      </c>
      <c r="BK53" s="102">
        <f>VLOOKUP($D53,'факт '!$D$7:$AQ$89,18,0)</f>
        <v>0</v>
      </c>
      <c r="BL53" s="102">
        <f t="shared" si="1604"/>
        <v>0</v>
      </c>
      <c r="BM53" s="102">
        <f t="shared" si="1605"/>
        <v>0</v>
      </c>
      <c r="BN53" s="103">
        <f t="shared" si="1606"/>
        <v>0</v>
      </c>
      <c r="BO53" s="103">
        <f t="shared" si="1607"/>
        <v>0</v>
      </c>
      <c r="BP53" s="123"/>
      <c r="BQ53" s="123"/>
      <c r="BR53" s="123"/>
      <c r="BS53" s="123"/>
      <c r="BT53" s="102">
        <f>VLOOKUP($D53,'факт '!$D$7:$AQ$89,19,0)</f>
        <v>0</v>
      </c>
      <c r="BU53" s="102">
        <f>VLOOKUP($D53,'факт '!$D$7:$AQ$89,20,0)</f>
        <v>0</v>
      </c>
      <c r="BV53" s="102">
        <f>VLOOKUP($D53,'факт '!$D$7:$AQ$89,21,0)</f>
        <v>0</v>
      </c>
      <c r="BW53" s="102">
        <f>VLOOKUP($D53,'факт '!$D$7:$AQ$89,22,0)</f>
        <v>0</v>
      </c>
      <c r="BX53" s="102">
        <f t="shared" si="1608"/>
        <v>0</v>
      </c>
      <c r="BY53" s="102">
        <f t="shared" si="1609"/>
        <v>0</v>
      </c>
      <c r="BZ53" s="103">
        <f t="shared" si="1610"/>
        <v>0</v>
      </c>
      <c r="CA53" s="103">
        <f t="shared" si="1611"/>
        <v>0</v>
      </c>
      <c r="CB53" s="123"/>
      <c r="CC53" s="123"/>
      <c r="CD53" s="123"/>
      <c r="CE53" s="123"/>
      <c r="CF53" s="102">
        <f>VLOOKUP($D53,'факт '!$D$7:$AQ$89,23,0)</f>
        <v>0</v>
      </c>
      <c r="CG53" s="102">
        <f>VLOOKUP($D53,'факт '!$D$7:$AQ$89,24,0)</f>
        <v>0</v>
      </c>
      <c r="CH53" s="102">
        <f>VLOOKUP($D53,'факт '!$D$7:$AQ$89,25,0)</f>
        <v>0</v>
      </c>
      <c r="CI53" s="102">
        <f>VLOOKUP($D53,'факт '!$D$7:$AQ$89,26,0)</f>
        <v>0</v>
      </c>
      <c r="CJ53" s="102">
        <f t="shared" si="1612"/>
        <v>0</v>
      </c>
      <c r="CK53" s="102">
        <f t="shared" si="1613"/>
        <v>0</v>
      </c>
      <c r="CL53" s="103">
        <f t="shared" si="1614"/>
        <v>0</v>
      </c>
      <c r="CM53" s="103">
        <f t="shared" si="1615"/>
        <v>0</v>
      </c>
      <c r="CN53" s="123"/>
      <c r="CO53" s="123"/>
      <c r="CP53" s="123"/>
      <c r="CQ53" s="123"/>
      <c r="CR53" s="102">
        <f>VLOOKUP($D53,'факт '!$D$7:$AQ$89,27,0)</f>
        <v>0</v>
      </c>
      <c r="CS53" s="102">
        <f>VLOOKUP($D53,'факт '!$D$7:$AQ$89,28,0)</f>
        <v>0</v>
      </c>
      <c r="CT53" s="102">
        <f>VLOOKUP($D53,'факт '!$D$7:$AQ$89,29,0)</f>
        <v>0</v>
      </c>
      <c r="CU53" s="102">
        <f>VLOOKUP($D53,'факт '!$D$7:$AQ$89,30,0)</f>
        <v>0</v>
      </c>
      <c r="CV53" s="102">
        <f t="shared" si="1616"/>
        <v>0</v>
      </c>
      <c r="CW53" s="102">
        <f t="shared" si="1617"/>
        <v>0</v>
      </c>
      <c r="CX53" s="103">
        <f t="shared" si="1618"/>
        <v>0</v>
      </c>
      <c r="CY53" s="103">
        <f t="shared" si="1619"/>
        <v>0</v>
      </c>
      <c r="CZ53" s="123"/>
      <c r="DA53" s="123"/>
      <c r="DB53" s="123"/>
      <c r="DC53" s="123"/>
      <c r="DD53" s="102">
        <f>VLOOKUP($D53,'факт '!$D$7:$AQ$89,31,0)</f>
        <v>0</v>
      </c>
      <c r="DE53" s="102">
        <f>VLOOKUP($D53,'факт '!$D$7:$AQ$89,32,0)</f>
        <v>0</v>
      </c>
      <c r="DF53" s="102"/>
      <c r="DG53" s="102"/>
      <c r="DH53" s="102">
        <f t="shared" si="1620"/>
        <v>0</v>
      </c>
      <c r="DI53" s="102">
        <f t="shared" si="1621"/>
        <v>0</v>
      </c>
      <c r="DJ53" s="103">
        <f t="shared" si="1622"/>
        <v>0</v>
      </c>
      <c r="DK53" s="103">
        <f t="shared" si="1623"/>
        <v>0</v>
      </c>
      <c r="DL53" s="123"/>
      <c r="DM53" s="123"/>
      <c r="DN53" s="123"/>
      <c r="DO53" s="123"/>
      <c r="DP53" s="102">
        <f>VLOOKUP($D53,'факт '!$D$7:$AQ$89,13,0)</f>
        <v>0</v>
      </c>
      <c r="DQ53" s="102">
        <f>VLOOKUP($D53,'факт '!$D$7:$AQ$89,14,0)</f>
        <v>0</v>
      </c>
      <c r="DR53" s="102"/>
      <c r="DS53" s="102"/>
      <c r="DT53" s="102">
        <f t="shared" si="1624"/>
        <v>0</v>
      </c>
      <c r="DU53" s="102">
        <f t="shared" si="1625"/>
        <v>0</v>
      </c>
      <c r="DV53" s="103">
        <f t="shared" si="1626"/>
        <v>0</v>
      </c>
      <c r="DW53" s="103">
        <f t="shared" si="1627"/>
        <v>0</v>
      </c>
      <c r="DX53" s="123"/>
      <c r="DY53" s="123"/>
      <c r="DZ53" s="123"/>
      <c r="EA53" s="123"/>
      <c r="EB53" s="102">
        <f>VLOOKUP($D53,'факт '!$D$7:$AQ$89,33,0)</f>
        <v>0</v>
      </c>
      <c r="EC53" s="102">
        <f>VLOOKUP($D53,'факт '!$D$7:$AQ$89,34,0)</f>
        <v>0</v>
      </c>
      <c r="ED53" s="102">
        <f>VLOOKUP($D53,'факт '!$D$7:$AQ$89,35,0)</f>
        <v>0</v>
      </c>
      <c r="EE53" s="102">
        <f>VLOOKUP($D53,'факт '!$D$7:$AQ$89,36,0)</f>
        <v>0</v>
      </c>
      <c r="EF53" s="102">
        <f t="shared" si="1628"/>
        <v>0</v>
      </c>
      <c r="EG53" s="102">
        <f t="shared" si="1629"/>
        <v>0</v>
      </c>
      <c r="EH53" s="103">
        <f t="shared" si="1630"/>
        <v>0</v>
      </c>
      <c r="EI53" s="103">
        <f t="shared" si="1631"/>
        <v>0</v>
      </c>
      <c r="EJ53" s="123"/>
      <c r="EK53" s="123"/>
      <c r="EL53" s="123"/>
      <c r="EM53" s="123"/>
      <c r="EN53" s="102">
        <f>VLOOKUP($D53,'факт '!$D$7:$AQ$89,37,0)</f>
        <v>0</v>
      </c>
      <c r="EO53" s="102">
        <f>VLOOKUP($D53,'факт '!$D$7:$AQ$89,38,0)</f>
        <v>0</v>
      </c>
      <c r="EP53" s="102">
        <f>VLOOKUP($D53,'факт '!$D$7:$AQ$89,39,0)</f>
        <v>0</v>
      </c>
      <c r="EQ53" s="102">
        <f>VLOOKUP($D53,'факт '!$D$7:$AQ$89,40,0)</f>
        <v>0</v>
      </c>
      <c r="ER53" s="102">
        <f t="shared" si="1632"/>
        <v>0</v>
      </c>
      <c r="ES53" s="102">
        <f t="shared" si="1633"/>
        <v>0</v>
      </c>
      <c r="ET53" s="103">
        <f t="shared" si="1634"/>
        <v>0</v>
      </c>
      <c r="EU53" s="103">
        <f t="shared" si="1635"/>
        <v>0</v>
      </c>
      <c r="EV53" s="123"/>
      <c r="EW53" s="123"/>
      <c r="EX53" s="123"/>
      <c r="EY53" s="123"/>
      <c r="EZ53" s="102"/>
      <c r="FA53" s="102"/>
      <c r="FB53" s="102"/>
      <c r="FC53" s="102"/>
      <c r="FD53" s="102">
        <f t="shared" si="1636"/>
        <v>0</v>
      </c>
      <c r="FE53" s="102">
        <f t="shared" si="1637"/>
        <v>0</v>
      </c>
      <c r="FF53" s="103">
        <f t="shared" si="1258"/>
        <v>0</v>
      </c>
      <c r="FG53" s="103">
        <f t="shared" si="1259"/>
        <v>0</v>
      </c>
      <c r="FH53" s="123"/>
      <c r="FI53" s="123"/>
      <c r="FJ53" s="123"/>
      <c r="FK53" s="123"/>
      <c r="FL53" s="102"/>
      <c r="FM53" s="102"/>
      <c r="FN53" s="102"/>
      <c r="FO53" s="102"/>
      <c r="FP53" s="102">
        <f t="shared" si="1638"/>
        <v>0</v>
      </c>
      <c r="FQ53" s="102">
        <f t="shared" si="1639"/>
        <v>0</v>
      </c>
      <c r="FR53" s="103">
        <f t="shared" si="1260"/>
        <v>0</v>
      </c>
      <c r="FS53" s="103">
        <f t="shared" si="1261"/>
        <v>0</v>
      </c>
      <c r="FT53" s="123"/>
      <c r="FU53" s="123"/>
      <c r="FV53" s="123"/>
      <c r="FW53" s="123"/>
      <c r="FX53" s="102"/>
      <c r="FY53" s="102"/>
      <c r="FZ53" s="102"/>
      <c r="GA53" s="102"/>
      <c r="GB53" s="102">
        <f t="shared" si="1640"/>
        <v>0</v>
      </c>
      <c r="GC53" s="102">
        <f t="shared" si="1641"/>
        <v>0</v>
      </c>
      <c r="GD53" s="103">
        <f t="shared" si="1262"/>
        <v>0</v>
      </c>
      <c r="GE53" s="103">
        <f t="shared" si="1263"/>
        <v>0</v>
      </c>
      <c r="GF53" s="102">
        <f t="shared" si="1642"/>
        <v>0</v>
      </c>
      <c r="GG53" s="102">
        <f t="shared" si="1643"/>
        <v>0</v>
      </c>
      <c r="GH53" s="102">
        <f t="shared" si="1644"/>
        <v>0</v>
      </c>
      <c r="GI53" s="102">
        <f t="shared" si="1645"/>
        <v>0</v>
      </c>
      <c r="GJ53" s="102">
        <f t="shared" si="1646"/>
        <v>9</v>
      </c>
      <c r="GK53" s="102">
        <f t="shared" si="1647"/>
        <v>1523678.2199999997</v>
      </c>
      <c r="GL53" s="102">
        <f t="shared" si="1648"/>
        <v>0</v>
      </c>
      <c r="GM53" s="102">
        <f t="shared" si="1649"/>
        <v>0</v>
      </c>
      <c r="GN53" s="102">
        <f t="shared" si="1650"/>
        <v>9</v>
      </c>
      <c r="GO53" s="102">
        <f t="shared" si="1651"/>
        <v>1523678.2199999997</v>
      </c>
      <c r="GP53" s="123"/>
      <c r="GQ53" s="123"/>
      <c r="GR53" s="148"/>
      <c r="GS53" s="149"/>
      <c r="GT53" s="184">
        <v>169297.5772</v>
      </c>
      <c r="GU53" s="183">
        <f t="shared" si="183"/>
        <v>169297.57999999996</v>
      </c>
      <c r="GV53" s="83"/>
    </row>
    <row r="54" spans="2:204" s="87" customFormat="1" ht="29.25" hidden="1" customHeight="1" x14ac:dyDescent="0.2">
      <c r="B54" s="81" t="s">
        <v>156</v>
      </c>
      <c r="C54" s="82" t="s">
        <v>157</v>
      </c>
      <c r="D54" s="113">
        <v>88</v>
      </c>
      <c r="E54" s="89" t="s">
        <v>158</v>
      </c>
      <c r="F54" s="89">
        <v>10</v>
      </c>
      <c r="G54" s="101">
        <v>169297.5772</v>
      </c>
      <c r="H54" s="123"/>
      <c r="I54" s="123"/>
      <c r="J54" s="123"/>
      <c r="K54" s="123"/>
      <c r="L54" s="102">
        <f>VLOOKUP($D54,'факт '!$D$7:$AQ$89,3,0)</f>
        <v>0</v>
      </c>
      <c r="M54" s="102">
        <f>VLOOKUP($D54,'факт '!$D$7:$AQ$89,4,0)</f>
        <v>0</v>
      </c>
      <c r="N54" s="123"/>
      <c r="O54" s="123"/>
      <c r="P54" s="102">
        <f t="shared" si="1588"/>
        <v>0</v>
      </c>
      <c r="Q54" s="102">
        <f t="shared" si="1589"/>
        <v>0</v>
      </c>
      <c r="R54" s="103">
        <f t="shared" si="1590"/>
        <v>0</v>
      </c>
      <c r="S54" s="103">
        <f t="shared" si="1591"/>
        <v>0</v>
      </c>
      <c r="T54" s="123"/>
      <c r="U54" s="123"/>
      <c r="V54" s="123"/>
      <c r="W54" s="123"/>
      <c r="X54" s="102">
        <f>VLOOKUP($D54,'факт '!$D$7:$AQ$89,7,0)</f>
        <v>3</v>
      </c>
      <c r="Y54" s="102">
        <f>VLOOKUP($D54,'факт '!$D$7:$AQ$89,8,0)</f>
        <v>507892.74</v>
      </c>
      <c r="Z54" s="102">
        <f>VLOOKUP($D54,'факт '!$D$7:$AQ$89,9,0)</f>
        <v>0</v>
      </c>
      <c r="AA54" s="102">
        <f>VLOOKUP($D54,'факт '!$D$7:$AQ$89,10,0)</f>
        <v>0</v>
      </c>
      <c r="AB54" s="102">
        <f t="shared" si="1592"/>
        <v>3</v>
      </c>
      <c r="AC54" s="102">
        <f t="shared" si="1593"/>
        <v>507892.74</v>
      </c>
      <c r="AD54" s="103">
        <f t="shared" si="1594"/>
        <v>3</v>
      </c>
      <c r="AE54" s="103">
        <f t="shared" si="1595"/>
        <v>507892.74</v>
      </c>
      <c r="AF54" s="123"/>
      <c r="AG54" s="123"/>
      <c r="AH54" s="123"/>
      <c r="AI54" s="123"/>
      <c r="AJ54" s="102">
        <f>VLOOKUP($D54,'факт '!$D$7:$AQ$89,5,0)</f>
        <v>0</v>
      </c>
      <c r="AK54" s="102">
        <f>VLOOKUP($D54,'факт '!$D$7:$AQ$89,6,0)</f>
        <v>0</v>
      </c>
      <c r="AL54" s="102"/>
      <c r="AM54" s="102"/>
      <c r="AN54" s="102">
        <f t="shared" si="1596"/>
        <v>0</v>
      </c>
      <c r="AO54" s="102">
        <f t="shared" si="1597"/>
        <v>0</v>
      </c>
      <c r="AP54" s="103">
        <f t="shared" si="1598"/>
        <v>0</v>
      </c>
      <c r="AQ54" s="103">
        <f t="shared" si="1599"/>
        <v>0</v>
      </c>
      <c r="AR54" s="123"/>
      <c r="AS54" s="123"/>
      <c r="AT54" s="123"/>
      <c r="AU54" s="123"/>
      <c r="AV54" s="102">
        <f>VLOOKUP($D54,'факт '!$D$7:$AQ$89,11,0)</f>
        <v>0</v>
      </c>
      <c r="AW54" s="102">
        <f>VLOOKUP($D54,'факт '!$D$7:$AQ$89,12,0)</f>
        <v>0</v>
      </c>
      <c r="AX54" s="102"/>
      <c r="AY54" s="102"/>
      <c r="AZ54" s="102">
        <f t="shared" si="1600"/>
        <v>0</v>
      </c>
      <c r="BA54" s="102">
        <f t="shared" si="1601"/>
        <v>0</v>
      </c>
      <c r="BB54" s="103">
        <f t="shared" si="1602"/>
        <v>0</v>
      </c>
      <c r="BC54" s="103">
        <f t="shared" si="1603"/>
        <v>0</v>
      </c>
      <c r="BD54" s="123"/>
      <c r="BE54" s="123"/>
      <c r="BF54" s="123"/>
      <c r="BG54" s="123"/>
      <c r="BH54" s="102">
        <f>VLOOKUP($D54,'факт '!$D$7:$AQ$89,15,0)</f>
        <v>0</v>
      </c>
      <c r="BI54" s="102">
        <f>VLOOKUP($D54,'факт '!$D$7:$AQ$89,16,0)</f>
        <v>0</v>
      </c>
      <c r="BJ54" s="102">
        <f>VLOOKUP($D54,'факт '!$D$7:$AQ$89,17,0)</f>
        <v>0</v>
      </c>
      <c r="BK54" s="102">
        <f>VLOOKUP($D54,'факт '!$D$7:$AQ$89,18,0)</f>
        <v>0</v>
      </c>
      <c r="BL54" s="102">
        <f t="shared" si="1604"/>
        <v>0</v>
      </c>
      <c r="BM54" s="102">
        <f t="shared" si="1605"/>
        <v>0</v>
      </c>
      <c r="BN54" s="103">
        <f t="shared" si="1606"/>
        <v>0</v>
      </c>
      <c r="BO54" s="103">
        <f t="shared" si="1607"/>
        <v>0</v>
      </c>
      <c r="BP54" s="123"/>
      <c r="BQ54" s="123"/>
      <c r="BR54" s="123"/>
      <c r="BS54" s="123"/>
      <c r="BT54" s="102">
        <f>VLOOKUP($D54,'факт '!$D$7:$AQ$89,19,0)</f>
        <v>0</v>
      </c>
      <c r="BU54" s="102">
        <f>VLOOKUP($D54,'факт '!$D$7:$AQ$89,20,0)</f>
        <v>0</v>
      </c>
      <c r="BV54" s="102">
        <f>VLOOKUP($D54,'факт '!$D$7:$AQ$89,21,0)</f>
        <v>0</v>
      </c>
      <c r="BW54" s="102">
        <f>VLOOKUP($D54,'факт '!$D$7:$AQ$89,22,0)</f>
        <v>0</v>
      </c>
      <c r="BX54" s="102">
        <f t="shared" si="1608"/>
        <v>0</v>
      </c>
      <c r="BY54" s="102">
        <f t="shared" si="1609"/>
        <v>0</v>
      </c>
      <c r="BZ54" s="103">
        <f t="shared" si="1610"/>
        <v>0</v>
      </c>
      <c r="CA54" s="103">
        <f t="shared" si="1611"/>
        <v>0</v>
      </c>
      <c r="CB54" s="123"/>
      <c r="CC54" s="123"/>
      <c r="CD54" s="123"/>
      <c r="CE54" s="123"/>
      <c r="CF54" s="102">
        <f>VLOOKUP($D54,'факт '!$D$7:$AQ$89,23,0)</f>
        <v>0</v>
      </c>
      <c r="CG54" s="102">
        <f>VLOOKUP($D54,'факт '!$D$7:$AQ$89,24,0)</f>
        <v>0</v>
      </c>
      <c r="CH54" s="102">
        <f>VLOOKUP($D54,'факт '!$D$7:$AQ$89,25,0)</f>
        <v>0</v>
      </c>
      <c r="CI54" s="102">
        <f>VLOOKUP($D54,'факт '!$D$7:$AQ$89,26,0)</f>
        <v>0</v>
      </c>
      <c r="CJ54" s="102">
        <f t="shared" si="1612"/>
        <v>0</v>
      </c>
      <c r="CK54" s="102">
        <f t="shared" si="1613"/>
        <v>0</v>
      </c>
      <c r="CL54" s="103">
        <f t="shared" si="1614"/>
        <v>0</v>
      </c>
      <c r="CM54" s="103">
        <f t="shared" si="1615"/>
        <v>0</v>
      </c>
      <c r="CN54" s="123"/>
      <c r="CO54" s="123"/>
      <c r="CP54" s="123"/>
      <c r="CQ54" s="123"/>
      <c r="CR54" s="102">
        <f>VLOOKUP($D54,'факт '!$D$7:$AQ$89,27,0)</f>
        <v>0</v>
      </c>
      <c r="CS54" s="102">
        <f>VLOOKUP($D54,'факт '!$D$7:$AQ$89,28,0)</f>
        <v>0</v>
      </c>
      <c r="CT54" s="102">
        <f>VLOOKUP($D54,'факт '!$D$7:$AQ$89,29,0)</f>
        <v>0</v>
      </c>
      <c r="CU54" s="102">
        <f>VLOOKUP($D54,'факт '!$D$7:$AQ$89,30,0)</f>
        <v>0</v>
      </c>
      <c r="CV54" s="102">
        <f t="shared" si="1616"/>
        <v>0</v>
      </c>
      <c r="CW54" s="102">
        <f t="shared" si="1617"/>
        <v>0</v>
      </c>
      <c r="CX54" s="103">
        <f t="shared" si="1618"/>
        <v>0</v>
      </c>
      <c r="CY54" s="103">
        <f t="shared" si="1619"/>
        <v>0</v>
      </c>
      <c r="CZ54" s="123"/>
      <c r="DA54" s="123"/>
      <c r="DB54" s="123"/>
      <c r="DC54" s="123"/>
      <c r="DD54" s="102">
        <f>VLOOKUP($D54,'факт '!$D$7:$AQ$89,31,0)</f>
        <v>0</v>
      </c>
      <c r="DE54" s="102">
        <f>VLOOKUP($D54,'факт '!$D$7:$AQ$89,32,0)</f>
        <v>0</v>
      </c>
      <c r="DF54" s="102"/>
      <c r="DG54" s="102"/>
      <c r="DH54" s="102">
        <f t="shared" si="1620"/>
        <v>0</v>
      </c>
      <c r="DI54" s="102">
        <f t="shared" si="1621"/>
        <v>0</v>
      </c>
      <c r="DJ54" s="103">
        <f t="shared" si="1622"/>
        <v>0</v>
      </c>
      <c r="DK54" s="103">
        <f t="shared" si="1623"/>
        <v>0</v>
      </c>
      <c r="DL54" s="123"/>
      <c r="DM54" s="123"/>
      <c r="DN54" s="123"/>
      <c r="DO54" s="123"/>
      <c r="DP54" s="102">
        <f>VLOOKUP($D54,'факт '!$D$7:$AQ$89,13,0)</f>
        <v>0</v>
      </c>
      <c r="DQ54" s="102">
        <f>VLOOKUP($D54,'факт '!$D$7:$AQ$89,14,0)</f>
        <v>0</v>
      </c>
      <c r="DR54" s="102"/>
      <c r="DS54" s="102"/>
      <c r="DT54" s="102">
        <f t="shared" si="1624"/>
        <v>0</v>
      </c>
      <c r="DU54" s="102">
        <f t="shared" si="1625"/>
        <v>0</v>
      </c>
      <c r="DV54" s="103">
        <f t="shared" si="1626"/>
        <v>0</v>
      </c>
      <c r="DW54" s="103">
        <f t="shared" si="1627"/>
        <v>0</v>
      </c>
      <c r="DX54" s="123"/>
      <c r="DY54" s="123"/>
      <c r="DZ54" s="123"/>
      <c r="EA54" s="123"/>
      <c r="EB54" s="102">
        <f>VLOOKUP($D54,'факт '!$D$7:$AQ$89,33,0)</f>
        <v>0</v>
      </c>
      <c r="EC54" s="102">
        <f>VLOOKUP($D54,'факт '!$D$7:$AQ$89,34,0)</f>
        <v>0</v>
      </c>
      <c r="ED54" s="102">
        <f>VLOOKUP($D54,'факт '!$D$7:$AQ$89,35,0)</f>
        <v>0</v>
      </c>
      <c r="EE54" s="102">
        <f>VLOOKUP($D54,'факт '!$D$7:$AQ$89,36,0)</f>
        <v>0</v>
      </c>
      <c r="EF54" s="102">
        <f t="shared" si="1628"/>
        <v>0</v>
      </c>
      <c r="EG54" s="102">
        <f t="shared" si="1629"/>
        <v>0</v>
      </c>
      <c r="EH54" s="103">
        <f t="shared" si="1630"/>
        <v>0</v>
      </c>
      <c r="EI54" s="103">
        <f t="shared" si="1631"/>
        <v>0</v>
      </c>
      <c r="EJ54" s="123"/>
      <c r="EK54" s="123"/>
      <c r="EL54" s="123"/>
      <c r="EM54" s="123"/>
      <c r="EN54" s="102">
        <f>VLOOKUP($D54,'факт '!$D$7:$AQ$89,37,0)</f>
        <v>0</v>
      </c>
      <c r="EO54" s="102">
        <f>VLOOKUP($D54,'факт '!$D$7:$AQ$89,38,0)</f>
        <v>0</v>
      </c>
      <c r="EP54" s="102">
        <f>VLOOKUP($D54,'факт '!$D$7:$AQ$89,39,0)</f>
        <v>0</v>
      </c>
      <c r="EQ54" s="102">
        <f>VLOOKUP($D54,'факт '!$D$7:$AQ$89,40,0)</f>
        <v>0</v>
      </c>
      <c r="ER54" s="102">
        <f t="shared" si="1632"/>
        <v>0</v>
      </c>
      <c r="ES54" s="102">
        <f t="shared" si="1633"/>
        <v>0</v>
      </c>
      <c r="ET54" s="103">
        <f t="shared" si="1634"/>
        <v>0</v>
      </c>
      <c r="EU54" s="103">
        <f t="shared" si="1635"/>
        <v>0</v>
      </c>
      <c r="EV54" s="123"/>
      <c r="EW54" s="123"/>
      <c r="EX54" s="123"/>
      <c r="EY54" s="123"/>
      <c r="EZ54" s="102"/>
      <c r="FA54" s="102"/>
      <c r="FB54" s="102"/>
      <c r="FC54" s="102"/>
      <c r="FD54" s="102">
        <f t="shared" si="1636"/>
        <v>0</v>
      </c>
      <c r="FE54" s="102">
        <f t="shared" si="1637"/>
        <v>0</v>
      </c>
      <c r="FF54" s="103">
        <f t="shared" si="1258"/>
        <v>0</v>
      </c>
      <c r="FG54" s="103">
        <f t="shared" si="1259"/>
        <v>0</v>
      </c>
      <c r="FH54" s="123"/>
      <c r="FI54" s="123"/>
      <c r="FJ54" s="123"/>
      <c r="FK54" s="123"/>
      <c r="FL54" s="102"/>
      <c r="FM54" s="102"/>
      <c r="FN54" s="102"/>
      <c r="FO54" s="102"/>
      <c r="FP54" s="102">
        <f t="shared" si="1638"/>
        <v>0</v>
      </c>
      <c r="FQ54" s="102">
        <f t="shared" si="1639"/>
        <v>0</v>
      </c>
      <c r="FR54" s="103">
        <f t="shared" si="1260"/>
        <v>0</v>
      </c>
      <c r="FS54" s="103">
        <f t="shared" si="1261"/>
        <v>0</v>
      </c>
      <c r="FT54" s="123"/>
      <c r="FU54" s="123"/>
      <c r="FV54" s="123"/>
      <c r="FW54" s="123"/>
      <c r="FX54" s="102"/>
      <c r="FY54" s="102"/>
      <c r="FZ54" s="102"/>
      <c r="GA54" s="102"/>
      <c r="GB54" s="102">
        <f t="shared" si="1640"/>
        <v>0</v>
      </c>
      <c r="GC54" s="102">
        <f t="shared" si="1641"/>
        <v>0</v>
      </c>
      <c r="GD54" s="103">
        <f t="shared" si="1262"/>
        <v>0</v>
      </c>
      <c r="GE54" s="103">
        <f t="shared" si="1263"/>
        <v>0</v>
      </c>
      <c r="GF54" s="102">
        <f t="shared" si="1642"/>
        <v>0</v>
      </c>
      <c r="GG54" s="102">
        <f t="shared" si="1643"/>
        <v>0</v>
      </c>
      <c r="GH54" s="102">
        <f t="shared" si="1644"/>
        <v>0</v>
      </c>
      <c r="GI54" s="102">
        <f t="shared" si="1645"/>
        <v>0</v>
      </c>
      <c r="GJ54" s="102">
        <f t="shared" si="1646"/>
        <v>3</v>
      </c>
      <c r="GK54" s="102">
        <f t="shared" si="1647"/>
        <v>507892.74</v>
      </c>
      <c r="GL54" s="102">
        <f t="shared" si="1648"/>
        <v>0</v>
      </c>
      <c r="GM54" s="102">
        <f t="shared" si="1649"/>
        <v>0</v>
      </c>
      <c r="GN54" s="102">
        <f t="shared" si="1650"/>
        <v>3</v>
      </c>
      <c r="GO54" s="102">
        <f t="shared" si="1651"/>
        <v>507892.74</v>
      </c>
      <c r="GP54" s="123"/>
      <c r="GQ54" s="123"/>
      <c r="GR54" s="148"/>
      <c r="GS54" s="149"/>
      <c r="GT54" s="184">
        <v>169297.5772</v>
      </c>
      <c r="GU54" s="183">
        <f t="shared" si="183"/>
        <v>169297.58</v>
      </c>
      <c r="GV54" s="83"/>
    </row>
    <row r="55" spans="2:204" s="87" customFormat="1" ht="29.25" hidden="1" customHeight="1" x14ac:dyDescent="0.2">
      <c r="B55" s="81" t="s">
        <v>159</v>
      </c>
      <c r="C55" s="82" t="s">
        <v>160</v>
      </c>
      <c r="D55" s="113">
        <v>89</v>
      </c>
      <c r="E55" s="89" t="s">
        <v>161</v>
      </c>
      <c r="F55" s="89">
        <v>10</v>
      </c>
      <c r="G55" s="101">
        <v>169297.5772</v>
      </c>
      <c r="H55" s="123"/>
      <c r="I55" s="123"/>
      <c r="J55" s="123"/>
      <c r="K55" s="123"/>
      <c r="L55" s="102">
        <f>VLOOKUP($D55,'факт '!$D$7:$AQ$89,3,0)</f>
        <v>0</v>
      </c>
      <c r="M55" s="102">
        <f>VLOOKUP($D55,'факт '!$D$7:$AQ$89,4,0)</f>
        <v>0</v>
      </c>
      <c r="N55" s="123"/>
      <c r="O55" s="123"/>
      <c r="P55" s="102">
        <f t="shared" si="1588"/>
        <v>0</v>
      </c>
      <c r="Q55" s="102">
        <f t="shared" si="1589"/>
        <v>0</v>
      </c>
      <c r="R55" s="103">
        <f t="shared" si="1590"/>
        <v>0</v>
      </c>
      <c r="S55" s="103">
        <f t="shared" si="1591"/>
        <v>0</v>
      </c>
      <c r="T55" s="123"/>
      <c r="U55" s="123"/>
      <c r="V55" s="123"/>
      <c r="W55" s="123"/>
      <c r="X55" s="102">
        <f>VLOOKUP($D55,'факт '!$D$7:$AQ$89,7,0)</f>
        <v>6</v>
      </c>
      <c r="Y55" s="102">
        <f>VLOOKUP($D55,'факт '!$D$7:$AQ$89,8,0)</f>
        <v>1015785.48</v>
      </c>
      <c r="Z55" s="102">
        <f>VLOOKUP($D55,'факт '!$D$7:$AQ$89,9,0)</f>
        <v>0</v>
      </c>
      <c r="AA55" s="102">
        <f>VLOOKUP($D55,'факт '!$D$7:$AQ$89,10,0)</f>
        <v>0</v>
      </c>
      <c r="AB55" s="102">
        <f t="shared" si="1592"/>
        <v>6</v>
      </c>
      <c r="AC55" s="102">
        <f t="shared" si="1593"/>
        <v>1015785.48</v>
      </c>
      <c r="AD55" s="103">
        <f t="shared" si="1594"/>
        <v>6</v>
      </c>
      <c r="AE55" s="103">
        <f t="shared" si="1595"/>
        <v>1015785.48</v>
      </c>
      <c r="AF55" s="123"/>
      <c r="AG55" s="123"/>
      <c r="AH55" s="123"/>
      <c r="AI55" s="123"/>
      <c r="AJ55" s="102">
        <f>VLOOKUP($D55,'факт '!$D$7:$AQ$89,5,0)</f>
        <v>0</v>
      </c>
      <c r="AK55" s="102">
        <f>VLOOKUP($D55,'факт '!$D$7:$AQ$89,6,0)</f>
        <v>0</v>
      </c>
      <c r="AL55" s="102"/>
      <c r="AM55" s="102"/>
      <c r="AN55" s="102">
        <f t="shared" si="1596"/>
        <v>0</v>
      </c>
      <c r="AO55" s="102">
        <f t="shared" si="1597"/>
        <v>0</v>
      </c>
      <c r="AP55" s="103">
        <f t="shared" si="1598"/>
        <v>0</v>
      </c>
      <c r="AQ55" s="103">
        <f t="shared" si="1599"/>
        <v>0</v>
      </c>
      <c r="AR55" s="123"/>
      <c r="AS55" s="123"/>
      <c r="AT55" s="123"/>
      <c r="AU55" s="123"/>
      <c r="AV55" s="102">
        <f>VLOOKUP($D55,'факт '!$D$7:$AQ$89,11,0)</f>
        <v>0</v>
      </c>
      <c r="AW55" s="102">
        <f>VLOOKUP($D55,'факт '!$D$7:$AQ$89,12,0)</f>
        <v>0</v>
      </c>
      <c r="AX55" s="102"/>
      <c r="AY55" s="102"/>
      <c r="AZ55" s="102">
        <f t="shared" si="1600"/>
        <v>0</v>
      </c>
      <c r="BA55" s="102">
        <f t="shared" si="1601"/>
        <v>0</v>
      </c>
      <c r="BB55" s="103">
        <f t="shared" si="1602"/>
        <v>0</v>
      </c>
      <c r="BC55" s="103">
        <f t="shared" si="1603"/>
        <v>0</v>
      </c>
      <c r="BD55" s="123"/>
      <c r="BE55" s="123"/>
      <c r="BF55" s="123"/>
      <c r="BG55" s="123"/>
      <c r="BH55" s="102">
        <f>VLOOKUP($D55,'факт '!$D$7:$AQ$89,15,0)</f>
        <v>0</v>
      </c>
      <c r="BI55" s="102">
        <f>VLOOKUP($D55,'факт '!$D$7:$AQ$89,16,0)</f>
        <v>0</v>
      </c>
      <c r="BJ55" s="102">
        <f>VLOOKUP($D55,'факт '!$D$7:$AQ$89,17,0)</f>
        <v>0</v>
      </c>
      <c r="BK55" s="102">
        <f>VLOOKUP($D55,'факт '!$D$7:$AQ$89,18,0)</f>
        <v>0</v>
      </c>
      <c r="BL55" s="102">
        <f t="shared" si="1604"/>
        <v>0</v>
      </c>
      <c r="BM55" s="102">
        <f t="shared" si="1605"/>
        <v>0</v>
      </c>
      <c r="BN55" s="103">
        <f t="shared" si="1606"/>
        <v>0</v>
      </c>
      <c r="BO55" s="103">
        <f t="shared" si="1607"/>
        <v>0</v>
      </c>
      <c r="BP55" s="123"/>
      <c r="BQ55" s="123"/>
      <c r="BR55" s="123"/>
      <c r="BS55" s="123"/>
      <c r="BT55" s="102">
        <f>VLOOKUP($D55,'факт '!$D$7:$AQ$89,19,0)</f>
        <v>0</v>
      </c>
      <c r="BU55" s="102">
        <f>VLOOKUP($D55,'факт '!$D$7:$AQ$89,20,0)</f>
        <v>0</v>
      </c>
      <c r="BV55" s="102">
        <f>VLOOKUP($D55,'факт '!$D$7:$AQ$89,21,0)</f>
        <v>0</v>
      </c>
      <c r="BW55" s="102">
        <f>VLOOKUP($D55,'факт '!$D$7:$AQ$89,22,0)</f>
        <v>0</v>
      </c>
      <c r="BX55" s="102">
        <f t="shared" si="1608"/>
        <v>0</v>
      </c>
      <c r="BY55" s="102">
        <f t="shared" si="1609"/>
        <v>0</v>
      </c>
      <c r="BZ55" s="103">
        <f t="shared" si="1610"/>
        <v>0</v>
      </c>
      <c r="CA55" s="103">
        <f t="shared" si="1611"/>
        <v>0</v>
      </c>
      <c r="CB55" s="123"/>
      <c r="CC55" s="123"/>
      <c r="CD55" s="123"/>
      <c r="CE55" s="123"/>
      <c r="CF55" s="102">
        <f>VLOOKUP($D55,'факт '!$D$7:$AQ$89,23,0)</f>
        <v>0</v>
      </c>
      <c r="CG55" s="102">
        <f>VLOOKUP($D55,'факт '!$D$7:$AQ$89,24,0)</f>
        <v>0</v>
      </c>
      <c r="CH55" s="102">
        <f>VLOOKUP($D55,'факт '!$D$7:$AQ$89,25,0)</f>
        <v>0</v>
      </c>
      <c r="CI55" s="102">
        <f>VLOOKUP($D55,'факт '!$D$7:$AQ$89,26,0)</f>
        <v>0</v>
      </c>
      <c r="CJ55" s="102">
        <f t="shared" si="1612"/>
        <v>0</v>
      </c>
      <c r="CK55" s="102">
        <f t="shared" si="1613"/>
        <v>0</v>
      </c>
      <c r="CL55" s="103">
        <f t="shared" si="1614"/>
        <v>0</v>
      </c>
      <c r="CM55" s="103">
        <f t="shared" si="1615"/>
        <v>0</v>
      </c>
      <c r="CN55" s="123"/>
      <c r="CO55" s="123"/>
      <c r="CP55" s="123"/>
      <c r="CQ55" s="123"/>
      <c r="CR55" s="102">
        <f>VLOOKUP($D55,'факт '!$D$7:$AQ$89,27,0)</f>
        <v>0</v>
      </c>
      <c r="CS55" s="102">
        <f>VLOOKUP($D55,'факт '!$D$7:$AQ$89,28,0)</f>
        <v>0</v>
      </c>
      <c r="CT55" s="102">
        <f>VLOOKUP($D55,'факт '!$D$7:$AQ$89,29,0)</f>
        <v>0</v>
      </c>
      <c r="CU55" s="102">
        <f>VLOOKUP($D55,'факт '!$D$7:$AQ$89,30,0)</f>
        <v>0</v>
      </c>
      <c r="CV55" s="102">
        <f t="shared" si="1616"/>
        <v>0</v>
      </c>
      <c r="CW55" s="102">
        <f t="shared" si="1617"/>
        <v>0</v>
      </c>
      <c r="CX55" s="103">
        <f t="shared" si="1618"/>
        <v>0</v>
      </c>
      <c r="CY55" s="103">
        <f t="shared" si="1619"/>
        <v>0</v>
      </c>
      <c r="CZ55" s="123"/>
      <c r="DA55" s="123"/>
      <c r="DB55" s="123"/>
      <c r="DC55" s="123"/>
      <c r="DD55" s="102">
        <f>VLOOKUP($D55,'факт '!$D$7:$AQ$89,31,0)</f>
        <v>0</v>
      </c>
      <c r="DE55" s="102">
        <f>VLOOKUP($D55,'факт '!$D$7:$AQ$89,32,0)</f>
        <v>0</v>
      </c>
      <c r="DF55" s="102"/>
      <c r="DG55" s="102"/>
      <c r="DH55" s="102">
        <f t="shared" si="1620"/>
        <v>0</v>
      </c>
      <c r="DI55" s="102">
        <f t="shared" si="1621"/>
        <v>0</v>
      </c>
      <c r="DJ55" s="103">
        <f t="shared" si="1622"/>
        <v>0</v>
      </c>
      <c r="DK55" s="103">
        <f t="shared" si="1623"/>
        <v>0</v>
      </c>
      <c r="DL55" s="123"/>
      <c r="DM55" s="123"/>
      <c r="DN55" s="123"/>
      <c r="DO55" s="123"/>
      <c r="DP55" s="102">
        <f>VLOOKUP($D55,'факт '!$D$7:$AQ$89,13,0)</f>
        <v>0</v>
      </c>
      <c r="DQ55" s="102">
        <f>VLOOKUP($D55,'факт '!$D$7:$AQ$89,14,0)</f>
        <v>0</v>
      </c>
      <c r="DR55" s="102"/>
      <c r="DS55" s="102"/>
      <c r="DT55" s="102">
        <f t="shared" si="1624"/>
        <v>0</v>
      </c>
      <c r="DU55" s="102">
        <f t="shared" si="1625"/>
        <v>0</v>
      </c>
      <c r="DV55" s="103">
        <f t="shared" si="1626"/>
        <v>0</v>
      </c>
      <c r="DW55" s="103">
        <f t="shared" si="1627"/>
        <v>0</v>
      </c>
      <c r="DX55" s="123"/>
      <c r="DY55" s="123"/>
      <c r="DZ55" s="123"/>
      <c r="EA55" s="123"/>
      <c r="EB55" s="102">
        <f>VLOOKUP($D55,'факт '!$D$7:$AQ$89,33,0)</f>
        <v>0</v>
      </c>
      <c r="EC55" s="102">
        <f>VLOOKUP($D55,'факт '!$D$7:$AQ$89,34,0)</f>
        <v>0</v>
      </c>
      <c r="ED55" s="102">
        <f>VLOOKUP($D55,'факт '!$D$7:$AQ$89,35,0)</f>
        <v>0</v>
      </c>
      <c r="EE55" s="102">
        <f>VLOOKUP($D55,'факт '!$D$7:$AQ$89,36,0)</f>
        <v>0</v>
      </c>
      <c r="EF55" s="102">
        <f t="shared" si="1628"/>
        <v>0</v>
      </c>
      <c r="EG55" s="102">
        <f t="shared" si="1629"/>
        <v>0</v>
      </c>
      <c r="EH55" s="103">
        <f t="shared" si="1630"/>
        <v>0</v>
      </c>
      <c r="EI55" s="103">
        <f t="shared" si="1631"/>
        <v>0</v>
      </c>
      <c r="EJ55" s="123"/>
      <c r="EK55" s="123"/>
      <c r="EL55" s="123"/>
      <c r="EM55" s="123"/>
      <c r="EN55" s="102">
        <f>VLOOKUP($D55,'факт '!$D$7:$AQ$89,37,0)</f>
        <v>0</v>
      </c>
      <c r="EO55" s="102">
        <f>VLOOKUP($D55,'факт '!$D$7:$AQ$89,38,0)</f>
        <v>0</v>
      </c>
      <c r="EP55" s="102">
        <f>VLOOKUP($D55,'факт '!$D$7:$AQ$89,39,0)</f>
        <v>0</v>
      </c>
      <c r="EQ55" s="102">
        <f>VLOOKUP($D55,'факт '!$D$7:$AQ$89,40,0)</f>
        <v>0</v>
      </c>
      <c r="ER55" s="102">
        <f t="shared" si="1632"/>
        <v>0</v>
      </c>
      <c r="ES55" s="102">
        <f t="shared" si="1633"/>
        <v>0</v>
      </c>
      <c r="ET55" s="103">
        <f t="shared" si="1634"/>
        <v>0</v>
      </c>
      <c r="EU55" s="103">
        <f t="shared" si="1635"/>
        <v>0</v>
      </c>
      <c r="EV55" s="123"/>
      <c r="EW55" s="123"/>
      <c r="EX55" s="123"/>
      <c r="EY55" s="123"/>
      <c r="EZ55" s="102"/>
      <c r="FA55" s="102"/>
      <c r="FB55" s="102"/>
      <c r="FC55" s="102"/>
      <c r="FD55" s="102">
        <f t="shared" si="1636"/>
        <v>0</v>
      </c>
      <c r="FE55" s="102">
        <f t="shared" si="1637"/>
        <v>0</v>
      </c>
      <c r="FF55" s="103">
        <f t="shared" si="1258"/>
        <v>0</v>
      </c>
      <c r="FG55" s="103">
        <f t="shared" si="1259"/>
        <v>0</v>
      </c>
      <c r="FH55" s="123"/>
      <c r="FI55" s="123"/>
      <c r="FJ55" s="123"/>
      <c r="FK55" s="123"/>
      <c r="FL55" s="102"/>
      <c r="FM55" s="102"/>
      <c r="FN55" s="102"/>
      <c r="FO55" s="102"/>
      <c r="FP55" s="102">
        <f t="shared" si="1638"/>
        <v>0</v>
      </c>
      <c r="FQ55" s="102">
        <f t="shared" si="1639"/>
        <v>0</v>
      </c>
      <c r="FR55" s="103">
        <f t="shared" si="1260"/>
        <v>0</v>
      </c>
      <c r="FS55" s="103">
        <f t="shared" si="1261"/>
        <v>0</v>
      </c>
      <c r="FT55" s="123"/>
      <c r="FU55" s="123"/>
      <c r="FV55" s="123"/>
      <c r="FW55" s="123"/>
      <c r="FX55" s="102"/>
      <c r="FY55" s="102"/>
      <c r="FZ55" s="102"/>
      <c r="GA55" s="102"/>
      <c r="GB55" s="102">
        <f t="shared" si="1640"/>
        <v>0</v>
      </c>
      <c r="GC55" s="102">
        <f t="shared" si="1641"/>
        <v>0</v>
      </c>
      <c r="GD55" s="103">
        <f t="shared" si="1262"/>
        <v>0</v>
      </c>
      <c r="GE55" s="103">
        <f t="shared" si="1263"/>
        <v>0</v>
      </c>
      <c r="GF55" s="102">
        <f t="shared" si="1642"/>
        <v>0</v>
      </c>
      <c r="GG55" s="102">
        <f t="shared" si="1643"/>
        <v>0</v>
      </c>
      <c r="GH55" s="102">
        <f t="shared" si="1644"/>
        <v>0</v>
      </c>
      <c r="GI55" s="102">
        <f t="shared" si="1645"/>
        <v>0</v>
      </c>
      <c r="GJ55" s="102">
        <f t="shared" si="1646"/>
        <v>6</v>
      </c>
      <c r="GK55" s="102">
        <f t="shared" si="1647"/>
        <v>1015785.48</v>
      </c>
      <c r="GL55" s="102">
        <f t="shared" si="1648"/>
        <v>0</v>
      </c>
      <c r="GM55" s="102">
        <f t="shared" si="1649"/>
        <v>0</v>
      </c>
      <c r="GN55" s="102">
        <f t="shared" si="1650"/>
        <v>6</v>
      </c>
      <c r="GO55" s="102">
        <f t="shared" si="1651"/>
        <v>1015785.48</v>
      </c>
      <c r="GP55" s="123"/>
      <c r="GQ55" s="123"/>
      <c r="GR55" s="148"/>
      <c r="GS55" s="149"/>
      <c r="GT55" s="184">
        <v>169297.5772</v>
      </c>
      <c r="GU55" s="183">
        <f t="shared" si="183"/>
        <v>169297.58</v>
      </c>
      <c r="GV55" s="83"/>
    </row>
    <row r="56" spans="2:204" s="87" customFormat="1" hidden="1" x14ac:dyDescent="0.2">
      <c r="B56" s="81"/>
      <c r="C56" s="82"/>
      <c r="D56" s="113"/>
      <c r="E56" s="89"/>
      <c r="F56" s="121"/>
      <c r="G56" s="122"/>
      <c r="H56" s="123"/>
      <c r="I56" s="123"/>
      <c r="J56" s="123"/>
      <c r="K56" s="123"/>
      <c r="L56" s="102"/>
      <c r="M56" s="102"/>
      <c r="N56" s="123"/>
      <c r="O56" s="123"/>
      <c r="P56" s="102">
        <f t="shared" ref="P56:P59" si="1652">SUM(L56+N56)</f>
        <v>0</v>
      </c>
      <c r="Q56" s="102">
        <f t="shared" ref="Q56:Q59" si="1653">SUM(M56+O56)</f>
        <v>0</v>
      </c>
      <c r="R56" s="103">
        <f t="shared" si="180"/>
        <v>0</v>
      </c>
      <c r="S56" s="103">
        <f t="shared" si="181"/>
        <v>0</v>
      </c>
      <c r="T56" s="123"/>
      <c r="U56" s="123"/>
      <c r="V56" s="123"/>
      <c r="W56" s="123"/>
      <c r="X56" s="102"/>
      <c r="Y56" s="102"/>
      <c r="Z56" s="102"/>
      <c r="AA56" s="102"/>
      <c r="AB56" s="102">
        <f t="shared" ref="AB56" si="1654">SUM(X56+Z56)</f>
        <v>0</v>
      </c>
      <c r="AC56" s="102">
        <f t="shared" ref="AC56" si="1655">SUM(Y56+AA56)</f>
        <v>0</v>
      </c>
      <c r="AD56" s="103">
        <f t="shared" si="1232"/>
        <v>0</v>
      </c>
      <c r="AE56" s="103">
        <f t="shared" si="1233"/>
        <v>0</v>
      </c>
      <c r="AF56" s="123"/>
      <c r="AG56" s="123"/>
      <c r="AH56" s="123"/>
      <c r="AI56" s="123"/>
      <c r="AJ56" s="102"/>
      <c r="AK56" s="102"/>
      <c r="AL56" s="102"/>
      <c r="AM56" s="102"/>
      <c r="AN56" s="102">
        <f t="shared" ref="AN56" si="1656">SUM(AJ56+AL56)</f>
        <v>0</v>
      </c>
      <c r="AO56" s="102">
        <f t="shared" ref="AO56" si="1657">SUM(AK56+AM56)</f>
        <v>0</v>
      </c>
      <c r="AP56" s="103">
        <f t="shared" si="1234"/>
        <v>0</v>
      </c>
      <c r="AQ56" s="103">
        <f t="shared" si="1235"/>
        <v>0</v>
      </c>
      <c r="AR56" s="123"/>
      <c r="AS56" s="123"/>
      <c r="AT56" s="123"/>
      <c r="AU56" s="123"/>
      <c r="AV56" s="102"/>
      <c r="AW56" s="102"/>
      <c r="AX56" s="102"/>
      <c r="AY56" s="102"/>
      <c r="AZ56" s="102">
        <f t="shared" ref="AZ56" si="1658">SUM(AV56+AX56)</f>
        <v>0</v>
      </c>
      <c r="BA56" s="102">
        <f t="shared" ref="BA56" si="1659">SUM(AW56+AY56)</f>
        <v>0</v>
      </c>
      <c r="BB56" s="103">
        <f t="shared" si="1236"/>
        <v>0</v>
      </c>
      <c r="BC56" s="103">
        <f t="shared" si="1237"/>
        <v>0</v>
      </c>
      <c r="BD56" s="123"/>
      <c r="BE56" s="123"/>
      <c r="BF56" s="123"/>
      <c r="BG56" s="123"/>
      <c r="BH56" s="102"/>
      <c r="BI56" s="102"/>
      <c r="BJ56" s="102"/>
      <c r="BK56" s="102"/>
      <c r="BL56" s="102">
        <f t="shared" ref="BL56" si="1660">SUM(BH56+BJ56)</f>
        <v>0</v>
      </c>
      <c r="BM56" s="102">
        <f t="shared" ref="BM56" si="1661">SUM(BI56+BK56)</f>
        <v>0</v>
      </c>
      <c r="BN56" s="103">
        <f t="shared" si="1238"/>
        <v>0</v>
      </c>
      <c r="BO56" s="103">
        <f t="shared" si="1239"/>
        <v>0</v>
      </c>
      <c r="BP56" s="123"/>
      <c r="BQ56" s="123"/>
      <c r="BR56" s="123"/>
      <c r="BS56" s="123"/>
      <c r="BT56" s="102"/>
      <c r="BU56" s="102"/>
      <c r="BV56" s="102"/>
      <c r="BW56" s="102"/>
      <c r="BX56" s="102">
        <f t="shared" ref="BX56" si="1662">SUM(BT56+BV56)</f>
        <v>0</v>
      </c>
      <c r="BY56" s="102">
        <f t="shared" ref="BY56" si="1663">SUM(BU56+BW56)</f>
        <v>0</v>
      </c>
      <c r="BZ56" s="103">
        <f t="shared" si="1241"/>
        <v>0</v>
      </c>
      <c r="CA56" s="103">
        <f t="shared" si="1242"/>
        <v>0</v>
      </c>
      <c r="CB56" s="123"/>
      <c r="CC56" s="123"/>
      <c r="CD56" s="123"/>
      <c r="CE56" s="123"/>
      <c r="CF56" s="102"/>
      <c r="CG56" s="102"/>
      <c r="CH56" s="102"/>
      <c r="CI56" s="102"/>
      <c r="CJ56" s="102">
        <f t="shared" ref="CJ56" si="1664">SUM(CF56+CH56)</f>
        <v>0</v>
      </c>
      <c r="CK56" s="102">
        <f t="shared" ref="CK56" si="1665">SUM(CG56+CI56)</f>
        <v>0</v>
      </c>
      <c r="CL56" s="103">
        <f t="shared" si="1244"/>
        <v>0</v>
      </c>
      <c r="CM56" s="103">
        <f t="shared" si="1245"/>
        <v>0</v>
      </c>
      <c r="CN56" s="123"/>
      <c r="CO56" s="123"/>
      <c r="CP56" s="123"/>
      <c r="CQ56" s="123"/>
      <c r="CR56" s="102"/>
      <c r="CS56" s="102"/>
      <c r="CT56" s="102"/>
      <c r="CU56" s="102"/>
      <c r="CV56" s="102">
        <f t="shared" ref="CV56" si="1666">SUM(CR56+CT56)</f>
        <v>0</v>
      </c>
      <c r="CW56" s="102">
        <f t="shared" ref="CW56" si="1667">SUM(CS56+CU56)</f>
        <v>0</v>
      </c>
      <c r="CX56" s="103">
        <f t="shared" si="1246"/>
        <v>0</v>
      </c>
      <c r="CY56" s="103">
        <f t="shared" si="1247"/>
        <v>0</v>
      </c>
      <c r="CZ56" s="123"/>
      <c r="DA56" s="123"/>
      <c r="DB56" s="123"/>
      <c r="DC56" s="123"/>
      <c r="DD56" s="102"/>
      <c r="DE56" s="102"/>
      <c r="DF56" s="102"/>
      <c r="DG56" s="102"/>
      <c r="DH56" s="102">
        <f t="shared" ref="DH56" si="1668">SUM(DD56+DF56)</f>
        <v>0</v>
      </c>
      <c r="DI56" s="102">
        <f t="shared" ref="DI56" si="1669">SUM(DE56+DG56)</f>
        <v>0</v>
      </c>
      <c r="DJ56" s="103">
        <f t="shared" si="1248"/>
        <v>0</v>
      </c>
      <c r="DK56" s="103">
        <f t="shared" si="1249"/>
        <v>0</v>
      </c>
      <c r="DL56" s="123"/>
      <c r="DM56" s="123"/>
      <c r="DN56" s="123"/>
      <c r="DO56" s="123"/>
      <c r="DP56" s="102"/>
      <c r="DQ56" s="102"/>
      <c r="DR56" s="102"/>
      <c r="DS56" s="102"/>
      <c r="DT56" s="102">
        <f t="shared" ref="DT56" si="1670">SUM(DP56+DR56)</f>
        <v>0</v>
      </c>
      <c r="DU56" s="102">
        <f t="shared" ref="DU56" si="1671">SUM(DQ56+DS56)</f>
        <v>0</v>
      </c>
      <c r="DV56" s="103">
        <f t="shared" si="1250"/>
        <v>0</v>
      </c>
      <c r="DW56" s="103">
        <f t="shared" si="1251"/>
        <v>0</v>
      </c>
      <c r="DX56" s="123"/>
      <c r="DY56" s="123"/>
      <c r="DZ56" s="123"/>
      <c r="EA56" s="123"/>
      <c r="EB56" s="102"/>
      <c r="EC56" s="102"/>
      <c r="ED56" s="102"/>
      <c r="EE56" s="102"/>
      <c r="EF56" s="102">
        <f t="shared" ref="EF56" si="1672">SUM(EB56+ED56)</f>
        <v>0</v>
      </c>
      <c r="EG56" s="102">
        <f t="shared" ref="EG56" si="1673">SUM(EC56+EE56)</f>
        <v>0</v>
      </c>
      <c r="EH56" s="103">
        <f t="shared" si="1253"/>
        <v>0</v>
      </c>
      <c r="EI56" s="103">
        <f t="shared" si="1254"/>
        <v>0</v>
      </c>
      <c r="EJ56" s="123"/>
      <c r="EK56" s="123"/>
      <c r="EL56" s="123"/>
      <c r="EM56" s="123"/>
      <c r="EN56" s="102"/>
      <c r="EO56" s="102"/>
      <c r="EP56" s="102"/>
      <c r="EQ56" s="102"/>
      <c r="ER56" s="102">
        <f t="shared" ref="ER56" si="1674">SUM(EN56+EP56)</f>
        <v>0</v>
      </c>
      <c r="ES56" s="102">
        <f t="shared" ref="ES56" si="1675">SUM(EO56+EQ56)</f>
        <v>0</v>
      </c>
      <c r="ET56" s="103">
        <f t="shared" si="1256"/>
        <v>0</v>
      </c>
      <c r="EU56" s="103">
        <f t="shared" si="1257"/>
        <v>0</v>
      </c>
      <c r="EV56" s="123"/>
      <c r="EW56" s="123"/>
      <c r="EX56" s="123"/>
      <c r="EY56" s="123"/>
      <c r="EZ56" s="102"/>
      <c r="FA56" s="102"/>
      <c r="FB56" s="102"/>
      <c r="FC56" s="102"/>
      <c r="FD56" s="102">
        <f t="shared" si="1636"/>
        <v>0</v>
      </c>
      <c r="FE56" s="102">
        <f t="shared" si="1637"/>
        <v>0</v>
      </c>
      <c r="FF56" s="103">
        <f t="shared" si="1258"/>
        <v>0</v>
      </c>
      <c r="FG56" s="103">
        <f t="shared" si="1259"/>
        <v>0</v>
      </c>
      <c r="FH56" s="123"/>
      <c r="FI56" s="123"/>
      <c r="FJ56" s="123"/>
      <c r="FK56" s="123"/>
      <c r="FL56" s="102"/>
      <c r="FM56" s="102"/>
      <c r="FN56" s="102"/>
      <c r="FO56" s="102"/>
      <c r="FP56" s="102">
        <f t="shared" si="1638"/>
        <v>0</v>
      </c>
      <c r="FQ56" s="102">
        <f t="shared" si="1639"/>
        <v>0</v>
      </c>
      <c r="FR56" s="103">
        <f t="shared" si="1260"/>
        <v>0</v>
      </c>
      <c r="FS56" s="103">
        <f t="shared" si="1261"/>
        <v>0</v>
      </c>
      <c r="FT56" s="123"/>
      <c r="FU56" s="123"/>
      <c r="FV56" s="123"/>
      <c r="FW56" s="123"/>
      <c r="FX56" s="102"/>
      <c r="FY56" s="102"/>
      <c r="FZ56" s="102"/>
      <c r="GA56" s="102"/>
      <c r="GB56" s="102">
        <f t="shared" si="1640"/>
        <v>0</v>
      </c>
      <c r="GC56" s="102">
        <f t="shared" si="1641"/>
        <v>0</v>
      </c>
      <c r="GD56" s="103">
        <f t="shared" si="1262"/>
        <v>0</v>
      </c>
      <c r="GE56" s="103">
        <f t="shared" si="1263"/>
        <v>0</v>
      </c>
      <c r="GF56" s="102">
        <f t="shared" si="1642"/>
        <v>0</v>
      </c>
      <c r="GG56" s="102">
        <f t="shared" si="1643"/>
        <v>0</v>
      </c>
      <c r="GH56" s="102">
        <f t="shared" si="1644"/>
        <v>0</v>
      </c>
      <c r="GI56" s="102">
        <f t="shared" si="1645"/>
        <v>0</v>
      </c>
      <c r="GJ56" s="102">
        <f t="shared" ref="GJ56" si="1676">SUM(L56,X56,AJ56,AV56,BH56,BT56,CF56,CR56,DD56,DP56,EB56,EN56,EZ56)</f>
        <v>0</v>
      </c>
      <c r="GK56" s="102">
        <f t="shared" ref="GK56" si="1677">SUM(M56,Y56,AK56,AW56,BI56,BU56,CG56,CS56,DE56,DQ56,EC56,EO56,FA56)</f>
        <v>0</v>
      </c>
      <c r="GL56" s="102">
        <f t="shared" ref="GL56" si="1678">SUM(N56,Z56,AL56,AX56,BJ56,BV56,CH56,CT56,DF56,DR56,ED56,EP56,FB56)</f>
        <v>0</v>
      </c>
      <c r="GM56" s="102">
        <f t="shared" ref="GM56" si="1679">SUM(O56,AA56,AM56,AY56,BK56,BW56,CI56,CU56,DG56,DS56,EE56,EQ56,FC56)</f>
        <v>0</v>
      </c>
      <c r="GN56" s="102">
        <f t="shared" ref="GN56" si="1680">SUM(P56,AB56,AN56,AZ56,BL56,BX56,CJ56,CV56,DH56,DT56,EF56,ER56,FD56)</f>
        <v>0</v>
      </c>
      <c r="GO56" s="102">
        <f t="shared" ref="GO56" si="1681">SUM(Q56,AC56,AO56,BA56,BM56,BY56,CK56,CW56,DI56,DU56,EG56,ES56,FE56)</f>
        <v>0</v>
      </c>
      <c r="GP56" s="123"/>
      <c r="GQ56" s="123"/>
      <c r="GR56" s="148"/>
      <c r="GS56" s="149"/>
      <c r="GT56" s="184"/>
      <c r="GU56" s="183"/>
      <c r="GV56" s="83"/>
    </row>
    <row r="57" spans="2:204" ht="20.25" hidden="1" customHeight="1" x14ac:dyDescent="0.2">
      <c r="B57" s="105"/>
      <c r="C57" s="106"/>
      <c r="D57" s="107"/>
      <c r="E57" s="127" t="s">
        <v>37</v>
      </c>
      <c r="F57" s="129">
        <v>12</v>
      </c>
      <c r="G57" s="130">
        <v>154803.0736</v>
      </c>
      <c r="H57" s="110"/>
      <c r="I57" s="110">
        <v>0</v>
      </c>
      <c r="J57" s="110">
        <f t="shared" si="278"/>
        <v>0</v>
      </c>
      <c r="K57" s="110">
        <f t="shared" si="279"/>
        <v>0</v>
      </c>
      <c r="L57" s="110">
        <f>SUM(L58:L59)</f>
        <v>0</v>
      </c>
      <c r="M57" s="110">
        <f t="shared" ref="M57:Q57" si="1682">SUM(M58:M59)</f>
        <v>0</v>
      </c>
      <c r="N57" s="110">
        <f t="shared" si="1682"/>
        <v>0</v>
      </c>
      <c r="O57" s="110">
        <f t="shared" si="1682"/>
        <v>0</v>
      </c>
      <c r="P57" s="110">
        <f t="shared" si="1682"/>
        <v>0</v>
      </c>
      <c r="Q57" s="110">
        <f t="shared" si="1682"/>
        <v>0</v>
      </c>
      <c r="R57" s="126">
        <f t="shared" si="180"/>
        <v>0</v>
      </c>
      <c r="S57" s="126">
        <f t="shared" si="181"/>
        <v>0</v>
      </c>
      <c r="T57" s="110">
        <v>13</v>
      </c>
      <c r="U57" s="110">
        <v>2012439.9568</v>
      </c>
      <c r="V57" s="110">
        <f t="shared" si="281"/>
        <v>3.25</v>
      </c>
      <c r="W57" s="110">
        <f t="shared" si="282"/>
        <v>503109.98920000007</v>
      </c>
      <c r="X57" s="110">
        <f>SUM(X58:X59)</f>
        <v>3</v>
      </c>
      <c r="Y57" s="110">
        <f t="shared" ref="Y57" si="1683">SUM(Y58:Y59)</f>
        <v>464409.21</v>
      </c>
      <c r="Z57" s="110">
        <f t="shared" ref="Z57" si="1684">SUM(Z58:Z59)</f>
        <v>0</v>
      </c>
      <c r="AA57" s="110">
        <f t="shared" ref="AA57" si="1685">SUM(AA58:AA59)</f>
        <v>0</v>
      </c>
      <c r="AB57" s="110">
        <f t="shared" ref="AB57" si="1686">SUM(AB58:AB59)</f>
        <v>3</v>
      </c>
      <c r="AC57" s="110">
        <f t="shared" ref="AC57" si="1687">SUM(AC58:AC59)</f>
        <v>464409.21</v>
      </c>
      <c r="AD57" s="126">
        <f t="shared" si="1232"/>
        <v>-0.25</v>
      </c>
      <c r="AE57" s="126">
        <f t="shared" si="1233"/>
        <v>-38700.779200000048</v>
      </c>
      <c r="AF57" s="110">
        <f>VLOOKUP($E57,'ВМП план'!$B$8:$AL$43,12,0)</f>
        <v>0</v>
      </c>
      <c r="AG57" s="110">
        <f>VLOOKUP($E57,'ВМП план'!$B$8:$AL$43,13,0)</f>
        <v>0</v>
      </c>
      <c r="AH57" s="110">
        <f t="shared" si="288"/>
        <v>0</v>
      </c>
      <c r="AI57" s="110">
        <f t="shared" si="289"/>
        <v>0</v>
      </c>
      <c r="AJ57" s="110">
        <f>SUM(AJ58:AJ59)</f>
        <v>0</v>
      </c>
      <c r="AK57" s="110">
        <f t="shared" ref="AK57" si="1688">SUM(AK58:AK59)</f>
        <v>0</v>
      </c>
      <c r="AL57" s="110">
        <f t="shared" ref="AL57" si="1689">SUM(AL58:AL59)</f>
        <v>0</v>
      </c>
      <c r="AM57" s="110">
        <f t="shared" ref="AM57" si="1690">SUM(AM58:AM59)</f>
        <v>0</v>
      </c>
      <c r="AN57" s="110">
        <f t="shared" ref="AN57" si="1691">SUM(AN58:AN59)</f>
        <v>0</v>
      </c>
      <c r="AO57" s="110">
        <f t="shared" ref="AO57" si="1692">SUM(AO58:AO59)</f>
        <v>0</v>
      </c>
      <c r="AP57" s="126">
        <f t="shared" si="1234"/>
        <v>0</v>
      </c>
      <c r="AQ57" s="126">
        <f t="shared" si="1235"/>
        <v>0</v>
      </c>
      <c r="AR57" s="110"/>
      <c r="AS57" s="110"/>
      <c r="AT57" s="110">
        <f t="shared" si="295"/>
        <v>0</v>
      </c>
      <c r="AU57" s="110">
        <f t="shared" si="296"/>
        <v>0</v>
      </c>
      <c r="AV57" s="110">
        <f>SUM(AV58:AV59)</f>
        <v>0</v>
      </c>
      <c r="AW57" s="110">
        <f t="shared" ref="AW57" si="1693">SUM(AW58:AW59)</f>
        <v>0</v>
      </c>
      <c r="AX57" s="110">
        <f t="shared" ref="AX57" si="1694">SUM(AX58:AX59)</f>
        <v>0</v>
      </c>
      <c r="AY57" s="110">
        <f t="shared" ref="AY57" si="1695">SUM(AY58:AY59)</f>
        <v>0</v>
      </c>
      <c r="AZ57" s="110">
        <f t="shared" ref="AZ57" si="1696">SUM(AZ58:AZ59)</f>
        <v>0</v>
      </c>
      <c r="BA57" s="110">
        <f t="shared" ref="BA57" si="1697">SUM(BA58:BA59)</f>
        <v>0</v>
      </c>
      <c r="BB57" s="126">
        <f t="shared" si="1236"/>
        <v>0</v>
      </c>
      <c r="BC57" s="126">
        <f t="shared" si="1237"/>
        <v>0</v>
      </c>
      <c r="BD57" s="110"/>
      <c r="BE57" s="110">
        <v>0</v>
      </c>
      <c r="BF57" s="110">
        <f t="shared" si="302"/>
        <v>0</v>
      </c>
      <c r="BG57" s="110">
        <f t="shared" si="303"/>
        <v>0</v>
      </c>
      <c r="BH57" s="110">
        <f>SUM(BH58:BH59)</f>
        <v>0</v>
      </c>
      <c r="BI57" s="110">
        <f t="shared" ref="BI57" si="1698">SUM(BI58:BI59)</f>
        <v>0</v>
      </c>
      <c r="BJ57" s="110">
        <f t="shared" ref="BJ57" si="1699">SUM(BJ58:BJ59)</f>
        <v>0</v>
      </c>
      <c r="BK57" s="110">
        <f t="shared" ref="BK57" si="1700">SUM(BK58:BK59)</f>
        <v>0</v>
      </c>
      <c r="BL57" s="110">
        <f t="shared" ref="BL57" si="1701">SUM(BL58:BL59)</f>
        <v>0</v>
      </c>
      <c r="BM57" s="110">
        <f t="shared" ref="BM57" si="1702">SUM(BM58:BM59)</f>
        <v>0</v>
      </c>
      <c r="BN57" s="126">
        <f t="shared" si="1238"/>
        <v>0</v>
      </c>
      <c r="BO57" s="126">
        <f t="shared" si="1239"/>
        <v>0</v>
      </c>
      <c r="BP57" s="110"/>
      <c r="BQ57" s="110"/>
      <c r="BR57" s="110">
        <f t="shared" si="309"/>
        <v>0</v>
      </c>
      <c r="BS57" s="110">
        <f t="shared" si="310"/>
        <v>0</v>
      </c>
      <c r="BT57" s="110">
        <f>SUM(BT58:BT59)</f>
        <v>0</v>
      </c>
      <c r="BU57" s="110">
        <f t="shared" ref="BU57" si="1703">SUM(BU58:BU59)</f>
        <v>0</v>
      </c>
      <c r="BV57" s="110">
        <f t="shared" ref="BV57" si="1704">SUM(BV58:BV59)</f>
        <v>0</v>
      </c>
      <c r="BW57" s="110">
        <f t="shared" ref="BW57" si="1705">SUM(BW58:BW59)</f>
        <v>0</v>
      </c>
      <c r="BX57" s="110">
        <f t="shared" ref="BX57" si="1706">SUM(BX58:BX59)</f>
        <v>0</v>
      </c>
      <c r="BY57" s="110">
        <f t="shared" ref="BY57" si="1707">SUM(BY58:BY59)</f>
        <v>0</v>
      </c>
      <c r="BZ57" s="126">
        <f t="shared" si="1241"/>
        <v>0</v>
      </c>
      <c r="CA57" s="126">
        <f t="shared" si="1242"/>
        <v>0</v>
      </c>
      <c r="CB57" s="110"/>
      <c r="CC57" s="110"/>
      <c r="CD57" s="110">
        <f t="shared" si="316"/>
        <v>0</v>
      </c>
      <c r="CE57" s="110">
        <f t="shared" si="317"/>
        <v>0</v>
      </c>
      <c r="CF57" s="110">
        <f>SUM(CF58:CF59)</f>
        <v>0</v>
      </c>
      <c r="CG57" s="110">
        <f t="shared" ref="CG57" si="1708">SUM(CG58:CG59)</f>
        <v>0</v>
      </c>
      <c r="CH57" s="110">
        <f t="shared" ref="CH57" si="1709">SUM(CH58:CH59)</f>
        <v>0</v>
      </c>
      <c r="CI57" s="110">
        <f t="shared" ref="CI57" si="1710">SUM(CI58:CI59)</f>
        <v>0</v>
      </c>
      <c r="CJ57" s="110">
        <f t="shared" ref="CJ57" si="1711">SUM(CJ58:CJ59)</f>
        <v>0</v>
      </c>
      <c r="CK57" s="110">
        <f t="shared" ref="CK57" si="1712">SUM(CK58:CK59)</f>
        <v>0</v>
      </c>
      <c r="CL57" s="126">
        <f t="shared" si="1244"/>
        <v>0</v>
      </c>
      <c r="CM57" s="126">
        <f t="shared" si="1245"/>
        <v>0</v>
      </c>
      <c r="CN57" s="110"/>
      <c r="CO57" s="110"/>
      <c r="CP57" s="110">
        <f t="shared" si="323"/>
        <v>0</v>
      </c>
      <c r="CQ57" s="110">
        <f t="shared" si="324"/>
        <v>0</v>
      </c>
      <c r="CR57" s="110">
        <f>SUM(CR58:CR59)</f>
        <v>0</v>
      </c>
      <c r="CS57" s="110">
        <f t="shared" ref="CS57" si="1713">SUM(CS58:CS59)</f>
        <v>0</v>
      </c>
      <c r="CT57" s="110">
        <f t="shared" ref="CT57" si="1714">SUM(CT58:CT59)</f>
        <v>0</v>
      </c>
      <c r="CU57" s="110">
        <f t="shared" ref="CU57" si="1715">SUM(CU58:CU59)</f>
        <v>0</v>
      </c>
      <c r="CV57" s="110">
        <f t="shared" ref="CV57" si="1716">SUM(CV58:CV59)</f>
        <v>0</v>
      </c>
      <c r="CW57" s="110">
        <f t="shared" ref="CW57" si="1717">SUM(CW58:CW59)</f>
        <v>0</v>
      </c>
      <c r="CX57" s="126">
        <f t="shared" si="1246"/>
        <v>0</v>
      </c>
      <c r="CY57" s="126">
        <f t="shared" si="1247"/>
        <v>0</v>
      </c>
      <c r="CZ57" s="110"/>
      <c r="DA57" s="110"/>
      <c r="DB57" s="110">
        <f t="shared" si="330"/>
        <v>0</v>
      </c>
      <c r="DC57" s="110">
        <f t="shared" si="331"/>
        <v>0</v>
      </c>
      <c r="DD57" s="110">
        <f>SUM(DD58:DD59)</f>
        <v>0</v>
      </c>
      <c r="DE57" s="110">
        <f t="shared" ref="DE57" si="1718">SUM(DE58:DE59)</f>
        <v>0</v>
      </c>
      <c r="DF57" s="110">
        <f t="shared" ref="DF57" si="1719">SUM(DF58:DF59)</f>
        <v>0</v>
      </c>
      <c r="DG57" s="110">
        <f t="shared" ref="DG57" si="1720">SUM(DG58:DG59)</f>
        <v>0</v>
      </c>
      <c r="DH57" s="110">
        <f t="shared" ref="DH57" si="1721">SUM(DH58:DH59)</f>
        <v>0</v>
      </c>
      <c r="DI57" s="110">
        <f t="shared" ref="DI57" si="1722">SUM(DI58:DI59)</f>
        <v>0</v>
      </c>
      <c r="DJ57" s="126">
        <f t="shared" si="1248"/>
        <v>0</v>
      </c>
      <c r="DK57" s="126">
        <f t="shared" si="1249"/>
        <v>0</v>
      </c>
      <c r="DL57" s="110"/>
      <c r="DM57" s="110"/>
      <c r="DN57" s="110">
        <f t="shared" si="337"/>
        <v>0</v>
      </c>
      <c r="DO57" s="110">
        <f t="shared" si="338"/>
        <v>0</v>
      </c>
      <c r="DP57" s="110">
        <f>SUM(DP58:DP59)</f>
        <v>0</v>
      </c>
      <c r="DQ57" s="110">
        <f t="shared" ref="DQ57" si="1723">SUM(DQ58:DQ59)</f>
        <v>0</v>
      </c>
      <c r="DR57" s="110">
        <f t="shared" ref="DR57" si="1724">SUM(DR58:DR59)</f>
        <v>0</v>
      </c>
      <c r="DS57" s="110">
        <f t="shared" ref="DS57" si="1725">SUM(DS58:DS59)</f>
        <v>0</v>
      </c>
      <c r="DT57" s="110">
        <f t="shared" ref="DT57" si="1726">SUM(DT58:DT59)</f>
        <v>0</v>
      </c>
      <c r="DU57" s="110">
        <f t="shared" ref="DU57" si="1727">SUM(DU58:DU59)</f>
        <v>0</v>
      </c>
      <c r="DV57" s="126">
        <f t="shared" si="1250"/>
        <v>0</v>
      </c>
      <c r="DW57" s="126">
        <f t="shared" si="1251"/>
        <v>0</v>
      </c>
      <c r="DX57" s="110"/>
      <c r="DY57" s="110">
        <v>0</v>
      </c>
      <c r="DZ57" s="110">
        <f t="shared" si="344"/>
        <v>0</v>
      </c>
      <c r="EA57" s="110">
        <f t="shared" si="345"/>
        <v>0</v>
      </c>
      <c r="EB57" s="110">
        <f>SUM(EB58:EB59)</f>
        <v>0</v>
      </c>
      <c r="EC57" s="110">
        <f t="shared" ref="EC57" si="1728">SUM(EC58:EC59)</f>
        <v>0</v>
      </c>
      <c r="ED57" s="110">
        <f t="shared" ref="ED57" si="1729">SUM(ED58:ED59)</f>
        <v>0</v>
      </c>
      <c r="EE57" s="110">
        <f t="shared" ref="EE57" si="1730">SUM(EE58:EE59)</f>
        <v>0</v>
      </c>
      <c r="EF57" s="110">
        <f t="shared" ref="EF57" si="1731">SUM(EF58:EF59)</f>
        <v>0</v>
      </c>
      <c r="EG57" s="110">
        <f t="shared" ref="EG57" si="1732">SUM(EG58:EG59)</f>
        <v>0</v>
      </c>
      <c r="EH57" s="126">
        <f t="shared" si="1253"/>
        <v>0</v>
      </c>
      <c r="EI57" s="126">
        <f t="shared" si="1254"/>
        <v>0</v>
      </c>
      <c r="EJ57" s="110"/>
      <c r="EK57" s="110">
        <v>0</v>
      </c>
      <c r="EL57" s="110">
        <f t="shared" si="351"/>
        <v>0</v>
      </c>
      <c r="EM57" s="110">
        <f t="shared" si="352"/>
        <v>0</v>
      </c>
      <c r="EN57" s="110">
        <f>SUM(EN58:EN59)</f>
        <v>0</v>
      </c>
      <c r="EO57" s="110">
        <f t="shared" ref="EO57" si="1733">SUM(EO58:EO59)</f>
        <v>0</v>
      </c>
      <c r="EP57" s="110">
        <f t="shared" ref="EP57" si="1734">SUM(EP58:EP59)</f>
        <v>0</v>
      </c>
      <c r="EQ57" s="110">
        <f t="shared" ref="EQ57" si="1735">SUM(EQ58:EQ59)</f>
        <v>0</v>
      </c>
      <c r="ER57" s="110">
        <f t="shared" ref="ER57" si="1736">SUM(ER58:ER59)</f>
        <v>0</v>
      </c>
      <c r="ES57" s="110">
        <f t="shared" ref="ES57" si="1737">SUM(ES58:ES59)</f>
        <v>0</v>
      </c>
      <c r="ET57" s="126">
        <f t="shared" si="1256"/>
        <v>0</v>
      </c>
      <c r="EU57" s="126">
        <f t="shared" si="1257"/>
        <v>0</v>
      </c>
      <c r="EV57" s="110"/>
      <c r="EW57" s="110"/>
      <c r="EX57" s="110">
        <f t="shared" si="358"/>
        <v>0</v>
      </c>
      <c r="EY57" s="110">
        <f t="shared" si="359"/>
        <v>0</v>
      </c>
      <c r="EZ57" s="110">
        <f>SUM(EZ58:EZ59)</f>
        <v>0</v>
      </c>
      <c r="FA57" s="110">
        <f t="shared" ref="FA57" si="1738">SUM(FA58:FA59)</f>
        <v>0</v>
      </c>
      <c r="FB57" s="110">
        <f t="shared" ref="FB57" si="1739">SUM(FB58:FB59)</f>
        <v>0</v>
      </c>
      <c r="FC57" s="110">
        <f t="shared" ref="FC57" si="1740">SUM(FC58:FC59)</f>
        <v>0</v>
      </c>
      <c r="FD57" s="110">
        <f t="shared" ref="FD57" si="1741">SUM(FD58:FD59)</f>
        <v>0</v>
      </c>
      <c r="FE57" s="110">
        <f t="shared" ref="FE57" si="1742">SUM(FE58:FE59)</f>
        <v>0</v>
      </c>
      <c r="FF57" s="126">
        <f t="shared" si="1258"/>
        <v>0</v>
      </c>
      <c r="FG57" s="126">
        <f t="shared" si="1259"/>
        <v>0</v>
      </c>
      <c r="FH57" s="110"/>
      <c r="FI57" s="110"/>
      <c r="FJ57" s="110">
        <f t="shared" si="365"/>
        <v>0</v>
      </c>
      <c r="FK57" s="110">
        <f t="shared" si="366"/>
        <v>0</v>
      </c>
      <c r="FL57" s="110">
        <f>SUM(FL58:FL59)</f>
        <v>0</v>
      </c>
      <c r="FM57" s="110">
        <f t="shared" ref="FM57" si="1743">SUM(FM58:FM59)</f>
        <v>0</v>
      </c>
      <c r="FN57" s="110">
        <f t="shared" ref="FN57" si="1744">SUM(FN58:FN59)</f>
        <v>0</v>
      </c>
      <c r="FO57" s="110">
        <f t="shared" ref="FO57" si="1745">SUM(FO58:FO59)</f>
        <v>0</v>
      </c>
      <c r="FP57" s="110">
        <f t="shared" ref="FP57" si="1746">SUM(FP58:FP59)</f>
        <v>0</v>
      </c>
      <c r="FQ57" s="110">
        <f t="shared" ref="FQ57" si="1747">SUM(FQ58:FQ59)</f>
        <v>0</v>
      </c>
      <c r="FR57" s="126">
        <f t="shared" si="1260"/>
        <v>0</v>
      </c>
      <c r="FS57" s="126">
        <f t="shared" si="1261"/>
        <v>0</v>
      </c>
      <c r="FT57" s="110"/>
      <c r="FU57" s="110"/>
      <c r="FV57" s="110">
        <f t="shared" si="372"/>
        <v>0</v>
      </c>
      <c r="FW57" s="110">
        <f t="shared" si="373"/>
        <v>0</v>
      </c>
      <c r="FX57" s="110">
        <f>SUM(FX58:FX59)</f>
        <v>0</v>
      </c>
      <c r="FY57" s="110">
        <f t="shared" ref="FY57" si="1748">SUM(FY58:FY59)</f>
        <v>0</v>
      </c>
      <c r="FZ57" s="110">
        <f t="shared" ref="FZ57" si="1749">SUM(FZ58:FZ59)</f>
        <v>0</v>
      </c>
      <c r="GA57" s="110">
        <f t="shared" ref="GA57" si="1750">SUM(GA58:GA59)</f>
        <v>0</v>
      </c>
      <c r="GB57" s="110">
        <f t="shared" ref="GB57" si="1751">SUM(GB58:GB59)</f>
        <v>0</v>
      </c>
      <c r="GC57" s="110">
        <f t="shared" ref="GC57" si="1752">SUM(GC58:GC59)</f>
        <v>0</v>
      </c>
      <c r="GD57" s="126">
        <f t="shared" si="1262"/>
        <v>0</v>
      </c>
      <c r="GE57" s="126">
        <f t="shared" si="1263"/>
        <v>0</v>
      </c>
      <c r="GF57" s="110">
        <f t="shared" si="1580"/>
        <v>13</v>
      </c>
      <c r="GG57" s="110">
        <f t="shared" si="1580"/>
        <v>2012439.9568</v>
      </c>
      <c r="GH57" s="133">
        <f>SUM(GF57/12*$A$2)</f>
        <v>3.25</v>
      </c>
      <c r="GI57" s="199">
        <f>SUM(GG57/12*$A$2)</f>
        <v>503109.98920000007</v>
      </c>
      <c r="GJ57" s="110">
        <f>SUM(GJ58:GJ59)</f>
        <v>3</v>
      </c>
      <c r="GK57" s="110">
        <f t="shared" ref="GK57" si="1753">SUM(GK58:GK59)</f>
        <v>464409.21</v>
      </c>
      <c r="GL57" s="110">
        <f t="shared" ref="GL57" si="1754">SUM(GL58:GL59)</f>
        <v>0</v>
      </c>
      <c r="GM57" s="110">
        <f t="shared" ref="GM57" si="1755">SUM(GM58:GM59)</f>
        <v>0</v>
      </c>
      <c r="GN57" s="110">
        <f t="shared" ref="GN57" si="1756">SUM(GN58:GN59)</f>
        <v>3</v>
      </c>
      <c r="GO57" s="110">
        <f t="shared" ref="GO57" si="1757">SUM(GO58:GO59)</f>
        <v>464409.21</v>
      </c>
      <c r="GP57" s="110">
        <f t="shared" si="1586"/>
        <v>-0.25</v>
      </c>
      <c r="GQ57" s="110">
        <f t="shared" si="1587"/>
        <v>-38700.779200000048</v>
      </c>
      <c r="GR57" s="147"/>
      <c r="GS57" s="81"/>
      <c r="GT57" s="183">
        <v>154803.0736</v>
      </c>
      <c r="GU57" s="183">
        <f t="shared" si="183"/>
        <v>154803.07</v>
      </c>
    </row>
    <row r="58" spans="2:204" ht="41.25" hidden="1" customHeight="1" x14ac:dyDescent="0.2">
      <c r="B58" s="81" t="s">
        <v>256</v>
      </c>
      <c r="C58" s="84" t="s">
        <v>257</v>
      </c>
      <c r="D58" s="85">
        <v>486</v>
      </c>
      <c r="E58" s="86" t="s">
        <v>258</v>
      </c>
      <c r="F58" s="89">
        <v>12</v>
      </c>
      <c r="G58" s="101">
        <v>154803.0736</v>
      </c>
      <c r="H58" s="102"/>
      <c r="I58" s="102"/>
      <c r="J58" s="102"/>
      <c r="K58" s="102"/>
      <c r="L58" s="102">
        <f>VLOOKUP($D58,'факт '!$D$7:$AQ$89,3,0)</f>
        <v>0</v>
      </c>
      <c r="M58" s="102">
        <f>VLOOKUP($D58,'факт '!$D$7:$AQ$89,4,0)</f>
        <v>0</v>
      </c>
      <c r="N58" s="102"/>
      <c r="O58" s="102"/>
      <c r="P58" s="102">
        <f>SUM(L58+N58)</f>
        <v>0</v>
      </c>
      <c r="Q58" s="102">
        <f>SUM(M58+O58)</f>
        <v>0</v>
      </c>
      <c r="R58" s="103">
        <f t="shared" ref="R58" si="1758">SUM(L58-J58)</f>
        <v>0</v>
      </c>
      <c r="S58" s="103">
        <f t="shared" ref="S58" si="1759">SUM(M58-K58)</f>
        <v>0</v>
      </c>
      <c r="T58" s="102"/>
      <c r="U58" s="102"/>
      <c r="V58" s="102"/>
      <c r="W58" s="102"/>
      <c r="X58" s="102">
        <f>VLOOKUP($D58,'факт '!$D$7:$AQ$89,7,0)</f>
        <v>3</v>
      </c>
      <c r="Y58" s="102">
        <f>VLOOKUP($D58,'факт '!$D$7:$AQ$89,8,0)</f>
        <v>464409.21</v>
      </c>
      <c r="Z58" s="102">
        <f>VLOOKUP($D58,'факт '!$D$7:$AQ$89,9,0)</f>
        <v>0</v>
      </c>
      <c r="AA58" s="102">
        <f>VLOOKUP($D58,'факт '!$D$7:$AQ$89,10,0)</f>
        <v>0</v>
      </c>
      <c r="AB58" s="102">
        <f>SUM(X58+Z58)</f>
        <v>3</v>
      </c>
      <c r="AC58" s="102">
        <f>SUM(Y58+AA58)</f>
        <v>464409.21</v>
      </c>
      <c r="AD58" s="103">
        <f t="shared" ref="AD58" si="1760">SUM(X58-V58)</f>
        <v>3</v>
      </c>
      <c r="AE58" s="103">
        <f t="shared" ref="AE58" si="1761">SUM(Y58-W58)</f>
        <v>464409.21</v>
      </c>
      <c r="AF58" s="102"/>
      <c r="AG58" s="102"/>
      <c r="AH58" s="102"/>
      <c r="AI58" s="102"/>
      <c r="AJ58" s="102">
        <f>VLOOKUP($D58,'факт '!$D$7:$AQ$89,5,0)</f>
        <v>0</v>
      </c>
      <c r="AK58" s="102">
        <f>VLOOKUP($D58,'факт '!$D$7:$AQ$89,6,0)</f>
        <v>0</v>
      </c>
      <c r="AL58" s="102"/>
      <c r="AM58" s="102"/>
      <c r="AN58" s="102">
        <f>SUM(AJ58+AL58)</f>
        <v>0</v>
      </c>
      <c r="AO58" s="102">
        <f>SUM(AK58+AM58)</f>
        <v>0</v>
      </c>
      <c r="AP58" s="103">
        <f t="shared" ref="AP58" si="1762">SUM(AJ58-AH58)</f>
        <v>0</v>
      </c>
      <c r="AQ58" s="103">
        <f t="shared" ref="AQ58" si="1763">SUM(AK58-AI58)</f>
        <v>0</v>
      </c>
      <c r="AR58" s="102"/>
      <c r="AS58" s="102"/>
      <c r="AT58" s="102"/>
      <c r="AU58" s="102"/>
      <c r="AV58" s="102">
        <f>VLOOKUP($D58,'факт '!$D$7:$AQ$89,11,0)</f>
        <v>0</v>
      </c>
      <c r="AW58" s="102">
        <f>VLOOKUP($D58,'факт '!$D$7:$AQ$89,12,0)</f>
        <v>0</v>
      </c>
      <c r="AX58" s="102"/>
      <c r="AY58" s="102"/>
      <c r="AZ58" s="102">
        <f>SUM(AV58+AX58)</f>
        <v>0</v>
      </c>
      <c r="BA58" s="102">
        <f>SUM(AW58+AY58)</f>
        <v>0</v>
      </c>
      <c r="BB58" s="103">
        <f t="shared" ref="BB58" si="1764">SUM(AV58-AT58)</f>
        <v>0</v>
      </c>
      <c r="BC58" s="103">
        <f t="shared" ref="BC58" si="1765">SUM(AW58-AU58)</f>
        <v>0</v>
      </c>
      <c r="BD58" s="102"/>
      <c r="BE58" s="102"/>
      <c r="BF58" s="102"/>
      <c r="BG58" s="102"/>
      <c r="BH58" s="102">
        <f>VLOOKUP($D58,'факт '!$D$7:$AQ$89,15,0)</f>
        <v>0</v>
      </c>
      <c r="BI58" s="102">
        <f>VLOOKUP($D58,'факт '!$D$7:$AQ$89,16,0)</f>
        <v>0</v>
      </c>
      <c r="BJ58" s="102">
        <f>VLOOKUP($D58,'факт '!$D$7:$AQ$89,17,0)</f>
        <v>0</v>
      </c>
      <c r="BK58" s="102">
        <f>VLOOKUP($D58,'факт '!$D$7:$AQ$89,18,0)</f>
        <v>0</v>
      </c>
      <c r="BL58" s="102">
        <f>SUM(BH58+BJ58)</f>
        <v>0</v>
      </c>
      <c r="BM58" s="102">
        <f>SUM(BI58+BK58)</f>
        <v>0</v>
      </c>
      <c r="BN58" s="103">
        <f t="shared" ref="BN58" si="1766">SUM(BH58-BF58)</f>
        <v>0</v>
      </c>
      <c r="BO58" s="103">
        <f t="shared" ref="BO58" si="1767">SUM(BI58-BG58)</f>
        <v>0</v>
      </c>
      <c r="BP58" s="102"/>
      <c r="BQ58" s="102"/>
      <c r="BR58" s="102"/>
      <c r="BS58" s="102"/>
      <c r="BT58" s="102">
        <f>VLOOKUP($D58,'факт '!$D$7:$AQ$89,19,0)</f>
        <v>0</v>
      </c>
      <c r="BU58" s="102">
        <f>VLOOKUP($D58,'факт '!$D$7:$AQ$89,20,0)</f>
        <v>0</v>
      </c>
      <c r="BV58" s="102">
        <f>VLOOKUP($D58,'факт '!$D$7:$AQ$89,21,0)</f>
        <v>0</v>
      </c>
      <c r="BW58" s="102">
        <f>VLOOKUP($D58,'факт '!$D$7:$AQ$89,22,0)</f>
        <v>0</v>
      </c>
      <c r="BX58" s="102">
        <f>SUM(BT58+BV58)</f>
        <v>0</v>
      </c>
      <c r="BY58" s="102">
        <f>SUM(BU58+BW58)</f>
        <v>0</v>
      </c>
      <c r="BZ58" s="103">
        <f t="shared" ref="BZ58" si="1768">SUM(BT58-BR58)</f>
        <v>0</v>
      </c>
      <c r="CA58" s="103">
        <f t="shared" ref="CA58" si="1769">SUM(BU58-BS58)</f>
        <v>0</v>
      </c>
      <c r="CB58" s="102"/>
      <c r="CC58" s="102"/>
      <c r="CD58" s="102"/>
      <c r="CE58" s="102"/>
      <c r="CF58" s="102">
        <f>VLOOKUP($D58,'факт '!$D$7:$AQ$89,23,0)</f>
        <v>0</v>
      </c>
      <c r="CG58" s="102">
        <f>VLOOKUP($D58,'факт '!$D$7:$AQ$89,24,0)</f>
        <v>0</v>
      </c>
      <c r="CH58" s="102">
        <f>VLOOKUP($D58,'факт '!$D$7:$AQ$89,25,0)</f>
        <v>0</v>
      </c>
      <c r="CI58" s="102">
        <f>VLOOKUP($D58,'факт '!$D$7:$AQ$89,26,0)</f>
        <v>0</v>
      </c>
      <c r="CJ58" s="102">
        <f>SUM(CF58+CH58)</f>
        <v>0</v>
      </c>
      <c r="CK58" s="102">
        <f>SUM(CG58+CI58)</f>
        <v>0</v>
      </c>
      <c r="CL58" s="103">
        <f t="shared" ref="CL58" si="1770">SUM(CF58-CD58)</f>
        <v>0</v>
      </c>
      <c r="CM58" s="103">
        <f t="shared" ref="CM58" si="1771">SUM(CG58-CE58)</f>
        <v>0</v>
      </c>
      <c r="CN58" s="102"/>
      <c r="CO58" s="102"/>
      <c r="CP58" s="102"/>
      <c r="CQ58" s="102"/>
      <c r="CR58" s="102">
        <f>VLOOKUP($D58,'факт '!$D$7:$AQ$89,27,0)</f>
        <v>0</v>
      </c>
      <c r="CS58" s="102">
        <f>VLOOKUP($D58,'факт '!$D$7:$AQ$89,28,0)</f>
        <v>0</v>
      </c>
      <c r="CT58" s="102">
        <f>VLOOKUP($D58,'факт '!$D$7:$AQ$89,29,0)</f>
        <v>0</v>
      </c>
      <c r="CU58" s="102">
        <f>VLOOKUP($D58,'факт '!$D$7:$AQ$89,30,0)</f>
        <v>0</v>
      </c>
      <c r="CV58" s="102">
        <f>SUM(CR58+CT58)</f>
        <v>0</v>
      </c>
      <c r="CW58" s="102">
        <f>SUM(CS58+CU58)</f>
        <v>0</v>
      </c>
      <c r="CX58" s="103">
        <f t="shared" ref="CX58" si="1772">SUM(CR58-CP58)</f>
        <v>0</v>
      </c>
      <c r="CY58" s="103">
        <f t="shared" ref="CY58" si="1773">SUM(CS58-CQ58)</f>
        <v>0</v>
      </c>
      <c r="CZ58" s="102"/>
      <c r="DA58" s="102"/>
      <c r="DB58" s="102"/>
      <c r="DC58" s="102"/>
      <c r="DD58" s="102">
        <f>VLOOKUP($D58,'факт '!$D$7:$AQ$89,31,0)</f>
        <v>0</v>
      </c>
      <c r="DE58" s="102">
        <f>VLOOKUP($D58,'факт '!$D$7:$AQ$89,32,0)</f>
        <v>0</v>
      </c>
      <c r="DF58" s="102"/>
      <c r="DG58" s="102"/>
      <c r="DH58" s="102">
        <f>SUM(DD58+DF58)</f>
        <v>0</v>
      </c>
      <c r="DI58" s="102">
        <f>SUM(DE58+DG58)</f>
        <v>0</v>
      </c>
      <c r="DJ58" s="103">
        <f t="shared" ref="DJ58" si="1774">SUM(DD58-DB58)</f>
        <v>0</v>
      </c>
      <c r="DK58" s="103">
        <f t="shared" ref="DK58" si="1775">SUM(DE58-DC58)</f>
        <v>0</v>
      </c>
      <c r="DL58" s="102"/>
      <c r="DM58" s="102"/>
      <c r="DN58" s="102"/>
      <c r="DO58" s="102"/>
      <c r="DP58" s="102">
        <f>VLOOKUP($D58,'факт '!$D$7:$AQ$89,13,0)</f>
        <v>0</v>
      </c>
      <c r="DQ58" s="102">
        <f>VLOOKUP($D58,'факт '!$D$7:$AQ$89,14,0)</f>
        <v>0</v>
      </c>
      <c r="DR58" s="102"/>
      <c r="DS58" s="102"/>
      <c r="DT58" s="102">
        <f>SUM(DP58+DR58)</f>
        <v>0</v>
      </c>
      <c r="DU58" s="102">
        <f>SUM(DQ58+DS58)</f>
        <v>0</v>
      </c>
      <c r="DV58" s="103">
        <f t="shared" ref="DV58" si="1776">SUM(DP58-DN58)</f>
        <v>0</v>
      </c>
      <c r="DW58" s="103">
        <f t="shared" ref="DW58" si="1777">SUM(DQ58-DO58)</f>
        <v>0</v>
      </c>
      <c r="DX58" s="102"/>
      <c r="DY58" s="102"/>
      <c r="DZ58" s="102"/>
      <c r="EA58" s="102"/>
      <c r="EB58" s="102">
        <f>VLOOKUP($D58,'факт '!$D$7:$AQ$89,33,0)</f>
        <v>0</v>
      </c>
      <c r="EC58" s="102">
        <f>VLOOKUP($D58,'факт '!$D$7:$AQ$89,34,0)</f>
        <v>0</v>
      </c>
      <c r="ED58" s="102">
        <f>VLOOKUP($D58,'факт '!$D$7:$AQ$89,35,0)</f>
        <v>0</v>
      </c>
      <c r="EE58" s="102">
        <f>VLOOKUP($D58,'факт '!$D$7:$AQ$89,36,0)</f>
        <v>0</v>
      </c>
      <c r="EF58" s="102">
        <f>SUM(EB58+ED58)</f>
        <v>0</v>
      </c>
      <c r="EG58" s="102">
        <f>SUM(EC58+EE58)</f>
        <v>0</v>
      </c>
      <c r="EH58" s="103">
        <f t="shared" ref="EH58" si="1778">SUM(EB58-DZ58)</f>
        <v>0</v>
      </c>
      <c r="EI58" s="103">
        <f t="shared" ref="EI58" si="1779">SUM(EC58-EA58)</f>
        <v>0</v>
      </c>
      <c r="EJ58" s="102"/>
      <c r="EK58" s="102"/>
      <c r="EL58" s="102"/>
      <c r="EM58" s="102"/>
      <c r="EN58" s="102">
        <f>VLOOKUP($D58,'факт '!$D$7:$AQ$89,37,0)</f>
        <v>0</v>
      </c>
      <c r="EO58" s="102">
        <f>VLOOKUP($D58,'факт '!$D$7:$AQ$89,38,0)</f>
        <v>0</v>
      </c>
      <c r="EP58" s="102">
        <f>VLOOKUP($D58,'факт '!$D$7:$AQ$89,39,0)</f>
        <v>0</v>
      </c>
      <c r="EQ58" s="102">
        <f>VLOOKUP($D58,'факт '!$D$7:$AQ$89,40,0)</f>
        <v>0</v>
      </c>
      <c r="ER58" s="102">
        <f>SUM(EN58+EP58)</f>
        <v>0</v>
      </c>
      <c r="ES58" s="102">
        <f>SUM(EO58+EQ58)</f>
        <v>0</v>
      </c>
      <c r="ET58" s="103">
        <f t="shared" ref="ET58" si="1780">SUM(EN58-EL58)</f>
        <v>0</v>
      </c>
      <c r="EU58" s="103">
        <f t="shared" ref="EU58" si="1781">SUM(EO58-EM58)</f>
        <v>0</v>
      </c>
      <c r="EV58" s="102"/>
      <c r="EW58" s="102"/>
      <c r="EX58" s="102"/>
      <c r="EY58" s="102"/>
      <c r="EZ58" s="102"/>
      <c r="FA58" s="102"/>
      <c r="FB58" s="102"/>
      <c r="FC58" s="102"/>
      <c r="FD58" s="102">
        <f t="shared" ref="FD58:FD59" si="1782">SUM(EZ58+FB58)</f>
        <v>0</v>
      </c>
      <c r="FE58" s="102">
        <f t="shared" ref="FE58:FE59" si="1783">SUM(FA58+FC58)</f>
        <v>0</v>
      </c>
      <c r="FF58" s="103">
        <f t="shared" si="1258"/>
        <v>0</v>
      </c>
      <c r="FG58" s="103">
        <f t="shared" si="1259"/>
        <v>0</v>
      </c>
      <c r="FH58" s="102"/>
      <c r="FI58" s="102"/>
      <c r="FJ58" s="102"/>
      <c r="FK58" s="102"/>
      <c r="FL58" s="102"/>
      <c r="FM58" s="102"/>
      <c r="FN58" s="102"/>
      <c r="FO58" s="102"/>
      <c r="FP58" s="102">
        <f t="shared" ref="FP58:FP59" si="1784">SUM(FL58+FN58)</f>
        <v>0</v>
      </c>
      <c r="FQ58" s="102">
        <f t="shared" ref="FQ58:FQ59" si="1785">SUM(FM58+FO58)</f>
        <v>0</v>
      </c>
      <c r="FR58" s="103">
        <f t="shared" si="1260"/>
        <v>0</v>
      </c>
      <c r="FS58" s="103">
        <f t="shared" si="1261"/>
        <v>0</v>
      </c>
      <c r="FT58" s="102"/>
      <c r="FU58" s="102"/>
      <c r="FV58" s="102"/>
      <c r="FW58" s="102"/>
      <c r="FX58" s="102"/>
      <c r="FY58" s="102"/>
      <c r="FZ58" s="102"/>
      <c r="GA58" s="102"/>
      <c r="GB58" s="102">
        <f t="shared" ref="GB58:GB59" si="1786">SUM(FX58+FZ58)</f>
        <v>0</v>
      </c>
      <c r="GC58" s="102">
        <f t="shared" ref="GC58:GC59" si="1787">SUM(FY58+GA58)</f>
        <v>0</v>
      </c>
      <c r="GD58" s="103">
        <f t="shared" si="1262"/>
        <v>0</v>
      </c>
      <c r="GE58" s="103">
        <f t="shared" si="1263"/>
        <v>0</v>
      </c>
      <c r="GF58" s="102">
        <f t="shared" ref="GF58:GF59" si="1788">SUM(H58,T58,AF58,AR58,BD58,BP58,CB58,CN58,CZ58,DL58,DX58,EJ58,EV58)</f>
        <v>0</v>
      </c>
      <c r="GG58" s="102">
        <f t="shared" ref="GG58:GG59" si="1789">SUM(I58,U58,AG58,AS58,BE58,BQ58,CC58,CO58,DA58,DM58,DY58,EK58,EW58)</f>
        <v>0</v>
      </c>
      <c r="GH58" s="102">
        <f t="shared" ref="GH58:GH59" si="1790">SUM(J58,V58,AH58,AT58,BF58,BR58,CD58,CP58,DB58,DN58,DZ58,EL58,EX58)</f>
        <v>0</v>
      </c>
      <c r="GI58" s="102">
        <f t="shared" ref="GI58:GI59" si="1791">SUM(K58,W58,AI58,AU58,BG58,BS58,CE58,CQ58,DC58,DO58,EA58,EM58,EY58)</f>
        <v>0</v>
      </c>
      <c r="GJ58" s="102">
        <f t="shared" ref="GJ58" si="1792">SUM(L58,X58,AJ58,AV58,BH58,BT58,CF58,CR58,DD58,DP58,EB58,EN58,EZ58)</f>
        <v>3</v>
      </c>
      <c r="GK58" s="102">
        <f t="shared" ref="GK58" si="1793">SUM(M58,Y58,AK58,AW58,BI58,BU58,CG58,CS58,DE58,DQ58,EC58,EO58,FA58)</f>
        <v>464409.21</v>
      </c>
      <c r="GL58" s="102">
        <f t="shared" ref="GL58" si="1794">SUM(N58,Z58,AL58,AX58,BJ58,BV58,CH58,CT58,DF58,DR58,ED58,EP58,FB58)</f>
        <v>0</v>
      </c>
      <c r="GM58" s="102">
        <f t="shared" ref="GM58" si="1795">SUM(O58,AA58,AM58,AY58,BK58,BW58,CI58,CU58,DG58,DS58,EE58,EQ58,FC58)</f>
        <v>0</v>
      </c>
      <c r="GN58" s="102">
        <f t="shared" ref="GN58" si="1796">SUM(P58,AB58,AN58,AZ58,BL58,BX58,CJ58,CV58,DH58,DT58,EF58,ER58,FD58)</f>
        <v>3</v>
      </c>
      <c r="GO58" s="102">
        <f t="shared" ref="GO58" si="1797">SUM(Q58,AC58,AO58,BA58,BM58,BY58,CK58,CW58,DI58,DU58,EG58,ES58,FE58)</f>
        <v>464409.21</v>
      </c>
      <c r="GP58" s="102"/>
      <c r="GQ58" s="102"/>
      <c r="GR58" s="147"/>
      <c r="GS58" s="81"/>
      <c r="GT58" s="183">
        <v>154803.0736</v>
      </c>
      <c r="GU58" s="183">
        <f t="shared" si="183"/>
        <v>154803.07</v>
      </c>
    </row>
    <row r="59" spans="2:204" hidden="1" x14ac:dyDescent="0.2">
      <c r="B59" s="81"/>
      <c r="C59" s="84"/>
      <c r="D59" s="85"/>
      <c r="E59" s="86"/>
      <c r="F59" s="89"/>
      <c r="G59" s="101"/>
      <c r="H59" s="102"/>
      <c r="I59" s="102"/>
      <c r="J59" s="102"/>
      <c r="K59" s="102"/>
      <c r="L59" s="102"/>
      <c r="M59" s="102"/>
      <c r="N59" s="102"/>
      <c r="O59" s="102"/>
      <c r="P59" s="102">
        <f t="shared" si="1652"/>
        <v>0</v>
      </c>
      <c r="Q59" s="102">
        <f t="shared" si="1653"/>
        <v>0</v>
      </c>
      <c r="R59" s="103">
        <f t="shared" si="180"/>
        <v>0</v>
      </c>
      <c r="S59" s="103">
        <f t="shared" si="181"/>
        <v>0</v>
      </c>
      <c r="T59" s="102"/>
      <c r="U59" s="102"/>
      <c r="V59" s="102"/>
      <c r="W59" s="102"/>
      <c r="X59" s="102"/>
      <c r="Y59" s="102"/>
      <c r="Z59" s="102"/>
      <c r="AA59" s="102"/>
      <c r="AB59" s="102">
        <f t="shared" ref="AB59" si="1798">SUM(X59+Z59)</f>
        <v>0</v>
      </c>
      <c r="AC59" s="102">
        <f t="shared" ref="AC59" si="1799">SUM(Y59+AA59)</f>
        <v>0</v>
      </c>
      <c r="AD59" s="103">
        <f t="shared" si="1232"/>
        <v>0</v>
      </c>
      <c r="AE59" s="103">
        <f t="shared" si="1233"/>
        <v>0</v>
      </c>
      <c r="AF59" s="102"/>
      <c r="AG59" s="102"/>
      <c r="AH59" s="102"/>
      <c r="AI59" s="102"/>
      <c r="AJ59" s="102"/>
      <c r="AK59" s="102"/>
      <c r="AL59" s="102"/>
      <c r="AM59" s="102"/>
      <c r="AN59" s="102">
        <f t="shared" ref="AN59" si="1800">SUM(AJ59+AL59)</f>
        <v>0</v>
      </c>
      <c r="AO59" s="102">
        <f t="shared" ref="AO59" si="1801">SUM(AK59+AM59)</f>
        <v>0</v>
      </c>
      <c r="AP59" s="103">
        <f t="shared" si="1234"/>
        <v>0</v>
      </c>
      <c r="AQ59" s="103">
        <f t="shared" si="1235"/>
        <v>0</v>
      </c>
      <c r="AR59" s="102"/>
      <c r="AS59" s="102"/>
      <c r="AT59" s="102"/>
      <c r="AU59" s="102"/>
      <c r="AV59" s="102"/>
      <c r="AW59" s="102"/>
      <c r="AX59" s="102"/>
      <c r="AY59" s="102"/>
      <c r="AZ59" s="102">
        <f t="shared" ref="AZ59" si="1802">SUM(AV59+AX59)</f>
        <v>0</v>
      </c>
      <c r="BA59" s="102">
        <f t="shared" ref="BA59" si="1803">SUM(AW59+AY59)</f>
        <v>0</v>
      </c>
      <c r="BB59" s="103">
        <f t="shared" si="1236"/>
        <v>0</v>
      </c>
      <c r="BC59" s="103">
        <f t="shared" si="1237"/>
        <v>0</v>
      </c>
      <c r="BD59" s="102"/>
      <c r="BE59" s="102"/>
      <c r="BF59" s="102"/>
      <c r="BG59" s="102"/>
      <c r="BH59" s="102"/>
      <c r="BI59" s="102"/>
      <c r="BJ59" s="102"/>
      <c r="BK59" s="102"/>
      <c r="BL59" s="102">
        <f t="shared" ref="BL59" si="1804">SUM(BH59+BJ59)</f>
        <v>0</v>
      </c>
      <c r="BM59" s="102">
        <f t="shared" ref="BM59" si="1805">SUM(BI59+BK59)</f>
        <v>0</v>
      </c>
      <c r="BN59" s="103">
        <f t="shared" si="1238"/>
        <v>0</v>
      </c>
      <c r="BO59" s="103">
        <f t="shared" si="1239"/>
        <v>0</v>
      </c>
      <c r="BP59" s="102"/>
      <c r="BQ59" s="102"/>
      <c r="BR59" s="102"/>
      <c r="BS59" s="102"/>
      <c r="BT59" s="102"/>
      <c r="BU59" s="102"/>
      <c r="BV59" s="102"/>
      <c r="BW59" s="102"/>
      <c r="BX59" s="102">
        <f t="shared" ref="BX59" si="1806">SUM(BT59+BV59)</f>
        <v>0</v>
      </c>
      <c r="BY59" s="102">
        <f t="shared" ref="BY59" si="1807">SUM(BU59+BW59)</f>
        <v>0</v>
      </c>
      <c r="BZ59" s="103">
        <f t="shared" si="1241"/>
        <v>0</v>
      </c>
      <c r="CA59" s="103">
        <f t="shared" si="1242"/>
        <v>0</v>
      </c>
      <c r="CB59" s="102"/>
      <c r="CC59" s="102"/>
      <c r="CD59" s="102"/>
      <c r="CE59" s="102"/>
      <c r="CF59" s="102"/>
      <c r="CG59" s="102"/>
      <c r="CH59" s="102"/>
      <c r="CI59" s="102"/>
      <c r="CJ59" s="102">
        <f t="shared" ref="CJ59" si="1808">SUM(CF59+CH59)</f>
        <v>0</v>
      </c>
      <c r="CK59" s="102">
        <f t="shared" ref="CK59" si="1809">SUM(CG59+CI59)</f>
        <v>0</v>
      </c>
      <c r="CL59" s="103">
        <f t="shared" si="1244"/>
        <v>0</v>
      </c>
      <c r="CM59" s="103">
        <f t="shared" si="1245"/>
        <v>0</v>
      </c>
      <c r="CN59" s="102"/>
      <c r="CO59" s="102"/>
      <c r="CP59" s="102"/>
      <c r="CQ59" s="102"/>
      <c r="CR59" s="102"/>
      <c r="CS59" s="102"/>
      <c r="CT59" s="102"/>
      <c r="CU59" s="102"/>
      <c r="CV59" s="102">
        <f t="shared" ref="CV59" si="1810">SUM(CR59+CT59)</f>
        <v>0</v>
      </c>
      <c r="CW59" s="102">
        <f t="shared" ref="CW59" si="1811">SUM(CS59+CU59)</f>
        <v>0</v>
      </c>
      <c r="CX59" s="103">
        <f t="shared" si="1246"/>
        <v>0</v>
      </c>
      <c r="CY59" s="103">
        <f t="shared" si="1247"/>
        <v>0</v>
      </c>
      <c r="CZ59" s="102"/>
      <c r="DA59" s="102"/>
      <c r="DB59" s="102"/>
      <c r="DC59" s="102"/>
      <c r="DD59" s="102"/>
      <c r="DE59" s="102"/>
      <c r="DF59" s="102"/>
      <c r="DG59" s="102"/>
      <c r="DH59" s="102">
        <f t="shared" ref="DH59" si="1812">SUM(DD59+DF59)</f>
        <v>0</v>
      </c>
      <c r="DI59" s="102">
        <f t="shared" ref="DI59" si="1813">SUM(DE59+DG59)</f>
        <v>0</v>
      </c>
      <c r="DJ59" s="103">
        <f t="shared" si="1248"/>
        <v>0</v>
      </c>
      <c r="DK59" s="103">
        <f t="shared" si="1249"/>
        <v>0</v>
      </c>
      <c r="DL59" s="102"/>
      <c r="DM59" s="102"/>
      <c r="DN59" s="102"/>
      <c r="DO59" s="102"/>
      <c r="DP59" s="102"/>
      <c r="DQ59" s="102"/>
      <c r="DR59" s="102"/>
      <c r="DS59" s="102"/>
      <c r="DT59" s="102">
        <f t="shared" ref="DT59" si="1814">SUM(DP59+DR59)</f>
        <v>0</v>
      </c>
      <c r="DU59" s="102">
        <f t="shared" ref="DU59" si="1815">SUM(DQ59+DS59)</f>
        <v>0</v>
      </c>
      <c r="DV59" s="103">
        <f t="shared" si="1250"/>
        <v>0</v>
      </c>
      <c r="DW59" s="103">
        <f t="shared" si="1251"/>
        <v>0</v>
      </c>
      <c r="DX59" s="102"/>
      <c r="DY59" s="102"/>
      <c r="DZ59" s="102"/>
      <c r="EA59" s="102"/>
      <c r="EB59" s="102"/>
      <c r="EC59" s="102"/>
      <c r="ED59" s="102"/>
      <c r="EE59" s="102"/>
      <c r="EF59" s="102">
        <f t="shared" ref="EF59" si="1816">SUM(EB59+ED59)</f>
        <v>0</v>
      </c>
      <c r="EG59" s="102">
        <f t="shared" ref="EG59" si="1817">SUM(EC59+EE59)</f>
        <v>0</v>
      </c>
      <c r="EH59" s="103">
        <f t="shared" si="1253"/>
        <v>0</v>
      </c>
      <c r="EI59" s="103">
        <f t="shared" si="1254"/>
        <v>0</v>
      </c>
      <c r="EJ59" s="102"/>
      <c r="EK59" s="102"/>
      <c r="EL59" s="102"/>
      <c r="EM59" s="102"/>
      <c r="EN59" s="102"/>
      <c r="EO59" s="102"/>
      <c r="EP59" s="102"/>
      <c r="EQ59" s="102"/>
      <c r="ER59" s="102">
        <f t="shared" ref="ER59" si="1818">SUM(EN59+EP59)</f>
        <v>0</v>
      </c>
      <c r="ES59" s="102">
        <f t="shared" ref="ES59" si="1819">SUM(EO59+EQ59)</f>
        <v>0</v>
      </c>
      <c r="ET59" s="103">
        <f t="shared" si="1256"/>
        <v>0</v>
      </c>
      <c r="EU59" s="103">
        <f t="shared" si="1257"/>
        <v>0</v>
      </c>
      <c r="EV59" s="102"/>
      <c r="EW59" s="102"/>
      <c r="EX59" s="102"/>
      <c r="EY59" s="102"/>
      <c r="EZ59" s="102"/>
      <c r="FA59" s="102"/>
      <c r="FB59" s="102"/>
      <c r="FC59" s="102"/>
      <c r="FD59" s="102">
        <f t="shared" si="1782"/>
        <v>0</v>
      </c>
      <c r="FE59" s="102">
        <f t="shared" si="1783"/>
        <v>0</v>
      </c>
      <c r="FF59" s="103">
        <f t="shared" si="1258"/>
        <v>0</v>
      </c>
      <c r="FG59" s="103">
        <f t="shared" si="1259"/>
        <v>0</v>
      </c>
      <c r="FH59" s="102"/>
      <c r="FI59" s="102"/>
      <c r="FJ59" s="102"/>
      <c r="FK59" s="102"/>
      <c r="FL59" s="102"/>
      <c r="FM59" s="102"/>
      <c r="FN59" s="102"/>
      <c r="FO59" s="102"/>
      <c r="FP59" s="102">
        <f t="shared" si="1784"/>
        <v>0</v>
      </c>
      <c r="FQ59" s="102">
        <f t="shared" si="1785"/>
        <v>0</v>
      </c>
      <c r="FR59" s="103">
        <f t="shared" si="1260"/>
        <v>0</v>
      </c>
      <c r="FS59" s="103">
        <f t="shared" si="1261"/>
        <v>0</v>
      </c>
      <c r="FT59" s="102"/>
      <c r="FU59" s="102"/>
      <c r="FV59" s="102"/>
      <c r="FW59" s="102"/>
      <c r="FX59" s="102"/>
      <c r="FY59" s="102"/>
      <c r="FZ59" s="102"/>
      <c r="GA59" s="102"/>
      <c r="GB59" s="102">
        <f t="shared" si="1786"/>
        <v>0</v>
      </c>
      <c r="GC59" s="102">
        <f t="shared" si="1787"/>
        <v>0</v>
      </c>
      <c r="GD59" s="103">
        <f t="shared" si="1262"/>
        <v>0</v>
      </c>
      <c r="GE59" s="103">
        <f t="shared" si="1263"/>
        <v>0</v>
      </c>
      <c r="GF59" s="102">
        <f t="shared" si="1788"/>
        <v>0</v>
      </c>
      <c r="GG59" s="102">
        <f t="shared" si="1789"/>
        <v>0</v>
      </c>
      <c r="GH59" s="102">
        <f t="shared" si="1790"/>
        <v>0</v>
      </c>
      <c r="GI59" s="102">
        <f t="shared" si="1791"/>
        <v>0</v>
      </c>
      <c r="GJ59" s="102">
        <f t="shared" ref="GJ59" si="1820">SUM(L59,X59,AJ59,AV59,BH59,BT59,CF59,CR59,DD59,DP59,EB59,EN59,EZ59)</f>
        <v>0</v>
      </c>
      <c r="GK59" s="102">
        <f t="shared" ref="GK59" si="1821">SUM(M59,Y59,AK59,AW59,BI59,BU59,CG59,CS59,DE59,DQ59,EC59,EO59,FA59)</f>
        <v>0</v>
      </c>
      <c r="GL59" s="102">
        <f t="shared" ref="GL59" si="1822">SUM(N59,Z59,AL59,AX59,BJ59,BV59,CH59,CT59,DF59,DR59,ED59,EP59,FB59)</f>
        <v>0</v>
      </c>
      <c r="GM59" s="102">
        <f t="shared" ref="GM59" si="1823">SUM(O59,AA59,AM59,AY59,BK59,BW59,CI59,CU59,DG59,DS59,EE59,EQ59,FC59)</f>
        <v>0</v>
      </c>
      <c r="GN59" s="102">
        <f t="shared" ref="GN59" si="1824">SUM(P59,AB59,AN59,AZ59,BL59,BX59,CJ59,CV59,DH59,DT59,EF59,ER59,FD59)</f>
        <v>0</v>
      </c>
      <c r="GO59" s="102">
        <f t="shared" ref="GO59" si="1825">SUM(Q59,AC59,AO59,BA59,BM59,BY59,CK59,CW59,DI59,DU59,EG59,ES59,FE59)</f>
        <v>0</v>
      </c>
      <c r="GP59" s="102"/>
      <c r="GQ59" s="102"/>
      <c r="GR59" s="147"/>
      <c r="GS59" s="81"/>
      <c r="GT59" s="183"/>
      <c r="GU59" s="183"/>
    </row>
    <row r="60" spans="2:204" hidden="1" x14ac:dyDescent="0.2">
      <c r="B60" s="105"/>
      <c r="C60" s="106"/>
      <c r="D60" s="107"/>
      <c r="E60" s="127" t="s">
        <v>38</v>
      </c>
      <c r="F60" s="129">
        <v>13</v>
      </c>
      <c r="G60" s="130">
        <v>222557.78169999999</v>
      </c>
      <c r="H60" s="110"/>
      <c r="I60" s="110">
        <v>0</v>
      </c>
      <c r="J60" s="110">
        <f t="shared" si="278"/>
        <v>0</v>
      </c>
      <c r="K60" s="110">
        <f t="shared" si="279"/>
        <v>0</v>
      </c>
      <c r="L60" s="110">
        <f>SUM(L61:L62)</f>
        <v>0</v>
      </c>
      <c r="M60" s="110">
        <f t="shared" ref="M60:Q60" si="1826">SUM(M61:M62)</f>
        <v>0</v>
      </c>
      <c r="N60" s="110">
        <f t="shared" si="1826"/>
        <v>0</v>
      </c>
      <c r="O60" s="110">
        <f t="shared" si="1826"/>
        <v>0</v>
      </c>
      <c r="P60" s="110">
        <f t="shared" si="1826"/>
        <v>0</v>
      </c>
      <c r="Q60" s="110">
        <f t="shared" si="1826"/>
        <v>0</v>
      </c>
      <c r="R60" s="126">
        <f t="shared" si="180"/>
        <v>0</v>
      </c>
      <c r="S60" s="126">
        <f t="shared" si="181"/>
        <v>0</v>
      </c>
      <c r="T60" s="110">
        <v>9</v>
      </c>
      <c r="U60" s="110">
        <v>2003020.0352999999</v>
      </c>
      <c r="V60" s="110">
        <f t="shared" si="281"/>
        <v>2.25</v>
      </c>
      <c r="W60" s="110">
        <f t="shared" si="282"/>
        <v>500755.00882499991</v>
      </c>
      <c r="X60" s="110">
        <f>SUM(X61:X62)</f>
        <v>4</v>
      </c>
      <c r="Y60" s="110">
        <f t="shared" ref="Y60" si="1827">SUM(Y61:Y62)</f>
        <v>890231.12</v>
      </c>
      <c r="Z60" s="110">
        <f t="shared" ref="Z60" si="1828">SUM(Z61:Z62)</f>
        <v>0</v>
      </c>
      <c r="AA60" s="110">
        <f t="shared" ref="AA60" si="1829">SUM(AA61:AA62)</f>
        <v>0</v>
      </c>
      <c r="AB60" s="110">
        <f t="shared" ref="AB60" si="1830">SUM(AB61:AB62)</f>
        <v>4</v>
      </c>
      <c r="AC60" s="110">
        <f t="shared" ref="AC60" si="1831">SUM(AC61:AC62)</f>
        <v>890231.12</v>
      </c>
      <c r="AD60" s="126">
        <f t="shared" si="1232"/>
        <v>1.75</v>
      </c>
      <c r="AE60" s="126">
        <f t="shared" si="1233"/>
        <v>389476.11117500009</v>
      </c>
      <c r="AF60" s="110">
        <f>VLOOKUP($E60,'ВМП план'!$B$8:$AL$43,12,0)</f>
        <v>0</v>
      </c>
      <c r="AG60" s="110">
        <f>VLOOKUP($E60,'ВМП план'!$B$8:$AL$43,13,0)</f>
        <v>0</v>
      </c>
      <c r="AH60" s="110">
        <f t="shared" si="288"/>
        <v>0</v>
      </c>
      <c r="AI60" s="110">
        <f t="shared" si="289"/>
        <v>0</v>
      </c>
      <c r="AJ60" s="110">
        <f>SUM(AJ61:AJ62)</f>
        <v>0</v>
      </c>
      <c r="AK60" s="110">
        <f t="shared" ref="AK60" si="1832">SUM(AK61:AK62)</f>
        <v>0</v>
      </c>
      <c r="AL60" s="110">
        <f t="shared" ref="AL60" si="1833">SUM(AL61:AL62)</f>
        <v>0</v>
      </c>
      <c r="AM60" s="110">
        <f t="shared" ref="AM60" si="1834">SUM(AM61:AM62)</f>
        <v>0</v>
      </c>
      <c r="AN60" s="110">
        <f t="shared" ref="AN60" si="1835">SUM(AN61:AN62)</f>
        <v>0</v>
      </c>
      <c r="AO60" s="110">
        <f t="shared" ref="AO60" si="1836">SUM(AO61:AO62)</f>
        <v>0</v>
      </c>
      <c r="AP60" s="126">
        <f t="shared" si="1234"/>
        <v>0</v>
      </c>
      <c r="AQ60" s="126">
        <f t="shared" si="1235"/>
        <v>0</v>
      </c>
      <c r="AR60" s="110"/>
      <c r="AS60" s="110"/>
      <c r="AT60" s="110">
        <f t="shared" si="295"/>
        <v>0</v>
      </c>
      <c r="AU60" s="110">
        <f t="shared" si="296"/>
        <v>0</v>
      </c>
      <c r="AV60" s="110">
        <f>SUM(AV61:AV62)</f>
        <v>0</v>
      </c>
      <c r="AW60" s="110">
        <f t="shared" ref="AW60" si="1837">SUM(AW61:AW62)</f>
        <v>0</v>
      </c>
      <c r="AX60" s="110">
        <f t="shared" ref="AX60" si="1838">SUM(AX61:AX62)</f>
        <v>0</v>
      </c>
      <c r="AY60" s="110">
        <f t="shared" ref="AY60" si="1839">SUM(AY61:AY62)</f>
        <v>0</v>
      </c>
      <c r="AZ60" s="110">
        <f t="shared" ref="AZ60" si="1840">SUM(AZ61:AZ62)</f>
        <v>0</v>
      </c>
      <c r="BA60" s="110">
        <f t="shared" ref="BA60" si="1841">SUM(BA61:BA62)</f>
        <v>0</v>
      </c>
      <c r="BB60" s="126">
        <f t="shared" si="1236"/>
        <v>0</v>
      </c>
      <c r="BC60" s="126">
        <f t="shared" si="1237"/>
        <v>0</v>
      </c>
      <c r="BD60" s="110"/>
      <c r="BE60" s="110">
        <v>0</v>
      </c>
      <c r="BF60" s="110">
        <f t="shared" si="302"/>
        <v>0</v>
      </c>
      <c r="BG60" s="110">
        <f t="shared" si="303"/>
        <v>0</v>
      </c>
      <c r="BH60" s="110">
        <f>SUM(BH61:BH62)</f>
        <v>0</v>
      </c>
      <c r="BI60" s="110">
        <f t="shared" ref="BI60" si="1842">SUM(BI61:BI62)</f>
        <v>0</v>
      </c>
      <c r="BJ60" s="110">
        <f t="shared" ref="BJ60" si="1843">SUM(BJ61:BJ62)</f>
        <v>0</v>
      </c>
      <c r="BK60" s="110">
        <f t="shared" ref="BK60" si="1844">SUM(BK61:BK62)</f>
        <v>0</v>
      </c>
      <c r="BL60" s="110">
        <f t="shared" ref="BL60" si="1845">SUM(BL61:BL62)</f>
        <v>0</v>
      </c>
      <c r="BM60" s="110">
        <f t="shared" ref="BM60" si="1846">SUM(BM61:BM62)</f>
        <v>0</v>
      </c>
      <c r="BN60" s="126">
        <f t="shared" si="1238"/>
        <v>0</v>
      </c>
      <c r="BO60" s="126">
        <f t="shared" si="1239"/>
        <v>0</v>
      </c>
      <c r="BP60" s="110"/>
      <c r="BQ60" s="110"/>
      <c r="BR60" s="110">
        <f t="shared" si="309"/>
        <v>0</v>
      </c>
      <c r="BS60" s="110">
        <f t="shared" si="310"/>
        <v>0</v>
      </c>
      <c r="BT60" s="110">
        <f>SUM(BT61:BT62)</f>
        <v>0</v>
      </c>
      <c r="BU60" s="110">
        <f t="shared" ref="BU60" si="1847">SUM(BU61:BU62)</f>
        <v>0</v>
      </c>
      <c r="BV60" s="110">
        <f t="shared" ref="BV60" si="1848">SUM(BV61:BV62)</f>
        <v>0</v>
      </c>
      <c r="BW60" s="110">
        <f t="shared" ref="BW60" si="1849">SUM(BW61:BW62)</f>
        <v>0</v>
      </c>
      <c r="BX60" s="110">
        <f t="shared" ref="BX60" si="1850">SUM(BX61:BX62)</f>
        <v>0</v>
      </c>
      <c r="BY60" s="110">
        <f t="shared" ref="BY60" si="1851">SUM(BY61:BY62)</f>
        <v>0</v>
      </c>
      <c r="BZ60" s="126">
        <f t="shared" si="1241"/>
        <v>0</v>
      </c>
      <c r="CA60" s="126">
        <f t="shared" si="1242"/>
        <v>0</v>
      </c>
      <c r="CB60" s="110"/>
      <c r="CC60" s="110"/>
      <c r="CD60" s="110">
        <f t="shared" si="316"/>
        <v>0</v>
      </c>
      <c r="CE60" s="110">
        <f t="shared" si="317"/>
        <v>0</v>
      </c>
      <c r="CF60" s="110">
        <f>SUM(CF61:CF62)</f>
        <v>0</v>
      </c>
      <c r="CG60" s="110">
        <f t="shared" ref="CG60" si="1852">SUM(CG61:CG62)</f>
        <v>0</v>
      </c>
      <c r="CH60" s="110">
        <f t="shared" ref="CH60" si="1853">SUM(CH61:CH62)</f>
        <v>0</v>
      </c>
      <c r="CI60" s="110">
        <f t="shared" ref="CI60" si="1854">SUM(CI61:CI62)</f>
        <v>0</v>
      </c>
      <c r="CJ60" s="110">
        <f t="shared" ref="CJ60" si="1855">SUM(CJ61:CJ62)</f>
        <v>0</v>
      </c>
      <c r="CK60" s="110">
        <f t="shared" ref="CK60" si="1856">SUM(CK61:CK62)</f>
        <v>0</v>
      </c>
      <c r="CL60" s="126">
        <f t="shared" si="1244"/>
        <v>0</v>
      </c>
      <c r="CM60" s="126">
        <f t="shared" si="1245"/>
        <v>0</v>
      </c>
      <c r="CN60" s="110"/>
      <c r="CO60" s="110"/>
      <c r="CP60" s="110">
        <f t="shared" si="323"/>
        <v>0</v>
      </c>
      <c r="CQ60" s="110">
        <f t="shared" si="324"/>
        <v>0</v>
      </c>
      <c r="CR60" s="110">
        <f>SUM(CR61:CR62)</f>
        <v>0</v>
      </c>
      <c r="CS60" s="110">
        <f t="shared" ref="CS60" si="1857">SUM(CS61:CS62)</f>
        <v>0</v>
      </c>
      <c r="CT60" s="110">
        <f t="shared" ref="CT60" si="1858">SUM(CT61:CT62)</f>
        <v>0</v>
      </c>
      <c r="CU60" s="110">
        <f t="shared" ref="CU60" si="1859">SUM(CU61:CU62)</f>
        <v>0</v>
      </c>
      <c r="CV60" s="110">
        <f t="shared" ref="CV60" si="1860">SUM(CV61:CV62)</f>
        <v>0</v>
      </c>
      <c r="CW60" s="110">
        <f t="shared" ref="CW60" si="1861">SUM(CW61:CW62)</f>
        <v>0</v>
      </c>
      <c r="CX60" s="126">
        <f t="shared" si="1246"/>
        <v>0</v>
      </c>
      <c r="CY60" s="126">
        <f t="shared" si="1247"/>
        <v>0</v>
      </c>
      <c r="CZ60" s="110"/>
      <c r="DA60" s="110"/>
      <c r="DB60" s="110">
        <f t="shared" si="330"/>
        <v>0</v>
      </c>
      <c r="DC60" s="110">
        <f t="shared" si="331"/>
        <v>0</v>
      </c>
      <c r="DD60" s="110">
        <f>SUM(DD61:DD62)</f>
        <v>0</v>
      </c>
      <c r="DE60" s="110">
        <f t="shared" ref="DE60" si="1862">SUM(DE61:DE62)</f>
        <v>0</v>
      </c>
      <c r="DF60" s="110">
        <f t="shared" ref="DF60" si="1863">SUM(DF61:DF62)</f>
        <v>0</v>
      </c>
      <c r="DG60" s="110">
        <f t="shared" ref="DG60" si="1864">SUM(DG61:DG62)</f>
        <v>0</v>
      </c>
      <c r="DH60" s="110">
        <f t="shared" ref="DH60" si="1865">SUM(DH61:DH62)</f>
        <v>0</v>
      </c>
      <c r="DI60" s="110">
        <f t="shared" ref="DI60" si="1866">SUM(DI61:DI62)</f>
        <v>0</v>
      </c>
      <c r="DJ60" s="126">
        <f t="shared" si="1248"/>
        <v>0</v>
      </c>
      <c r="DK60" s="126">
        <f t="shared" si="1249"/>
        <v>0</v>
      </c>
      <c r="DL60" s="110"/>
      <c r="DM60" s="110"/>
      <c r="DN60" s="110">
        <f t="shared" si="337"/>
        <v>0</v>
      </c>
      <c r="DO60" s="110">
        <f t="shared" si="338"/>
        <v>0</v>
      </c>
      <c r="DP60" s="110">
        <f>SUM(DP61:DP62)</f>
        <v>0</v>
      </c>
      <c r="DQ60" s="110">
        <f t="shared" ref="DQ60" si="1867">SUM(DQ61:DQ62)</f>
        <v>0</v>
      </c>
      <c r="DR60" s="110">
        <f t="shared" ref="DR60" si="1868">SUM(DR61:DR62)</f>
        <v>0</v>
      </c>
      <c r="DS60" s="110">
        <f t="shared" ref="DS60" si="1869">SUM(DS61:DS62)</f>
        <v>0</v>
      </c>
      <c r="DT60" s="110">
        <f t="shared" ref="DT60" si="1870">SUM(DT61:DT62)</f>
        <v>0</v>
      </c>
      <c r="DU60" s="110">
        <f t="shared" ref="DU60" si="1871">SUM(DU61:DU62)</f>
        <v>0</v>
      </c>
      <c r="DV60" s="126">
        <f t="shared" si="1250"/>
        <v>0</v>
      </c>
      <c r="DW60" s="126">
        <f t="shared" si="1251"/>
        <v>0</v>
      </c>
      <c r="DX60" s="110"/>
      <c r="DY60" s="110">
        <v>0</v>
      </c>
      <c r="DZ60" s="110">
        <f t="shared" si="344"/>
        <v>0</v>
      </c>
      <c r="EA60" s="110">
        <f t="shared" si="345"/>
        <v>0</v>
      </c>
      <c r="EB60" s="110">
        <f>SUM(EB61:EB62)</f>
        <v>0</v>
      </c>
      <c r="EC60" s="110">
        <f t="shared" ref="EC60" si="1872">SUM(EC61:EC62)</f>
        <v>0</v>
      </c>
      <c r="ED60" s="110">
        <f t="shared" ref="ED60" si="1873">SUM(ED61:ED62)</f>
        <v>0</v>
      </c>
      <c r="EE60" s="110">
        <f t="shared" ref="EE60" si="1874">SUM(EE61:EE62)</f>
        <v>0</v>
      </c>
      <c r="EF60" s="110">
        <f t="shared" ref="EF60" si="1875">SUM(EF61:EF62)</f>
        <v>0</v>
      </c>
      <c r="EG60" s="110">
        <f t="shared" ref="EG60" si="1876">SUM(EG61:EG62)</f>
        <v>0</v>
      </c>
      <c r="EH60" s="126">
        <f t="shared" si="1253"/>
        <v>0</v>
      </c>
      <c r="EI60" s="126">
        <f t="shared" si="1254"/>
        <v>0</v>
      </c>
      <c r="EJ60" s="110"/>
      <c r="EK60" s="110">
        <v>0</v>
      </c>
      <c r="EL60" s="110">
        <f t="shared" si="351"/>
        <v>0</v>
      </c>
      <c r="EM60" s="110">
        <f t="shared" si="352"/>
        <v>0</v>
      </c>
      <c r="EN60" s="110">
        <f>SUM(EN61:EN62)</f>
        <v>0</v>
      </c>
      <c r="EO60" s="110">
        <f t="shared" ref="EO60" si="1877">SUM(EO61:EO62)</f>
        <v>0</v>
      </c>
      <c r="EP60" s="110">
        <f t="shared" ref="EP60" si="1878">SUM(EP61:EP62)</f>
        <v>0</v>
      </c>
      <c r="EQ60" s="110">
        <f t="shared" ref="EQ60" si="1879">SUM(EQ61:EQ62)</f>
        <v>0</v>
      </c>
      <c r="ER60" s="110">
        <f t="shared" ref="ER60" si="1880">SUM(ER61:ER62)</f>
        <v>0</v>
      </c>
      <c r="ES60" s="110">
        <f t="shared" ref="ES60" si="1881">SUM(ES61:ES62)</f>
        <v>0</v>
      </c>
      <c r="ET60" s="126">
        <f t="shared" si="1256"/>
        <v>0</v>
      </c>
      <c r="EU60" s="126">
        <f t="shared" si="1257"/>
        <v>0</v>
      </c>
      <c r="EV60" s="110"/>
      <c r="EW60" s="110"/>
      <c r="EX60" s="110">
        <f t="shared" si="358"/>
        <v>0</v>
      </c>
      <c r="EY60" s="110">
        <f t="shared" si="359"/>
        <v>0</v>
      </c>
      <c r="EZ60" s="110">
        <f>SUM(EZ61:EZ62)</f>
        <v>0</v>
      </c>
      <c r="FA60" s="110">
        <f t="shared" ref="FA60" si="1882">SUM(FA61:FA62)</f>
        <v>0</v>
      </c>
      <c r="FB60" s="110">
        <f t="shared" ref="FB60" si="1883">SUM(FB61:FB62)</f>
        <v>0</v>
      </c>
      <c r="FC60" s="110">
        <f t="shared" ref="FC60" si="1884">SUM(FC61:FC62)</f>
        <v>0</v>
      </c>
      <c r="FD60" s="110">
        <f t="shared" ref="FD60" si="1885">SUM(FD61:FD62)</f>
        <v>0</v>
      </c>
      <c r="FE60" s="110">
        <f t="shared" ref="FE60" si="1886">SUM(FE61:FE62)</f>
        <v>0</v>
      </c>
      <c r="FF60" s="126">
        <f t="shared" si="1258"/>
        <v>0</v>
      </c>
      <c r="FG60" s="126">
        <f t="shared" si="1259"/>
        <v>0</v>
      </c>
      <c r="FH60" s="110"/>
      <c r="FI60" s="110"/>
      <c r="FJ60" s="110">
        <f t="shared" si="365"/>
        <v>0</v>
      </c>
      <c r="FK60" s="110">
        <f t="shared" si="366"/>
        <v>0</v>
      </c>
      <c r="FL60" s="110">
        <f>SUM(FL61:FL62)</f>
        <v>0</v>
      </c>
      <c r="FM60" s="110">
        <f t="shared" ref="FM60" si="1887">SUM(FM61:FM62)</f>
        <v>0</v>
      </c>
      <c r="FN60" s="110">
        <f t="shared" ref="FN60" si="1888">SUM(FN61:FN62)</f>
        <v>0</v>
      </c>
      <c r="FO60" s="110">
        <f t="shared" ref="FO60" si="1889">SUM(FO61:FO62)</f>
        <v>0</v>
      </c>
      <c r="FP60" s="110">
        <f t="shared" ref="FP60" si="1890">SUM(FP61:FP62)</f>
        <v>0</v>
      </c>
      <c r="FQ60" s="110">
        <f t="shared" ref="FQ60" si="1891">SUM(FQ61:FQ62)</f>
        <v>0</v>
      </c>
      <c r="FR60" s="126">
        <f t="shared" si="1260"/>
        <v>0</v>
      </c>
      <c r="FS60" s="126">
        <f t="shared" si="1261"/>
        <v>0</v>
      </c>
      <c r="FT60" s="110"/>
      <c r="FU60" s="110"/>
      <c r="FV60" s="110">
        <f t="shared" si="372"/>
        <v>0</v>
      </c>
      <c r="FW60" s="110">
        <f t="shared" si="373"/>
        <v>0</v>
      </c>
      <c r="FX60" s="110">
        <f>SUM(FX61:FX62)</f>
        <v>0</v>
      </c>
      <c r="FY60" s="110">
        <f t="shared" ref="FY60" si="1892">SUM(FY61:FY62)</f>
        <v>0</v>
      </c>
      <c r="FZ60" s="110">
        <f t="shared" ref="FZ60" si="1893">SUM(FZ61:FZ62)</f>
        <v>0</v>
      </c>
      <c r="GA60" s="110">
        <f t="shared" ref="GA60" si="1894">SUM(GA61:GA62)</f>
        <v>0</v>
      </c>
      <c r="GB60" s="110">
        <f t="shared" ref="GB60" si="1895">SUM(GB61:GB62)</f>
        <v>0</v>
      </c>
      <c r="GC60" s="110">
        <f t="shared" ref="GC60" si="1896">SUM(GC61:GC62)</f>
        <v>0</v>
      </c>
      <c r="GD60" s="126">
        <f t="shared" si="1262"/>
        <v>0</v>
      </c>
      <c r="GE60" s="126">
        <f t="shared" si="1263"/>
        <v>0</v>
      </c>
      <c r="GF60" s="110">
        <f t="shared" si="1580"/>
        <v>9</v>
      </c>
      <c r="GG60" s="110">
        <f t="shared" si="1580"/>
        <v>2003020.0352999999</v>
      </c>
      <c r="GH60" s="133">
        <f>SUM(GF60/12*$A$2)</f>
        <v>2.25</v>
      </c>
      <c r="GI60" s="199">
        <f>SUM(GG60/12*$A$2)</f>
        <v>500755.00882499991</v>
      </c>
      <c r="GJ60" s="110">
        <f>SUM(GJ61:GJ62)</f>
        <v>4</v>
      </c>
      <c r="GK60" s="110">
        <f t="shared" ref="GK60" si="1897">SUM(GK61:GK62)</f>
        <v>890231.12</v>
      </c>
      <c r="GL60" s="110">
        <f t="shared" ref="GL60" si="1898">SUM(GL61:GL62)</f>
        <v>0</v>
      </c>
      <c r="GM60" s="110">
        <f t="shared" ref="GM60" si="1899">SUM(GM61:GM62)</f>
        <v>0</v>
      </c>
      <c r="GN60" s="110">
        <f t="shared" ref="GN60" si="1900">SUM(GN61:GN62)</f>
        <v>4</v>
      </c>
      <c r="GO60" s="110">
        <f t="shared" ref="GO60" si="1901">SUM(GO61:GO62)</f>
        <v>890231.12</v>
      </c>
      <c r="GP60" s="110">
        <f t="shared" si="1586"/>
        <v>1.75</v>
      </c>
      <c r="GQ60" s="110">
        <f t="shared" si="1587"/>
        <v>389476.11117500009</v>
      </c>
      <c r="GR60" s="147"/>
      <c r="GS60" s="81"/>
      <c r="GT60" s="183">
        <v>222557.78169999999</v>
      </c>
      <c r="GU60" s="183">
        <f t="shared" si="183"/>
        <v>222557.78</v>
      </c>
    </row>
    <row r="61" spans="2:204" ht="35.25" hidden="1" customHeight="1" x14ac:dyDescent="0.2">
      <c r="B61" s="81" t="s">
        <v>259</v>
      </c>
      <c r="C61" s="84" t="s">
        <v>260</v>
      </c>
      <c r="D61" s="85">
        <v>487</v>
      </c>
      <c r="E61" s="86" t="s">
        <v>258</v>
      </c>
      <c r="F61" s="89">
        <v>13</v>
      </c>
      <c r="G61" s="101">
        <v>222557.78169999999</v>
      </c>
      <c r="H61" s="102"/>
      <c r="I61" s="102"/>
      <c r="J61" s="102"/>
      <c r="K61" s="102"/>
      <c r="L61" s="102">
        <f>VLOOKUP($D61,'факт '!$D$7:$AQ$89,3,0)</f>
        <v>0</v>
      </c>
      <c r="M61" s="102">
        <f>VLOOKUP($D61,'факт '!$D$7:$AQ$89,4,0)</f>
        <v>0</v>
      </c>
      <c r="N61" s="102"/>
      <c r="O61" s="102"/>
      <c r="P61" s="102">
        <f>SUM(L61+N61)</f>
        <v>0</v>
      </c>
      <c r="Q61" s="102">
        <f>SUM(M61+O61)</f>
        <v>0</v>
      </c>
      <c r="R61" s="103">
        <f t="shared" ref="R61" si="1902">SUM(L61-J61)</f>
        <v>0</v>
      </c>
      <c r="S61" s="103">
        <f t="shared" ref="S61" si="1903">SUM(M61-K61)</f>
        <v>0</v>
      </c>
      <c r="T61" s="102"/>
      <c r="U61" s="102"/>
      <c r="V61" s="102"/>
      <c r="W61" s="102"/>
      <c r="X61" s="102">
        <f>VLOOKUP($D61,'факт '!$D$7:$AQ$89,7,0)</f>
        <v>4</v>
      </c>
      <c r="Y61" s="102">
        <f>VLOOKUP($D61,'факт '!$D$7:$AQ$89,8,0)</f>
        <v>890231.12</v>
      </c>
      <c r="Z61" s="102">
        <f>VLOOKUP($D61,'факт '!$D$7:$AQ$89,9,0)</f>
        <v>0</v>
      </c>
      <c r="AA61" s="102">
        <f>VLOOKUP($D61,'факт '!$D$7:$AQ$89,10,0)</f>
        <v>0</v>
      </c>
      <c r="AB61" s="102">
        <f>SUM(X61+Z61)</f>
        <v>4</v>
      </c>
      <c r="AC61" s="102">
        <f>SUM(Y61+AA61)</f>
        <v>890231.12</v>
      </c>
      <c r="AD61" s="103">
        <f t="shared" ref="AD61" si="1904">SUM(X61-V61)</f>
        <v>4</v>
      </c>
      <c r="AE61" s="103">
        <f t="shared" ref="AE61" si="1905">SUM(Y61-W61)</f>
        <v>890231.12</v>
      </c>
      <c r="AF61" s="102"/>
      <c r="AG61" s="102"/>
      <c r="AH61" s="102"/>
      <c r="AI61" s="102"/>
      <c r="AJ61" s="102">
        <f>VLOOKUP($D61,'факт '!$D$7:$AQ$89,5,0)</f>
        <v>0</v>
      </c>
      <c r="AK61" s="102">
        <f>VLOOKUP($D61,'факт '!$D$7:$AQ$89,6,0)</f>
        <v>0</v>
      </c>
      <c r="AL61" s="102"/>
      <c r="AM61" s="102"/>
      <c r="AN61" s="102">
        <f>SUM(AJ61+AL61)</f>
        <v>0</v>
      </c>
      <c r="AO61" s="102">
        <f>SUM(AK61+AM61)</f>
        <v>0</v>
      </c>
      <c r="AP61" s="103">
        <f t="shared" ref="AP61" si="1906">SUM(AJ61-AH61)</f>
        <v>0</v>
      </c>
      <c r="AQ61" s="103">
        <f t="shared" ref="AQ61" si="1907">SUM(AK61-AI61)</f>
        <v>0</v>
      </c>
      <c r="AR61" s="102"/>
      <c r="AS61" s="102"/>
      <c r="AT61" s="102"/>
      <c r="AU61" s="102"/>
      <c r="AV61" s="102">
        <f>VLOOKUP($D61,'факт '!$D$7:$AQ$89,11,0)</f>
        <v>0</v>
      </c>
      <c r="AW61" s="102">
        <f>VLOOKUP($D61,'факт '!$D$7:$AQ$89,12,0)</f>
        <v>0</v>
      </c>
      <c r="AX61" s="102"/>
      <c r="AY61" s="102"/>
      <c r="AZ61" s="102">
        <f>SUM(AV61+AX61)</f>
        <v>0</v>
      </c>
      <c r="BA61" s="102">
        <f>SUM(AW61+AY61)</f>
        <v>0</v>
      </c>
      <c r="BB61" s="103">
        <f t="shared" ref="BB61" si="1908">SUM(AV61-AT61)</f>
        <v>0</v>
      </c>
      <c r="BC61" s="103">
        <f t="shared" ref="BC61" si="1909">SUM(AW61-AU61)</f>
        <v>0</v>
      </c>
      <c r="BD61" s="102"/>
      <c r="BE61" s="102"/>
      <c r="BF61" s="102"/>
      <c r="BG61" s="102"/>
      <c r="BH61" s="102">
        <f>VLOOKUP($D61,'факт '!$D$7:$AQ$89,15,0)</f>
        <v>0</v>
      </c>
      <c r="BI61" s="102">
        <f>VLOOKUP($D61,'факт '!$D$7:$AQ$89,16,0)</f>
        <v>0</v>
      </c>
      <c r="BJ61" s="102">
        <f>VLOOKUP($D61,'факт '!$D$7:$AQ$89,17,0)</f>
        <v>0</v>
      </c>
      <c r="BK61" s="102">
        <f>VLOOKUP($D61,'факт '!$D$7:$AQ$89,18,0)</f>
        <v>0</v>
      </c>
      <c r="BL61" s="102">
        <f>SUM(BH61+BJ61)</f>
        <v>0</v>
      </c>
      <c r="BM61" s="102">
        <f>SUM(BI61+BK61)</f>
        <v>0</v>
      </c>
      <c r="BN61" s="103">
        <f t="shared" ref="BN61" si="1910">SUM(BH61-BF61)</f>
        <v>0</v>
      </c>
      <c r="BO61" s="103">
        <f t="shared" ref="BO61" si="1911">SUM(BI61-BG61)</f>
        <v>0</v>
      </c>
      <c r="BP61" s="102"/>
      <c r="BQ61" s="102"/>
      <c r="BR61" s="102"/>
      <c r="BS61" s="102"/>
      <c r="BT61" s="102">
        <f>VLOOKUP($D61,'факт '!$D$7:$AQ$89,19,0)</f>
        <v>0</v>
      </c>
      <c r="BU61" s="102">
        <f>VLOOKUP($D61,'факт '!$D$7:$AQ$89,20,0)</f>
        <v>0</v>
      </c>
      <c r="BV61" s="102">
        <f>VLOOKUP($D61,'факт '!$D$7:$AQ$89,21,0)</f>
        <v>0</v>
      </c>
      <c r="BW61" s="102">
        <f>VLOOKUP($D61,'факт '!$D$7:$AQ$89,22,0)</f>
        <v>0</v>
      </c>
      <c r="BX61" s="102">
        <f>SUM(BT61+BV61)</f>
        <v>0</v>
      </c>
      <c r="BY61" s="102">
        <f>SUM(BU61+BW61)</f>
        <v>0</v>
      </c>
      <c r="BZ61" s="103">
        <f t="shared" ref="BZ61" si="1912">SUM(BT61-BR61)</f>
        <v>0</v>
      </c>
      <c r="CA61" s="103">
        <f t="shared" ref="CA61" si="1913">SUM(BU61-BS61)</f>
        <v>0</v>
      </c>
      <c r="CB61" s="102"/>
      <c r="CC61" s="102"/>
      <c r="CD61" s="102"/>
      <c r="CE61" s="102"/>
      <c r="CF61" s="102">
        <f>VLOOKUP($D61,'факт '!$D$7:$AQ$89,23,0)</f>
        <v>0</v>
      </c>
      <c r="CG61" s="102">
        <f>VLOOKUP($D61,'факт '!$D$7:$AQ$89,24,0)</f>
        <v>0</v>
      </c>
      <c r="CH61" s="102">
        <f>VLOOKUP($D61,'факт '!$D$7:$AQ$89,25,0)</f>
        <v>0</v>
      </c>
      <c r="CI61" s="102">
        <f>VLOOKUP($D61,'факт '!$D$7:$AQ$89,26,0)</f>
        <v>0</v>
      </c>
      <c r="CJ61" s="102">
        <f>SUM(CF61+CH61)</f>
        <v>0</v>
      </c>
      <c r="CK61" s="102">
        <f>SUM(CG61+CI61)</f>
        <v>0</v>
      </c>
      <c r="CL61" s="103">
        <f t="shared" ref="CL61" si="1914">SUM(CF61-CD61)</f>
        <v>0</v>
      </c>
      <c r="CM61" s="103">
        <f t="shared" ref="CM61" si="1915">SUM(CG61-CE61)</f>
        <v>0</v>
      </c>
      <c r="CN61" s="102"/>
      <c r="CO61" s="102"/>
      <c r="CP61" s="102"/>
      <c r="CQ61" s="102"/>
      <c r="CR61" s="102">
        <f>VLOOKUP($D61,'факт '!$D$7:$AQ$89,27,0)</f>
        <v>0</v>
      </c>
      <c r="CS61" s="102">
        <f>VLOOKUP($D61,'факт '!$D$7:$AQ$89,28,0)</f>
        <v>0</v>
      </c>
      <c r="CT61" s="102">
        <f>VLOOKUP($D61,'факт '!$D$7:$AQ$89,29,0)</f>
        <v>0</v>
      </c>
      <c r="CU61" s="102">
        <f>VLOOKUP($D61,'факт '!$D$7:$AQ$89,30,0)</f>
        <v>0</v>
      </c>
      <c r="CV61" s="102">
        <f>SUM(CR61+CT61)</f>
        <v>0</v>
      </c>
      <c r="CW61" s="102">
        <f>SUM(CS61+CU61)</f>
        <v>0</v>
      </c>
      <c r="CX61" s="103">
        <f t="shared" ref="CX61" si="1916">SUM(CR61-CP61)</f>
        <v>0</v>
      </c>
      <c r="CY61" s="103">
        <f t="shared" ref="CY61" si="1917">SUM(CS61-CQ61)</f>
        <v>0</v>
      </c>
      <c r="CZ61" s="102"/>
      <c r="DA61" s="102"/>
      <c r="DB61" s="102"/>
      <c r="DC61" s="102"/>
      <c r="DD61" s="102">
        <f>VLOOKUP($D61,'факт '!$D$7:$AQ$89,31,0)</f>
        <v>0</v>
      </c>
      <c r="DE61" s="102">
        <f>VLOOKUP($D61,'факт '!$D$7:$AQ$89,32,0)</f>
        <v>0</v>
      </c>
      <c r="DF61" s="102"/>
      <c r="DG61" s="102"/>
      <c r="DH61" s="102">
        <f>SUM(DD61+DF61)</f>
        <v>0</v>
      </c>
      <c r="DI61" s="102">
        <f>SUM(DE61+DG61)</f>
        <v>0</v>
      </c>
      <c r="DJ61" s="103">
        <f t="shared" ref="DJ61" si="1918">SUM(DD61-DB61)</f>
        <v>0</v>
      </c>
      <c r="DK61" s="103">
        <f t="shared" ref="DK61" si="1919">SUM(DE61-DC61)</f>
        <v>0</v>
      </c>
      <c r="DL61" s="102"/>
      <c r="DM61" s="102"/>
      <c r="DN61" s="102"/>
      <c r="DO61" s="102"/>
      <c r="DP61" s="102">
        <f>VLOOKUP($D61,'факт '!$D$7:$AQ$89,13,0)</f>
        <v>0</v>
      </c>
      <c r="DQ61" s="102">
        <f>VLOOKUP($D61,'факт '!$D$7:$AQ$89,14,0)</f>
        <v>0</v>
      </c>
      <c r="DR61" s="102"/>
      <c r="DS61" s="102"/>
      <c r="DT61" s="102">
        <f>SUM(DP61+DR61)</f>
        <v>0</v>
      </c>
      <c r="DU61" s="102">
        <f>SUM(DQ61+DS61)</f>
        <v>0</v>
      </c>
      <c r="DV61" s="103">
        <f t="shared" ref="DV61" si="1920">SUM(DP61-DN61)</f>
        <v>0</v>
      </c>
      <c r="DW61" s="103">
        <f t="shared" ref="DW61" si="1921">SUM(DQ61-DO61)</f>
        <v>0</v>
      </c>
      <c r="DX61" s="102"/>
      <c r="DY61" s="102"/>
      <c r="DZ61" s="102"/>
      <c r="EA61" s="102"/>
      <c r="EB61" s="102">
        <f>VLOOKUP($D61,'факт '!$D$7:$AQ$89,33,0)</f>
        <v>0</v>
      </c>
      <c r="EC61" s="102">
        <f>VLOOKUP($D61,'факт '!$D$7:$AQ$89,34,0)</f>
        <v>0</v>
      </c>
      <c r="ED61" s="102">
        <f>VLOOKUP($D61,'факт '!$D$7:$AQ$89,35,0)</f>
        <v>0</v>
      </c>
      <c r="EE61" s="102">
        <f>VLOOKUP($D61,'факт '!$D$7:$AQ$89,36,0)</f>
        <v>0</v>
      </c>
      <c r="EF61" s="102">
        <f>SUM(EB61+ED61)</f>
        <v>0</v>
      </c>
      <c r="EG61" s="102">
        <f>SUM(EC61+EE61)</f>
        <v>0</v>
      </c>
      <c r="EH61" s="103">
        <f t="shared" ref="EH61" si="1922">SUM(EB61-DZ61)</f>
        <v>0</v>
      </c>
      <c r="EI61" s="103">
        <f t="shared" ref="EI61" si="1923">SUM(EC61-EA61)</f>
        <v>0</v>
      </c>
      <c r="EJ61" s="102"/>
      <c r="EK61" s="102"/>
      <c r="EL61" s="102"/>
      <c r="EM61" s="102"/>
      <c r="EN61" s="102">
        <f>VLOOKUP($D61,'факт '!$D$7:$AQ$89,37,0)</f>
        <v>0</v>
      </c>
      <c r="EO61" s="102">
        <f>VLOOKUP($D61,'факт '!$D$7:$AQ$89,38,0)</f>
        <v>0</v>
      </c>
      <c r="EP61" s="102">
        <f>VLOOKUP($D61,'факт '!$D$7:$AQ$89,39,0)</f>
        <v>0</v>
      </c>
      <c r="EQ61" s="102">
        <f>VLOOKUP($D61,'факт '!$D$7:$AQ$89,40,0)</f>
        <v>0</v>
      </c>
      <c r="ER61" s="102">
        <f>SUM(EN61+EP61)</f>
        <v>0</v>
      </c>
      <c r="ES61" s="102">
        <f>SUM(EO61+EQ61)</f>
        <v>0</v>
      </c>
      <c r="ET61" s="103">
        <f t="shared" ref="ET61" si="1924">SUM(EN61-EL61)</f>
        <v>0</v>
      </c>
      <c r="EU61" s="103">
        <f t="shared" ref="EU61" si="1925">SUM(EO61-EM61)</f>
        <v>0</v>
      </c>
      <c r="EV61" s="102"/>
      <c r="EW61" s="102"/>
      <c r="EX61" s="102"/>
      <c r="EY61" s="102"/>
      <c r="EZ61" s="102"/>
      <c r="FA61" s="102"/>
      <c r="FB61" s="102"/>
      <c r="FC61" s="102"/>
      <c r="FD61" s="102">
        <f>SUM(EZ61+FB61)</f>
        <v>0</v>
      </c>
      <c r="FE61" s="102">
        <f>SUM(FA61+FC61)</f>
        <v>0</v>
      </c>
      <c r="FF61" s="103">
        <f t="shared" si="1258"/>
        <v>0</v>
      </c>
      <c r="FG61" s="103">
        <f t="shared" si="1259"/>
        <v>0</v>
      </c>
      <c r="FH61" s="102"/>
      <c r="FI61" s="102"/>
      <c r="FJ61" s="102"/>
      <c r="FK61" s="102"/>
      <c r="FL61" s="102"/>
      <c r="FM61" s="102"/>
      <c r="FN61" s="102"/>
      <c r="FO61" s="102"/>
      <c r="FP61" s="102">
        <f>SUM(FL61+FN61)</f>
        <v>0</v>
      </c>
      <c r="FQ61" s="102">
        <f>SUM(FM61+FO61)</f>
        <v>0</v>
      </c>
      <c r="FR61" s="103">
        <f t="shared" si="1260"/>
        <v>0</v>
      </c>
      <c r="FS61" s="103">
        <f t="shared" si="1261"/>
        <v>0</v>
      </c>
      <c r="FT61" s="102"/>
      <c r="FU61" s="102"/>
      <c r="FV61" s="102"/>
      <c r="FW61" s="102"/>
      <c r="FX61" s="102"/>
      <c r="FY61" s="102"/>
      <c r="FZ61" s="102"/>
      <c r="GA61" s="102"/>
      <c r="GB61" s="102">
        <f>SUM(FX61+FZ61)</f>
        <v>0</v>
      </c>
      <c r="GC61" s="102">
        <f>SUM(FY61+GA61)</f>
        <v>0</v>
      </c>
      <c r="GD61" s="103">
        <f t="shared" si="1262"/>
        <v>0</v>
      </c>
      <c r="GE61" s="103">
        <f t="shared" si="1263"/>
        <v>0</v>
      </c>
      <c r="GF61" s="102">
        <f t="shared" ref="GF61:GF62" si="1926">SUM(H61,T61,AF61,AR61,BD61,BP61,CB61,CN61,CZ61,DL61,DX61,EJ61,EV61)</f>
        <v>0</v>
      </c>
      <c r="GG61" s="102">
        <f t="shared" ref="GG61:GG62" si="1927">SUM(I61,U61,AG61,AS61,BE61,BQ61,CC61,CO61,DA61,DM61,DY61,EK61,EW61)</f>
        <v>0</v>
      </c>
      <c r="GH61" s="102">
        <f t="shared" ref="GH61:GH62" si="1928">SUM(J61,V61,AH61,AT61,BF61,BR61,CD61,CP61,DB61,DN61,DZ61,EL61,EX61)</f>
        <v>0</v>
      </c>
      <c r="GI61" s="102">
        <f t="shared" ref="GI61:GI62" si="1929">SUM(K61,W61,AI61,AU61,BG61,BS61,CE61,CQ61,DC61,DO61,EA61,EM61,EY61)</f>
        <v>0</v>
      </c>
      <c r="GJ61" s="102">
        <f t="shared" ref="GJ61" si="1930">SUM(L61,X61,AJ61,AV61,BH61,BT61,CF61,CR61,DD61,DP61,EB61,EN61,EZ61)</f>
        <v>4</v>
      </c>
      <c r="GK61" s="102">
        <f t="shared" ref="GK61" si="1931">SUM(M61,Y61,AK61,AW61,BI61,BU61,CG61,CS61,DE61,DQ61,EC61,EO61,FA61)</f>
        <v>890231.12</v>
      </c>
      <c r="GL61" s="102">
        <f t="shared" ref="GL61" si="1932">SUM(N61,Z61,AL61,AX61,BJ61,BV61,CH61,CT61,DF61,DR61,ED61,EP61,FB61)</f>
        <v>0</v>
      </c>
      <c r="GM61" s="102">
        <f t="shared" ref="GM61" si="1933">SUM(O61,AA61,AM61,AY61,BK61,BW61,CI61,CU61,DG61,DS61,EE61,EQ61,FC61)</f>
        <v>0</v>
      </c>
      <c r="GN61" s="102">
        <f t="shared" ref="GN61" si="1934">SUM(P61,AB61,AN61,AZ61,BL61,BX61,CJ61,CV61,DH61,DT61,EF61,ER61,FD61)</f>
        <v>4</v>
      </c>
      <c r="GO61" s="102">
        <f t="shared" ref="GO61" si="1935">SUM(Q61,AC61,AO61,BA61,BM61,BY61,CK61,CW61,DI61,DU61,EG61,ES61,FE61)</f>
        <v>890231.12</v>
      </c>
      <c r="GP61" s="102"/>
      <c r="GQ61" s="102"/>
      <c r="GR61" s="147"/>
      <c r="GS61" s="81"/>
      <c r="GT61" s="183">
        <v>222557.78169999999</v>
      </c>
      <c r="GU61" s="183">
        <f t="shared" si="183"/>
        <v>222557.78</v>
      </c>
    </row>
    <row r="62" spans="2:204" hidden="1" x14ac:dyDescent="0.2">
      <c r="B62" s="81"/>
      <c r="C62" s="84"/>
      <c r="D62" s="85"/>
      <c r="E62" s="86"/>
      <c r="F62" s="89"/>
      <c r="G62" s="101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3"/>
      <c r="S62" s="103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3"/>
      <c r="AE62" s="103"/>
      <c r="AF62" s="102"/>
      <c r="AG62" s="102"/>
      <c r="AH62" s="102"/>
      <c r="AI62" s="102"/>
      <c r="AJ62" s="102"/>
      <c r="AK62" s="102"/>
      <c r="AL62" s="102"/>
      <c r="AM62" s="102"/>
      <c r="AN62" s="102">
        <f t="shared" ref="AN62" si="1936">SUM(AJ62+AL62)</f>
        <v>0</v>
      </c>
      <c r="AO62" s="102">
        <f t="shared" ref="AO62" si="1937">SUM(AK62+AM62)</f>
        <v>0</v>
      </c>
      <c r="AP62" s="103"/>
      <c r="AQ62" s="103"/>
      <c r="AR62" s="102"/>
      <c r="AS62" s="102"/>
      <c r="AT62" s="102"/>
      <c r="AU62" s="102"/>
      <c r="AV62" s="102"/>
      <c r="AW62" s="102"/>
      <c r="AX62" s="102"/>
      <c r="AY62" s="102"/>
      <c r="AZ62" s="102">
        <f t="shared" ref="AZ62" si="1938">SUM(AV62+AX62)</f>
        <v>0</v>
      </c>
      <c r="BA62" s="102">
        <f t="shared" ref="BA62" si="1939">SUM(AW62+AY62)</f>
        <v>0</v>
      </c>
      <c r="BB62" s="103"/>
      <c r="BC62" s="103"/>
      <c r="BD62" s="102"/>
      <c r="BE62" s="102"/>
      <c r="BF62" s="102"/>
      <c r="BG62" s="102"/>
      <c r="BH62" s="102"/>
      <c r="BI62" s="102"/>
      <c r="BJ62" s="102"/>
      <c r="BK62" s="102"/>
      <c r="BL62" s="102"/>
      <c r="BM62" s="102"/>
      <c r="BN62" s="103"/>
      <c r="BO62" s="103"/>
      <c r="BP62" s="102"/>
      <c r="BQ62" s="102"/>
      <c r="BR62" s="102"/>
      <c r="BS62" s="102"/>
      <c r="BT62" s="102"/>
      <c r="BU62" s="102"/>
      <c r="BV62" s="102"/>
      <c r="BW62" s="102"/>
      <c r="BX62" s="102"/>
      <c r="BY62" s="102"/>
      <c r="BZ62" s="103"/>
      <c r="CA62" s="103"/>
      <c r="CB62" s="102"/>
      <c r="CC62" s="102"/>
      <c r="CD62" s="102"/>
      <c r="CE62" s="102"/>
      <c r="CF62" s="102"/>
      <c r="CG62" s="102"/>
      <c r="CH62" s="102"/>
      <c r="CI62" s="102"/>
      <c r="CJ62" s="102"/>
      <c r="CK62" s="102"/>
      <c r="CL62" s="103"/>
      <c r="CM62" s="103"/>
      <c r="CN62" s="102"/>
      <c r="CO62" s="102"/>
      <c r="CP62" s="102"/>
      <c r="CQ62" s="102"/>
      <c r="CR62" s="102"/>
      <c r="CS62" s="102"/>
      <c r="CT62" s="102"/>
      <c r="CU62" s="102"/>
      <c r="CV62" s="102"/>
      <c r="CW62" s="102"/>
      <c r="CX62" s="103"/>
      <c r="CY62" s="103"/>
      <c r="CZ62" s="102"/>
      <c r="DA62" s="102"/>
      <c r="DB62" s="102"/>
      <c r="DC62" s="102"/>
      <c r="DD62" s="102"/>
      <c r="DE62" s="102"/>
      <c r="DF62" s="102"/>
      <c r="DG62" s="102"/>
      <c r="DH62" s="102"/>
      <c r="DI62" s="102"/>
      <c r="DJ62" s="103"/>
      <c r="DK62" s="103"/>
      <c r="DL62" s="102"/>
      <c r="DM62" s="102"/>
      <c r="DN62" s="102"/>
      <c r="DO62" s="102"/>
      <c r="DP62" s="102"/>
      <c r="DQ62" s="102"/>
      <c r="DR62" s="102"/>
      <c r="DS62" s="102"/>
      <c r="DT62" s="102"/>
      <c r="DU62" s="102"/>
      <c r="DV62" s="103"/>
      <c r="DW62" s="103"/>
      <c r="DX62" s="102"/>
      <c r="DY62" s="102"/>
      <c r="DZ62" s="102"/>
      <c r="EA62" s="102"/>
      <c r="EB62" s="102"/>
      <c r="EC62" s="102"/>
      <c r="ED62" s="102"/>
      <c r="EE62" s="102"/>
      <c r="EF62" s="102"/>
      <c r="EG62" s="102"/>
      <c r="EH62" s="103"/>
      <c r="EI62" s="103"/>
      <c r="EJ62" s="102"/>
      <c r="EK62" s="102"/>
      <c r="EL62" s="102"/>
      <c r="EM62" s="102"/>
      <c r="EN62" s="102"/>
      <c r="EO62" s="102"/>
      <c r="EP62" s="102"/>
      <c r="EQ62" s="102"/>
      <c r="ER62" s="102"/>
      <c r="ES62" s="102"/>
      <c r="ET62" s="103"/>
      <c r="EU62" s="103"/>
      <c r="EV62" s="102"/>
      <c r="EW62" s="102"/>
      <c r="EX62" s="102"/>
      <c r="EY62" s="102"/>
      <c r="EZ62" s="102"/>
      <c r="FA62" s="102"/>
      <c r="FB62" s="102"/>
      <c r="FC62" s="102"/>
      <c r="FD62" s="102"/>
      <c r="FE62" s="102"/>
      <c r="FF62" s="103"/>
      <c r="FG62" s="103"/>
      <c r="FH62" s="102"/>
      <c r="FI62" s="102"/>
      <c r="FJ62" s="102"/>
      <c r="FK62" s="102"/>
      <c r="FL62" s="102"/>
      <c r="FM62" s="102"/>
      <c r="FN62" s="102"/>
      <c r="FO62" s="102"/>
      <c r="FP62" s="102"/>
      <c r="FQ62" s="102"/>
      <c r="FR62" s="103"/>
      <c r="FS62" s="103"/>
      <c r="FT62" s="102"/>
      <c r="FU62" s="102"/>
      <c r="FV62" s="102"/>
      <c r="FW62" s="102"/>
      <c r="FX62" s="102"/>
      <c r="FY62" s="102"/>
      <c r="FZ62" s="102"/>
      <c r="GA62" s="102"/>
      <c r="GB62" s="102"/>
      <c r="GC62" s="102"/>
      <c r="GD62" s="103"/>
      <c r="GE62" s="103"/>
      <c r="GF62" s="102">
        <f t="shared" si="1926"/>
        <v>0</v>
      </c>
      <c r="GG62" s="102">
        <f t="shared" si="1927"/>
        <v>0</v>
      </c>
      <c r="GH62" s="102">
        <f t="shared" si="1928"/>
        <v>0</v>
      </c>
      <c r="GI62" s="102">
        <f t="shared" si="1929"/>
        <v>0</v>
      </c>
      <c r="GJ62" s="102">
        <f t="shared" ref="GJ62" si="1940">SUM(L62,X62,AJ62,AV62,BH62,BT62,CF62,CR62,DD62,DP62,EB62,EN62,EZ62)</f>
        <v>0</v>
      </c>
      <c r="GK62" s="102">
        <f t="shared" ref="GK62" si="1941">SUM(M62,Y62,AK62,AW62,BI62,BU62,CG62,CS62,DE62,DQ62,EC62,EO62,FA62)</f>
        <v>0</v>
      </c>
      <c r="GL62" s="102">
        <f t="shared" ref="GL62" si="1942">SUM(N62,Z62,AL62,AX62,BJ62,BV62,CH62,CT62,DF62,DR62,ED62,EP62,FB62)</f>
        <v>0</v>
      </c>
      <c r="GM62" s="102">
        <f t="shared" ref="GM62" si="1943">SUM(O62,AA62,AM62,AY62,BK62,BW62,CI62,CU62,DG62,DS62,EE62,EQ62,FC62)</f>
        <v>0</v>
      </c>
      <c r="GN62" s="102">
        <f t="shared" ref="GN62" si="1944">SUM(P62,AB62,AN62,AZ62,BL62,BX62,CJ62,CV62,DH62,DT62,EF62,ER62,FD62)</f>
        <v>0</v>
      </c>
      <c r="GO62" s="102">
        <f t="shared" ref="GO62" si="1945">SUM(Q62,AC62,AO62,BA62,BM62,BY62,CK62,CW62,DI62,DU62,EG62,ES62,FE62)</f>
        <v>0</v>
      </c>
      <c r="GP62" s="102"/>
      <c r="GQ62" s="102"/>
      <c r="GR62" s="147"/>
      <c r="GS62" s="81"/>
      <c r="GT62" s="183"/>
      <c r="GU62" s="183"/>
    </row>
    <row r="63" spans="2:204" hidden="1" x14ac:dyDescent="0.2">
      <c r="B63" s="105"/>
      <c r="C63" s="106"/>
      <c r="D63" s="107"/>
      <c r="E63" s="108" t="s">
        <v>39</v>
      </c>
      <c r="F63" s="108"/>
      <c r="G63" s="109"/>
      <c r="H63" s="110">
        <f>SUM(H64:H67)</f>
        <v>0</v>
      </c>
      <c r="I63" s="110">
        <f t="shared" ref="I63:BS63" si="1946">SUM(I64:I67)</f>
        <v>0</v>
      </c>
      <c r="J63" s="110">
        <f t="shared" si="1946"/>
        <v>0</v>
      </c>
      <c r="K63" s="110">
        <f t="shared" si="1946"/>
        <v>0</v>
      </c>
      <c r="L63" s="110">
        <f>SUM(L67,L64)</f>
        <v>0</v>
      </c>
      <c r="M63" s="110">
        <f t="shared" ref="M63:Q63" si="1947">SUM(M67,M64)</f>
        <v>0</v>
      </c>
      <c r="N63" s="110">
        <f t="shared" si="1947"/>
        <v>0</v>
      </c>
      <c r="O63" s="110">
        <f t="shared" si="1947"/>
        <v>0</v>
      </c>
      <c r="P63" s="110">
        <f t="shared" si="1947"/>
        <v>0</v>
      </c>
      <c r="Q63" s="110">
        <f t="shared" si="1947"/>
        <v>0</v>
      </c>
      <c r="R63" s="103">
        <f t="shared" si="180"/>
        <v>0</v>
      </c>
      <c r="S63" s="103">
        <f t="shared" si="181"/>
        <v>0</v>
      </c>
      <c r="T63" s="110">
        <f t="shared" si="1946"/>
        <v>0</v>
      </c>
      <c r="U63" s="110">
        <f t="shared" si="1946"/>
        <v>0</v>
      </c>
      <c r="V63" s="110">
        <f t="shared" si="1946"/>
        <v>0</v>
      </c>
      <c r="W63" s="110">
        <f t="shared" si="1946"/>
        <v>0</v>
      </c>
      <c r="X63" s="110">
        <f>SUM(X67,X64)</f>
        <v>0</v>
      </c>
      <c r="Y63" s="110">
        <f t="shared" ref="Y63" si="1948">SUM(Y67,Y64)</f>
        <v>0</v>
      </c>
      <c r="Z63" s="110">
        <f t="shared" ref="Z63" si="1949">SUM(Z67,Z64)</f>
        <v>0</v>
      </c>
      <c r="AA63" s="110">
        <f t="shared" ref="AA63" si="1950">SUM(AA67,AA64)</f>
        <v>0</v>
      </c>
      <c r="AB63" s="110">
        <f t="shared" ref="AB63" si="1951">SUM(AB67,AB64)</f>
        <v>0</v>
      </c>
      <c r="AC63" s="110">
        <f t="shared" ref="AC63" si="1952">SUM(AC67,AC64)</f>
        <v>0</v>
      </c>
      <c r="AD63" s="103">
        <f t="shared" ref="AD63:AD68" si="1953">SUM(X63-V63)</f>
        <v>0</v>
      </c>
      <c r="AE63" s="103">
        <f t="shared" ref="AE63:AE68" si="1954">SUM(Y63-W63)</f>
        <v>0</v>
      </c>
      <c r="AF63" s="110">
        <f t="shared" si="1946"/>
        <v>45</v>
      </c>
      <c r="AG63" s="110">
        <f t="shared" si="1946"/>
        <v>10881056.5965</v>
      </c>
      <c r="AH63" s="110">
        <f t="shared" si="1946"/>
        <v>11.25</v>
      </c>
      <c r="AI63" s="110">
        <f t="shared" si="1946"/>
        <v>2720264.149125</v>
      </c>
      <c r="AJ63" s="110">
        <f>SUM(AJ67,AJ64)</f>
        <v>4</v>
      </c>
      <c r="AK63" s="110">
        <f t="shared" ref="AK63" si="1955">SUM(AK67,AK64)</f>
        <v>967205.04</v>
      </c>
      <c r="AL63" s="110">
        <f t="shared" ref="AL63" si="1956">SUM(AL67,AL64)</f>
        <v>0</v>
      </c>
      <c r="AM63" s="110">
        <f t="shared" ref="AM63" si="1957">SUM(AM67,AM64)</f>
        <v>0</v>
      </c>
      <c r="AN63" s="110">
        <f t="shared" ref="AN63" si="1958">SUM(AN67,AN64)</f>
        <v>4</v>
      </c>
      <c r="AO63" s="110">
        <f t="shared" ref="AO63" si="1959">SUM(AO67,AO64)</f>
        <v>967205.04</v>
      </c>
      <c r="AP63" s="103">
        <f t="shared" ref="AP63:AP68" si="1960">SUM(AJ63-AH63)</f>
        <v>-7.25</v>
      </c>
      <c r="AQ63" s="103">
        <f t="shared" ref="AQ63:AQ68" si="1961">SUM(AK63-AI63)</f>
        <v>-1753059.109125</v>
      </c>
      <c r="AR63" s="110">
        <f t="shared" si="1946"/>
        <v>0</v>
      </c>
      <c r="AS63" s="110">
        <f t="shared" si="1946"/>
        <v>0</v>
      </c>
      <c r="AT63" s="110">
        <f t="shared" si="1946"/>
        <v>0</v>
      </c>
      <c r="AU63" s="110">
        <f t="shared" si="1946"/>
        <v>0</v>
      </c>
      <c r="AV63" s="110">
        <f>SUM(AV67,AV64)</f>
        <v>0</v>
      </c>
      <c r="AW63" s="110">
        <f t="shared" ref="AW63" si="1962">SUM(AW67,AW64)</f>
        <v>0</v>
      </c>
      <c r="AX63" s="110">
        <f t="shared" ref="AX63" si="1963">SUM(AX67,AX64)</f>
        <v>0</v>
      </c>
      <c r="AY63" s="110">
        <f t="shared" ref="AY63" si="1964">SUM(AY67,AY64)</f>
        <v>0</v>
      </c>
      <c r="AZ63" s="110">
        <f t="shared" ref="AZ63" si="1965">SUM(AZ67,AZ64)</f>
        <v>0</v>
      </c>
      <c r="BA63" s="110">
        <f t="shared" ref="BA63" si="1966">SUM(BA67,BA64)</f>
        <v>0</v>
      </c>
      <c r="BB63" s="103">
        <f t="shared" ref="BB63:BB68" si="1967">SUM(AV63-AT63)</f>
        <v>0</v>
      </c>
      <c r="BC63" s="103">
        <f t="shared" ref="BC63:BC68" si="1968">SUM(AW63-AU63)</f>
        <v>0</v>
      </c>
      <c r="BD63" s="110">
        <f t="shared" si="1946"/>
        <v>0</v>
      </c>
      <c r="BE63" s="110">
        <f t="shared" si="1946"/>
        <v>0</v>
      </c>
      <c r="BF63" s="110">
        <f t="shared" si="1946"/>
        <v>0</v>
      </c>
      <c r="BG63" s="110">
        <f t="shared" si="1946"/>
        <v>0</v>
      </c>
      <c r="BH63" s="110">
        <f>SUM(BH67,BH64)</f>
        <v>0</v>
      </c>
      <c r="BI63" s="110">
        <f t="shared" ref="BI63" si="1969">SUM(BI67,BI64)</f>
        <v>0</v>
      </c>
      <c r="BJ63" s="110">
        <f t="shared" ref="BJ63" si="1970">SUM(BJ67,BJ64)</f>
        <v>0</v>
      </c>
      <c r="BK63" s="110">
        <f t="shared" ref="BK63" si="1971">SUM(BK67,BK64)</f>
        <v>0</v>
      </c>
      <c r="BL63" s="110">
        <f t="shared" ref="BL63" si="1972">SUM(BL67,BL64)</f>
        <v>0</v>
      </c>
      <c r="BM63" s="110">
        <f t="shared" ref="BM63" si="1973">SUM(BM67,BM64)</f>
        <v>0</v>
      </c>
      <c r="BN63" s="103">
        <f t="shared" ref="BN63:BN68" si="1974">SUM(BH63-BF63)</f>
        <v>0</v>
      </c>
      <c r="BO63" s="103">
        <f t="shared" ref="BO63:BO68" si="1975">SUM(BI63-BG63)</f>
        <v>0</v>
      </c>
      <c r="BP63" s="110">
        <f t="shared" si="1946"/>
        <v>0</v>
      </c>
      <c r="BQ63" s="110">
        <f t="shared" si="1946"/>
        <v>0</v>
      </c>
      <c r="BR63" s="110">
        <f t="shared" si="1946"/>
        <v>0</v>
      </c>
      <c r="BS63" s="110">
        <f t="shared" si="1946"/>
        <v>0</v>
      </c>
      <c r="BT63" s="110">
        <f>SUM(BT67,BT64)</f>
        <v>0</v>
      </c>
      <c r="BU63" s="110">
        <f t="shared" ref="BU63" si="1976">SUM(BU67,BU64)</f>
        <v>0</v>
      </c>
      <c r="BV63" s="110">
        <f t="shared" ref="BV63" si="1977">SUM(BV67,BV64)</f>
        <v>0</v>
      </c>
      <c r="BW63" s="110">
        <f t="shared" ref="BW63" si="1978">SUM(BW67,BW64)</f>
        <v>0</v>
      </c>
      <c r="BX63" s="110">
        <f t="shared" ref="BX63" si="1979">SUM(BX67,BX64)</f>
        <v>0</v>
      </c>
      <c r="BY63" s="110">
        <f t="shared" ref="BY63" si="1980">SUM(BY67,BY64)</f>
        <v>0</v>
      </c>
      <c r="BZ63" s="103">
        <f t="shared" ref="BZ63:BZ68" si="1981">SUM(BT63-BR63)</f>
        <v>0</v>
      </c>
      <c r="CA63" s="103">
        <f t="shared" ref="CA63:CA68" si="1982">SUM(BU63-BS63)</f>
        <v>0</v>
      </c>
      <c r="CB63" s="110">
        <f t="shared" ref="CB63:EA63" si="1983">SUM(CB64:CB67)</f>
        <v>0</v>
      </c>
      <c r="CC63" s="110">
        <f t="shared" si="1983"/>
        <v>0</v>
      </c>
      <c r="CD63" s="110">
        <f t="shared" si="1983"/>
        <v>0</v>
      </c>
      <c r="CE63" s="110">
        <f t="shared" si="1983"/>
        <v>0</v>
      </c>
      <c r="CF63" s="110">
        <f>SUM(CF67,CF64)</f>
        <v>0</v>
      </c>
      <c r="CG63" s="110">
        <f t="shared" ref="CG63" si="1984">SUM(CG67,CG64)</f>
        <v>0</v>
      </c>
      <c r="CH63" s="110">
        <f t="shared" ref="CH63" si="1985">SUM(CH67,CH64)</f>
        <v>0</v>
      </c>
      <c r="CI63" s="110">
        <f t="shared" ref="CI63" si="1986">SUM(CI67,CI64)</f>
        <v>0</v>
      </c>
      <c r="CJ63" s="110">
        <f t="shared" ref="CJ63" si="1987">SUM(CJ67,CJ64)</f>
        <v>0</v>
      </c>
      <c r="CK63" s="110">
        <f t="shared" ref="CK63" si="1988">SUM(CK67,CK64)</f>
        <v>0</v>
      </c>
      <c r="CL63" s="103">
        <f t="shared" ref="CL63:CL68" si="1989">SUM(CF63-CD63)</f>
        <v>0</v>
      </c>
      <c r="CM63" s="103">
        <f t="shared" ref="CM63:CM68" si="1990">SUM(CG63-CE63)</f>
        <v>0</v>
      </c>
      <c r="CN63" s="110">
        <f t="shared" si="1983"/>
        <v>0</v>
      </c>
      <c r="CO63" s="110">
        <f t="shared" si="1983"/>
        <v>0</v>
      </c>
      <c r="CP63" s="110">
        <f t="shared" si="1983"/>
        <v>0</v>
      </c>
      <c r="CQ63" s="110">
        <f t="shared" si="1983"/>
        <v>0</v>
      </c>
      <c r="CR63" s="110">
        <f>SUM(CR67,CR64)</f>
        <v>0</v>
      </c>
      <c r="CS63" s="110">
        <f t="shared" ref="CS63" si="1991">SUM(CS67,CS64)</f>
        <v>0</v>
      </c>
      <c r="CT63" s="110">
        <f t="shared" ref="CT63" si="1992">SUM(CT67,CT64)</f>
        <v>0</v>
      </c>
      <c r="CU63" s="110">
        <f t="shared" ref="CU63" si="1993">SUM(CU67,CU64)</f>
        <v>0</v>
      </c>
      <c r="CV63" s="110">
        <f t="shared" ref="CV63" si="1994">SUM(CV67,CV64)</f>
        <v>0</v>
      </c>
      <c r="CW63" s="110">
        <f t="shared" ref="CW63" si="1995">SUM(CW67,CW64)</f>
        <v>0</v>
      </c>
      <c r="CX63" s="103">
        <f t="shared" ref="CX63:CX68" si="1996">SUM(CR63-CP63)</f>
        <v>0</v>
      </c>
      <c r="CY63" s="103">
        <f t="shared" ref="CY63:CY68" si="1997">SUM(CS63-CQ63)</f>
        <v>0</v>
      </c>
      <c r="CZ63" s="110">
        <f t="shared" si="1983"/>
        <v>0</v>
      </c>
      <c r="DA63" s="110">
        <f t="shared" si="1983"/>
        <v>0</v>
      </c>
      <c r="DB63" s="110">
        <f t="shared" si="1983"/>
        <v>0</v>
      </c>
      <c r="DC63" s="110">
        <f t="shared" si="1983"/>
        <v>0</v>
      </c>
      <c r="DD63" s="110">
        <f>SUM(DD67,DD64)</f>
        <v>0</v>
      </c>
      <c r="DE63" s="110">
        <f t="shared" ref="DE63" si="1998">SUM(DE67,DE64)</f>
        <v>0</v>
      </c>
      <c r="DF63" s="110">
        <f t="shared" ref="DF63" si="1999">SUM(DF67,DF64)</f>
        <v>0</v>
      </c>
      <c r="DG63" s="110">
        <f t="shared" ref="DG63" si="2000">SUM(DG67,DG64)</f>
        <v>0</v>
      </c>
      <c r="DH63" s="110">
        <f t="shared" ref="DH63" si="2001">SUM(DH67,DH64)</f>
        <v>0</v>
      </c>
      <c r="DI63" s="110">
        <f t="shared" ref="DI63" si="2002">SUM(DI67,DI64)</f>
        <v>0</v>
      </c>
      <c r="DJ63" s="103">
        <f t="shared" ref="DJ63:DJ68" si="2003">SUM(DD63-DB63)</f>
        <v>0</v>
      </c>
      <c r="DK63" s="103">
        <f t="shared" ref="DK63:DK68" si="2004">SUM(DE63-DC63)</f>
        <v>0</v>
      </c>
      <c r="DL63" s="110">
        <f t="shared" si="1983"/>
        <v>0</v>
      </c>
      <c r="DM63" s="110">
        <f t="shared" si="1983"/>
        <v>0</v>
      </c>
      <c r="DN63" s="110">
        <f t="shared" si="1983"/>
        <v>0</v>
      </c>
      <c r="DO63" s="110">
        <f t="shared" si="1983"/>
        <v>0</v>
      </c>
      <c r="DP63" s="110">
        <f>SUM(DP67,DP64)</f>
        <v>0</v>
      </c>
      <c r="DQ63" s="110">
        <f t="shared" ref="DQ63" si="2005">SUM(DQ67,DQ64)</f>
        <v>0</v>
      </c>
      <c r="DR63" s="110">
        <f t="shared" ref="DR63" si="2006">SUM(DR67,DR64)</f>
        <v>0</v>
      </c>
      <c r="DS63" s="110">
        <f t="shared" ref="DS63" si="2007">SUM(DS67,DS64)</f>
        <v>0</v>
      </c>
      <c r="DT63" s="110">
        <f t="shared" ref="DT63" si="2008">SUM(DT67,DT64)</f>
        <v>0</v>
      </c>
      <c r="DU63" s="110">
        <f t="shared" ref="DU63" si="2009">SUM(DU67,DU64)</f>
        <v>0</v>
      </c>
      <c r="DV63" s="103">
        <f t="shared" ref="DV63:DV68" si="2010">SUM(DP63-DN63)</f>
        <v>0</v>
      </c>
      <c r="DW63" s="103">
        <f t="shared" ref="DW63:DW68" si="2011">SUM(DQ63-DO63)</f>
        <v>0</v>
      </c>
      <c r="DX63" s="110">
        <f t="shared" si="1983"/>
        <v>0</v>
      </c>
      <c r="DY63" s="110">
        <f t="shared" si="1983"/>
        <v>0</v>
      </c>
      <c r="DZ63" s="110">
        <f t="shared" si="1983"/>
        <v>0</v>
      </c>
      <c r="EA63" s="110">
        <f t="shared" si="1983"/>
        <v>0</v>
      </c>
      <c r="EB63" s="110">
        <f>SUM(EB67,EB64)</f>
        <v>0</v>
      </c>
      <c r="EC63" s="110">
        <f t="shared" ref="EC63" si="2012">SUM(EC67,EC64)</f>
        <v>0</v>
      </c>
      <c r="ED63" s="110">
        <f t="shared" ref="ED63" si="2013">SUM(ED67,ED64)</f>
        <v>0</v>
      </c>
      <c r="EE63" s="110">
        <f t="shared" ref="EE63" si="2014">SUM(EE67,EE64)</f>
        <v>0</v>
      </c>
      <c r="EF63" s="110">
        <f t="shared" ref="EF63" si="2015">SUM(EF67,EF64)</f>
        <v>0</v>
      </c>
      <c r="EG63" s="110">
        <f t="shared" ref="EG63" si="2016">SUM(EG67,EG64)</f>
        <v>0</v>
      </c>
      <c r="EH63" s="103">
        <f t="shared" ref="EH63:EH68" si="2017">SUM(EB63-DZ63)</f>
        <v>0</v>
      </c>
      <c r="EI63" s="103">
        <f t="shared" ref="EI63:EI68" si="2018">SUM(EC63-EA63)</f>
        <v>0</v>
      </c>
      <c r="EJ63" s="110">
        <f t="shared" ref="EJ63:GQ63" si="2019">SUM(EJ64:EJ67)</f>
        <v>0</v>
      </c>
      <c r="EK63" s="110">
        <f t="shared" si="2019"/>
        <v>0</v>
      </c>
      <c r="EL63" s="110">
        <f t="shared" si="2019"/>
        <v>0</v>
      </c>
      <c r="EM63" s="110">
        <f t="shared" si="2019"/>
        <v>0</v>
      </c>
      <c r="EN63" s="110">
        <f>SUM(EN67,EN64)</f>
        <v>0</v>
      </c>
      <c r="EO63" s="110">
        <f t="shared" ref="EO63" si="2020">SUM(EO67,EO64)</f>
        <v>0</v>
      </c>
      <c r="EP63" s="110">
        <f t="shared" ref="EP63" si="2021">SUM(EP67,EP64)</f>
        <v>0</v>
      </c>
      <c r="EQ63" s="110">
        <f t="shared" ref="EQ63" si="2022">SUM(EQ67,EQ64)</f>
        <v>0</v>
      </c>
      <c r="ER63" s="110">
        <f t="shared" ref="ER63" si="2023">SUM(ER67,ER64)</f>
        <v>0</v>
      </c>
      <c r="ES63" s="110">
        <f t="shared" ref="ES63" si="2024">SUM(ES67,ES64)</f>
        <v>0</v>
      </c>
      <c r="ET63" s="103">
        <f t="shared" ref="ET63:ET68" si="2025">SUM(EN63-EL63)</f>
        <v>0</v>
      </c>
      <c r="EU63" s="103">
        <f t="shared" ref="EU63:EU68" si="2026">SUM(EO63-EM63)</f>
        <v>0</v>
      </c>
      <c r="EV63" s="110">
        <f t="shared" si="2019"/>
        <v>0</v>
      </c>
      <c r="EW63" s="110">
        <f t="shared" si="2019"/>
        <v>0</v>
      </c>
      <c r="EX63" s="110">
        <f t="shared" si="2019"/>
        <v>0</v>
      </c>
      <c r="EY63" s="110">
        <f t="shared" si="2019"/>
        <v>0</v>
      </c>
      <c r="EZ63" s="110">
        <f>SUM(EZ67,EZ64)</f>
        <v>0</v>
      </c>
      <c r="FA63" s="110">
        <f t="shared" ref="FA63" si="2027">SUM(FA67,FA64)</f>
        <v>0</v>
      </c>
      <c r="FB63" s="110">
        <f t="shared" ref="FB63" si="2028">SUM(FB67,FB64)</f>
        <v>0</v>
      </c>
      <c r="FC63" s="110">
        <f t="shared" ref="FC63" si="2029">SUM(FC67,FC64)</f>
        <v>0</v>
      </c>
      <c r="FD63" s="110">
        <f t="shared" ref="FD63" si="2030">SUM(FD67,FD64)</f>
        <v>0</v>
      </c>
      <c r="FE63" s="110">
        <f t="shared" ref="FE63" si="2031">SUM(FE67,FE64)</f>
        <v>0</v>
      </c>
      <c r="FF63" s="103">
        <f t="shared" ref="FF63:FF68" si="2032">SUM(EZ63-EX63)</f>
        <v>0</v>
      </c>
      <c r="FG63" s="103">
        <f t="shared" ref="FG63:FG68" si="2033">SUM(FA63-EY63)</f>
        <v>0</v>
      </c>
      <c r="FH63" s="110">
        <f t="shared" si="2019"/>
        <v>0</v>
      </c>
      <c r="FI63" s="110">
        <f t="shared" si="2019"/>
        <v>0</v>
      </c>
      <c r="FJ63" s="110">
        <f t="shared" si="2019"/>
        <v>0</v>
      </c>
      <c r="FK63" s="110">
        <f t="shared" si="2019"/>
        <v>0</v>
      </c>
      <c r="FL63" s="110">
        <f>SUM(FL67,FL64)</f>
        <v>0</v>
      </c>
      <c r="FM63" s="110">
        <f t="shared" ref="FM63" si="2034">SUM(FM67,FM64)</f>
        <v>0</v>
      </c>
      <c r="FN63" s="110">
        <f t="shared" ref="FN63" si="2035">SUM(FN67,FN64)</f>
        <v>0</v>
      </c>
      <c r="FO63" s="110">
        <f t="shared" ref="FO63" si="2036">SUM(FO67,FO64)</f>
        <v>0</v>
      </c>
      <c r="FP63" s="110">
        <f t="shared" ref="FP63" si="2037">SUM(FP67,FP64)</f>
        <v>0</v>
      </c>
      <c r="FQ63" s="110">
        <f t="shared" ref="FQ63" si="2038">SUM(FQ67,FQ64)</f>
        <v>0</v>
      </c>
      <c r="FR63" s="103">
        <f t="shared" ref="FR63:FR68" si="2039">SUM(FL63-FJ63)</f>
        <v>0</v>
      </c>
      <c r="FS63" s="103">
        <f t="shared" ref="FS63:FS68" si="2040">SUM(FM63-FK63)</f>
        <v>0</v>
      </c>
      <c r="FT63" s="110">
        <f t="shared" si="2019"/>
        <v>0</v>
      </c>
      <c r="FU63" s="110">
        <f t="shared" si="2019"/>
        <v>0</v>
      </c>
      <c r="FV63" s="110">
        <f t="shared" si="2019"/>
        <v>0</v>
      </c>
      <c r="FW63" s="110">
        <f t="shared" si="2019"/>
        <v>0</v>
      </c>
      <c r="FX63" s="110">
        <f>SUM(FX67,FX64)</f>
        <v>0</v>
      </c>
      <c r="FY63" s="110">
        <f t="shared" ref="FY63" si="2041">SUM(FY67,FY64)</f>
        <v>0</v>
      </c>
      <c r="FZ63" s="110">
        <f t="shared" ref="FZ63" si="2042">SUM(FZ67,FZ64)</f>
        <v>0</v>
      </c>
      <c r="GA63" s="110">
        <f t="shared" ref="GA63" si="2043">SUM(GA67,GA64)</f>
        <v>0</v>
      </c>
      <c r="GB63" s="110">
        <f t="shared" ref="GB63" si="2044">SUM(GB67,GB64)</f>
        <v>0</v>
      </c>
      <c r="GC63" s="110">
        <f t="shared" ref="GC63" si="2045">SUM(GC67,GC64)</f>
        <v>0</v>
      </c>
      <c r="GD63" s="103">
        <f t="shared" ref="GD63:GD68" si="2046">SUM(FX63-FV63)</f>
        <v>0</v>
      </c>
      <c r="GE63" s="103">
        <f t="shared" ref="GE63:GE68" si="2047">SUM(FY63-FW63)</f>
        <v>0</v>
      </c>
      <c r="GF63" s="110">
        <f>SUM(GF64,GF67)</f>
        <v>45</v>
      </c>
      <c r="GG63" s="110">
        <f t="shared" ref="GG63:GO63" si="2048">SUM(GG64,GG67)</f>
        <v>10881056.5965</v>
      </c>
      <c r="GH63" s="133">
        <f t="shared" ref="GH63:GH64" si="2049">SUM(GF63/12*$A$2)</f>
        <v>11.25</v>
      </c>
      <c r="GI63" s="199">
        <f t="shared" ref="GI63:GI64" si="2050">SUM(GG63/12*$A$2)</f>
        <v>2720264.149125</v>
      </c>
      <c r="GJ63" s="110">
        <f t="shared" si="2048"/>
        <v>4</v>
      </c>
      <c r="GK63" s="110">
        <f t="shared" si="2048"/>
        <v>967205.04</v>
      </c>
      <c r="GL63" s="110">
        <f t="shared" si="2048"/>
        <v>0</v>
      </c>
      <c r="GM63" s="110">
        <f t="shared" si="2048"/>
        <v>0</v>
      </c>
      <c r="GN63" s="110">
        <f t="shared" si="2048"/>
        <v>4</v>
      </c>
      <c r="GO63" s="110">
        <f t="shared" si="2048"/>
        <v>967205.04</v>
      </c>
      <c r="GP63" s="110">
        <f t="shared" si="2019"/>
        <v>-7.25</v>
      </c>
      <c r="GQ63" s="110">
        <f t="shared" si="2019"/>
        <v>-1753059.109125</v>
      </c>
      <c r="GR63" s="147"/>
      <c r="GS63" s="81"/>
      <c r="GT63" s="183"/>
      <c r="GU63" s="183"/>
    </row>
    <row r="64" spans="2:204" hidden="1" x14ac:dyDescent="0.2">
      <c r="B64" s="105"/>
      <c r="C64" s="111"/>
      <c r="D64" s="112"/>
      <c r="E64" s="127" t="s">
        <v>40</v>
      </c>
      <c r="F64" s="129">
        <v>14</v>
      </c>
      <c r="G64" s="130">
        <v>241801.25769999999</v>
      </c>
      <c r="H64" s="110"/>
      <c r="I64" s="110">
        <v>0</v>
      </c>
      <c r="J64" s="110">
        <f t="shared" si="278"/>
        <v>0</v>
      </c>
      <c r="K64" s="110">
        <f t="shared" si="279"/>
        <v>0</v>
      </c>
      <c r="L64" s="110">
        <f>SUM(L65:L66)</f>
        <v>0</v>
      </c>
      <c r="M64" s="110">
        <f t="shared" ref="M64:O64" si="2051">SUM(M65:M66)</f>
        <v>0</v>
      </c>
      <c r="N64" s="110">
        <f t="shared" si="2051"/>
        <v>0</v>
      </c>
      <c r="O64" s="110">
        <f t="shared" si="2051"/>
        <v>0</v>
      </c>
      <c r="P64" s="110">
        <f t="shared" ref="P64:P66" si="2052">SUM(L64+N64)</f>
        <v>0</v>
      </c>
      <c r="Q64" s="110">
        <f t="shared" ref="Q64:Q66" si="2053">SUM(M64+O64)</f>
        <v>0</v>
      </c>
      <c r="R64" s="126">
        <f t="shared" si="180"/>
        <v>0</v>
      </c>
      <c r="S64" s="126">
        <f t="shared" si="181"/>
        <v>0</v>
      </c>
      <c r="T64" s="110"/>
      <c r="U64" s="110">
        <v>0</v>
      </c>
      <c r="V64" s="110">
        <f t="shared" si="281"/>
        <v>0</v>
      </c>
      <c r="W64" s="110">
        <f t="shared" si="282"/>
        <v>0</v>
      </c>
      <c r="X64" s="110">
        <f>SUM(X65:X66)</f>
        <v>0</v>
      </c>
      <c r="Y64" s="110">
        <f t="shared" ref="Y64" si="2054">SUM(Y65:Y66)</f>
        <v>0</v>
      </c>
      <c r="Z64" s="110">
        <f t="shared" ref="Z64" si="2055">SUM(Z65:Z66)</f>
        <v>0</v>
      </c>
      <c r="AA64" s="110">
        <f t="shared" ref="AA64" si="2056">SUM(AA65:AA66)</f>
        <v>0</v>
      </c>
      <c r="AB64" s="110">
        <f t="shared" ref="AB64:AB66" si="2057">SUM(X64+Z64)</f>
        <v>0</v>
      </c>
      <c r="AC64" s="110">
        <f t="shared" ref="AC64:AC66" si="2058">SUM(Y64+AA64)</f>
        <v>0</v>
      </c>
      <c r="AD64" s="126">
        <f t="shared" si="1953"/>
        <v>0</v>
      </c>
      <c r="AE64" s="126">
        <f t="shared" si="1954"/>
        <v>0</v>
      </c>
      <c r="AF64" s="110">
        <f>VLOOKUP($E64,'ВМП план'!$B$8:$AL$43,12,0)</f>
        <v>45</v>
      </c>
      <c r="AG64" s="110">
        <f>VLOOKUP($E64,'ВМП план'!$B$8:$AL$43,13,0)</f>
        <v>10881056.5965</v>
      </c>
      <c r="AH64" s="110">
        <f t="shared" si="288"/>
        <v>11.25</v>
      </c>
      <c r="AI64" s="110">
        <f t="shared" si="289"/>
        <v>2720264.149125</v>
      </c>
      <c r="AJ64" s="110">
        <f>SUM(AJ65:AJ66)</f>
        <v>4</v>
      </c>
      <c r="AK64" s="110">
        <f t="shared" ref="AK64" si="2059">SUM(AK65:AK66)</f>
        <v>967205.04</v>
      </c>
      <c r="AL64" s="110">
        <f t="shared" ref="AL64" si="2060">SUM(AL65:AL66)</f>
        <v>0</v>
      </c>
      <c r="AM64" s="110">
        <f t="shared" ref="AM64" si="2061">SUM(AM65:AM66)</f>
        <v>0</v>
      </c>
      <c r="AN64" s="110">
        <f t="shared" ref="AN64:AN66" si="2062">SUM(AJ64+AL64)</f>
        <v>4</v>
      </c>
      <c r="AO64" s="110">
        <f t="shared" ref="AO64:AO66" si="2063">SUM(AK64+AM64)</f>
        <v>967205.04</v>
      </c>
      <c r="AP64" s="126">
        <f t="shared" si="1960"/>
        <v>-7.25</v>
      </c>
      <c r="AQ64" s="126">
        <f t="shared" si="1961"/>
        <v>-1753059.109125</v>
      </c>
      <c r="AR64" s="110"/>
      <c r="AS64" s="110"/>
      <c r="AT64" s="110">
        <f t="shared" si="295"/>
        <v>0</v>
      </c>
      <c r="AU64" s="110">
        <f t="shared" si="296"/>
        <v>0</v>
      </c>
      <c r="AV64" s="110">
        <f>SUM(AV65:AV66)</f>
        <v>0</v>
      </c>
      <c r="AW64" s="110">
        <f t="shared" ref="AW64" si="2064">SUM(AW65:AW66)</f>
        <v>0</v>
      </c>
      <c r="AX64" s="110">
        <f t="shared" ref="AX64" si="2065">SUM(AX65:AX66)</f>
        <v>0</v>
      </c>
      <c r="AY64" s="110">
        <f t="shared" ref="AY64" si="2066">SUM(AY65:AY66)</f>
        <v>0</v>
      </c>
      <c r="AZ64" s="110">
        <f t="shared" ref="AZ64:AZ66" si="2067">SUM(AV64+AX64)</f>
        <v>0</v>
      </c>
      <c r="BA64" s="110">
        <f t="shared" ref="BA64:BA66" si="2068">SUM(AW64+AY64)</f>
        <v>0</v>
      </c>
      <c r="BB64" s="126">
        <f t="shared" si="1967"/>
        <v>0</v>
      </c>
      <c r="BC64" s="126">
        <f t="shared" si="1968"/>
        <v>0</v>
      </c>
      <c r="BD64" s="110"/>
      <c r="BE64" s="110">
        <v>0</v>
      </c>
      <c r="BF64" s="110">
        <f t="shared" si="302"/>
        <v>0</v>
      </c>
      <c r="BG64" s="110">
        <f t="shared" si="303"/>
        <v>0</v>
      </c>
      <c r="BH64" s="110">
        <f>SUM(BH65:BH66)</f>
        <v>0</v>
      </c>
      <c r="BI64" s="110">
        <f t="shared" ref="BI64" si="2069">SUM(BI65:BI66)</f>
        <v>0</v>
      </c>
      <c r="BJ64" s="110">
        <f t="shared" ref="BJ64" si="2070">SUM(BJ65:BJ66)</f>
        <v>0</v>
      </c>
      <c r="BK64" s="110">
        <f t="shared" ref="BK64" si="2071">SUM(BK65:BK66)</f>
        <v>0</v>
      </c>
      <c r="BL64" s="110">
        <f t="shared" ref="BL64:BL66" si="2072">SUM(BH64+BJ64)</f>
        <v>0</v>
      </c>
      <c r="BM64" s="110">
        <f t="shared" ref="BM64:BM66" si="2073">SUM(BI64+BK64)</f>
        <v>0</v>
      </c>
      <c r="BN64" s="126">
        <f t="shared" si="1974"/>
        <v>0</v>
      </c>
      <c r="BO64" s="126">
        <f t="shared" si="1975"/>
        <v>0</v>
      </c>
      <c r="BP64" s="110"/>
      <c r="BQ64" s="110"/>
      <c r="BR64" s="110">
        <f t="shared" si="309"/>
        <v>0</v>
      </c>
      <c r="BS64" s="110">
        <f t="shared" si="310"/>
        <v>0</v>
      </c>
      <c r="BT64" s="110">
        <f>SUM(BT65:BT66)</f>
        <v>0</v>
      </c>
      <c r="BU64" s="110">
        <f t="shared" ref="BU64" si="2074">SUM(BU65:BU66)</f>
        <v>0</v>
      </c>
      <c r="BV64" s="110">
        <f t="shared" ref="BV64" si="2075">SUM(BV65:BV66)</f>
        <v>0</v>
      </c>
      <c r="BW64" s="110">
        <f t="shared" ref="BW64" si="2076">SUM(BW65:BW66)</f>
        <v>0</v>
      </c>
      <c r="BX64" s="110">
        <f t="shared" ref="BX64:BX66" si="2077">SUM(BT64+BV64)</f>
        <v>0</v>
      </c>
      <c r="BY64" s="110">
        <f t="shared" ref="BY64:BY66" si="2078">SUM(BU64+BW64)</f>
        <v>0</v>
      </c>
      <c r="BZ64" s="126">
        <f t="shared" si="1981"/>
        <v>0</v>
      </c>
      <c r="CA64" s="126">
        <f t="shared" si="1982"/>
        <v>0</v>
      </c>
      <c r="CB64" s="110"/>
      <c r="CC64" s="110"/>
      <c r="CD64" s="110">
        <f t="shared" si="316"/>
        <v>0</v>
      </c>
      <c r="CE64" s="110">
        <f t="shared" si="317"/>
        <v>0</v>
      </c>
      <c r="CF64" s="110">
        <f>SUM(CF65:CF66)</f>
        <v>0</v>
      </c>
      <c r="CG64" s="110">
        <f t="shared" ref="CG64" si="2079">SUM(CG65:CG66)</f>
        <v>0</v>
      </c>
      <c r="CH64" s="110">
        <f t="shared" ref="CH64" si="2080">SUM(CH65:CH66)</f>
        <v>0</v>
      </c>
      <c r="CI64" s="110">
        <f t="shared" ref="CI64" si="2081">SUM(CI65:CI66)</f>
        <v>0</v>
      </c>
      <c r="CJ64" s="110">
        <f t="shared" ref="CJ64:CJ66" si="2082">SUM(CF64+CH64)</f>
        <v>0</v>
      </c>
      <c r="CK64" s="110">
        <f t="shared" ref="CK64:CK66" si="2083">SUM(CG64+CI64)</f>
        <v>0</v>
      </c>
      <c r="CL64" s="126">
        <f t="shared" si="1989"/>
        <v>0</v>
      </c>
      <c r="CM64" s="126">
        <f t="shared" si="1990"/>
        <v>0</v>
      </c>
      <c r="CN64" s="110"/>
      <c r="CO64" s="110"/>
      <c r="CP64" s="110">
        <f t="shared" si="323"/>
        <v>0</v>
      </c>
      <c r="CQ64" s="110">
        <f t="shared" si="324"/>
        <v>0</v>
      </c>
      <c r="CR64" s="110">
        <f>SUM(CR65:CR66)</f>
        <v>0</v>
      </c>
      <c r="CS64" s="110">
        <f t="shared" ref="CS64" si="2084">SUM(CS65:CS66)</f>
        <v>0</v>
      </c>
      <c r="CT64" s="110">
        <f t="shared" ref="CT64" si="2085">SUM(CT65:CT66)</f>
        <v>0</v>
      </c>
      <c r="CU64" s="110">
        <f t="shared" ref="CU64" si="2086">SUM(CU65:CU66)</f>
        <v>0</v>
      </c>
      <c r="CV64" s="110">
        <f t="shared" ref="CV64:CV66" si="2087">SUM(CR64+CT64)</f>
        <v>0</v>
      </c>
      <c r="CW64" s="110">
        <f t="shared" ref="CW64:CW66" si="2088">SUM(CS64+CU64)</f>
        <v>0</v>
      </c>
      <c r="CX64" s="126">
        <f t="shared" si="1996"/>
        <v>0</v>
      </c>
      <c r="CY64" s="126">
        <f t="shared" si="1997"/>
        <v>0</v>
      </c>
      <c r="CZ64" s="110"/>
      <c r="DA64" s="110"/>
      <c r="DB64" s="110">
        <f t="shared" si="330"/>
        <v>0</v>
      </c>
      <c r="DC64" s="110">
        <f t="shared" si="331"/>
        <v>0</v>
      </c>
      <c r="DD64" s="110">
        <f>SUM(DD65:DD66)</f>
        <v>0</v>
      </c>
      <c r="DE64" s="110">
        <f t="shared" ref="DE64" si="2089">SUM(DE65:DE66)</f>
        <v>0</v>
      </c>
      <c r="DF64" s="110">
        <f t="shared" ref="DF64" si="2090">SUM(DF65:DF66)</f>
        <v>0</v>
      </c>
      <c r="DG64" s="110">
        <f t="shared" ref="DG64" si="2091">SUM(DG65:DG66)</f>
        <v>0</v>
      </c>
      <c r="DH64" s="110">
        <f t="shared" ref="DH64:DH66" si="2092">SUM(DD64+DF64)</f>
        <v>0</v>
      </c>
      <c r="DI64" s="110">
        <f t="shared" ref="DI64:DI66" si="2093">SUM(DE64+DG64)</f>
        <v>0</v>
      </c>
      <c r="DJ64" s="126">
        <f t="shared" si="2003"/>
        <v>0</v>
      </c>
      <c r="DK64" s="126">
        <f t="shared" si="2004"/>
        <v>0</v>
      </c>
      <c r="DL64" s="110"/>
      <c r="DM64" s="110"/>
      <c r="DN64" s="110">
        <f t="shared" si="337"/>
        <v>0</v>
      </c>
      <c r="DO64" s="110">
        <f t="shared" si="338"/>
        <v>0</v>
      </c>
      <c r="DP64" s="110">
        <f>SUM(DP65:DP66)</f>
        <v>0</v>
      </c>
      <c r="DQ64" s="110">
        <f t="shared" ref="DQ64" si="2094">SUM(DQ65:DQ66)</f>
        <v>0</v>
      </c>
      <c r="DR64" s="110">
        <f t="shared" ref="DR64" si="2095">SUM(DR65:DR66)</f>
        <v>0</v>
      </c>
      <c r="DS64" s="110">
        <f t="shared" ref="DS64" si="2096">SUM(DS65:DS66)</f>
        <v>0</v>
      </c>
      <c r="DT64" s="110">
        <f t="shared" ref="DT64:DT66" si="2097">SUM(DP64+DR64)</f>
        <v>0</v>
      </c>
      <c r="DU64" s="110">
        <f t="shared" ref="DU64:DU66" si="2098">SUM(DQ64+DS64)</f>
        <v>0</v>
      </c>
      <c r="DV64" s="126">
        <f t="shared" si="2010"/>
        <v>0</v>
      </c>
      <c r="DW64" s="126">
        <f t="shared" si="2011"/>
        <v>0</v>
      </c>
      <c r="DX64" s="110"/>
      <c r="DY64" s="110">
        <v>0</v>
      </c>
      <c r="DZ64" s="110">
        <f t="shared" si="344"/>
        <v>0</v>
      </c>
      <c r="EA64" s="110">
        <f t="shared" si="345"/>
        <v>0</v>
      </c>
      <c r="EB64" s="110">
        <f>SUM(EB65:EB66)</f>
        <v>0</v>
      </c>
      <c r="EC64" s="110">
        <f t="shared" ref="EC64" si="2099">SUM(EC65:EC66)</f>
        <v>0</v>
      </c>
      <c r="ED64" s="110">
        <f t="shared" ref="ED64" si="2100">SUM(ED65:ED66)</f>
        <v>0</v>
      </c>
      <c r="EE64" s="110">
        <f t="shared" ref="EE64" si="2101">SUM(EE65:EE66)</f>
        <v>0</v>
      </c>
      <c r="EF64" s="110">
        <f t="shared" ref="EF64:EF66" si="2102">SUM(EB64+ED64)</f>
        <v>0</v>
      </c>
      <c r="EG64" s="110">
        <f t="shared" ref="EG64:EG66" si="2103">SUM(EC64+EE64)</f>
        <v>0</v>
      </c>
      <c r="EH64" s="126">
        <f t="shared" si="2017"/>
        <v>0</v>
      </c>
      <c r="EI64" s="126">
        <f t="shared" si="2018"/>
        <v>0</v>
      </c>
      <c r="EJ64" s="110"/>
      <c r="EK64" s="110">
        <v>0</v>
      </c>
      <c r="EL64" s="110">
        <f t="shared" si="351"/>
        <v>0</v>
      </c>
      <c r="EM64" s="110">
        <f t="shared" si="352"/>
        <v>0</v>
      </c>
      <c r="EN64" s="110">
        <f>SUM(EN65:EN66)</f>
        <v>0</v>
      </c>
      <c r="EO64" s="110">
        <f t="shared" ref="EO64" si="2104">SUM(EO65:EO66)</f>
        <v>0</v>
      </c>
      <c r="EP64" s="110">
        <f t="shared" ref="EP64" si="2105">SUM(EP65:EP66)</f>
        <v>0</v>
      </c>
      <c r="EQ64" s="110">
        <f t="shared" ref="EQ64" si="2106">SUM(EQ65:EQ66)</f>
        <v>0</v>
      </c>
      <c r="ER64" s="110">
        <f t="shared" ref="ER64:ER66" si="2107">SUM(EN64+EP64)</f>
        <v>0</v>
      </c>
      <c r="ES64" s="110">
        <f t="shared" ref="ES64:ES66" si="2108">SUM(EO64+EQ64)</f>
        <v>0</v>
      </c>
      <c r="ET64" s="126">
        <f t="shared" si="2025"/>
        <v>0</v>
      </c>
      <c r="EU64" s="126">
        <f t="shared" si="2026"/>
        <v>0</v>
      </c>
      <c r="EV64" s="110"/>
      <c r="EW64" s="110"/>
      <c r="EX64" s="110">
        <f t="shared" si="358"/>
        <v>0</v>
      </c>
      <c r="EY64" s="110">
        <f t="shared" si="359"/>
        <v>0</v>
      </c>
      <c r="EZ64" s="110">
        <f>SUM(EZ65:EZ66)</f>
        <v>0</v>
      </c>
      <c r="FA64" s="110">
        <f t="shared" ref="FA64" si="2109">SUM(FA65:FA66)</f>
        <v>0</v>
      </c>
      <c r="FB64" s="110">
        <f t="shared" ref="FB64" si="2110">SUM(FB65:FB66)</f>
        <v>0</v>
      </c>
      <c r="FC64" s="110">
        <f t="shared" ref="FC64" si="2111">SUM(FC65:FC66)</f>
        <v>0</v>
      </c>
      <c r="FD64" s="110">
        <f t="shared" ref="FD64:FD66" si="2112">SUM(EZ64+FB64)</f>
        <v>0</v>
      </c>
      <c r="FE64" s="110">
        <f t="shared" ref="FE64:FE66" si="2113">SUM(FA64+FC64)</f>
        <v>0</v>
      </c>
      <c r="FF64" s="126">
        <f t="shared" si="2032"/>
        <v>0</v>
      </c>
      <c r="FG64" s="126">
        <f t="shared" si="2033"/>
        <v>0</v>
      </c>
      <c r="FH64" s="110"/>
      <c r="FI64" s="110"/>
      <c r="FJ64" s="110">
        <f t="shared" si="365"/>
        <v>0</v>
      </c>
      <c r="FK64" s="110">
        <f t="shared" si="366"/>
        <v>0</v>
      </c>
      <c r="FL64" s="110">
        <f>SUM(FL65:FL66)</f>
        <v>0</v>
      </c>
      <c r="FM64" s="110">
        <f t="shared" ref="FM64" si="2114">SUM(FM65:FM66)</f>
        <v>0</v>
      </c>
      <c r="FN64" s="110">
        <f t="shared" ref="FN64" si="2115">SUM(FN65:FN66)</f>
        <v>0</v>
      </c>
      <c r="FO64" s="110">
        <f t="shared" ref="FO64" si="2116">SUM(FO65:FO66)</f>
        <v>0</v>
      </c>
      <c r="FP64" s="110">
        <f t="shared" ref="FP64:FP66" si="2117">SUM(FL64+FN64)</f>
        <v>0</v>
      </c>
      <c r="FQ64" s="110">
        <f t="shared" ref="FQ64:FQ66" si="2118">SUM(FM64+FO64)</f>
        <v>0</v>
      </c>
      <c r="FR64" s="126">
        <f t="shared" si="2039"/>
        <v>0</v>
      </c>
      <c r="FS64" s="126">
        <f t="shared" si="2040"/>
        <v>0</v>
      </c>
      <c r="FT64" s="110"/>
      <c r="FU64" s="110"/>
      <c r="FV64" s="110">
        <f t="shared" si="372"/>
        <v>0</v>
      </c>
      <c r="FW64" s="110">
        <f t="shared" si="373"/>
        <v>0</v>
      </c>
      <c r="FX64" s="110">
        <f>SUM(FX65:FX66)</f>
        <v>0</v>
      </c>
      <c r="FY64" s="110">
        <f t="shared" ref="FY64" si="2119">SUM(FY65:FY66)</f>
        <v>0</v>
      </c>
      <c r="FZ64" s="110">
        <f t="shared" ref="FZ64" si="2120">SUM(FZ65:FZ66)</f>
        <v>0</v>
      </c>
      <c r="GA64" s="110">
        <f t="shared" ref="GA64" si="2121">SUM(GA65:GA66)</f>
        <v>0</v>
      </c>
      <c r="GB64" s="110">
        <f t="shared" ref="GB64:GB66" si="2122">SUM(FX64+FZ64)</f>
        <v>0</v>
      </c>
      <c r="GC64" s="110">
        <f t="shared" ref="GC64:GC66" si="2123">SUM(FY64+GA64)</f>
        <v>0</v>
      </c>
      <c r="GD64" s="126">
        <f t="shared" si="2046"/>
        <v>0</v>
      </c>
      <c r="GE64" s="126">
        <f t="shared" si="2047"/>
        <v>0</v>
      </c>
      <c r="GF64" s="110">
        <f t="shared" ref="GF64:GG67" si="2124">H64+T64+AF64+AR64+BD64+BP64+CB64+CN64+CZ64+DL64+DX64+EJ64+EV64+FH64+FT64</f>
        <v>45</v>
      </c>
      <c r="GG64" s="110">
        <f t="shared" si="2124"/>
        <v>10881056.5965</v>
      </c>
      <c r="GH64" s="133">
        <f t="shared" si="2049"/>
        <v>11.25</v>
      </c>
      <c r="GI64" s="199">
        <f t="shared" si="2050"/>
        <v>2720264.149125</v>
      </c>
      <c r="GJ64" s="110">
        <f>SUM(GJ65:GJ66)</f>
        <v>4</v>
      </c>
      <c r="GK64" s="110">
        <f t="shared" ref="GK64" si="2125">SUM(GK65:GK66)</f>
        <v>967205.04</v>
      </c>
      <c r="GL64" s="110">
        <f t="shared" ref="GL64" si="2126">SUM(GL65:GL66)</f>
        <v>0</v>
      </c>
      <c r="GM64" s="110">
        <f t="shared" ref="GM64" si="2127">SUM(GM65:GM66)</f>
        <v>0</v>
      </c>
      <c r="GN64" s="110">
        <f t="shared" ref="GN64" si="2128">SUM(GJ64+GL64)</f>
        <v>4</v>
      </c>
      <c r="GO64" s="110">
        <f t="shared" ref="GO64" si="2129">SUM(GK64+GM64)</f>
        <v>967205.04</v>
      </c>
      <c r="GP64" s="110">
        <f t="shared" ref="GP64:GP67" si="2130">SUM(GJ64-GH64)</f>
        <v>-7.25</v>
      </c>
      <c r="GQ64" s="110">
        <f t="shared" ref="GQ64:GQ67" si="2131">SUM(GK64-GI64)</f>
        <v>-1753059.109125</v>
      </c>
      <c r="GR64" s="147"/>
      <c r="GS64" s="81"/>
      <c r="GT64" s="183">
        <v>241801.25769999999</v>
      </c>
      <c r="GU64" s="183">
        <f t="shared" si="183"/>
        <v>241801.26</v>
      </c>
    </row>
    <row r="65" spans="2:203" ht="47.25" hidden="1" customHeight="1" x14ac:dyDescent="0.2">
      <c r="B65" s="81" t="s">
        <v>162</v>
      </c>
      <c r="C65" s="82" t="s">
        <v>163</v>
      </c>
      <c r="D65" s="89">
        <v>91</v>
      </c>
      <c r="E65" s="86" t="s">
        <v>164</v>
      </c>
      <c r="F65" s="89">
        <v>14</v>
      </c>
      <c r="G65" s="101">
        <v>241801.25769999999</v>
      </c>
      <c r="H65" s="102"/>
      <c r="I65" s="102"/>
      <c r="J65" s="102"/>
      <c r="K65" s="102"/>
      <c r="L65" s="102">
        <f>VLOOKUP($D65,'факт '!$D$7:$AQ$89,3,0)</f>
        <v>0</v>
      </c>
      <c r="M65" s="102">
        <f>VLOOKUP($D65,'факт '!$D$7:$AQ$89,4,0)</f>
        <v>0</v>
      </c>
      <c r="N65" s="102"/>
      <c r="O65" s="102"/>
      <c r="P65" s="102">
        <f>SUM(L65+N65)</f>
        <v>0</v>
      </c>
      <c r="Q65" s="102">
        <f>SUM(M65+O65)</f>
        <v>0</v>
      </c>
      <c r="R65" s="103">
        <f t="shared" ref="R65" si="2132">SUM(L65-J65)</f>
        <v>0</v>
      </c>
      <c r="S65" s="103">
        <f t="shared" ref="S65" si="2133">SUM(M65-K65)</f>
        <v>0</v>
      </c>
      <c r="T65" s="102"/>
      <c r="U65" s="102"/>
      <c r="V65" s="102"/>
      <c r="W65" s="102"/>
      <c r="X65" s="102">
        <f>VLOOKUP($D65,'факт '!$D$7:$AQ$89,7,0)</f>
        <v>0</v>
      </c>
      <c r="Y65" s="102">
        <f>VLOOKUP($D65,'факт '!$D$7:$AQ$89,8,0)</f>
        <v>0</v>
      </c>
      <c r="Z65" s="102">
        <f>VLOOKUP($D65,'факт '!$D$7:$AQ$89,9,0)</f>
        <v>0</v>
      </c>
      <c r="AA65" s="102">
        <f>VLOOKUP($D65,'факт '!$D$7:$AQ$89,10,0)</f>
        <v>0</v>
      </c>
      <c r="AB65" s="102">
        <f>SUM(X65+Z65)</f>
        <v>0</v>
      </c>
      <c r="AC65" s="102">
        <f>SUM(Y65+AA65)</f>
        <v>0</v>
      </c>
      <c r="AD65" s="103">
        <f t="shared" ref="AD65" si="2134">SUM(X65-V65)</f>
        <v>0</v>
      </c>
      <c r="AE65" s="103">
        <f t="shared" ref="AE65" si="2135">SUM(Y65-W65)</f>
        <v>0</v>
      </c>
      <c r="AF65" s="102"/>
      <c r="AG65" s="102"/>
      <c r="AH65" s="102"/>
      <c r="AI65" s="102"/>
      <c r="AJ65" s="102">
        <f>VLOOKUP($D65,'факт '!$D$7:$AQ$89,5,0)</f>
        <v>4</v>
      </c>
      <c r="AK65" s="102">
        <f>VLOOKUP($D65,'факт '!$D$7:$AQ$89,6,0)</f>
        <v>967205.04</v>
      </c>
      <c r="AL65" s="102"/>
      <c r="AM65" s="102"/>
      <c r="AN65" s="102">
        <f>SUM(AJ65+AL65)</f>
        <v>4</v>
      </c>
      <c r="AO65" s="102">
        <f>SUM(AK65+AM65)</f>
        <v>967205.04</v>
      </c>
      <c r="AP65" s="103">
        <f t="shared" ref="AP65" si="2136">SUM(AJ65-AH65)</f>
        <v>4</v>
      </c>
      <c r="AQ65" s="103">
        <f t="shared" ref="AQ65" si="2137">SUM(AK65-AI65)</f>
        <v>967205.04</v>
      </c>
      <c r="AR65" s="102"/>
      <c r="AS65" s="102"/>
      <c r="AT65" s="102"/>
      <c r="AU65" s="102"/>
      <c r="AV65" s="102">
        <f>VLOOKUP($D65,'факт '!$D$7:$AQ$89,11,0)</f>
        <v>0</v>
      </c>
      <c r="AW65" s="102">
        <f>VLOOKUP($D65,'факт '!$D$7:$AQ$89,12,0)</f>
        <v>0</v>
      </c>
      <c r="AX65" s="102"/>
      <c r="AY65" s="102"/>
      <c r="AZ65" s="102">
        <f>SUM(AV65+AX65)</f>
        <v>0</v>
      </c>
      <c r="BA65" s="102">
        <f>SUM(AW65+AY65)</f>
        <v>0</v>
      </c>
      <c r="BB65" s="103">
        <f t="shared" ref="BB65" si="2138">SUM(AV65-AT65)</f>
        <v>0</v>
      </c>
      <c r="BC65" s="103">
        <f t="shared" ref="BC65" si="2139">SUM(AW65-AU65)</f>
        <v>0</v>
      </c>
      <c r="BD65" s="102"/>
      <c r="BE65" s="102"/>
      <c r="BF65" s="102"/>
      <c r="BG65" s="102"/>
      <c r="BH65" s="102">
        <f>VLOOKUP($D65,'факт '!$D$7:$AQ$89,15,0)</f>
        <v>0</v>
      </c>
      <c r="BI65" s="102">
        <f>VLOOKUP($D65,'факт '!$D$7:$AQ$89,16,0)</f>
        <v>0</v>
      </c>
      <c r="BJ65" s="102">
        <f>VLOOKUP($D65,'факт '!$D$7:$AQ$89,17,0)</f>
        <v>0</v>
      </c>
      <c r="BK65" s="102">
        <f>VLOOKUP($D65,'факт '!$D$7:$AQ$89,18,0)</f>
        <v>0</v>
      </c>
      <c r="BL65" s="102">
        <f>SUM(BH65+BJ65)</f>
        <v>0</v>
      </c>
      <c r="BM65" s="102">
        <f>SUM(BI65+BK65)</f>
        <v>0</v>
      </c>
      <c r="BN65" s="103">
        <f t="shared" ref="BN65" si="2140">SUM(BH65-BF65)</f>
        <v>0</v>
      </c>
      <c r="BO65" s="103">
        <f t="shared" ref="BO65" si="2141">SUM(BI65-BG65)</f>
        <v>0</v>
      </c>
      <c r="BP65" s="102"/>
      <c r="BQ65" s="102"/>
      <c r="BR65" s="102"/>
      <c r="BS65" s="102"/>
      <c r="BT65" s="102">
        <f>VLOOKUP($D65,'факт '!$D$7:$AQ$89,19,0)</f>
        <v>0</v>
      </c>
      <c r="BU65" s="102">
        <f>VLOOKUP($D65,'факт '!$D$7:$AQ$89,20,0)</f>
        <v>0</v>
      </c>
      <c r="BV65" s="102">
        <f>VLOOKUP($D65,'факт '!$D$7:$AQ$89,21,0)</f>
        <v>0</v>
      </c>
      <c r="BW65" s="102">
        <f>VLOOKUP($D65,'факт '!$D$7:$AQ$89,22,0)</f>
        <v>0</v>
      </c>
      <c r="BX65" s="102">
        <f>SUM(BT65+BV65)</f>
        <v>0</v>
      </c>
      <c r="BY65" s="102">
        <f>SUM(BU65+BW65)</f>
        <v>0</v>
      </c>
      <c r="BZ65" s="103">
        <f t="shared" ref="BZ65" si="2142">SUM(BT65-BR65)</f>
        <v>0</v>
      </c>
      <c r="CA65" s="103">
        <f t="shared" ref="CA65" si="2143">SUM(BU65-BS65)</f>
        <v>0</v>
      </c>
      <c r="CB65" s="102"/>
      <c r="CC65" s="102"/>
      <c r="CD65" s="102"/>
      <c r="CE65" s="102"/>
      <c r="CF65" s="102">
        <f>VLOOKUP($D65,'факт '!$D$7:$AQ$89,23,0)</f>
        <v>0</v>
      </c>
      <c r="CG65" s="102">
        <f>VLOOKUP($D65,'факт '!$D$7:$AQ$89,24,0)</f>
        <v>0</v>
      </c>
      <c r="CH65" s="102">
        <f>VLOOKUP($D65,'факт '!$D$7:$AQ$89,25,0)</f>
        <v>0</v>
      </c>
      <c r="CI65" s="102">
        <f>VLOOKUP($D65,'факт '!$D$7:$AQ$89,26,0)</f>
        <v>0</v>
      </c>
      <c r="CJ65" s="102">
        <f>SUM(CF65+CH65)</f>
        <v>0</v>
      </c>
      <c r="CK65" s="102">
        <f>SUM(CG65+CI65)</f>
        <v>0</v>
      </c>
      <c r="CL65" s="103">
        <f t="shared" ref="CL65" si="2144">SUM(CF65-CD65)</f>
        <v>0</v>
      </c>
      <c r="CM65" s="103">
        <f t="shared" ref="CM65" si="2145">SUM(CG65-CE65)</f>
        <v>0</v>
      </c>
      <c r="CN65" s="102"/>
      <c r="CO65" s="102"/>
      <c r="CP65" s="102"/>
      <c r="CQ65" s="102"/>
      <c r="CR65" s="102">
        <f>VLOOKUP($D65,'факт '!$D$7:$AQ$89,27,0)</f>
        <v>0</v>
      </c>
      <c r="CS65" s="102">
        <f>VLOOKUP($D65,'факт '!$D$7:$AQ$89,28,0)</f>
        <v>0</v>
      </c>
      <c r="CT65" s="102">
        <f>VLOOKUP($D65,'факт '!$D$7:$AQ$89,29,0)</f>
        <v>0</v>
      </c>
      <c r="CU65" s="102">
        <f>VLOOKUP($D65,'факт '!$D$7:$AQ$89,30,0)</f>
        <v>0</v>
      </c>
      <c r="CV65" s="102">
        <f>SUM(CR65+CT65)</f>
        <v>0</v>
      </c>
      <c r="CW65" s="102">
        <f>SUM(CS65+CU65)</f>
        <v>0</v>
      </c>
      <c r="CX65" s="103">
        <f t="shared" ref="CX65" si="2146">SUM(CR65-CP65)</f>
        <v>0</v>
      </c>
      <c r="CY65" s="103">
        <f t="shared" ref="CY65" si="2147">SUM(CS65-CQ65)</f>
        <v>0</v>
      </c>
      <c r="CZ65" s="102"/>
      <c r="DA65" s="102"/>
      <c r="DB65" s="102"/>
      <c r="DC65" s="102"/>
      <c r="DD65" s="102">
        <f>VLOOKUP($D65,'факт '!$D$7:$AQ$89,31,0)</f>
        <v>0</v>
      </c>
      <c r="DE65" s="102">
        <f>VLOOKUP($D65,'факт '!$D$7:$AQ$89,32,0)</f>
        <v>0</v>
      </c>
      <c r="DF65" s="102"/>
      <c r="DG65" s="102"/>
      <c r="DH65" s="102">
        <f>SUM(DD65+DF65)</f>
        <v>0</v>
      </c>
      <c r="DI65" s="102">
        <f>SUM(DE65+DG65)</f>
        <v>0</v>
      </c>
      <c r="DJ65" s="103">
        <f t="shared" ref="DJ65" si="2148">SUM(DD65-DB65)</f>
        <v>0</v>
      </c>
      <c r="DK65" s="103">
        <f t="shared" ref="DK65" si="2149">SUM(DE65-DC65)</f>
        <v>0</v>
      </c>
      <c r="DL65" s="102"/>
      <c r="DM65" s="102"/>
      <c r="DN65" s="102"/>
      <c r="DO65" s="102"/>
      <c r="DP65" s="102">
        <f>VLOOKUP($D65,'факт '!$D$7:$AQ$89,13,0)</f>
        <v>0</v>
      </c>
      <c r="DQ65" s="102">
        <f>VLOOKUP($D65,'факт '!$D$7:$AQ$89,14,0)</f>
        <v>0</v>
      </c>
      <c r="DR65" s="102"/>
      <c r="DS65" s="102"/>
      <c r="DT65" s="102">
        <f>SUM(DP65+DR65)</f>
        <v>0</v>
      </c>
      <c r="DU65" s="102">
        <f>SUM(DQ65+DS65)</f>
        <v>0</v>
      </c>
      <c r="DV65" s="103">
        <f t="shared" ref="DV65" si="2150">SUM(DP65-DN65)</f>
        <v>0</v>
      </c>
      <c r="DW65" s="103">
        <f t="shared" ref="DW65" si="2151">SUM(DQ65-DO65)</f>
        <v>0</v>
      </c>
      <c r="DX65" s="102"/>
      <c r="DY65" s="102"/>
      <c r="DZ65" s="102"/>
      <c r="EA65" s="102"/>
      <c r="EB65" s="102">
        <f>VLOOKUP($D65,'факт '!$D$7:$AQ$89,33,0)</f>
        <v>0</v>
      </c>
      <c r="EC65" s="102">
        <f>VLOOKUP($D65,'факт '!$D$7:$AQ$89,34,0)</f>
        <v>0</v>
      </c>
      <c r="ED65" s="102">
        <f>VLOOKUP($D65,'факт '!$D$7:$AQ$89,35,0)</f>
        <v>0</v>
      </c>
      <c r="EE65" s="102">
        <f>VLOOKUP($D65,'факт '!$D$7:$AQ$89,36,0)</f>
        <v>0</v>
      </c>
      <c r="EF65" s="102">
        <f>SUM(EB65+ED65)</f>
        <v>0</v>
      </c>
      <c r="EG65" s="102">
        <f>SUM(EC65+EE65)</f>
        <v>0</v>
      </c>
      <c r="EH65" s="103">
        <f t="shared" ref="EH65" si="2152">SUM(EB65-DZ65)</f>
        <v>0</v>
      </c>
      <c r="EI65" s="103">
        <f t="shared" ref="EI65" si="2153">SUM(EC65-EA65)</f>
        <v>0</v>
      </c>
      <c r="EJ65" s="102"/>
      <c r="EK65" s="102"/>
      <c r="EL65" s="102"/>
      <c r="EM65" s="102"/>
      <c r="EN65" s="102">
        <f>VLOOKUP($D65,'факт '!$D$7:$AQ$89,37,0)</f>
        <v>0</v>
      </c>
      <c r="EO65" s="102">
        <f>VLOOKUP($D65,'факт '!$D$7:$AQ$89,38,0)</f>
        <v>0</v>
      </c>
      <c r="EP65" s="102">
        <f>VLOOKUP($D65,'факт '!$D$7:$AQ$89,39,0)</f>
        <v>0</v>
      </c>
      <c r="EQ65" s="102">
        <f>VLOOKUP($D65,'факт '!$D$7:$AQ$89,40,0)</f>
        <v>0</v>
      </c>
      <c r="ER65" s="102">
        <f>SUM(EN65+EP65)</f>
        <v>0</v>
      </c>
      <c r="ES65" s="102">
        <f>SUM(EO65+EQ65)</f>
        <v>0</v>
      </c>
      <c r="ET65" s="103">
        <f t="shared" ref="ET65" si="2154">SUM(EN65-EL65)</f>
        <v>0</v>
      </c>
      <c r="EU65" s="103">
        <f t="shared" ref="EU65" si="2155">SUM(EO65-EM65)</f>
        <v>0</v>
      </c>
      <c r="EV65" s="102"/>
      <c r="EW65" s="102"/>
      <c r="EX65" s="102"/>
      <c r="EY65" s="102"/>
      <c r="EZ65" s="102"/>
      <c r="FA65" s="102"/>
      <c r="FB65" s="102"/>
      <c r="FC65" s="102"/>
      <c r="FD65" s="102">
        <f t="shared" si="2112"/>
        <v>0</v>
      </c>
      <c r="FE65" s="102">
        <f t="shared" si="2113"/>
        <v>0</v>
      </c>
      <c r="FF65" s="103">
        <f t="shared" si="2032"/>
        <v>0</v>
      </c>
      <c r="FG65" s="103">
        <f t="shared" si="2033"/>
        <v>0</v>
      </c>
      <c r="FH65" s="102"/>
      <c r="FI65" s="102"/>
      <c r="FJ65" s="102"/>
      <c r="FK65" s="102"/>
      <c r="FL65" s="102"/>
      <c r="FM65" s="102"/>
      <c r="FN65" s="102"/>
      <c r="FO65" s="102"/>
      <c r="FP65" s="102">
        <f t="shared" si="2117"/>
        <v>0</v>
      </c>
      <c r="FQ65" s="102">
        <f t="shared" si="2118"/>
        <v>0</v>
      </c>
      <c r="FR65" s="103">
        <f t="shared" si="2039"/>
        <v>0</v>
      </c>
      <c r="FS65" s="103">
        <f t="shared" si="2040"/>
        <v>0</v>
      </c>
      <c r="FT65" s="102"/>
      <c r="FU65" s="102"/>
      <c r="FV65" s="102"/>
      <c r="FW65" s="102"/>
      <c r="FX65" s="102"/>
      <c r="FY65" s="102"/>
      <c r="FZ65" s="102"/>
      <c r="GA65" s="102"/>
      <c r="GB65" s="102">
        <f t="shared" si="2122"/>
        <v>0</v>
      </c>
      <c r="GC65" s="102">
        <f t="shared" si="2123"/>
        <v>0</v>
      </c>
      <c r="GD65" s="103">
        <f t="shared" si="2046"/>
        <v>0</v>
      </c>
      <c r="GE65" s="103">
        <f t="shared" si="2047"/>
        <v>0</v>
      </c>
      <c r="GF65" s="102">
        <f t="shared" ref="GF65:GF66" si="2156">SUM(H65,T65,AF65,AR65,BD65,BP65,CB65,CN65,CZ65,DL65,DX65,EJ65,EV65)</f>
        <v>0</v>
      </c>
      <c r="GG65" s="102">
        <f t="shared" ref="GG65:GG66" si="2157">SUM(I65,U65,AG65,AS65,BE65,BQ65,CC65,CO65,DA65,DM65,DY65,EK65,EW65)</f>
        <v>0</v>
      </c>
      <c r="GH65" s="102">
        <f t="shared" ref="GH65:GH66" si="2158">SUM(J65,V65,AH65,AT65,BF65,BR65,CD65,CP65,DB65,DN65,DZ65,EL65,EX65)</f>
        <v>0</v>
      </c>
      <c r="GI65" s="102">
        <f t="shared" ref="GI65:GI66" si="2159">SUM(K65,W65,AI65,AU65,BG65,BS65,CE65,CQ65,DC65,DO65,EA65,EM65,EY65)</f>
        <v>0</v>
      </c>
      <c r="GJ65" s="102">
        <f t="shared" ref="GJ65" si="2160">SUM(L65,X65,AJ65,AV65,BH65,BT65,CF65,CR65,DD65,DP65,EB65,EN65,EZ65)</f>
        <v>4</v>
      </c>
      <c r="GK65" s="102">
        <f t="shared" ref="GK65" si="2161">SUM(M65,Y65,AK65,AW65,BI65,BU65,CG65,CS65,DE65,DQ65,EC65,EO65,FA65)</f>
        <v>967205.04</v>
      </c>
      <c r="GL65" s="102">
        <f t="shared" ref="GL65" si="2162">SUM(N65,Z65,AL65,AX65,BJ65,BV65,CH65,CT65,DF65,DR65,ED65,EP65,FB65)</f>
        <v>0</v>
      </c>
      <c r="GM65" s="102">
        <f t="shared" ref="GM65" si="2163">SUM(O65,AA65,AM65,AY65,BK65,BW65,CI65,CU65,DG65,DS65,EE65,EQ65,FC65)</f>
        <v>0</v>
      </c>
      <c r="GN65" s="102">
        <f t="shared" ref="GN65" si="2164">SUM(P65,AB65,AN65,AZ65,BL65,BX65,CJ65,CV65,DH65,DT65,EF65,ER65,FD65)</f>
        <v>4</v>
      </c>
      <c r="GO65" s="102">
        <f t="shared" ref="GO65" si="2165">SUM(Q65,AC65,AO65,BA65,BM65,BY65,CK65,CW65,DI65,DU65,EG65,ES65,FE65)</f>
        <v>967205.04</v>
      </c>
      <c r="GP65" s="102"/>
      <c r="GQ65" s="102"/>
      <c r="GR65" s="147"/>
      <c r="GS65" s="81"/>
      <c r="GT65" s="183">
        <v>241801.25769999999</v>
      </c>
      <c r="GU65" s="183">
        <f t="shared" si="183"/>
        <v>241801.26</v>
      </c>
    </row>
    <row r="66" spans="2:203" hidden="1" x14ac:dyDescent="0.2">
      <c r="B66" s="81"/>
      <c r="C66" s="82"/>
      <c r="D66" s="89"/>
      <c r="E66" s="86"/>
      <c r="F66" s="89"/>
      <c r="G66" s="101"/>
      <c r="H66" s="102"/>
      <c r="I66" s="102"/>
      <c r="J66" s="102"/>
      <c r="K66" s="102"/>
      <c r="L66" s="102"/>
      <c r="M66" s="102"/>
      <c r="N66" s="102"/>
      <c r="O66" s="102"/>
      <c r="P66" s="102">
        <f t="shared" si="2052"/>
        <v>0</v>
      </c>
      <c r="Q66" s="102">
        <f t="shared" si="2053"/>
        <v>0</v>
      </c>
      <c r="R66" s="103">
        <f t="shared" si="180"/>
        <v>0</v>
      </c>
      <c r="S66" s="103">
        <f t="shared" si="181"/>
        <v>0</v>
      </c>
      <c r="T66" s="102"/>
      <c r="U66" s="102"/>
      <c r="V66" s="102"/>
      <c r="W66" s="102"/>
      <c r="X66" s="102"/>
      <c r="Y66" s="102"/>
      <c r="Z66" s="102"/>
      <c r="AA66" s="102"/>
      <c r="AB66" s="102">
        <f t="shared" si="2057"/>
        <v>0</v>
      </c>
      <c r="AC66" s="102">
        <f t="shared" si="2058"/>
        <v>0</v>
      </c>
      <c r="AD66" s="103">
        <f t="shared" si="1953"/>
        <v>0</v>
      </c>
      <c r="AE66" s="103">
        <f t="shared" si="1954"/>
        <v>0</v>
      </c>
      <c r="AF66" s="102"/>
      <c r="AG66" s="102"/>
      <c r="AH66" s="102"/>
      <c r="AI66" s="102"/>
      <c r="AJ66" s="102"/>
      <c r="AK66" s="102"/>
      <c r="AL66" s="102"/>
      <c r="AM66" s="102"/>
      <c r="AN66" s="102">
        <f t="shared" si="2062"/>
        <v>0</v>
      </c>
      <c r="AO66" s="102">
        <f t="shared" si="2063"/>
        <v>0</v>
      </c>
      <c r="AP66" s="103">
        <f t="shared" si="1960"/>
        <v>0</v>
      </c>
      <c r="AQ66" s="103">
        <f t="shared" si="1961"/>
        <v>0</v>
      </c>
      <c r="AR66" s="102"/>
      <c r="AS66" s="102"/>
      <c r="AT66" s="102"/>
      <c r="AU66" s="102"/>
      <c r="AV66" s="102"/>
      <c r="AW66" s="102"/>
      <c r="AX66" s="102"/>
      <c r="AY66" s="102"/>
      <c r="AZ66" s="102">
        <f t="shared" si="2067"/>
        <v>0</v>
      </c>
      <c r="BA66" s="102">
        <f t="shared" si="2068"/>
        <v>0</v>
      </c>
      <c r="BB66" s="103">
        <f t="shared" si="1967"/>
        <v>0</v>
      </c>
      <c r="BC66" s="103">
        <f t="shared" si="1968"/>
        <v>0</v>
      </c>
      <c r="BD66" s="102"/>
      <c r="BE66" s="102"/>
      <c r="BF66" s="102"/>
      <c r="BG66" s="102"/>
      <c r="BH66" s="102"/>
      <c r="BI66" s="102"/>
      <c r="BJ66" s="102"/>
      <c r="BK66" s="102"/>
      <c r="BL66" s="102">
        <f t="shared" si="2072"/>
        <v>0</v>
      </c>
      <c r="BM66" s="102">
        <f t="shared" si="2073"/>
        <v>0</v>
      </c>
      <c r="BN66" s="103">
        <f t="shared" si="1974"/>
        <v>0</v>
      </c>
      <c r="BO66" s="103">
        <f t="shared" si="1975"/>
        <v>0</v>
      </c>
      <c r="BP66" s="102"/>
      <c r="BQ66" s="102"/>
      <c r="BR66" s="102"/>
      <c r="BS66" s="102"/>
      <c r="BT66" s="102"/>
      <c r="BU66" s="102"/>
      <c r="BV66" s="102"/>
      <c r="BW66" s="102"/>
      <c r="BX66" s="102">
        <f t="shared" si="2077"/>
        <v>0</v>
      </c>
      <c r="BY66" s="102">
        <f t="shared" si="2078"/>
        <v>0</v>
      </c>
      <c r="BZ66" s="103">
        <f t="shared" si="1981"/>
        <v>0</v>
      </c>
      <c r="CA66" s="103">
        <f t="shared" si="1982"/>
        <v>0</v>
      </c>
      <c r="CB66" s="102"/>
      <c r="CC66" s="102"/>
      <c r="CD66" s="102"/>
      <c r="CE66" s="102"/>
      <c r="CF66" s="102"/>
      <c r="CG66" s="102"/>
      <c r="CH66" s="102"/>
      <c r="CI66" s="102"/>
      <c r="CJ66" s="102">
        <f t="shared" si="2082"/>
        <v>0</v>
      </c>
      <c r="CK66" s="102">
        <f t="shared" si="2083"/>
        <v>0</v>
      </c>
      <c r="CL66" s="103">
        <f t="shared" si="1989"/>
        <v>0</v>
      </c>
      <c r="CM66" s="103">
        <f t="shared" si="1990"/>
        <v>0</v>
      </c>
      <c r="CN66" s="102"/>
      <c r="CO66" s="102"/>
      <c r="CP66" s="102"/>
      <c r="CQ66" s="102"/>
      <c r="CR66" s="102"/>
      <c r="CS66" s="102"/>
      <c r="CT66" s="102"/>
      <c r="CU66" s="102"/>
      <c r="CV66" s="102">
        <f t="shared" si="2087"/>
        <v>0</v>
      </c>
      <c r="CW66" s="102">
        <f t="shared" si="2088"/>
        <v>0</v>
      </c>
      <c r="CX66" s="103">
        <f t="shared" si="1996"/>
        <v>0</v>
      </c>
      <c r="CY66" s="103">
        <f t="shared" si="1997"/>
        <v>0</v>
      </c>
      <c r="CZ66" s="102"/>
      <c r="DA66" s="102"/>
      <c r="DB66" s="102"/>
      <c r="DC66" s="102"/>
      <c r="DD66" s="102"/>
      <c r="DE66" s="102"/>
      <c r="DF66" s="102"/>
      <c r="DG66" s="102"/>
      <c r="DH66" s="102">
        <f t="shared" si="2092"/>
        <v>0</v>
      </c>
      <c r="DI66" s="102">
        <f t="shared" si="2093"/>
        <v>0</v>
      </c>
      <c r="DJ66" s="103">
        <f t="shared" si="2003"/>
        <v>0</v>
      </c>
      <c r="DK66" s="103">
        <f t="shared" si="2004"/>
        <v>0</v>
      </c>
      <c r="DL66" s="102"/>
      <c r="DM66" s="102"/>
      <c r="DN66" s="102"/>
      <c r="DO66" s="102"/>
      <c r="DP66" s="102"/>
      <c r="DQ66" s="102"/>
      <c r="DR66" s="102"/>
      <c r="DS66" s="102"/>
      <c r="DT66" s="102">
        <f t="shared" si="2097"/>
        <v>0</v>
      </c>
      <c r="DU66" s="102">
        <f t="shared" si="2098"/>
        <v>0</v>
      </c>
      <c r="DV66" s="103">
        <f t="shared" si="2010"/>
        <v>0</v>
      </c>
      <c r="DW66" s="103">
        <f t="shared" si="2011"/>
        <v>0</v>
      </c>
      <c r="DX66" s="102"/>
      <c r="DY66" s="102"/>
      <c r="DZ66" s="102"/>
      <c r="EA66" s="102"/>
      <c r="EB66" s="102"/>
      <c r="EC66" s="102"/>
      <c r="ED66" s="102"/>
      <c r="EE66" s="102"/>
      <c r="EF66" s="102">
        <f t="shared" si="2102"/>
        <v>0</v>
      </c>
      <c r="EG66" s="102">
        <f t="shared" si="2103"/>
        <v>0</v>
      </c>
      <c r="EH66" s="103">
        <f t="shared" si="2017"/>
        <v>0</v>
      </c>
      <c r="EI66" s="103">
        <f t="shared" si="2018"/>
        <v>0</v>
      </c>
      <c r="EJ66" s="102"/>
      <c r="EK66" s="102"/>
      <c r="EL66" s="102"/>
      <c r="EM66" s="102"/>
      <c r="EN66" s="102"/>
      <c r="EO66" s="102"/>
      <c r="EP66" s="102"/>
      <c r="EQ66" s="102"/>
      <c r="ER66" s="102">
        <f t="shared" si="2107"/>
        <v>0</v>
      </c>
      <c r="ES66" s="102">
        <f t="shared" si="2108"/>
        <v>0</v>
      </c>
      <c r="ET66" s="103">
        <f t="shared" si="2025"/>
        <v>0</v>
      </c>
      <c r="EU66" s="103">
        <f t="shared" si="2026"/>
        <v>0</v>
      </c>
      <c r="EV66" s="102"/>
      <c r="EW66" s="102"/>
      <c r="EX66" s="102"/>
      <c r="EY66" s="102"/>
      <c r="EZ66" s="102"/>
      <c r="FA66" s="102"/>
      <c r="FB66" s="102"/>
      <c r="FC66" s="102"/>
      <c r="FD66" s="102">
        <f t="shared" si="2112"/>
        <v>0</v>
      </c>
      <c r="FE66" s="102">
        <f t="shared" si="2113"/>
        <v>0</v>
      </c>
      <c r="FF66" s="103">
        <f t="shared" si="2032"/>
        <v>0</v>
      </c>
      <c r="FG66" s="103">
        <f t="shared" si="2033"/>
        <v>0</v>
      </c>
      <c r="FH66" s="102"/>
      <c r="FI66" s="102"/>
      <c r="FJ66" s="102"/>
      <c r="FK66" s="102"/>
      <c r="FL66" s="102"/>
      <c r="FM66" s="102"/>
      <c r="FN66" s="102"/>
      <c r="FO66" s="102"/>
      <c r="FP66" s="102">
        <f t="shared" si="2117"/>
        <v>0</v>
      </c>
      <c r="FQ66" s="102">
        <f t="shared" si="2118"/>
        <v>0</v>
      </c>
      <c r="FR66" s="103">
        <f t="shared" si="2039"/>
        <v>0</v>
      </c>
      <c r="FS66" s="103">
        <f t="shared" si="2040"/>
        <v>0</v>
      </c>
      <c r="FT66" s="102"/>
      <c r="FU66" s="102"/>
      <c r="FV66" s="102"/>
      <c r="FW66" s="102"/>
      <c r="FX66" s="102"/>
      <c r="FY66" s="102"/>
      <c r="FZ66" s="102"/>
      <c r="GA66" s="102"/>
      <c r="GB66" s="102">
        <f t="shared" si="2122"/>
        <v>0</v>
      </c>
      <c r="GC66" s="102">
        <f t="shared" si="2123"/>
        <v>0</v>
      </c>
      <c r="GD66" s="103">
        <f t="shared" si="2046"/>
        <v>0</v>
      </c>
      <c r="GE66" s="103">
        <f t="shared" si="2047"/>
        <v>0</v>
      </c>
      <c r="GF66" s="102">
        <f t="shared" si="2156"/>
        <v>0</v>
      </c>
      <c r="GG66" s="102">
        <f t="shared" si="2157"/>
        <v>0</v>
      </c>
      <c r="GH66" s="102">
        <f t="shared" si="2158"/>
        <v>0</v>
      </c>
      <c r="GI66" s="102">
        <f t="shared" si="2159"/>
        <v>0</v>
      </c>
      <c r="GJ66" s="102">
        <f t="shared" ref="GJ66" si="2166">SUM(L66,X66,AJ66,AV66,BH66,BT66,CF66,CR66,DD66,DP66,EB66,EN66,EZ66)</f>
        <v>0</v>
      </c>
      <c r="GK66" s="102">
        <f t="shared" ref="GK66" si="2167">SUM(M66,Y66,AK66,AW66,BI66,BU66,CG66,CS66,DE66,DQ66,EC66,EO66,FA66)</f>
        <v>0</v>
      </c>
      <c r="GL66" s="102">
        <f t="shared" ref="GL66" si="2168">SUM(N66,Z66,AL66,AX66,BJ66,BV66,CH66,CT66,DF66,DR66,ED66,EP66,FB66)</f>
        <v>0</v>
      </c>
      <c r="GM66" s="102">
        <f t="shared" ref="GM66" si="2169">SUM(O66,AA66,AM66,AY66,BK66,BW66,CI66,CU66,DG66,DS66,EE66,EQ66,FC66)</f>
        <v>0</v>
      </c>
      <c r="GN66" s="102">
        <f t="shared" ref="GN66" si="2170">SUM(P66,AB66,AN66,AZ66,BL66,BX66,CJ66,CV66,DH66,DT66,EF66,ER66,FD66)</f>
        <v>0</v>
      </c>
      <c r="GO66" s="102">
        <f t="shared" ref="GO66" si="2171">SUM(Q66,AC66,AO66,BA66,BM66,BY66,CK66,CW66,DI66,DU66,EG66,ES66,FE66)</f>
        <v>0</v>
      </c>
      <c r="GP66" s="102"/>
      <c r="GQ66" s="102"/>
      <c r="GR66" s="147"/>
      <c r="GS66" s="81"/>
      <c r="GT66" s="183"/>
      <c r="GU66" s="183"/>
    </row>
    <row r="67" spans="2:203" hidden="1" x14ac:dyDescent="0.2">
      <c r="B67" s="105"/>
      <c r="C67" s="106"/>
      <c r="D67" s="107"/>
      <c r="E67" s="127" t="s">
        <v>41</v>
      </c>
      <c r="F67" s="129">
        <v>15</v>
      </c>
      <c r="G67" s="130">
        <v>354299.22930000001</v>
      </c>
      <c r="H67" s="110"/>
      <c r="I67" s="110">
        <v>0</v>
      </c>
      <c r="J67" s="110">
        <f t="shared" si="278"/>
        <v>0</v>
      </c>
      <c r="K67" s="110">
        <f t="shared" si="279"/>
        <v>0</v>
      </c>
      <c r="L67" s="110">
        <f>SUM(L68:L69)</f>
        <v>0</v>
      </c>
      <c r="M67" s="110">
        <f t="shared" ref="M67:Q67" si="2172">SUM(M68:M69)</f>
        <v>0</v>
      </c>
      <c r="N67" s="110">
        <f t="shared" si="2172"/>
        <v>0</v>
      </c>
      <c r="O67" s="110">
        <f t="shared" si="2172"/>
        <v>0</v>
      </c>
      <c r="P67" s="110">
        <f t="shared" si="2172"/>
        <v>0</v>
      </c>
      <c r="Q67" s="110">
        <f t="shared" si="2172"/>
        <v>0</v>
      </c>
      <c r="R67" s="126">
        <f t="shared" si="180"/>
        <v>0</v>
      </c>
      <c r="S67" s="126">
        <f t="shared" si="181"/>
        <v>0</v>
      </c>
      <c r="T67" s="110"/>
      <c r="U67" s="110">
        <v>0</v>
      </c>
      <c r="V67" s="110">
        <f t="shared" si="281"/>
        <v>0</v>
      </c>
      <c r="W67" s="110">
        <f t="shared" si="282"/>
        <v>0</v>
      </c>
      <c r="X67" s="110">
        <f>SUM(X68:X69)</f>
        <v>0</v>
      </c>
      <c r="Y67" s="110">
        <f t="shared" ref="Y67" si="2173">SUM(Y68:Y69)</f>
        <v>0</v>
      </c>
      <c r="Z67" s="110">
        <f t="shared" ref="Z67" si="2174">SUM(Z68:Z69)</f>
        <v>0</v>
      </c>
      <c r="AA67" s="110">
        <f t="shared" ref="AA67" si="2175">SUM(AA68:AA69)</f>
        <v>0</v>
      </c>
      <c r="AB67" s="110">
        <f t="shared" ref="AB67" si="2176">SUM(AB68:AB69)</f>
        <v>0</v>
      </c>
      <c r="AC67" s="110">
        <f t="shared" ref="AC67" si="2177">SUM(AC68:AC69)</f>
        <v>0</v>
      </c>
      <c r="AD67" s="126">
        <f t="shared" si="1953"/>
        <v>0</v>
      </c>
      <c r="AE67" s="126">
        <f t="shared" si="1954"/>
        <v>0</v>
      </c>
      <c r="AF67" s="110">
        <f>VLOOKUP($E67,'ВМП план'!$B$8:$AL$43,12,0)</f>
        <v>0</v>
      </c>
      <c r="AG67" s="110">
        <f>VLOOKUP($E67,'ВМП план'!$B$8:$AL$43,13,0)</f>
        <v>0</v>
      </c>
      <c r="AH67" s="110">
        <f t="shared" si="288"/>
        <v>0</v>
      </c>
      <c r="AI67" s="110">
        <f t="shared" si="289"/>
        <v>0</v>
      </c>
      <c r="AJ67" s="110">
        <f>SUM(AJ68:AJ69)</f>
        <v>0</v>
      </c>
      <c r="AK67" s="110">
        <f t="shared" ref="AK67" si="2178">SUM(AK68:AK69)</f>
        <v>0</v>
      </c>
      <c r="AL67" s="110">
        <f t="shared" ref="AL67" si="2179">SUM(AL68:AL69)</f>
        <v>0</v>
      </c>
      <c r="AM67" s="110">
        <f t="shared" ref="AM67" si="2180">SUM(AM68:AM69)</f>
        <v>0</v>
      </c>
      <c r="AN67" s="110">
        <f t="shared" ref="AN67" si="2181">SUM(AN68:AN69)</f>
        <v>0</v>
      </c>
      <c r="AO67" s="110">
        <f t="shared" ref="AO67" si="2182">SUM(AO68:AO69)</f>
        <v>0</v>
      </c>
      <c r="AP67" s="126">
        <f t="shared" si="1960"/>
        <v>0</v>
      </c>
      <c r="AQ67" s="126">
        <f t="shared" si="1961"/>
        <v>0</v>
      </c>
      <c r="AR67" s="110"/>
      <c r="AS67" s="110"/>
      <c r="AT67" s="110">
        <f t="shared" si="295"/>
        <v>0</v>
      </c>
      <c r="AU67" s="110">
        <f t="shared" si="296"/>
        <v>0</v>
      </c>
      <c r="AV67" s="110">
        <f>SUM(AV68:AV69)</f>
        <v>0</v>
      </c>
      <c r="AW67" s="110">
        <f t="shared" ref="AW67" si="2183">SUM(AW68:AW69)</f>
        <v>0</v>
      </c>
      <c r="AX67" s="110">
        <f t="shared" ref="AX67" si="2184">SUM(AX68:AX69)</f>
        <v>0</v>
      </c>
      <c r="AY67" s="110">
        <f t="shared" ref="AY67" si="2185">SUM(AY68:AY69)</f>
        <v>0</v>
      </c>
      <c r="AZ67" s="110">
        <f t="shared" ref="AZ67" si="2186">SUM(AZ68:AZ69)</f>
        <v>0</v>
      </c>
      <c r="BA67" s="110">
        <f t="shared" ref="BA67" si="2187">SUM(BA68:BA69)</f>
        <v>0</v>
      </c>
      <c r="BB67" s="126">
        <f t="shared" si="1967"/>
        <v>0</v>
      </c>
      <c r="BC67" s="126">
        <f t="shared" si="1968"/>
        <v>0</v>
      </c>
      <c r="BD67" s="110"/>
      <c r="BE67" s="110">
        <v>0</v>
      </c>
      <c r="BF67" s="110">
        <f t="shared" si="302"/>
        <v>0</v>
      </c>
      <c r="BG67" s="110">
        <f t="shared" si="303"/>
        <v>0</v>
      </c>
      <c r="BH67" s="110">
        <f>SUM(BH68:BH69)</f>
        <v>0</v>
      </c>
      <c r="BI67" s="110">
        <f t="shared" ref="BI67" si="2188">SUM(BI68:BI69)</f>
        <v>0</v>
      </c>
      <c r="BJ67" s="110">
        <f t="shared" ref="BJ67" si="2189">SUM(BJ68:BJ69)</f>
        <v>0</v>
      </c>
      <c r="BK67" s="110">
        <f t="shared" ref="BK67" si="2190">SUM(BK68:BK69)</f>
        <v>0</v>
      </c>
      <c r="BL67" s="110">
        <f t="shared" ref="BL67" si="2191">SUM(BL68:BL69)</f>
        <v>0</v>
      </c>
      <c r="BM67" s="110">
        <f t="shared" ref="BM67" si="2192">SUM(BM68:BM69)</f>
        <v>0</v>
      </c>
      <c r="BN67" s="126">
        <f t="shared" si="1974"/>
        <v>0</v>
      </c>
      <c r="BO67" s="126">
        <f t="shared" si="1975"/>
        <v>0</v>
      </c>
      <c r="BP67" s="110"/>
      <c r="BQ67" s="110"/>
      <c r="BR67" s="110">
        <f t="shared" si="309"/>
        <v>0</v>
      </c>
      <c r="BS67" s="110">
        <f t="shared" si="310"/>
        <v>0</v>
      </c>
      <c r="BT67" s="110">
        <f>SUM(BT68:BT69)</f>
        <v>0</v>
      </c>
      <c r="BU67" s="110">
        <f t="shared" ref="BU67" si="2193">SUM(BU68:BU69)</f>
        <v>0</v>
      </c>
      <c r="BV67" s="110">
        <f t="shared" ref="BV67" si="2194">SUM(BV68:BV69)</f>
        <v>0</v>
      </c>
      <c r="BW67" s="110">
        <f t="shared" ref="BW67" si="2195">SUM(BW68:BW69)</f>
        <v>0</v>
      </c>
      <c r="BX67" s="110">
        <f t="shared" ref="BX67" si="2196">SUM(BX68:BX69)</f>
        <v>0</v>
      </c>
      <c r="BY67" s="110">
        <f t="shared" ref="BY67" si="2197">SUM(BY68:BY69)</f>
        <v>0</v>
      </c>
      <c r="BZ67" s="126">
        <f t="shared" si="1981"/>
        <v>0</v>
      </c>
      <c r="CA67" s="126">
        <f t="shared" si="1982"/>
        <v>0</v>
      </c>
      <c r="CB67" s="110"/>
      <c r="CC67" s="110"/>
      <c r="CD67" s="110">
        <f t="shared" si="316"/>
        <v>0</v>
      </c>
      <c r="CE67" s="110">
        <f t="shared" si="317"/>
        <v>0</v>
      </c>
      <c r="CF67" s="110">
        <f>SUM(CF68:CF69)</f>
        <v>0</v>
      </c>
      <c r="CG67" s="110">
        <f t="shared" ref="CG67" si="2198">SUM(CG68:CG69)</f>
        <v>0</v>
      </c>
      <c r="CH67" s="110">
        <f t="shared" ref="CH67" si="2199">SUM(CH68:CH69)</f>
        <v>0</v>
      </c>
      <c r="CI67" s="110">
        <f t="shared" ref="CI67" si="2200">SUM(CI68:CI69)</f>
        <v>0</v>
      </c>
      <c r="CJ67" s="110">
        <f t="shared" ref="CJ67" si="2201">SUM(CJ68:CJ69)</f>
        <v>0</v>
      </c>
      <c r="CK67" s="110">
        <f t="shared" ref="CK67" si="2202">SUM(CK68:CK69)</f>
        <v>0</v>
      </c>
      <c r="CL67" s="126">
        <f t="shared" si="1989"/>
        <v>0</v>
      </c>
      <c r="CM67" s="126">
        <f t="shared" si="1990"/>
        <v>0</v>
      </c>
      <c r="CN67" s="110"/>
      <c r="CO67" s="110"/>
      <c r="CP67" s="110">
        <f t="shared" si="323"/>
        <v>0</v>
      </c>
      <c r="CQ67" s="110">
        <f t="shared" si="324"/>
        <v>0</v>
      </c>
      <c r="CR67" s="110">
        <f>SUM(CR68:CR69)</f>
        <v>0</v>
      </c>
      <c r="CS67" s="110">
        <f t="shared" ref="CS67" si="2203">SUM(CS68:CS69)</f>
        <v>0</v>
      </c>
      <c r="CT67" s="110">
        <f t="shared" ref="CT67" si="2204">SUM(CT68:CT69)</f>
        <v>0</v>
      </c>
      <c r="CU67" s="110">
        <f t="shared" ref="CU67" si="2205">SUM(CU68:CU69)</f>
        <v>0</v>
      </c>
      <c r="CV67" s="110">
        <f t="shared" ref="CV67" si="2206">SUM(CV68:CV69)</f>
        <v>0</v>
      </c>
      <c r="CW67" s="110">
        <f t="shared" ref="CW67" si="2207">SUM(CW68:CW69)</f>
        <v>0</v>
      </c>
      <c r="CX67" s="126">
        <f t="shared" si="1996"/>
        <v>0</v>
      </c>
      <c r="CY67" s="126">
        <f t="shared" si="1997"/>
        <v>0</v>
      </c>
      <c r="CZ67" s="110"/>
      <c r="DA67" s="110"/>
      <c r="DB67" s="110">
        <f t="shared" si="330"/>
        <v>0</v>
      </c>
      <c r="DC67" s="110">
        <f t="shared" si="331"/>
        <v>0</v>
      </c>
      <c r="DD67" s="110">
        <f>SUM(DD68:DD69)</f>
        <v>0</v>
      </c>
      <c r="DE67" s="110">
        <f t="shared" ref="DE67" si="2208">SUM(DE68:DE69)</f>
        <v>0</v>
      </c>
      <c r="DF67" s="110">
        <f t="shared" ref="DF67" si="2209">SUM(DF68:DF69)</f>
        <v>0</v>
      </c>
      <c r="DG67" s="110">
        <f t="shared" ref="DG67" si="2210">SUM(DG68:DG69)</f>
        <v>0</v>
      </c>
      <c r="DH67" s="110">
        <f t="shared" ref="DH67" si="2211">SUM(DH68:DH69)</f>
        <v>0</v>
      </c>
      <c r="DI67" s="110">
        <f t="shared" ref="DI67" si="2212">SUM(DI68:DI69)</f>
        <v>0</v>
      </c>
      <c r="DJ67" s="126">
        <f t="shared" si="2003"/>
        <v>0</v>
      </c>
      <c r="DK67" s="126">
        <f t="shared" si="2004"/>
        <v>0</v>
      </c>
      <c r="DL67" s="110"/>
      <c r="DM67" s="110"/>
      <c r="DN67" s="110">
        <f t="shared" si="337"/>
        <v>0</v>
      </c>
      <c r="DO67" s="110">
        <f t="shared" si="338"/>
        <v>0</v>
      </c>
      <c r="DP67" s="110">
        <f>SUM(DP68:DP69)</f>
        <v>0</v>
      </c>
      <c r="DQ67" s="110">
        <f t="shared" ref="DQ67" si="2213">SUM(DQ68:DQ69)</f>
        <v>0</v>
      </c>
      <c r="DR67" s="110">
        <f t="shared" ref="DR67" si="2214">SUM(DR68:DR69)</f>
        <v>0</v>
      </c>
      <c r="DS67" s="110">
        <f t="shared" ref="DS67" si="2215">SUM(DS68:DS69)</f>
        <v>0</v>
      </c>
      <c r="DT67" s="110">
        <f t="shared" ref="DT67" si="2216">SUM(DT68:DT69)</f>
        <v>0</v>
      </c>
      <c r="DU67" s="110">
        <f t="shared" ref="DU67" si="2217">SUM(DU68:DU69)</f>
        <v>0</v>
      </c>
      <c r="DV67" s="126">
        <f t="shared" si="2010"/>
        <v>0</v>
      </c>
      <c r="DW67" s="126">
        <f t="shared" si="2011"/>
        <v>0</v>
      </c>
      <c r="DX67" s="110"/>
      <c r="DY67" s="110">
        <v>0</v>
      </c>
      <c r="DZ67" s="110">
        <f t="shared" si="344"/>
        <v>0</v>
      </c>
      <c r="EA67" s="110">
        <f t="shared" si="345"/>
        <v>0</v>
      </c>
      <c r="EB67" s="110">
        <f>SUM(EB68:EB69)</f>
        <v>0</v>
      </c>
      <c r="EC67" s="110">
        <f t="shared" ref="EC67" si="2218">SUM(EC68:EC69)</f>
        <v>0</v>
      </c>
      <c r="ED67" s="110">
        <f t="shared" ref="ED67" si="2219">SUM(ED68:ED69)</f>
        <v>0</v>
      </c>
      <c r="EE67" s="110">
        <f t="shared" ref="EE67" si="2220">SUM(EE68:EE69)</f>
        <v>0</v>
      </c>
      <c r="EF67" s="110">
        <f t="shared" ref="EF67" si="2221">SUM(EF68:EF69)</f>
        <v>0</v>
      </c>
      <c r="EG67" s="110">
        <f t="shared" ref="EG67" si="2222">SUM(EG68:EG69)</f>
        <v>0</v>
      </c>
      <c r="EH67" s="126">
        <f t="shared" si="2017"/>
        <v>0</v>
      </c>
      <c r="EI67" s="126">
        <f t="shared" si="2018"/>
        <v>0</v>
      </c>
      <c r="EJ67" s="110"/>
      <c r="EK67" s="110">
        <v>0</v>
      </c>
      <c r="EL67" s="110">
        <f t="shared" si="351"/>
        <v>0</v>
      </c>
      <c r="EM67" s="110">
        <f t="shared" si="352"/>
        <v>0</v>
      </c>
      <c r="EN67" s="110">
        <f>SUM(EN68:EN69)</f>
        <v>0</v>
      </c>
      <c r="EO67" s="110">
        <f t="shared" ref="EO67" si="2223">SUM(EO68:EO69)</f>
        <v>0</v>
      </c>
      <c r="EP67" s="110">
        <f t="shared" ref="EP67" si="2224">SUM(EP68:EP69)</f>
        <v>0</v>
      </c>
      <c r="EQ67" s="110">
        <f t="shared" ref="EQ67" si="2225">SUM(EQ68:EQ69)</f>
        <v>0</v>
      </c>
      <c r="ER67" s="110">
        <f t="shared" ref="ER67" si="2226">SUM(ER68:ER69)</f>
        <v>0</v>
      </c>
      <c r="ES67" s="110">
        <f t="shared" ref="ES67" si="2227">SUM(ES68:ES69)</f>
        <v>0</v>
      </c>
      <c r="ET67" s="126">
        <f t="shared" si="2025"/>
        <v>0</v>
      </c>
      <c r="EU67" s="126">
        <f t="shared" si="2026"/>
        <v>0</v>
      </c>
      <c r="EV67" s="110"/>
      <c r="EW67" s="110"/>
      <c r="EX67" s="110">
        <f t="shared" si="358"/>
        <v>0</v>
      </c>
      <c r="EY67" s="110">
        <f t="shared" si="359"/>
        <v>0</v>
      </c>
      <c r="EZ67" s="110">
        <f>SUM(EZ68:EZ69)</f>
        <v>0</v>
      </c>
      <c r="FA67" s="110">
        <f t="shared" ref="FA67" si="2228">SUM(FA68:FA69)</f>
        <v>0</v>
      </c>
      <c r="FB67" s="110">
        <f t="shared" ref="FB67" si="2229">SUM(FB68:FB69)</f>
        <v>0</v>
      </c>
      <c r="FC67" s="110">
        <f t="shared" ref="FC67" si="2230">SUM(FC68:FC69)</f>
        <v>0</v>
      </c>
      <c r="FD67" s="110">
        <f t="shared" ref="FD67" si="2231">SUM(FD68:FD69)</f>
        <v>0</v>
      </c>
      <c r="FE67" s="110">
        <f t="shared" ref="FE67" si="2232">SUM(FE68:FE69)</f>
        <v>0</v>
      </c>
      <c r="FF67" s="126">
        <f t="shared" si="2032"/>
        <v>0</v>
      </c>
      <c r="FG67" s="126">
        <f t="shared" si="2033"/>
        <v>0</v>
      </c>
      <c r="FH67" s="110"/>
      <c r="FI67" s="110"/>
      <c r="FJ67" s="110">
        <f t="shared" si="365"/>
        <v>0</v>
      </c>
      <c r="FK67" s="110">
        <f t="shared" si="366"/>
        <v>0</v>
      </c>
      <c r="FL67" s="110">
        <f>SUM(FL68:FL69)</f>
        <v>0</v>
      </c>
      <c r="FM67" s="110">
        <f t="shared" ref="FM67" si="2233">SUM(FM68:FM69)</f>
        <v>0</v>
      </c>
      <c r="FN67" s="110">
        <f t="shared" ref="FN67" si="2234">SUM(FN68:FN69)</f>
        <v>0</v>
      </c>
      <c r="FO67" s="110">
        <f t="shared" ref="FO67" si="2235">SUM(FO68:FO69)</f>
        <v>0</v>
      </c>
      <c r="FP67" s="110">
        <f t="shared" ref="FP67" si="2236">SUM(FP68:FP69)</f>
        <v>0</v>
      </c>
      <c r="FQ67" s="110">
        <f t="shared" ref="FQ67" si="2237">SUM(FQ68:FQ69)</f>
        <v>0</v>
      </c>
      <c r="FR67" s="126">
        <f t="shared" si="2039"/>
        <v>0</v>
      </c>
      <c r="FS67" s="126">
        <f t="shared" si="2040"/>
        <v>0</v>
      </c>
      <c r="FT67" s="110"/>
      <c r="FU67" s="110"/>
      <c r="FV67" s="110">
        <f t="shared" si="372"/>
        <v>0</v>
      </c>
      <c r="FW67" s="110">
        <f t="shared" si="373"/>
        <v>0</v>
      </c>
      <c r="FX67" s="110">
        <f>SUM(FX68:FX69)</f>
        <v>0</v>
      </c>
      <c r="FY67" s="110">
        <f t="shared" ref="FY67" si="2238">SUM(FY68:FY69)</f>
        <v>0</v>
      </c>
      <c r="FZ67" s="110">
        <f t="shared" ref="FZ67" si="2239">SUM(FZ68:FZ69)</f>
        <v>0</v>
      </c>
      <c r="GA67" s="110">
        <f t="shared" ref="GA67" si="2240">SUM(GA68:GA69)</f>
        <v>0</v>
      </c>
      <c r="GB67" s="110">
        <f t="shared" ref="GB67" si="2241">SUM(GB68:GB69)</f>
        <v>0</v>
      </c>
      <c r="GC67" s="110">
        <f t="shared" ref="GC67" si="2242">SUM(GC68:GC69)</f>
        <v>0</v>
      </c>
      <c r="GD67" s="126">
        <f t="shared" si="2046"/>
        <v>0</v>
      </c>
      <c r="GE67" s="126">
        <f t="shared" si="2047"/>
        <v>0</v>
      </c>
      <c r="GF67" s="110">
        <f t="shared" si="2124"/>
        <v>0</v>
      </c>
      <c r="GG67" s="110">
        <f t="shared" si="2124"/>
        <v>0</v>
      </c>
      <c r="GH67" s="133">
        <f>SUM(GF67/12*$A$2)</f>
        <v>0</v>
      </c>
      <c r="GI67" s="199">
        <f>SUM(GG67/12*$A$2)</f>
        <v>0</v>
      </c>
      <c r="GJ67" s="110">
        <f>SUM(GJ68:GJ69)</f>
        <v>0</v>
      </c>
      <c r="GK67" s="110">
        <f t="shared" ref="GK67" si="2243">SUM(GK68:GK69)</f>
        <v>0</v>
      </c>
      <c r="GL67" s="110">
        <f t="shared" ref="GL67" si="2244">SUM(GL68:GL69)</f>
        <v>0</v>
      </c>
      <c r="GM67" s="110">
        <f t="shared" ref="GM67" si="2245">SUM(GM68:GM69)</f>
        <v>0</v>
      </c>
      <c r="GN67" s="110">
        <f t="shared" ref="GN67" si="2246">SUM(GN68:GN69)</f>
        <v>0</v>
      </c>
      <c r="GO67" s="110">
        <f t="shared" ref="GO67" si="2247">SUM(GO68:GO69)</f>
        <v>0</v>
      </c>
      <c r="GP67" s="110">
        <f t="shared" si="2130"/>
        <v>0</v>
      </c>
      <c r="GQ67" s="110">
        <f t="shared" si="2131"/>
        <v>0</v>
      </c>
      <c r="GR67" s="147"/>
      <c r="GS67" s="81"/>
      <c r="GT67" s="183">
        <v>354299.22930000001</v>
      </c>
      <c r="GU67" s="183"/>
    </row>
    <row r="68" spans="2:203" hidden="1" x14ac:dyDescent="0.2">
      <c r="B68" s="81"/>
      <c r="C68" s="84"/>
      <c r="D68" s="85"/>
      <c r="E68" s="88"/>
      <c r="F68" s="89"/>
      <c r="G68" s="101"/>
      <c r="H68" s="102"/>
      <c r="I68" s="102"/>
      <c r="J68" s="102"/>
      <c r="K68" s="102"/>
      <c r="L68" s="102"/>
      <c r="M68" s="102"/>
      <c r="N68" s="102"/>
      <c r="O68" s="102"/>
      <c r="P68" s="102">
        <f>SUM(L68+N68)</f>
        <v>0</v>
      </c>
      <c r="Q68" s="102">
        <f>SUM(M68+O68)</f>
        <v>0</v>
      </c>
      <c r="R68" s="103">
        <f t="shared" si="180"/>
        <v>0</v>
      </c>
      <c r="S68" s="103">
        <f t="shared" si="181"/>
        <v>0</v>
      </c>
      <c r="T68" s="102"/>
      <c r="U68" s="102"/>
      <c r="V68" s="102"/>
      <c r="W68" s="102"/>
      <c r="X68" s="102"/>
      <c r="Y68" s="102"/>
      <c r="Z68" s="102"/>
      <c r="AA68" s="102"/>
      <c r="AB68" s="102">
        <f>SUM(X68+Z68)</f>
        <v>0</v>
      </c>
      <c r="AC68" s="102">
        <f>SUM(Y68+AA68)</f>
        <v>0</v>
      </c>
      <c r="AD68" s="103">
        <f t="shared" si="1953"/>
        <v>0</v>
      </c>
      <c r="AE68" s="103">
        <f t="shared" si="1954"/>
        <v>0</v>
      </c>
      <c r="AF68" s="102"/>
      <c r="AG68" s="102"/>
      <c r="AH68" s="102"/>
      <c r="AI68" s="102"/>
      <c r="AJ68" s="102"/>
      <c r="AK68" s="102"/>
      <c r="AL68" s="102"/>
      <c r="AM68" s="102"/>
      <c r="AN68" s="102">
        <f t="shared" ref="AN68:AN69" si="2248">SUM(AJ68+AL68)</f>
        <v>0</v>
      </c>
      <c r="AO68" s="102">
        <f t="shared" ref="AO68:AO69" si="2249">SUM(AK68+AM68)</f>
        <v>0</v>
      </c>
      <c r="AP68" s="103">
        <f t="shared" si="1960"/>
        <v>0</v>
      </c>
      <c r="AQ68" s="103">
        <f t="shared" si="1961"/>
        <v>0</v>
      </c>
      <c r="AR68" s="102"/>
      <c r="AS68" s="102"/>
      <c r="AT68" s="102"/>
      <c r="AU68" s="102"/>
      <c r="AV68" s="102"/>
      <c r="AW68" s="102"/>
      <c r="AX68" s="102"/>
      <c r="AY68" s="102"/>
      <c r="AZ68" s="102">
        <f t="shared" ref="AZ68:AZ69" si="2250">SUM(AV68+AX68)</f>
        <v>0</v>
      </c>
      <c r="BA68" s="102">
        <f t="shared" ref="BA68:BA69" si="2251">SUM(AW68+AY68)</f>
        <v>0</v>
      </c>
      <c r="BB68" s="103">
        <f t="shared" si="1967"/>
        <v>0</v>
      </c>
      <c r="BC68" s="103">
        <f t="shared" si="1968"/>
        <v>0</v>
      </c>
      <c r="BD68" s="102"/>
      <c r="BE68" s="102"/>
      <c r="BF68" s="102"/>
      <c r="BG68" s="102"/>
      <c r="BH68" s="102"/>
      <c r="BI68" s="102"/>
      <c r="BJ68" s="102"/>
      <c r="BK68" s="102"/>
      <c r="BL68" s="102">
        <f>SUM(BH68+BJ68)</f>
        <v>0</v>
      </c>
      <c r="BM68" s="102">
        <f>SUM(BI68+BK68)</f>
        <v>0</v>
      </c>
      <c r="BN68" s="103">
        <f t="shared" si="1974"/>
        <v>0</v>
      </c>
      <c r="BO68" s="103">
        <f t="shared" si="1975"/>
        <v>0</v>
      </c>
      <c r="BP68" s="102"/>
      <c r="BQ68" s="102"/>
      <c r="BR68" s="102"/>
      <c r="BS68" s="102"/>
      <c r="BT68" s="102"/>
      <c r="BU68" s="102"/>
      <c r="BV68" s="102"/>
      <c r="BW68" s="102"/>
      <c r="BX68" s="102">
        <f>SUM(BT68+BV68)</f>
        <v>0</v>
      </c>
      <c r="BY68" s="102">
        <f>SUM(BU68+BW68)</f>
        <v>0</v>
      </c>
      <c r="BZ68" s="103">
        <f t="shared" si="1981"/>
        <v>0</v>
      </c>
      <c r="CA68" s="103">
        <f t="shared" si="1982"/>
        <v>0</v>
      </c>
      <c r="CB68" s="102"/>
      <c r="CC68" s="102"/>
      <c r="CD68" s="102"/>
      <c r="CE68" s="102"/>
      <c r="CF68" s="102"/>
      <c r="CG68" s="102"/>
      <c r="CH68" s="102"/>
      <c r="CI68" s="102"/>
      <c r="CJ68" s="102">
        <f>SUM(CF68+CH68)</f>
        <v>0</v>
      </c>
      <c r="CK68" s="102">
        <f>SUM(CG68+CI68)</f>
        <v>0</v>
      </c>
      <c r="CL68" s="103">
        <f t="shared" si="1989"/>
        <v>0</v>
      </c>
      <c r="CM68" s="103">
        <f t="shared" si="1990"/>
        <v>0</v>
      </c>
      <c r="CN68" s="102"/>
      <c r="CO68" s="102"/>
      <c r="CP68" s="102"/>
      <c r="CQ68" s="102"/>
      <c r="CR68" s="102"/>
      <c r="CS68" s="102"/>
      <c r="CT68" s="102"/>
      <c r="CU68" s="102"/>
      <c r="CV68" s="102">
        <f>SUM(CR68+CT68)</f>
        <v>0</v>
      </c>
      <c r="CW68" s="102">
        <f>SUM(CS68+CU68)</f>
        <v>0</v>
      </c>
      <c r="CX68" s="103">
        <f t="shared" si="1996"/>
        <v>0</v>
      </c>
      <c r="CY68" s="103">
        <f t="shared" si="1997"/>
        <v>0</v>
      </c>
      <c r="CZ68" s="102"/>
      <c r="DA68" s="102"/>
      <c r="DB68" s="102"/>
      <c r="DC68" s="102"/>
      <c r="DD68" s="102"/>
      <c r="DE68" s="102"/>
      <c r="DF68" s="102"/>
      <c r="DG68" s="102"/>
      <c r="DH68" s="102">
        <f>SUM(DD68+DF68)</f>
        <v>0</v>
      </c>
      <c r="DI68" s="102">
        <f>SUM(DE68+DG68)</f>
        <v>0</v>
      </c>
      <c r="DJ68" s="103">
        <f t="shared" si="2003"/>
        <v>0</v>
      </c>
      <c r="DK68" s="103">
        <f t="shared" si="2004"/>
        <v>0</v>
      </c>
      <c r="DL68" s="102"/>
      <c r="DM68" s="102"/>
      <c r="DN68" s="102"/>
      <c r="DO68" s="102"/>
      <c r="DP68" s="102"/>
      <c r="DQ68" s="102"/>
      <c r="DR68" s="102"/>
      <c r="DS68" s="102"/>
      <c r="DT68" s="102">
        <f>SUM(DP68+DR68)</f>
        <v>0</v>
      </c>
      <c r="DU68" s="102">
        <f>SUM(DQ68+DS68)</f>
        <v>0</v>
      </c>
      <c r="DV68" s="103">
        <f t="shared" si="2010"/>
        <v>0</v>
      </c>
      <c r="DW68" s="103">
        <f t="shared" si="2011"/>
        <v>0</v>
      </c>
      <c r="DX68" s="102"/>
      <c r="DY68" s="102"/>
      <c r="DZ68" s="102"/>
      <c r="EA68" s="102"/>
      <c r="EB68" s="102"/>
      <c r="EC68" s="102"/>
      <c r="ED68" s="102"/>
      <c r="EE68" s="102"/>
      <c r="EF68" s="102">
        <f>SUM(EB68+ED68)</f>
        <v>0</v>
      </c>
      <c r="EG68" s="102">
        <f>SUM(EC68+EE68)</f>
        <v>0</v>
      </c>
      <c r="EH68" s="103">
        <f t="shared" si="2017"/>
        <v>0</v>
      </c>
      <c r="EI68" s="103">
        <f t="shared" si="2018"/>
        <v>0</v>
      </c>
      <c r="EJ68" s="102"/>
      <c r="EK68" s="102"/>
      <c r="EL68" s="102"/>
      <c r="EM68" s="102"/>
      <c r="EN68" s="102"/>
      <c r="EO68" s="102"/>
      <c r="EP68" s="102"/>
      <c r="EQ68" s="102"/>
      <c r="ER68" s="102">
        <f>SUM(EN68+EP68)</f>
        <v>0</v>
      </c>
      <c r="ES68" s="102">
        <f>SUM(EO68+EQ68)</f>
        <v>0</v>
      </c>
      <c r="ET68" s="103">
        <f t="shared" si="2025"/>
        <v>0</v>
      </c>
      <c r="EU68" s="103">
        <f t="shared" si="2026"/>
        <v>0</v>
      </c>
      <c r="EV68" s="102"/>
      <c r="EW68" s="102"/>
      <c r="EX68" s="102"/>
      <c r="EY68" s="102"/>
      <c r="EZ68" s="102"/>
      <c r="FA68" s="102"/>
      <c r="FB68" s="102"/>
      <c r="FC68" s="102"/>
      <c r="FD68" s="102">
        <f>SUM(EZ68+FB68)</f>
        <v>0</v>
      </c>
      <c r="FE68" s="102">
        <f>SUM(FA68+FC68)</f>
        <v>0</v>
      </c>
      <c r="FF68" s="103">
        <f t="shared" si="2032"/>
        <v>0</v>
      </c>
      <c r="FG68" s="103">
        <f t="shared" si="2033"/>
        <v>0</v>
      </c>
      <c r="FH68" s="102"/>
      <c r="FI68" s="102"/>
      <c r="FJ68" s="102"/>
      <c r="FK68" s="102"/>
      <c r="FL68" s="102"/>
      <c r="FM68" s="102"/>
      <c r="FN68" s="102"/>
      <c r="FO68" s="102"/>
      <c r="FP68" s="102">
        <f>SUM(FL68+FN68)</f>
        <v>0</v>
      </c>
      <c r="FQ68" s="102">
        <f>SUM(FM68+FO68)</f>
        <v>0</v>
      </c>
      <c r="FR68" s="103">
        <f t="shared" si="2039"/>
        <v>0</v>
      </c>
      <c r="FS68" s="103">
        <f t="shared" si="2040"/>
        <v>0</v>
      </c>
      <c r="FT68" s="102"/>
      <c r="FU68" s="102"/>
      <c r="FV68" s="102"/>
      <c r="FW68" s="102"/>
      <c r="FX68" s="102"/>
      <c r="FY68" s="102"/>
      <c r="FZ68" s="102"/>
      <c r="GA68" s="102"/>
      <c r="GB68" s="102">
        <f>SUM(FX68+FZ68)</f>
        <v>0</v>
      </c>
      <c r="GC68" s="102">
        <f>SUM(FY68+GA68)</f>
        <v>0</v>
      </c>
      <c r="GD68" s="103">
        <f t="shared" si="2046"/>
        <v>0</v>
      </c>
      <c r="GE68" s="103">
        <f t="shared" si="2047"/>
        <v>0</v>
      </c>
      <c r="GF68" s="102">
        <f t="shared" ref="GF68:GF69" si="2252">SUM(H68,T68,AF68,AR68,BD68,BP68,CB68,CN68,CZ68,DL68,DX68,EJ68,EV68)</f>
        <v>0</v>
      </c>
      <c r="GG68" s="102">
        <f t="shared" ref="GG68:GG69" si="2253">SUM(I68,U68,AG68,AS68,BE68,BQ68,CC68,CO68,DA68,DM68,DY68,EK68,EW68)</f>
        <v>0</v>
      </c>
      <c r="GH68" s="102">
        <f t="shared" ref="GH68:GH69" si="2254">SUM(J68,V68,AH68,AT68,BF68,BR68,CD68,CP68,DB68,DN68,DZ68,EL68,EX68)</f>
        <v>0</v>
      </c>
      <c r="GI68" s="102">
        <f t="shared" ref="GI68:GI69" si="2255">SUM(K68,W68,AI68,AU68,BG68,BS68,CE68,CQ68,DC68,DO68,EA68,EM68,EY68)</f>
        <v>0</v>
      </c>
      <c r="GJ68" s="102">
        <f t="shared" ref="GJ68:GJ69" si="2256">SUM(L68,X68,AJ68,AV68,BH68,BT68,CF68,CR68,DD68,DP68,EB68,EN68,EZ68)</f>
        <v>0</v>
      </c>
      <c r="GK68" s="102">
        <f t="shared" ref="GK68:GK69" si="2257">SUM(M68,Y68,AK68,AW68,BI68,BU68,CG68,CS68,DE68,DQ68,EC68,EO68,FA68)</f>
        <v>0</v>
      </c>
      <c r="GL68" s="102">
        <f t="shared" ref="GL68:GL69" si="2258">SUM(N68,Z68,AL68,AX68,BJ68,BV68,CH68,CT68,DF68,DR68,ED68,EP68,FB68)</f>
        <v>0</v>
      </c>
      <c r="GM68" s="102">
        <f t="shared" ref="GM68:GM69" si="2259">SUM(O68,AA68,AM68,AY68,BK68,BW68,CI68,CU68,DG68,DS68,EE68,EQ68,FC68)</f>
        <v>0</v>
      </c>
      <c r="GN68" s="102">
        <f t="shared" ref="GN68:GN69" si="2260">SUM(P68,AB68,AN68,AZ68,BL68,BX68,CJ68,CV68,DH68,DT68,EF68,ER68,FD68)</f>
        <v>0</v>
      </c>
      <c r="GO68" s="102">
        <f t="shared" ref="GO68:GO69" si="2261">SUM(Q68,AC68,AO68,BA68,BM68,BY68,CK68,CW68,DI68,DU68,EG68,ES68,FE68)</f>
        <v>0</v>
      </c>
      <c r="GP68" s="102"/>
      <c r="GQ68" s="102"/>
      <c r="GR68" s="147"/>
      <c r="GS68" s="81"/>
      <c r="GT68" s="183"/>
      <c r="GU68" s="183"/>
    </row>
    <row r="69" spans="2:203" hidden="1" x14ac:dyDescent="0.2">
      <c r="B69" s="81"/>
      <c r="C69" s="84"/>
      <c r="D69" s="85"/>
      <c r="E69" s="88"/>
      <c r="F69" s="89"/>
      <c r="G69" s="101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3"/>
      <c r="S69" s="103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3"/>
      <c r="AE69" s="103"/>
      <c r="AF69" s="102"/>
      <c r="AG69" s="102"/>
      <c r="AH69" s="102"/>
      <c r="AI69" s="102"/>
      <c r="AJ69" s="102"/>
      <c r="AK69" s="102"/>
      <c r="AL69" s="102"/>
      <c r="AM69" s="102"/>
      <c r="AN69" s="102">
        <f t="shared" si="2248"/>
        <v>0</v>
      </c>
      <c r="AO69" s="102">
        <f t="shared" si="2249"/>
        <v>0</v>
      </c>
      <c r="AP69" s="103"/>
      <c r="AQ69" s="103"/>
      <c r="AR69" s="102"/>
      <c r="AS69" s="102"/>
      <c r="AT69" s="102"/>
      <c r="AU69" s="102"/>
      <c r="AV69" s="102"/>
      <c r="AW69" s="102"/>
      <c r="AX69" s="102"/>
      <c r="AY69" s="102"/>
      <c r="AZ69" s="102">
        <f t="shared" si="2250"/>
        <v>0</v>
      </c>
      <c r="BA69" s="102">
        <f t="shared" si="2251"/>
        <v>0</v>
      </c>
      <c r="BB69" s="103"/>
      <c r="BC69" s="103"/>
      <c r="BD69" s="102"/>
      <c r="BE69" s="102"/>
      <c r="BF69" s="102"/>
      <c r="BG69" s="102"/>
      <c r="BH69" s="102"/>
      <c r="BI69" s="102"/>
      <c r="BJ69" s="102"/>
      <c r="BK69" s="102"/>
      <c r="BL69" s="102"/>
      <c r="BM69" s="102"/>
      <c r="BN69" s="103"/>
      <c r="BO69" s="103"/>
      <c r="BP69" s="102"/>
      <c r="BQ69" s="102"/>
      <c r="BR69" s="102"/>
      <c r="BS69" s="102"/>
      <c r="BT69" s="102"/>
      <c r="BU69" s="102"/>
      <c r="BV69" s="102"/>
      <c r="BW69" s="102"/>
      <c r="BX69" s="102"/>
      <c r="BY69" s="102"/>
      <c r="BZ69" s="103"/>
      <c r="CA69" s="103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3"/>
      <c r="CM69" s="103"/>
      <c r="CN69" s="102"/>
      <c r="CO69" s="102"/>
      <c r="CP69" s="102"/>
      <c r="CQ69" s="102"/>
      <c r="CR69" s="102"/>
      <c r="CS69" s="102"/>
      <c r="CT69" s="102"/>
      <c r="CU69" s="102"/>
      <c r="CV69" s="102"/>
      <c r="CW69" s="102"/>
      <c r="CX69" s="103"/>
      <c r="CY69" s="103"/>
      <c r="CZ69" s="102"/>
      <c r="DA69" s="102"/>
      <c r="DB69" s="102"/>
      <c r="DC69" s="102"/>
      <c r="DD69" s="102"/>
      <c r="DE69" s="102"/>
      <c r="DF69" s="102"/>
      <c r="DG69" s="102"/>
      <c r="DH69" s="102"/>
      <c r="DI69" s="102"/>
      <c r="DJ69" s="103"/>
      <c r="DK69" s="103"/>
      <c r="DL69" s="102"/>
      <c r="DM69" s="102"/>
      <c r="DN69" s="102"/>
      <c r="DO69" s="102"/>
      <c r="DP69" s="102"/>
      <c r="DQ69" s="102"/>
      <c r="DR69" s="102"/>
      <c r="DS69" s="102"/>
      <c r="DT69" s="102"/>
      <c r="DU69" s="102"/>
      <c r="DV69" s="103"/>
      <c r="DW69" s="103"/>
      <c r="DX69" s="102"/>
      <c r="DY69" s="102"/>
      <c r="DZ69" s="102"/>
      <c r="EA69" s="102"/>
      <c r="EB69" s="102"/>
      <c r="EC69" s="102"/>
      <c r="ED69" s="102"/>
      <c r="EE69" s="102"/>
      <c r="EF69" s="102"/>
      <c r="EG69" s="102"/>
      <c r="EH69" s="103"/>
      <c r="EI69" s="103"/>
      <c r="EJ69" s="102"/>
      <c r="EK69" s="102"/>
      <c r="EL69" s="102"/>
      <c r="EM69" s="102"/>
      <c r="EN69" s="102"/>
      <c r="EO69" s="102"/>
      <c r="EP69" s="102"/>
      <c r="EQ69" s="102"/>
      <c r="ER69" s="102"/>
      <c r="ES69" s="102"/>
      <c r="ET69" s="103"/>
      <c r="EU69" s="103"/>
      <c r="EV69" s="102"/>
      <c r="EW69" s="102"/>
      <c r="EX69" s="102"/>
      <c r="EY69" s="102"/>
      <c r="EZ69" s="102"/>
      <c r="FA69" s="102"/>
      <c r="FB69" s="102"/>
      <c r="FC69" s="102"/>
      <c r="FD69" s="102"/>
      <c r="FE69" s="102"/>
      <c r="FF69" s="103"/>
      <c r="FG69" s="103"/>
      <c r="FH69" s="102"/>
      <c r="FI69" s="102"/>
      <c r="FJ69" s="102"/>
      <c r="FK69" s="102"/>
      <c r="FL69" s="102"/>
      <c r="FM69" s="102"/>
      <c r="FN69" s="102"/>
      <c r="FO69" s="102"/>
      <c r="FP69" s="102"/>
      <c r="FQ69" s="102"/>
      <c r="FR69" s="103"/>
      <c r="FS69" s="103"/>
      <c r="FT69" s="102"/>
      <c r="FU69" s="102"/>
      <c r="FV69" s="102"/>
      <c r="FW69" s="102"/>
      <c r="FX69" s="102"/>
      <c r="FY69" s="102"/>
      <c r="FZ69" s="102"/>
      <c r="GA69" s="102"/>
      <c r="GB69" s="102"/>
      <c r="GC69" s="102"/>
      <c r="GD69" s="103"/>
      <c r="GE69" s="103"/>
      <c r="GF69" s="102">
        <f t="shared" si="2252"/>
        <v>0</v>
      </c>
      <c r="GG69" s="102">
        <f t="shared" si="2253"/>
        <v>0</v>
      </c>
      <c r="GH69" s="102">
        <f t="shared" si="2254"/>
        <v>0</v>
      </c>
      <c r="GI69" s="102">
        <f t="shared" si="2255"/>
        <v>0</v>
      </c>
      <c r="GJ69" s="102">
        <f t="shared" si="2256"/>
        <v>0</v>
      </c>
      <c r="GK69" s="102">
        <f t="shared" si="2257"/>
        <v>0</v>
      </c>
      <c r="GL69" s="102">
        <f t="shared" si="2258"/>
        <v>0</v>
      </c>
      <c r="GM69" s="102">
        <f t="shared" si="2259"/>
        <v>0</v>
      </c>
      <c r="GN69" s="102">
        <f t="shared" si="2260"/>
        <v>0</v>
      </c>
      <c r="GO69" s="102">
        <f t="shared" si="2261"/>
        <v>0</v>
      </c>
      <c r="GP69" s="102"/>
      <c r="GQ69" s="102"/>
      <c r="GR69" s="147"/>
      <c r="GS69" s="81"/>
      <c r="GT69" s="183"/>
      <c r="GU69" s="183"/>
    </row>
    <row r="70" spans="2:203" x14ac:dyDescent="0.2">
      <c r="B70" s="105"/>
      <c r="C70" s="106"/>
      <c r="D70" s="107"/>
      <c r="E70" s="108" t="s">
        <v>42</v>
      </c>
      <c r="F70" s="112"/>
      <c r="G70" s="109"/>
      <c r="H70" s="110">
        <f>SUM(H71:H88)</f>
        <v>32</v>
      </c>
      <c r="I70" s="110">
        <f>SUM(I71:I88)</f>
        <v>4450488.6208000006</v>
      </c>
      <c r="J70" s="110">
        <f>SUM(J71:J88)</f>
        <v>8</v>
      </c>
      <c r="K70" s="110">
        <f>SUM(K71:K88)</f>
        <v>1112622.1552000002</v>
      </c>
      <c r="L70" s="110">
        <f t="shared" ref="L70:Q70" si="2262">SUM(L88,L71)</f>
        <v>8</v>
      </c>
      <c r="M70" s="110">
        <f t="shared" si="2262"/>
        <v>1112622.1599999999</v>
      </c>
      <c r="N70" s="110">
        <f t="shared" si="2262"/>
        <v>0</v>
      </c>
      <c r="O70" s="110">
        <f t="shared" si="2262"/>
        <v>0</v>
      </c>
      <c r="P70" s="110">
        <f t="shared" si="2262"/>
        <v>8</v>
      </c>
      <c r="Q70" s="110">
        <f t="shared" si="2262"/>
        <v>1112622.1599999999</v>
      </c>
      <c r="R70" s="103">
        <f t="shared" si="180"/>
        <v>0</v>
      </c>
      <c r="S70" s="103">
        <f t="shared" si="181"/>
        <v>4.799999762326479E-3</v>
      </c>
      <c r="T70" s="110">
        <f>SUM(T71:T88)</f>
        <v>0</v>
      </c>
      <c r="U70" s="110">
        <f>SUM(U71:U88)</f>
        <v>0</v>
      </c>
      <c r="V70" s="110">
        <f>SUM(V71:V88)</f>
        <v>0</v>
      </c>
      <c r="W70" s="110">
        <f>SUM(W71:W88)</f>
        <v>0</v>
      </c>
      <c r="X70" s="110">
        <f>SUM(X88,X71)</f>
        <v>0</v>
      </c>
      <c r="Y70" s="110">
        <f>SUM(Y71:Y88)</f>
        <v>0</v>
      </c>
      <c r="Z70" s="110">
        <f>SUM(Z71:Z88)</f>
        <v>0</v>
      </c>
      <c r="AA70" s="110">
        <f>SUM(AA71:AA88)</f>
        <v>0</v>
      </c>
      <c r="AB70" s="110">
        <f>SUM(AB71:AB88)</f>
        <v>0</v>
      </c>
      <c r="AC70" s="110">
        <f>SUM(AC71:AC88)</f>
        <v>0</v>
      </c>
      <c r="AD70" s="103">
        <f t="shared" ref="AD70:AD114" si="2263">SUM(X70-V70)</f>
        <v>0</v>
      </c>
      <c r="AE70" s="103">
        <f t="shared" ref="AE70:AE114" si="2264">SUM(Y70-W70)</f>
        <v>0</v>
      </c>
      <c r="AF70" s="110">
        <f>SUM(AF71:AF88)</f>
        <v>0</v>
      </c>
      <c r="AG70" s="110">
        <f>SUM(AG71:AG88)</f>
        <v>0</v>
      </c>
      <c r="AH70" s="110">
        <f>SUM(AH71:AH88)</f>
        <v>0</v>
      </c>
      <c r="AI70" s="110">
        <f>SUM(AI71:AI88)</f>
        <v>0</v>
      </c>
      <c r="AJ70" s="110">
        <f>SUM(AJ88,AJ71)</f>
        <v>0</v>
      </c>
      <c r="AK70" s="110">
        <f>SUM(AK71:AK88)</f>
        <v>0</v>
      </c>
      <c r="AL70" s="110">
        <f>SUM(AL71:AL88)</f>
        <v>0</v>
      </c>
      <c r="AM70" s="110">
        <f>SUM(AM71:AM88)</f>
        <v>0</v>
      </c>
      <c r="AN70" s="110">
        <f>SUM(AN71:AN88)</f>
        <v>0</v>
      </c>
      <c r="AO70" s="110">
        <f>SUM(AO71:AO88)</f>
        <v>0</v>
      </c>
      <c r="AP70" s="103">
        <f t="shared" ref="AP70:AP114" si="2265">SUM(AJ70-AH70)</f>
        <v>0</v>
      </c>
      <c r="AQ70" s="103">
        <f t="shared" ref="AQ70:AQ114" si="2266">SUM(AK70-AI70)</f>
        <v>0</v>
      </c>
      <c r="AR70" s="110">
        <f>SUM(AR71:AR88)</f>
        <v>100</v>
      </c>
      <c r="AS70" s="110">
        <f>SUM(AS71:AS88)</f>
        <v>13243014.440000001</v>
      </c>
      <c r="AT70" s="110">
        <f>SUM(AT71:AT88)</f>
        <v>25</v>
      </c>
      <c r="AU70" s="110">
        <f>SUM(AU71:AU88)</f>
        <v>3310753.6100000003</v>
      </c>
      <c r="AV70" s="110">
        <f t="shared" ref="AV70:BA70" si="2267">SUM(AV88,AV71)</f>
        <v>19</v>
      </c>
      <c r="AW70" s="110">
        <f t="shared" si="2267"/>
        <v>2516172.6600000006</v>
      </c>
      <c r="AX70" s="110">
        <f t="shared" si="2267"/>
        <v>0</v>
      </c>
      <c r="AY70" s="110">
        <f t="shared" si="2267"/>
        <v>0</v>
      </c>
      <c r="AZ70" s="110">
        <f t="shared" si="2267"/>
        <v>19</v>
      </c>
      <c r="BA70" s="110">
        <f t="shared" si="2267"/>
        <v>2516172.6600000006</v>
      </c>
      <c r="BB70" s="103">
        <f t="shared" ref="BB70:BB114" si="2268">SUM(AV70-AT70)</f>
        <v>-6</v>
      </c>
      <c r="BC70" s="103">
        <f t="shared" ref="BC70:BC114" si="2269">SUM(AW70-AU70)</f>
        <v>-794580.94999999972</v>
      </c>
      <c r="BD70" s="110">
        <f>SUM(BD71:BD88)</f>
        <v>150</v>
      </c>
      <c r="BE70" s="110">
        <f>SUM(BE71:BE88)</f>
        <v>20529284.160000004</v>
      </c>
      <c r="BF70" s="110">
        <f>SUM(BF71:BF88)</f>
        <v>37.5</v>
      </c>
      <c r="BG70" s="110">
        <f>SUM(BG71:BG88)</f>
        <v>5132321.040000001</v>
      </c>
      <c r="BH70" s="110">
        <f t="shared" ref="BH70:BM70" si="2270">SUM(BH88,BH71)</f>
        <v>14</v>
      </c>
      <c r="BI70" s="110">
        <f t="shared" si="2270"/>
        <v>1907203</v>
      </c>
      <c r="BJ70" s="110">
        <f t="shared" si="2270"/>
        <v>0</v>
      </c>
      <c r="BK70" s="110">
        <f t="shared" si="2270"/>
        <v>0</v>
      </c>
      <c r="BL70" s="110">
        <f t="shared" si="2270"/>
        <v>14</v>
      </c>
      <c r="BM70" s="110">
        <f t="shared" si="2270"/>
        <v>1907203</v>
      </c>
      <c r="BN70" s="103">
        <f t="shared" ref="BN70:BN114" si="2271">SUM(BH70-BF70)</f>
        <v>-23.5</v>
      </c>
      <c r="BO70" s="103">
        <f t="shared" ref="BO70:BO114" si="2272">SUM(BI70-BG70)</f>
        <v>-3225118.040000001</v>
      </c>
      <c r="BP70" s="110">
        <f>SUM(BP71:BP88)</f>
        <v>0</v>
      </c>
      <c r="BQ70" s="110">
        <f>SUM(BQ71:BQ88)</f>
        <v>0</v>
      </c>
      <c r="BR70" s="110">
        <f>SUM(BR71:BR88)</f>
        <v>0</v>
      </c>
      <c r="BS70" s="110">
        <f>SUM(BS71:BS88)</f>
        <v>0</v>
      </c>
      <c r="BT70" s="110">
        <f t="shared" ref="BT70:BY70" si="2273">SUM(BT88,BT71)</f>
        <v>0</v>
      </c>
      <c r="BU70" s="110">
        <f t="shared" si="2273"/>
        <v>0</v>
      </c>
      <c r="BV70" s="110">
        <f t="shared" si="2273"/>
        <v>0</v>
      </c>
      <c r="BW70" s="110">
        <f t="shared" si="2273"/>
        <v>0</v>
      </c>
      <c r="BX70" s="110">
        <f t="shared" si="2273"/>
        <v>0</v>
      </c>
      <c r="BY70" s="110">
        <f t="shared" si="2273"/>
        <v>0</v>
      </c>
      <c r="BZ70" s="103">
        <f t="shared" ref="BZ70:BZ114" si="2274">SUM(BT70-BR70)</f>
        <v>0</v>
      </c>
      <c r="CA70" s="103">
        <f t="shared" ref="CA70:CA114" si="2275">SUM(BU70-BS70)</f>
        <v>0</v>
      </c>
      <c r="CB70" s="110">
        <f>SUM(CB71:CB88)</f>
        <v>2</v>
      </c>
      <c r="CC70" s="110">
        <f>SUM(CC71:CC88)</f>
        <v>264860.28880000004</v>
      </c>
      <c r="CD70" s="110">
        <f>SUM(CD71:CD88)</f>
        <v>0.5</v>
      </c>
      <c r="CE70" s="110">
        <f>SUM(CE71:CE88)</f>
        <v>66215.07220000001</v>
      </c>
      <c r="CF70" s="110">
        <f t="shared" ref="CF70:CK70" si="2276">SUM(CF88,CF71)</f>
        <v>0</v>
      </c>
      <c r="CG70" s="110">
        <f t="shared" si="2276"/>
        <v>0</v>
      </c>
      <c r="CH70" s="110">
        <f t="shared" si="2276"/>
        <v>0</v>
      </c>
      <c r="CI70" s="110">
        <f t="shared" si="2276"/>
        <v>0</v>
      </c>
      <c r="CJ70" s="110">
        <f t="shared" si="2276"/>
        <v>0</v>
      </c>
      <c r="CK70" s="110">
        <f t="shared" si="2276"/>
        <v>0</v>
      </c>
      <c r="CL70" s="103">
        <f t="shared" ref="CL70:CL114" si="2277">SUM(CF70-CD70)</f>
        <v>-0.5</v>
      </c>
      <c r="CM70" s="103">
        <f t="shared" ref="CM70:CM114" si="2278">SUM(CG70-CE70)</f>
        <v>-66215.07220000001</v>
      </c>
      <c r="CN70" s="110">
        <f>SUM(CN71:CN88)</f>
        <v>0</v>
      </c>
      <c r="CO70" s="110">
        <f>SUM(CO71:CO88)</f>
        <v>0</v>
      </c>
      <c r="CP70" s="110">
        <f>SUM(CP71:CP88)</f>
        <v>0</v>
      </c>
      <c r="CQ70" s="110">
        <f>SUM(CQ71:CQ88)</f>
        <v>0</v>
      </c>
      <c r="CR70" s="110">
        <f t="shared" ref="CR70:CW70" si="2279">SUM(CR88,CR71)</f>
        <v>0</v>
      </c>
      <c r="CS70" s="110">
        <f t="shared" si="2279"/>
        <v>0</v>
      </c>
      <c r="CT70" s="110">
        <f t="shared" si="2279"/>
        <v>0</v>
      </c>
      <c r="CU70" s="110">
        <f t="shared" si="2279"/>
        <v>0</v>
      </c>
      <c r="CV70" s="110">
        <f t="shared" si="2279"/>
        <v>0</v>
      </c>
      <c r="CW70" s="110">
        <f t="shared" si="2279"/>
        <v>0</v>
      </c>
      <c r="CX70" s="103">
        <f t="shared" ref="CX70:CX114" si="2280">SUM(CR70-CP70)</f>
        <v>0</v>
      </c>
      <c r="CY70" s="103">
        <f t="shared" ref="CY70:CY114" si="2281">SUM(CS70-CQ70)</f>
        <v>0</v>
      </c>
      <c r="CZ70" s="110">
        <f>SUM(CZ71:CZ88)</f>
        <v>0</v>
      </c>
      <c r="DA70" s="110">
        <f>SUM(DA71:DA88)</f>
        <v>0</v>
      </c>
      <c r="DB70" s="110">
        <f>SUM(DB71:DB88)</f>
        <v>0</v>
      </c>
      <c r="DC70" s="110">
        <f>SUM(DC71:DC88)</f>
        <v>0</v>
      </c>
      <c r="DD70" s="110">
        <f t="shared" ref="DD70:DI70" si="2282">SUM(DD88,DD71)</f>
        <v>0</v>
      </c>
      <c r="DE70" s="110">
        <f t="shared" si="2282"/>
        <v>0</v>
      </c>
      <c r="DF70" s="110">
        <f t="shared" si="2282"/>
        <v>0</v>
      </c>
      <c r="DG70" s="110">
        <f t="shared" si="2282"/>
        <v>0</v>
      </c>
      <c r="DH70" s="110">
        <f t="shared" si="2282"/>
        <v>0</v>
      </c>
      <c r="DI70" s="110">
        <f t="shared" si="2282"/>
        <v>0</v>
      </c>
      <c r="DJ70" s="103">
        <f t="shared" ref="DJ70:DJ114" si="2283">SUM(DD70-DB70)</f>
        <v>0</v>
      </c>
      <c r="DK70" s="103">
        <f t="shared" ref="DK70:DK114" si="2284">SUM(DE70-DC70)</f>
        <v>0</v>
      </c>
      <c r="DL70" s="110">
        <f>SUM(DL71:DL88)</f>
        <v>0</v>
      </c>
      <c r="DM70" s="110">
        <f>SUM(DM71:DM88)</f>
        <v>0</v>
      </c>
      <c r="DN70" s="110">
        <f>SUM(DN71:DN88)</f>
        <v>0</v>
      </c>
      <c r="DO70" s="110">
        <f>SUM(DO71:DO88)</f>
        <v>0</v>
      </c>
      <c r="DP70" s="110">
        <f t="shared" ref="DP70:DU70" si="2285">SUM(DP88,DP71)</f>
        <v>0</v>
      </c>
      <c r="DQ70" s="110">
        <f t="shared" si="2285"/>
        <v>0</v>
      </c>
      <c r="DR70" s="110">
        <f t="shared" si="2285"/>
        <v>0</v>
      </c>
      <c r="DS70" s="110">
        <f t="shared" si="2285"/>
        <v>0</v>
      </c>
      <c r="DT70" s="110">
        <f t="shared" si="2285"/>
        <v>0</v>
      </c>
      <c r="DU70" s="110">
        <f t="shared" si="2285"/>
        <v>0</v>
      </c>
      <c r="DV70" s="103">
        <f t="shared" ref="DV70:DV114" si="2286">SUM(DP70-DN70)</f>
        <v>0</v>
      </c>
      <c r="DW70" s="103">
        <f t="shared" ref="DW70:DW114" si="2287">SUM(DQ70-DO70)</f>
        <v>0</v>
      </c>
      <c r="DX70" s="110">
        <f>SUM(DX71:DX88)</f>
        <v>0</v>
      </c>
      <c r="DY70" s="110">
        <f>SUM(DY71:DY88)</f>
        <v>0</v>
      </c>
      <c r="DZ70" s="110">
        <f>SUM(DZ71:DZ88)</f>
        <v>0</v>
      </c>
      <c r="EA70" s="110">
        <f>SUM(EA71:EA88)</f>
        <v>0</v>
      </c>
      <c r="EB70" s="110">
        <f t="shared" ref="EB70:EG70" si="2288">SUM(EB88,EB71)</f>
        <v>0</v>
      </c>
      <c r="EC70" s="110">
        <f t="shared" si="2288"/>
        <v>0</v>
      </c>
      <c r="ED70" s="110">
        <f t="shared" si="2288"/>
        <v>0</v>
      </c>
      <c r="EE70" s="110">
        <f t="shared" si="2288"/>
        <v>0</v>
      </c>
      <c r="EF70" s="110">
        <f t="shared" si="2288"/>
        <v>0</v>
      </c>
      <c r="EG70" s="110">
        <f t="shared" si="2288"/>
        <v>0</v>
      </c>
      <c r="EH70" s="103">
        <f t="shared" ref="EH70:EH114" si="2289">SUM(EB70-DZ70)</f>
        <v>0</v>
      </c>
      <c r="EI70" s="103">
        <f t="shared" ref="EI70:EI114" si="2290">SUM(EC70-EA70)</f>
        <v>0</v>
      </c>
      <c r="EJ70" s="110">
        <f>SUM(EJ71:EJ88)</f>
        <v>0</v>
      </c>
      <c r="EK70" s="110">
        <f>SUM(EK71:EK88)</f>
        <v>0</v>
      </c>
      <c r="EL70" s="110">
        <f>SUM(EL71:EL88)</f>
        <v>0</v>
      </c>
      <c r="EM70" s="110">
        <f>SUM(EM71:EM88)</f>
        <v>0</v>
      </c>
      <c r="EN70" s="110">
        <f t="shared" ref="EN70:ES70" si="2291">SUM(EN88,EN71)</f>
        <v>0</v>
      </c>
      <c r="EO70" s="110">
        <f t="shared" si="2291"/>
        <v>0</v>
      </c>
      <c r="EP70" s="110">
        <f t="shared" si="2291"/>
        <v>0</v>
      </c>
      <c r="EQ70" s="110">
        <f t="shared" si="2291"/>
        <v>0</v>
      </c>
      <c r="ER70" s="110">
        <f t="shared" si="2291"/>
        <v>0</v>
      </c>
      <c r="ES70" s="110">
        <f t="shared" si="2291"/>
        <v>0</v>
      </c>
      <c r="ET70" s="103">
        <f t="shared" ref="ET70:ET114" si="2292">SUM(EN70-EL70)</f>
        <v>0</v>
      </c>
      <c r="EU70" s="103">
        <f t="shared" ref="EU70:EU114" si="2293">SUM(EO70-EM70)</f>
        <v>0</v>
      </c>
      <c r="EV70" s="110">
        <f>SUM(EV71:EV88)</f>
        <v>0</v>
      </c>
      <c r="EW70" s="110">
        <f>SUM(EW71:EW88)</f>
        <v>0</v>
      </c>
      <c r="EX70" s="110">
        <f>SUM(EX71:EX88)</f>
        <v>0</v>
      </c>
      <c r="EY70" s="110">
        <f>SUM(EY71:EY88)</f>
        <v>0</v>
      </c>
      <c r="EZ70" s="110">
        <f t="shared" ref="EZ70:FE70" si="2294">SUM(EZ88,EZ71)</f>
        <v>0</v>
      </c>
      <c r="FA70" s="110">
        <f t="shared" si="2294"/>
        <v>0</v>
      </c>
      <c r="FB70" s="110">
        <f t="shared" si="2294"/>
        <v>0</v>
      </c>
      <c r="FC70" s="110">
        <f t="shared" si="2294"/>
        <v>0</v>
      </c>
      <c r="FD70" s="110">
        <f t="shared" si="2294"/>
        <v>0</v>
      </c>
      <c r="FE70" s="110">
        <f t="shared" si="2294"/>
        <v>0</v>
      </c>
      <c r="FF70" s="103">
        <f t="shared" ref="FF70:FF115" si="2295">SUM(EZ70-EX70)</f>
        <v>0</v>
      </c>
      <c r="FG70" s="103">
        <f t="shared" ref="FG70:FG115" si="2296">SUM(FA70-EY70)</f>
        <v>0</v>
      </c>
      <c r="FH70" s="110">
        <f>SUM(FH71:FH88)</f>
        <v>100</v>
      </c>
      <c r="FI70" s="110">
        <f>SUM(FI71:FI88)</f>
        <v>13641871.940000001</v>
      </c>
      <c r="FJ70" s="110">
        <f>SUM(FJ71:FJ88)</f>
        <v>25</v>
      </c>
      <c r="FK70" s="110">
        <f>SUM(FK71:FK88)</f>
        <v>3410467.9850000003</v>
      </c>
      <c r="FL70" s="110">
        <f t="shared" ref="FL70:FQ70" si="2297">SUM(FL88,FL71)</f>
        <v>0</v>
      </c>
      <c r="FM70" s="110">
        <f t="shared" si="2297"/>
        <v>0</v>
      </c>
      <c r="FN70" s="110">
        <f t="shared" si="2297"/>
        <v>0</v>
      </c>
      <c r="FO70" s="110">
        <f t="shared" si="2297"/>
        <v>0</v>
      </c>
      <c r="FP70" s="110">
        <f t="shared" si="2297"/>
        <v>0</v>
      </c>
      <c r="FQ70" s="110">
        <f t="shared" si="2297"/>
        <v>0</v>
      </c>
      <c r="FR70" s="103">
        <f t="shared" ref="FR70:FR115" si="2298">SUM(FL70-FJ70)</f>
        <v>-25</v>
      </c>
      <c r="FS70" s="103">
        <f t="shared" ref="FS70:FS115" si="2299">SUM(FM70-FK70)</f>
        <v>-3410467.9850000003</v>
      </c>
      <c r="FT70" s="110">
        <f>SUM(FT71:FT88)</f>
        <v>0</v>
      </c>
      <c r="FU70" s="110">
        <f>SUM(FU71:FU88)</f>
        <v>0</v>
      </c>
      <c r="FV70" s="110">
        <f>SUM(FV71:FV88)</f>
        <v>0</v>
      </c>
      <c r="FW70" s="110">
        <f>SUM(FW71:FW88)</f>
        <v>0</v>
      </c>
      <c r="FX70" s="110">
        <f t="shared" ref="FX70:GC70" si="2300">SUM(FX88,FX71)</f>
        <v>0</v>
      </c>
      <c r="FY70" s="110">
        <f t="shared" si="2300"/>
        <v>0</v>
      </c>
      <c r="FZ70" s="110">
        <f t="shared" si="2300"/>
        <v>0</v>
      </c>
      <c r="GA70" s="110">
        <f t="shared" si="2300"/>
        <v>0</v>
      </c>
      <c r="GB70" s="110">
        <f t="shared" si="2300"/>
        <v>0</v>
      </c>
      <c r="GC70" s="110">
        <f t="shared" si="2300"/>
        <v>0</v>
      </c>
      <c r="GD70" s="103">
        <f t="shared" ref="GD70:GD115" si="2301">SUM(FX70-FV70)</f>
        <v>0</v>
      </c>
      <c r="GE70" s="103">
        <f t="shared" ref="GE70:GE115" si="2302">SUM(FY70-FW70)</f>
        <v>0</v>
      </c>
      <c r="GF70" s="110">
        <f t="shared" ref="GF70:GO70" si="2303">SUM(GF71,GF88)</f>
        <v>384</v>
      </c>
      <c r="GG70" s="110">
        <f t="shared" si="2303"/>
        <v>52129519.449600011</v>
      </c>
      <c r="GH70" s="133">
        <f t="shared" ref="GH70:GH71" si="2304">SUM(GF70/12*$A$2)</f>
        <v>96</v>
      </c>
      <c r="GI70" s="199">
        <f t="shared" ref="GI70:GI71" si="2305">SUM(GG70/12*$A$2)</f>
        <v>13032379.862400003</v>
      </c>
      <c r="GJ70" s="110">
        <f t="shared" si="2303"/>
        <v>41</v>
      </c>
      <c r="GK70" s="110">
        <f t="shared" si="2303"/>
        <v>5535997.8200000003</v>
      </c>
      <c r="GL70" s="110">
        <f t="shared" si="2303"/>
        <v>0</v>
      </c>
      <c r="GM70" s="110">
        <f t="shared" si="2303"/>
        <v>0</v>
      </c>
      <c r="GN70" s="110">
        <f t="shared" si="2303"/>
        <v>41</v>
      </c>
      <c r="GO70" s="110">
        <f t="shared" si="2303"/>
        <v>5535997.8200000003</v>
      </c>
      <c r="GP70" s="110">
        <f>SUM(GP71:GP88)</f>
        <v>-55</v>
      </c>
      <c r="GQ70" s="110">
        <f>SUM(GQ71:GQ88)</f>
        <v>-7496382.0424000015</v>
      </c>
      <c r="GR70" s="147"/>
      <c r="GS70" s="81"/>
      <c r="GT70" s="183"/>
      <c r="GU70" s="183"/>
    </row>
    <row r="71" spans="2:203" x14ac:dyDescent="0.2">
      <c r="B71" s="105"/>
      <c r="C71" s="111"/>
      <c r="D71" s="112"/>
      <c r="E71" s="127" t="s">
        <v>43</v>
      </c>
      <c r="F71" s="129">
        <v>16</v>
      </c>
      <c r="G71" s="130">
        <v>132430.14440000002</v>
      </c>
      <c r="H71" s="110"/>
      <c r="I71" s="110">
        <v>0</v>
      </c>
      <c r="J71" s="110">
        <f t="shared" si="278"/>
        <v>0</v>
      </c>
      <c r="K71" s="110">
        <f t="shared" si="279"/>
        <v>0</v>
      </c>
      <c r="L71" s="110">
        <f t="shared" ref="L71:Q71" si="2306">SUM(L72:L87)</f>
        <v>0</v>
      </c>
      <c r="M71" s="110">
        <f t="shared" si="2306"/>
        <v>0</v>
      </c>
      <c r="N71" s="110">
        <f t="shared" si="2306"/>
        <v>0</v>
      </c>
      <c r="O71" s="110">
        <f t="shared" si="2306"/>
        <v>0</v>
      </c>
      <c r="P71" s="110">
        <f t="shared" si="2306"/>
        <v>0</v>
      </c>
      <c r="Q71" s="110">
        <f t="shared" si="2306"/>
        <v>0</v>
      </c>
      <c r="R71" s="126">
        <f t="shared" si="180"/>
        <v>0</v>
      </c>
      <c r="S71" s="126">
        <f t="shared" si="181"/>
        <v>0</v>
      </c>
      <c r="T71" s="110"/>
      <c r="U71" s="110">
        <v>0</v>
      </c>
      <c r="V71" s="110">
        <f t="shared" si="281"/>
        <v>0</v>
      </c>
      <c r="W71" s="110">
        <f t="shared" si="282"/>
        <v>0</v>
      </c>
      <c r="X71" s="110">
        <f t="shared" ref="X71:AC71" si="2307">SUM(X72:X87)</f>
        <v>0</v>
      </c>
      <c r="Y71" s="110">
        <f t="shared" si="2307"/>
        <v>0</v>
      </c>
      <c r="Z71" s="110">
        <f t="shared" si="2307"/>
        <v>0</v>
      </c>
      <c r="AA71" s="110">
        <f t="shared" si="2307"/>
        <v>0</v>
      </c>
      <c r="AB71" s="110">
        <f t="shared" si="2307"/>
        <v>0</v>
      </c>
      <c r="AC71" s="110">
        <f t="shared" si="2307"/>
        <v>0</v>
      </c>
      <c r="AD71" s="126">
        <f t="shared" si="2263"/>
        <v>0</v>
      </c>
      <c r="AE71" s="126">
        <f t="shared" si="2264"/>
        <v>0</v>
      </c>
      <c r="AF71" s="110">
        <f>VLOOKUP($E71,'ВМП план'!$B$8:$AL$43,12,0)</f>
        <v>0</v>
      </c>
      <c r="AG71" s="110">
        <f>VLOOKUP($E71,'ВМП план'!$B$8:$AL$43,13,0)</f>
        <v>0</v>
      </c>
      <c r="AH71" s="110">
        <f t="shared" si="288"/>
        <v>0</v>
      </c>
      <c r="AI71" s="110">
        <f t="shared" si="289"/>
        <v>0</v>
      </c>
      <c r="AJ71" s="110">
        <f t="shared" ref="AJ71:AO71" si="2308">SUM(AJ72:AJ87)</f>
        <v>0</v>
      </c>
      <c r="AK71" s="110">
        <f t="shared" si="2308"/>
        <v>0</v>
      </c>
      <c r="AL71" s="110">
        <f t="shared" si="2308"/>
        <v>0</v>
      </c>
      <c r="AM71" s="110">
        <f t="shared" si="2308"/>
        <v>0</v>
      </c>
      <c r="AN71" s="110">
        <f t="shared" si="2308"/>
        <v>0</v>
      </c>
      <c r="AO71" s="110">
        <f t="shared" si="2308"/>
        <v>0</v>
      </c>
      <c r="AP71" s="126">
        <f t="shared" si="2265"/>
        <v>0</v>
      </c>
      <c r="AQ71" s="126">
        <f t="shared" si="2266"/>
        <v>0</v>
      </c>
      <c r="AR71" s="110">
        <v>100</v>
      </c>
      <c r="AS71" s="110">
        <v>13243014.440000001</v>
      </c>
      <c r="AT71" s="110">
        <f t="shared" si="295"/>
        <v>25</v>
      </c>
      <c r="AU71" s="110">
        <f t="shared" si="296"/>
        <v>3310753.6100000003</v>
      </c>
      <c r="AV71" s="110">
        <f t="shared" ref="AV71:BA71" si="2309">SUM(AV72:AV87)</f>
        <v>19</v>
      </c>
      <c r="AW71" s="110">
        <f t="shared" si="2309"/>
        <v>2516172.6600000006</v>
      </c>
      <c r="AX71" s="110">
        <f t="shared" si="2309"/>
        <v>0</v>
      </c>
      <c r="AY71" s="110">
        <f t="shared" si="2309"/>
        <v>0</v>
      </c>
      <c r="AZ71" s="110">
        <f t="shared" si="2309"/>
        <v>19</v>
      </c>
      <c r="BA71" s="110">
        <f t="shared" si="2309"/>
        <v>2516172.6600000006</v>
      </c>
      <c r="BB71" s="126">
        <f t="shared" si="2268"/>
        <v>-6</v>
      </c>
      <c r="BC71" s="126">
        <f t="shared" si="2269"/>
        <v>-794580.94999999972</v>
      </c>
      <c r="BD71" s="110">
        <v>50</v>
      </c>
      <c r="BE71" s="110">
        <v>6621507.2200000007</v>
      </c>
      <c r="BF71" s="110">
        <f t="shared" si="302"/>
        <v>12.5</v>
      </c>
      <c r="BG71" s="110">
        <f t="shared" si="303"/>
        <v>1655376.8050000002</v>
      </c>
      <c r="BH71" s="110">
        <f t="shared" ref="BH71:BM71" si="2310">SUM(BH72:BH87)</f>
        <v>6</v>
      </c>
      <c r="BI71" s="110">
        <f t="shared" si="2310"/>
        <v>794580.84000000008</v>
      </c>
      <c r="BJ71" s="110">
        <f t="shared" si="2310"/>
        <v>0</v>
      </c>
      <c r="BK71" s="110">
        <f t="shared" si="2310"/>
        <v>0</v>
      </c>
      <c r="BL71" s="110">
        <f t="shared" si="2310"/>
        <v>6</v>
      </c>
      <c r="BM71" s="110">
        <f t="shared" si="2310"/>
        <v>794580.84000000008</v>
      </c>
      <c r="BN71" s="126">
        <f t="shared" si="2271"/>
        <v>-6.5</v>
      </c>
      <c r="BO71" s="126">
        <f t="shared" si="2272"/>
        <v>-860795.96500000008</v>
      </c>
      <c r="BP71" s="110"/>
      <c r="BQ71" s="110"/>
      <c r="BR71" s="110">
        <f t="shared" si="309"/>
        <v>0</v>
      </c>
      <c r="BS71" s="110">
        <f t="shared" si="310"/>
        <v>0</v>
      </c>
      <c r="BT71" s="110">
        <f t="shared" ref="BT71:BY71" si="2311">SUM(BT72:BT87)</f>
        <v>0</v>
      </c>
      <c r="BU71" s="110">
        <f t="shared" si="2311"/>
        <v>0</v>
      </c>
      <c r="BV71" s="110">
        <f t="shared" si="2311"/>
        <v>0</v>
      </c>
      <c r="BW71" s="110">
        <f t="shared" si="2311"/>
        <v>0</v>
      </c>
      <c r="BX71" s="110">
        <f t="shared" si="2311"/>
        <v>0</v>
      </c>
      <c r="BY71" s="110">
        <f t="shared" si="2311"/>
        <v>0</v>
      </c>
      <c r="BZ71" s="126">
        <f t="shared" si="2274"/>
        <v>0</v>
      </c>
      <c r="CA71" s="126">
        <f t="shared" si="2275"/>
        <v>0</v>
      </c>
      <c r="CB71" s="110">
        <v>2</v>
      </c>
      <c r="CC71" s="110">
        <v>264860.28880000004</v>
      </c>
      <c r="CD71" s="110">
        <f t="shared" si="316"/>
        <v>0.5</v>
      </c>
      <c r="CE71" s="110">
        <f t="shared" si="317"/>
        <v>66215.07220000001</v>
      </c>
      <c r="CF71" s="110">
        <f t="shared" ref="CF71:CK71" si="2312">SUM(CF72:CF87)</f>
        <v>0</v>
      </c>
      <c r="CG71" s="110">
        <f t="shared" si="2312"/>
        <v>0</v>
      </c>
      <c r="CH71" s="110">
        <f t="shared" si="2312"/>
        <v>0</v>
      </c>
      <c r="CI71" s="110">
        <f t="shared" si="2312"/>
        <v>0</v>
      </c>
      <c r="CJ71" s="110">
        <f t="shared" si="2312"/>
        <v>0</v>
      </c>
      <c r="CK71" s="110">
        <f t="shared" si="2312"/>
        <v>0</v>
      </c>
      <c r="CL71" s="126">
        <f t="shared" si="2277"/>
        <v>-0.5</v>
      </c>
      <c r="CM71" s="126">
        <f t="shared" si="2278"/>
        <v>-66215.07220000001</v>
      </c>
      <c r="CN71" s="110"/>
      <c r="CO71" s="110"/>
      <c r="CP71" s="110">
        <f t="shared" si="323"/>
        <v>0</v>
      </c>
      <c r="CQ71" s="110">
        <f t="shared" si="324"/>
        <v>0</v>
      </c>
      <c r="CR71" s="110">
        <f t="shared" ref="CR71:CW71" si="2313">SUM(CR72:CR87)</f>
        <v>0</v>
      </c>
      <c r="CS71" s="110">
        <f t="shared" si="2313"/>
        <v>0</v>
      </c>
      <c r="CT71" s="110">
        <f t="shared" si="2313"/>
        <v>0</v>
      </c>
      <c r="CU71" s="110">
        <f t="shared" si="2313"/>
        <v>0</v>
      </c>
      <c r="CV71" s="110">
        <f t="shared" si="2313"/>
        <v>0</v>
      </c>
      <c r="CW71" s="110">
        <f t="shared" si="2313"/>
        <v>0</v>
      </c>
      <c r="CX71" s="126">
        <f t="shared" si="2280"/>
        <v>0</v>
      </c>
      <c r="CY71" s="126">
        <f t="shared" si="2281"/>
        <v>0</v>
      </c>
      <c r="CZ71" s="110"/>
      <c r="DA71" s="110"/>
      <c r="DB71" s="110">
        <f t="shared" si="330"/>
        <v>0</v>
      </c>
      <c r="DC71" s="110">
        <f t="shared" si="331"/>
        <v>0</v>
      </c>
      <c r="DD71" s="110">
        <f t="shared" ref="DD71:DI71" si="2314">SUM(DD72:DD87)</f>
        <v>0</v>
      </c>
      <c r="DE71" s="110">
        <f t="shared" si="2314"/>
        <v>0</v>
      </c>
      <c r="DF71" s="110">
        <f t="shared" si="2314"/>
        <v>0</v>
      </c>
      <c r="DG71" s="110">
        <f t="shared" si="2314"/>
        <v>0</v>
      </c>
      <c r="DH71" s="110">
        <f t="shared" si="2314"/>
        <v>0</v>
      </c>
      <c r="DI71" s="110">
        <f t="shared" si="2314"/>
        <v>0</v>
      </c>
      <c r="DJ71" s="126">
        <f t="shared" si="2283"/>
        <v>0</v>
      </c>
      <c r="DK71" s="126">
        <f t="shared" si="2284"/>
        <v>0</v>
      </c>
      <c r="DL71" s="110"/>
      <c r="DM71" s="110"/>
      <c r="DN71" s="110">
        <f t="shared" si="337"/>
        <v>0</v>
      </c>
      <c r="DO71" s="110">
        <f t="shared" si="338"/>
        <v>0</v>
      </c>
      <c r="DP71" s="110">
        <f t="shared" ref="DP71:DU71" si="2315">SUM(DP72:DP87)</f>
        <v>0</v>
      </c>
      <c r="DQ71" s="110">
        <f t="shared" si="2315"/>
        <v>0</v>
      </c>
      <c r="DR71" s="110">
        <f t="shared" si="2315"/>
        <v>0</v>
      </c>
      <c r="DS71" s="110">
        <f t="shared" si="2315"/>
        <v>0</v>
      </c>
      <c r="DT71" s="110">
        <f t="shared" si="2315"/>
        <v>0</v>
      </c>
      <c r="DU71" s="110">
        <f t="shared" si="2315"/>
        <v>0</v>
      </c>
      <c r="DV71" s="126">
        <f t="shared" si="2286"/>
        <v>0</v>
      </c>
      <c r="DW71" s="126">
        <f t="shared" si="2287"/>
        <v>0</v>
      </c>
      <c r="DX71" s="110"/>
      <c r="DY71" s="110">
        <v>0</v>
      </c>
      <c r="DZ71" s="110">
        <f t="shared" si="344"/>
        <v>0</v>
      </c>
      <c r="EA71" s="110">
        <f t="shared" si="345"/>
        <v>0</v>
      </c>
      <c r="EB71" s="110">
        <f t="shared" ref="EB71:EG71" si="2316">SUM(EB72:EB87)</f>
        <v>0</v>
      </c>
      <c r="EC71" s="110">
        <f t="shared" si="2316"/>
        <v>0</v>
      </c>
      <c r="ED71" s="110">
        <f t="shared" si="2316"/>
        <v>0</v>
      </c>
      <c r="EE71" s="110">
        <f t="shared" si="2316"/>
        <v>0</v>
      </c>
      <c r="EF71" s="110">
        <f t="shared" si="2316"/>
        <v>0</v>
      </c>
      <c r="EG71" s="110">
        <f t="shared" si="2316"/>
        <v>0</v>
      </c>
      <c r="EH71" s="126">
        <f t="shared" si="2289"/>
        <v>0</v>
      </c>
      <c r="EI71" s="126">
        <f t="shared" si="2290"/>
        <v>0</v>
      </c>
      <c r="EJ71" s="110"/>
      <c r="EK71" s="110">
        <v>0</v>
      </c>
      <c r="EL71" s="110">
        <f t="shared" si="351"/>
        <v>0</v>
      </c>
      <c r="EM71" s="110">
        <f t="shared" si="352"/>
        <v>0</v>
      </c>
      <c r="EN71" s="110">
        <f t="shared" ref="EN71:ES71" si="2317">SUM(EN72:EN87)</f>
        <v>0</v>
      </c>
      <c r="EO71" s="110">
        <f t="shared" si="2317"/>
        <v>0</v>
      </c>
      <c r="EP71" s="110">
        <f t="shared" si="2317"/>
        <v>0</v>
      </c>
      <c r="EQ71" s="110">
        <f t="shared" si="2317"/>
        <v>0</v>
      </c>
      <c r="ER71" s="110">
        <f t="shared" si="2317"/>
        <v>0</v>
      </c>
      <c r="ES71" s="110">
        <f t="shared" si="2317"/>
        <v>0</v>
      </c>
      <c r="ET71" s="126">
        <f t="shared" si="2292"/>
        <v>0</v>
      </c>
      <c r="EU71" s="126">
        <f t="shared" si="2293"/>
        <v>0</v>
      </c>
      <c r="EV71" s="110"/>
      <c r="EW71" s="110"/>
      <c r="EX71" s="110">
        <f t="shared" si="358"/>
        <v>0</v>
      </c>
      <c r="EY71" s="110">
        <f t="shared" si="359"/>
        <v>0</v>
      </c>
      <c r="EZ71" s="110">
        <f t="shared" ref="EZ71:FE71" si="2318">SUM(EZ72:EZ87)</f>
        <v>0</v>
      </c>
      <c r="FA71" s="110">
        <f t="shared" si="2318"/>
        <v>0</v>
      </c>
      <c r="FB71" s="110">
        <f t="shared" si="2318"/>
        <v>0</v>
      </c>
      <c r="FC71" s="110">
        <f t="shared" si="2318"/>
        <v>0</v>
      </c>
      <c r="FD71" s="110">
        <f t="shared" si="2318"/>
        <v>0</v>
      </c>
      <c r="FE71" s="110">
        <f t="shared" si="2318"/>
        <v>0</v>
      </c>
      <c r="FF71" s="126">
        <f t="shared" si="2295"/>
        <v>0</v>
      </c>
      <c r="FG71" s="126">
        <f t="shared" si="2296"/>
        <v>0</v>
      </c>
      <c r="FH71" s="110">
        <v>40</v>
      </c>
      <c r="FI71" s="110">
        <v>5297205.7760000005</v>
      </c>
      <c r="FJ71" s="110">
        <f t="shared" si="365"/>
        <v>10</v>
      </c>
      <c r="FK71" s="110">
        <f t="shared" si="366"/>
        <v>1324301.4440000001</v>
      </c>
      <c r="FL71" s="110">
        <f t="shared" ref="FL71:FQ71" si="2319">SUM(FL72:FL87)</f>
        <v>0</v>
      </c>
      <c r="FM71" s="110">
        <f t="shared" si="2319"/>
        <v>0</v>
      </c>
      <c r="FN71" s="110">
        <f t="shared" si="2319"/>
        <v>0</v>
      </c>
      <c r="FO71" s="110">
        <f t="shared" si="2319"/>
        <v>0</v>
      </c>
      <c r="FP71" s="110">
        <f t="shared" si="2319"/>
        <v>0</v>
      </c>
      <c r="FQ71" s="110">
        <f t="shared" si="2319"/>
        <v>0</v>
      </c>
      <c r="FR71" s="126">
        <f t="shared" si="2298"/>
        <v>-10</v>
      </c>
      <c r="FS71" s="126">
        <f t="shared" si="2299"/>
        <v>-1324301.4440000001</v>
      </c>
      <c r="FT71" s="110"/>
      <c r="FU71" s="110"/>
      <c r="FV71" s="110">
        <f t="shared" si="372"/>
        <v>0</v>
      </c>
      <c r="FW71" s="110">
        <f t="shared" si="373"/>
        <v>0</v>
      </c>
      <c r="FX71" s="110">
        <f t="shared" ref="FX71:GC71" si="2320">SUM(FX72:FX87)</f>
        <v>0</v>
      </c>
      <c r="FY71" s="110">
        <f t="shared" si="2320"/>
        <v>0</v>
      </c>
      <c r="FZ71" s="110">
        <f t="shared" si="2320"/>
        <v>0</v>
      </c>
      <c r="GA71" s="110">
        <f t="shared" si="2320"/>
        <v>0</v>
      </c>
      <c r="GB71" s="110">
        <f t="shared" si="2320"/>
        <v>0</v>
      </c>
      <c r="GC71" s="110">
        <f t="shared" si="2320"/>
        <v>0</v>
      </c>
      <c r="GD71" s="126">
        <f t="shared" si="2301"/>
        <v>0</v>
      </c>
      <c r="GE71" s="126">
        <f t="shared" si="2302"/>
        <v>0</v>
      </c>
      <c r="GF71" s="110">
        <f t="shared" ref="GF71:GG88" si="2321">H71+T71+AF71+AR71+BD71+BP71+CB71+CN71+CZ71+DL71+DX71+EJ71+EV71+FH71+FT71</f>
        <v>192</v>
      </c>
      <c r="GG71" s="110">
        <f t="shared" si="2321"/>
        <v>25426587.724800006</v>
      </c>
      <c r="GH71" s="133">
        <f t="shared" si="2304"/>
        <v>48</v>
      </c>
      <c r="GI71" s="199">
        <f t="shared" si="2305"/>
        <v>6356646.9312000014</v>
      </c>
      <c r="GJ71" s="110">
        <f t="shared" ref="GJ71:GO71" si="2322">SUM(GJ72:GJ87)</f>
        <v>25</v>
      </c>
      <c r="GK71" s="110">
        <f t="shared" si="2322"/>
        <v>3310753.5000000009</v>
      </c>
      <c r="GL71" s="110">
        <f t="shared" si="2322"/>
        <v>0</v>
      </c>
      <c r="GM71" s="110">
        <f t="shared" si="2322"/>
        <v>0</v>
      </c>
      <c r="GN71" s="110">
        <f t="shared" si="2322"/>
        <v>25</v>
      </c>
      <c r="GO71" s="110">
        <f t="shared" si="2322"/>
        <v>3310753.5000000009</v>
      </c>
      <c r="GP71" s="110">
        <f t="shared" ref="GP71:GP88" si="2323">SUM(GJ71-GH71)</f>
        <v>-23</v>
      </c>
      <c r="GQ71" s="110">
        <f t="shared" ref="GQ71:GQ88" si="2324">SUM(GK71-GI71)</f>
        <v>-3045893.4312000005</v>
      </c>
      <c r="GR71" s="147"/>
      <c r="GS71" s="81"/>
      <c r="GT71" s="183">
        <v>132430.14440000002</v>
      </c>
      <c r="GU71" s="183">
        <f t="shared" si="183"/>
        <v>132430.14000000004</v>
      </c>
    </row>
    <row r="72" spans="2:203" ht="23.25" hidden="1" customHeight="1" x14ac:dyDescent="0.2">
      <c r="B72" s="81" t="s">
        <v>165</v>
      </c>
      <c r="C72" s="82" t="s">
        <v>166</v>
      </c>
      <c r="D72" s="89">
        <v>135</v>
      </c>
      <c r="E72" s="86" t="s">
        <v>167</v>
      </c>
      <c r="F72" s="89">
        <v>16</v>
      </c>
      <c r="G72" s="101">
        <v>132430.14440000002</v>
      </c>
      <c r="H72" s="102"/>
      <c r="I72" s="102"/>
      <c r="J72" s="102"/>
      <c r="K72" s="102"/>
      <c r="L72" s="102">
        <f>VLOOKUP($D72,'факт '!$D$7:$AQ$89,3,0)</f>
        <v>0</v>
      </c>
      <c r="M72" s="102">
        <f>VLOOKUP($D72,'факт '!$D$7:$AQ$89,4,0)</f>
        <v>0</v>
      </c>
      <c r="N72" s="102"/>
      <c r="O72" s="102"/>
      <c r="P72" s="102">
        <f t="shared" ref="P72:P86" si="2325">SUM(L72+N72)</f>
        <v>0</v>
      </c>
      <c r="Q72" s="102">
        <f t="shared" ref="Q72:Q86" si="2326">SUM(M72+O72)</f>
        <v>0</v>
      </c>
      <c r="R72" s="103">
        <f t="shared" ref="R72:R86" si="2327">SUM(L72-J72)</f>
        <v>0</v>
      </c>
      <c r="S72" s="103">
        <f t="shared" ref="S72:S86" si="2328">SUM(M72-K72)</f>
        <v>0</v>
      </c>
      <c r="T72" s="102"/>
      <c r="U72" s="102"/>
      <c r="V72" s="102"/>
      <c r="W72" s="102"/>
      <c r="X72" s="102">
        <f>VLOOKUP($D72,'факт '!$D$7:$AQ$89,7,0)</f>
        <v>0</v>
      </c>
      <c r="Y72" s="102">
        <f>VLOOKUP($D72,'факт '!$D$7:$AQ$89,8,0)</f>
        <v>0</v>
      </c>
      <c r="Z72" s="102">
        <f>VLOOKUP($D72,'факт '!$D$7:$AQ$89,9,0)</f>
        <v>0</v>
      </c>
      <c r="AA72" s="102">
        <f>VLOOKUP($D72,'факт '!$D$7:$AQ$89,10,0)</f>
        <v>0</v>
      </c>
      <c r="AB72" s="102">
        <f t="shared" ref="AB72:AB86" si="2329">SUM(X72+Z72)</f>
        <v>0</v>
      </c>
      <c r="AC72" s="102">
        <f t="shared" ref="AC72:AC86" si="2330">SUM(Y72+AA72)</f>
        <v>0</v>
      </c>
      <c r="AD72" s="103">
        <f t="shared" ref="AD72:AD86" si="2331">SUM(X72-V72)</f>
        <v>0</v>
      </c>
      <c r="AE72" s="103">
        <f t="shared" ref="AE72:AE86" si="2332">SUM(Y72-W72)</f>
        <v>0</v>
      </c>
      <c r="AF72" s="102"/>
      <c r="AG72" s="102"/>
      <c r="AH72" s="102"/>
      <c r="AI72" s="102"/>
      <c r="AJ72" s="102">
        <f>VLOOKUP($D72,'факт '!$D$7:$AQ$89,5,0)</f>
        <v>0</v>
      </c>
      <c r="AK72" s="102">
        <f>VLOOKUP($D72,'факт '!$D$7:$AQ$89,6,0)</f>
        <v>0</v>
      </c>
      <c r="AL72" s="102"/>
      <c r="AM72" s="102"/>
      <c r="AN72" s="102">
        <f t="shared" ref="AN72:AN86" si="2333">SUM(AJ72+AL72)</f>
        <v>0</v>
      </c>
      <c r="AO72" s="102">
        <f t="shared" ref="AO72:AO86" si="2334">SUM(AK72+AM72)</f>
        <v>0</v>
      </c>
      <c r="AP72" s="103">
        <f t="shared" ref="AP72:AP86" si="2335">SUM(AJ72-AH72)</f>
        <v>0</v>
      </c>
      <c r="AQ72" s="103">
        <f t="shared" ref="AQ72:AQ86" si="2336">SUM(AK72-AI72)</f>
        <v>0</v>
      </c>
      <c r="AR72" s="102"/>
      <c r="AS72" s="102"/>
      <c r="AT72" s="102"/>
      <c r="AU72" s="102"/>
      <c r="AV72" s="102">
        <f>VLOOKUP($D72,'факт '!$D$7:$AQ$89,11,0)</f>
        <v>0</v>
      </c>
      <c r="AW72" s="102">
        <f>VLOOKUP($D72,'факт '!$D$7:$AQ$89,12,0)</f>
        <v>0</v>
      </c>
      <c r="AX72" s="102"/>
      <c r="AY72" s="102"/>
      <c r="AZ72" s="102">
        <f t="shared" ref="AZ72:AZ86" si="2337">SUM(AV72+AX72)</f>
        <v>0</v>
      </c>
      <c r="BA72" s="102">
        <f t="shared" ref="BA72:BA86" si="2338">SUM(AW72+AY72)</f>
        <v>0</v>
      </c>
      <c r="BB72" s="103">
        <f t="shared" ref="BB72:BB86" si="2339">SUM(AV72-AT72)</f>
        <v>0</v>
      </c>
      <c r="BC72" s="103">
        <f t="shared" ref="BC72:BC86" si="2340">SUM(AW72-AU72)</f>
        <v>0</v>
      </c>
      <c r="BD72" s="102"/>
      <c r="BE72" s="102"/>
      <c r="BF72" s="102"/>
      <c r="BG72" s="102"/>
      <c r="BH72" s="102">
        <f>VLOOKUP($D72,'факт '!$D$7:$AQ$89,15,0)</f>
        <v>2</v>
      </c>
      <c r="BI72" s="102">
        <f>VLOOKUP($D72,'факт '!$D$7:$AQ$89,16,0)</f>
        <v>264860.28000000003</v>
      </c>
      <c r="BJ72" s="102">
        <f>VLOOKUP($D72,'факт '!$D$7:$AQ$89,17,0)</f>
        <v>0</v>
      </c>
      <c r="BK72" s="102">
        <f>VLOOKUP($D72,'факт '!$D$7:$AQ$89,18,0)</f>
        <v>0</v>
      </c>
      <c r="BL72" s="102">
        <f t="shared" ref="BL72:BL86" si="2341">SUM(BH72+BJ72)</f>
        <v>2</v>
      </c>
      <c r="BM72" s="102">
        <f t="shared" ref="BM72:BM86" si="2342">SUM(BI72+BK72)</f>
        <v>264860.28000000003</v>
      </c>
      <c r="BN72" s="103">
        <f t="shared" ref="BN72:BN86" si="2343">SUM(BH72-BF72)</f>
        <v>2</v>
      </c>
      <c r="BO72" s="103">
        <f t="shared" ref="BO72:BO86" si="2344">SUM(BI72-BG72)</f>
        <v>264860.28000000003</v>
      </c>
      <c r="BP72" s="102"/>
      <c r="BQ72" s="102"/>
      <c r="BR72" s="102"/>
      <c r="BS72" s="102"/>
      <c r="BT72" s="102">
        <f>VLOOKUP($D72,'факт '!$D$7:$AQ$89,19,0)</f>
        <v>0</v>
      </c>
      <c r="BU72" s="102">
        <f>VLOOKUP($D72,'факт '!$D$7:$AQ$89,20,0)</f>
        <v>0</v>
      </c>
      <c r="BV72" s="102">
        <f>VLOOKUP($D72,'факт '!$D$7:$AQ$89,21,0)</f>
        <v>0</v>
      </c>
      <c r="BW72" s="102">
        <f>VLOOKUP($D72,'факт '!$D$7:$AQ$89,22,0)</f>
        <v>0</v>
      </c>
      <c r="BX72" s="102">
        <f t="shared" ref="BX72:BX86" si="2345">SUM(BT72+BV72)</f>
        <v>0</v>
      </c>
      <c r="BY72" s="102">
        <f t="shared" ref="BY72:BY86" si="2346">SUM(BU72+BW72)</f>
        <v>0</v>
      </c>
      <c r="BZ72" s="103">
        <f t="shared" ref="BZ72:BZ86" si="2347">SUM(BT72-BR72)</f>
        <v>0</v>
      </c>
      <c r="CA72" s="103">
        <f t="shared" ref="CA72:CA86" si="2348">SUM(BU72-BS72)</f>
        <v>0</v>
      </c>
      <c r="CB72" s="102"/>
      <c r="CC72" s="102"/>
      <c r="CD72" s="102"/>
      <c r="CE72" s="102"/>
      <c r="CF72" s="102">
        <f>VLOOKUP($D72,'факт '!$D$7:$AQ$89,23,0)</f>
        <v>0</v>
      </c>
      <c r="CG72" s="102">
        <f>VLOOKUP($D72,'факт '!$D$7:$AQ$89,24,0)</f>
        <v>0</v>
      </c>
      <c r="CH72" s="102">
        <f>VLOOKUP($D72,'факт '!$D$7:$AQ$89,25,0)</f>
        <v>0</v>
      </c>
      <c r="CI72" s="102">
        <f>VLOOKUP($D72,'факт '!$D$7:$AQ$89,26,0)</f>
        <v>0</v>
      </c>
      <c r="CJ72" s="102">
        <f t="shared" ref="CJ72:CJ86" si="2349">SUM(CF72+CH72)</f>
        <v>0</v>
      </c>
      <c r="CK72" s="102">
        <f t="shared" ref="CK72:CK86" si="2350">SUM(CG72+CI72)</f>
        <v>0</v>
      </c>
      <c r="CL72" s="103">
        <f t="shared" ref="CL72:CL86" si="2351">SUM(CF72-CD72)</f>
        <v>0</v>
      </c>
      <c r="CM72" s="103">
        <f t="shared" ref="CM72:CM86" si="2352">SUM(CG72-CE72)</f>
        <v>0</v>
      </c>
      <c r="CN72" s="102"/>
      <c r="CO72" s="102"/>
      <c r="CP72" s="102"/>
      <c r="CQ72" s="102"/>
      <c r="CR72" s="102">
        <f>VLOOKUP($D72,'факт '!$D$7:$AQ$89,27,0)</f>
        <v>0</v>
      </c>
      <c r="CS72" s="102">
        <f>VLOOKUP($D72,'факт '!$D$7:$AQ$89,28,0)</f>
        <v>0</v>
      </c>
      <c r="CT72" s="102">
        <f>VLOOKUP($D72,'факт '!$D$7:$AQ$89,29,0)</f>
        <v>0</v>
      </c>
      <c r="CU72" s="102">
        <f>VLOOKUP($D72,'факт '!$D$7:$AQ$89,30,0)</f>
        <v>0</v>
      </c>
      <c r="CV72" s="102">
        <f t="shared" ref="CV72:CV86" si="2353">SUM(CR72+CT72)</f>
        <v>0</v>
      </c>
      <c r="CW72" s="102">
        <f t="shared" ref="CW72:CW86" si="2354">SUM(CS72+CU72)</f>
        <v>0</v>
      </c>
      <c r="CX72" s="103">
        <f t="shared" ref="CX72:CX86" si="2355">SUM(CR72-CP72)</f>
        <v>0</v>
      </c>
      <c r="CY72" s="103">
        <f t="shared" ref="CY72:CY86" si="2356">SUM(CS72-CQ72)</f>
        <v>0</v>
      </c>
      <c r="CZ72" s="102"/>
      <c r="DA72" s="102"/>
      <c r="DB72" s="102"/>
      <c r="DC72" s="102"/>
      <c r="DD72" s="102">
        <f>VLOOKUP($D72,'факт '!$D$7:$AQ$89,31,0)</f>
        <v>0</v>
      </c>
      <c r="DE72" s="102">
        <f>VLOOKUP($D72,'факт '!$D$7:$AQ$89,32,0)</f>
        <v>0</v>
      </c>
      <c r="DF72" s="102"/>
      <c r="DG72" s="102"/>
      <c r="DH72" s="102">
        <f t="shared" ref="DH72:DH86" si="2357">SUM(DD72+DF72)</f>
        <v>0</v>
      </c>
      <c r="DI72" s="102">
        <f t="shared" ref="DI72:DI86" si="2358">SUM(DE72+DG72)</f>
        <v>0</v>
      </c>
      <c r="DJ72" s="103">
        <f t="shared" ref="DJ72:DJ86" si="2359">SUM(DD72-DB72)</f>
        <v>0</v>
      </c>
      <c r="DK72" s="103">
        <f t="shared" ref="DK72:DK86" si="2360">SUM(DE72-DC72)</f>
        <v>0</v>
      </c>
      <c r="DL72" s="102"/>
      <c r="DM72" s="102"/>
      <c r="DN72" s="102"/>
      <c r="DO72" s="102"/>
      <c r="DP72" s="102">
        <f>VLOOKUP($D72,'факт '!$D$7:$AQ$89,13,0)</f>
        <v>0</v>
      </c>
      <c r="DQ72" s="102">
        <f>VLOOKUP($D72,'факт '!$D$7:$AQ$89,14,0)</f>
        <v>0</v>
      </c>
      <c r="DR72" s="102"/>
      <c r="DS72" s="102"/>
      <c r="DT72" s="102">
        <f t="shared" ref="DT72:DT86" si="2361">SUM(DP72+DR72)</f>
        <v>0</v>
      </c>
      <c r="DU72" s="102">
        <f t="shared" ref="DU72:DU86" si="2362">SUM(DQ72+DS72)</f>
        <v>0</v>
      </c>
      <c r="DV72" s="103">
        <f t="shared" ref="DV72:DV86" si="2363">SUM(DP72-DN72)</f>
        <v>0</v>
      </c>
      <c r="DW72" s="103">
        <f t="shared" ref="DW72:DW86" si="2364">SUM(DQ72-DO72)</f>
        <v>0</v>
      </c>
      <c r="DX72" s="102"/>
      <c r="DY72" s="102"/>
      <c r="DZ72" s="102"/>
      <c r="EA72" s="102"/>
      <c r="EB72" s="102">
        <f>VLOOKUP($D72,'факт '!$D$7:$AQ$89,33,0)</f>
        <v>0</v>
      </c>
      <c r="EC72" s="102">
        <f>VLOOKUP($D72,'факт '!$D$7:$AQ$89,34,0)</f>
        <v>0</v>
      </c>
      <c r="ED72" s="102">
        <f>VLOOKUP($D72,'факт '!$D$7:$AQ$89,35,0)</f>
        <v>0</v>
      </c>
      <c r="EE72" s="102">
        <f>VLOOKUP($D72,'факт '!$D$7:$AQ$89,36,0)</f>
        <v>0</v>
      </c>
      <c r="EF72" s="102">
        <f t="shared" ref="EF72:EF86" si="2365">SUM(EB72+ED72)</f>
        <v>0</v>
      </c>
      <c r="EG72" s="102">
        <f t="shared" ref="EG72:EG86" si="2366">SUM(EC72+EE72)</f>
        <v>0</v>
      </c>
      <c r="EH72" s="103">
        <f t="shared" ref="EH72:EH86" si="2367">SUM(EB72-DZ72)</f>
        <v>0</v>
      </c>
      <c r="EI72" s="103">
        <f t="shared" ref="EI72:EI86" si="2368">SUM(EC72-EA72)</f>
        <v>0</v>
      </c>
      <c r="EJ72" s="102"/>
      <c r="EK72" s="102"/>
      <c r="EL72" s="102"/>
      <c r="EM72" s="102"/>
      <c r="EN72" s="102">
        <f>VLOOKUP($D72,'факт '!$D$7:$AQ$89,37,0)</f>
        <v>0</v>
      </c>
      <c r="EO72" s="102">
        <f>VLOOKUP($D72,'факт '!$D$7:$AQ$89,38,0)</f>
        <v>0</v>
      </c>
      <c r="EP72" s="102">
        <f>VLOOKUP($D72,'факт '!$D$7:$AQ$89,39,0)</f>
        <v>0</v>
      </c>
      <c r="EQ72" s="102">
        <f>VLOOKUP($D72,'факт '!$D$7:$AQ$89,40,0)</f>
        <v>0</v>
      </c>
      <c r="ER72" s="102">
        <f t="shared" ref="ER72:ER86" si="2369">SUM(EN72+EP72)</f>
        <v>0</v>
      </c>
      <c r="ES72" s="102">
        <f t="shared" ref="ES72:ES86" si="2370">SUM(EO72+EQ72)</f>
        <v>0</v>
      </c>
      <c r="ET72" s="103">
        <f t="shared" ref="ET72:ET86" si="2371">SUM(EN72-EL72)</f>
        <v>0</v>
      </c>
      <c r="EU72" s="103">
        <f t="shared" ref="EU72:EU86" si="2372">SUM(EO72-EM72)</f>
        <v>0</v>
      </c>
      <c r="EV72" s="102"/>
      <c r="EW72" s="102"/>
      <c r="EX72" s="102"/>
      <c r="EY72" s="102"/>
      <c r="EZ72" s="102"/>
      <c r="FA72" s="102"/>
      <c r="FB72" s="102"/>
      <c r="FC72" s="102"/>
      <c r="FD72" s="102">
        <f t="shared" ref="FD72:FD87" si="2373">SUM(EZ72+FB72)</f>
        <v>0</v>
      </c>
      <c r="FE72" s="102">
        <f t="shared" ref="FE72:FE87" si="2374">SUM(FA72+FC72)</f>
        <v>0</v>
      </c>
      <c r="FF72" s="103">
        <f t="shared" si="2295"/>
        <v>0</v>
      </c>
      <c r="FG72" s="103">
        <f t="shared" si="2296"/>
        <v>0</v>
      </c>
      <c r="FH72" s="102"/>
      <c r="FI72" s="102"/>
      <c r="FJ72" s="102"/>
      <c r="FK72" s="102"/>
      <c r="FL72" s="102"/>
      <c r="FM72" s="102"/>
      <c r="FN72" s="102"/>
      <c r="FO72" s="102"/>
      <c r="FP72" s="102">
        <f t="shared" ref="FP72:FP87" si="2375">SUM(FL72+FN72)</f>
        <v>0</v>
      </c>
      <c r="FQ72" s="102">
        <f t="shared" ref="FQ72:FQ87" si="2376">SUM(FM72+FO72)</f>
        <v>0</v>
      </c>
      <c r="FR72" s="103">
        <f t="shared" si="2298"/>
        <v>0</v>
      </c>
      <c r="FS72" s="103">
        <f t="shared" si="2299"/>
        <v>0</v>
      </c>
      <c r="FT72" s="102"/>
      <c r="FU72" s="102"/>
      <c r="FV72" s="102"/>
      <c r="FW72" s="102"/>
      <c r="FX72" s="102"/>
      <c r="FY72" s="102"/>
      <c r="FZ72" s="102"/>
      <c r="GA72" s="102"/>
      <c r="GB72" s="102">
        <f t="shared" ref="GB72:GB87" si="2377">SUM(FX72+FZ72)</f>
        <v>0</v>
      </c>
      <c r="GC72" s="102">
        <f t="shared" ref="GC72:GC87" si="2378">SUM(FY72+GA72)</f>
        <v>0</v>
      </c>
      <c r="GD72" s="103">
        <f t="shared" si="2301"/>
        <v>0</v>
      </c>
      <c r="GE72" s="103">
        <f t="shared" si="2302"/>
        <v>0</v>
      </c>
      <c r="GF72" s="102">
        <f t="shared" ref="GF72:GF87" si="2379">SUM(H72,T72,AF72,AR72,BD72,BP72,CB72,CN72,CZ72,DL72,DX72,EJ72,EV72)</f>
        <v>0</v>
      </c>
      <c r="GG72" s="102">
        <f t="shared" ref="GG72:GG87" si="2380">SUM(I72,U72,AG72,AS72,BE72,BQ72,CC72,CO72,DA72,DM72,DY72,EK72,EW72)</f>
        <v>0</v>
      </c>
      <c r="GH72" s="102">
        <f t="shared" ref="GH72:GH87" si="2381">SUM(J72,V72,AH72,AT72,BF72,BR72,CD72,CP72,DB72,DN72,DZ72,EL72,EX72)</f>
        <v>0</v>
      </c>
      <c r="GI72" s="102">
        <f t="shared" ref="GI72:GI87" si="2382">SUM(K72,W72,AI72,AU72,BG72,BS72,CE72,CQ72,DC72,DO72,EA72,EM72,EY72)</f>
        <v>0</v>
      </c>
      <c r="GJ72" s="102">
        <f t="shared" ref="GJ72:GJ86" si="2383">SUM(L72,X72,AJ72,AV72,BH72,BT72,CF72,CR72,DD72,DP72,EB72,EN72,EZ72)</f>
        <v>2</v>
      </c>
      <c r="GK72" s="102">
        <f t="shared" ref="GK72:GK86" si="2384">SUM(M72,Y72,AK72,AW72,BI72,BU72,CG72,CS72,DE72,DQ72,EC72,EO72,FA72)</f>
        <v>264860.28000000003</v>
      </c>
      <c r="GL72" s="102">
        <f t="shared" ref="GL72:GL86" si="2385">SUM(N72,Z72,AL72,AX72,BJ72,BV72,CH72,CT72,DF72,DR72,ED72,EP72,FB72)</f>
        <v>0</v>
      </c>
      <c r="GM72" s="102">
        <f t="shared" ref="GM72:GM86" si="2386">SUM(O72,AA72,AM72,AY72,BK72,BW72,CI72,CU72,DG72,DS72,EE72,EQ72,FC72)</f>
        <v>0</v>
      </c>
      <c r="GN72" s="102">
        <f t="shared" ref="GN72:GN86" si="2387">SUM(P72,AB72,AN72,AZ72,BL72,BX72,CJ72,CV72,DH72,DT72,EF72,ER72,FD72)</f>
        <v>2</v>
      </c>
      <c r="GO72" s="102">
        <f t="shared" ref="GO72:GO86" si="2388">SUM(Q72,AC72,AO72,BA72,BM72,BY72,CK72,CW72,DI72,DU72,EG72,ES72,FE72)</f>
        <v>264860.28000000003</v>
      </c>
      <c r="GP72" s="102"/>
      <c r="GQ72" s="102"/>
      <c r="GR72" s="147"/>
      <c r="GS72" s="81"/>
      <c r="GT72" s="183">
        <v>132430.14440000002</v>
      </c>
      <c r="GU72" s="183">
        <f t="shared" si="183"/>
        <v>132430.14000000001</v>
      </c>
    </row>
    <row r="73" spans="2:203" ht="23.25" hidden="1" customHeight="1" x14ac:dyDescent="0.2">
      <c r="B73" s="81" t="s">
        <v>165</v>
      </c>
      <c r="C73" s="82" t="s">
        <v>166</v>
      </c>
      <c r="D73" s="89">
        <v>209</v>
      </c>
      <c r="E73" s="86" t="s">
        <v>168</v>
      </c>
      <c r="F73" s="89">
        <v>16</v>
      </c>
      <c r="G73" s="101">
        <v>132430.14440000002</v>
      </c>
      <c r="H73" s="102"/>
      <c r="I73" s="102"/>
      <c r="J73" s="102"/>
      <c r="K73" s="102"/>
      <c r="L73" s="102">
        <f>VLOOKUP($D73,'факт '!$D$7:$AQ$89,3,0)</f>
        <v>0</v>
      </c>
      <c r="M73" s="102">
        <f>VLOOKUP($D73,'факт '!$D$7:$AQ$89,4,0)</f>
        <v>0</v>
      </c>
      <c r="N73" s="102"/>
      <c r="O73" s="102"/>
      <c r="P73" s="102">
        <f t="shared" si="2325"/>
        <v>0</v>
      </c>
      <c r="Q73" s="102">
        <f t="shared" si="2326"/>
        <v>0</v>
      </c>
      <c r="R73" s="103">
        <f t="shared" si="2327"/>
        <v>0</v>
      </c>
      <c r="S73" s="103">
        <f t="shared" si="2328"/>
        <v>0</v>
      </c>
      <c r="T73" s="102"/>
      <c r="U73" s="102"/>
      <c r="V73" s="102"/>
      <c r="W73" s="102"/>
      <c r="X73" s="102">
        <f>VLOOKUP($D73,'факт '!$D$7:$AQ$89,7,0)</f>
        <v>0</v>
      </c>
      <c r="Y73" s="102">
        <f>VLOOKUP($D73,'факт '!$D$7:$AQ$89,8,0)</f>
        <v>0</v>
      </c>
      <c r="Z73" s="102">
        <f>VLOOKUP($D73,'факт '!$D$7:$AQ$89,9,0)</f>
        <v>0</v>
      </c>
      <c r="AA73" s="102">
        <f>VLOOKUP($D73,'факт '!$D$7:$AQ$89,10,0)</f>
        <v>0</v>
      </c>
      <c r="AB73" s="102">
        <f t="shared" si="2329"/>
        <v>0</v>
      </c>
      <c r="AC73" s="102">
        <f t="shared" si="2330"/>
        <v>0</v>
      </c>
      <c r="AD73" s="103">
        <f t="shared" si="2331"/>
        <v>0</v>
      </c>
      <c r="AE73" s="103">
        <f t="shared" si="2332"/>
        <v>0</v>
      </c>
      <c r="AF73" s="102"/>
      <c r="AG73" s="102"/>
      <c r="AH73" s="102"/>
      <c r="AI73" s="102"/>
      <c r="AJ73" s="102">
        <f>VLOOKUP($D73,'факт '!$D$7:$AQ$89,5,0)</f>
        <v>0</v>
      </c>
      <c r="AK73" s="102">
        <f>VLOOKUP($D73,'факт '!$D$7:$AQ$89,6,0)</f>
        <v>0</v>
      </c>
      <c r="AL73" s="102"/>
      <c r="AM73" s="102"/>
      <c r="AN73" s="102">
        <f t="shared" si="2333"/>
        <v>0</v>
      </c>
      <c r="AO73" s="102">
        <f t="shared" si="2334"/>
        <v>0</v>
      </c>
      <c r="AP73" s="103">
        <f t="shared" si="2335"/>
        <v>0</v>
      </c>
      <c r="AQ73" s="103">
        <f t="shared" si="2336"/>
        <v>0</v>
      </c>
      <c r="AR73" s="102"/>
      <c r="AS73" s="102"/>
      <c r="AT73" s="102"/>
      <c r="AU73" s="102"/>
      <c r="AV73" s="102">
        <f>VLOOKUP($D73,'факт '!$D$7:$AQ$89,11,0)</f>
        <v>0</v>
      </c>
      <c r="AW73" s="102">
        <f>VLOOKUP($D73,'факт '!$D$7:$AQ$89,12,0)</f>
        <v>0</v>
      </c>
      <c r="AX73" s="102"/>
      <c r="AY73" s="102"/>
      <c r="AZ73" s="102">
        <f t="shared" si="2337"/>
        <v>0</v>
      </c>
      <c r="BA73" s="102">
        <f t="shared" si="2338"/>
        <v>0</v>
      </c>
      <c r="BB73" s="103">
        <f t="shared" si="2339"/>
        <v>0</v>
      </c>
      <c r="BC73" s="103">
        <f t="shared" si="2340"/>
        <v>0</v>
      </c>
      <c r="BD73" s="102"/>
      <c r="BE73" s="102"/>
      <c r="BF73" s="102"/>
      <c r="BG73" s="102"/>
      <c r="BH73" s="102">
        <f>VLOOKUP($D73,'факт '!$D$7:$AQ$89,15,0)</f>
        <v>1</v>
      </c>
      <c r="BI73" s="102">
        <f>VLOOKUP($D73,'факт '!$D$7:$AQ$89,16,0)</f>
        <v>132430.14000000001</v>
      </c>
      <c r="BJ73" s="102">
        <f>VLOOKUP($D73,'факт '!$D$7:$AQ$89,17,0)</f>
        <v>0</v>
      </c>
      <c r="BK73" s="102">
        <f>VLOOKUP($D73,'факт '!$D$7:$AQ$89,18,0)</f>
        <v>0</v>
      </c>
      <c r="BL73" s="102">
        <f t="shared" si="2341"/>
        <v>1</v>
      </c>
      <c r="BM73" s="102">
        <f t="shared" si="2342"/>
        <v>132430.14000000001</v>
      </c>
      <c r="BN73" s="103">
        <f t="shared" si="2343"/>
        <v>1</v>
      </c>
      <c r="BO73" s="103">
        <f t="shared" si="2344"/>
        <v>132430.14000000001</v>
      </c>
      <c r="BP73" s="102"/>
      <c r="BQ73" s="102"/>
      <c r="BR73" s="102"/>
      <c r="BS73" s="102"/>
      <c r="BT73" s="102">
        <f>VLOOKUP($D73,'факт '!$D$7:$AQ$89,19,0)</f>
        <v>0</v>
      </c>
      <c r="BU73" s="102">
        <f>VLOOKUP($D73,'факт '!$D$7:$AQ$89,20,0)</f>
        <v>0</v>
      </c>
      <c r="BV73" s="102">
        <f>VLOOKUP($D73,'факт '!$D$7:$AQ$89,21,0)</f>
        <v>0</v>
      </c>
      <c r="BW73" s="102">
        <f>VLOOKUP($D73,'факт '!$D$7:$AQ$89,22,0)</f>
        <v>0</v>
      </c>
      <c r="BX73" s="102">
        <f t="shared" si="2345"/>
        <v>0</v>
      </c>
      <c r="BY73" s="102">
        <f t="shared" si="2346"/>
        <v>0</v>
      </c>
      <c r="BZ73" s="103">
        <f t="shared" si="2347"/>
        <v>0</v>
      </c>
      <c r="CA73" s="103">
        <f t="shared" si="2348"/>
        <v>0</v>
      </c>
      <c r="CB73" s="102"/>
      <c r="CC73" s="102"/>
      <c r="CD73" s="102"/>
      <c r="CE73" s="102"/>
      <c r="CF73" s="102">
        <f>VLOOKUP($D73,'факт '!$D$7:$AQ$89,23,0)</f>
        <v>0</v>
      </c>
      <c r="CG73" s="102">
        <f>VLOOKUP($D73,'факт '!$D$7:$AQ$89,24,0)</f>
        <v>0</v>
      </c>
      <c r="CH73" s="102">
        <f>VLOOKUP($D73,'факт '!$D$7:$AQ$89,25,0)</f>
        <v>0</v>
      </c>
      <c r="CI73" s="102">
        <f>VLOOKUP($D73,'факт '!$D$7:$AQ$89,26,0)</f>
        <v>0</v>
      </c>
      <c r="CJ73" s="102">
        <f t="shared" si="2349"/>
        <v>0</v>
      </c>
      <c r="CK73" s="102">
        <f t="shared" si="2350"/>
        <v>0</v>
      </c>
      <c r="CL73" s="103">
        <f t="shared" si="2351"/>
        <v>0</v>
      </c>
      <c r="CM73" s="103">
        <f t="shared" si="2352"/>
        <v>0</v>
      </c>
      <c r="CN73" s="102"/>
      <c r="CO73" s="102"/>
      <c r="CP73" s="102"/>
      <c r="CQ73" s="102"/>
      <c r="CR73" s="102">
        <f>VLOOKUP($D73,'факт '!$D$7:$AQ$89,27,0)</f>
        <v>0</v>
      </c>
      <c r="CS73" s="102">
        <f>VLOOKUP($D73,'факт '!$D$7:$AQ$89,28,0)</f>
        <v>0</v>
      </c>
      <c r="CT73" s="102">
        <f>VLOOKUP($D73,'факт '!$D$7:$AQ$89,29,0)</f>
        <v>0</v>
      </c>
      <c r="CU73" s="102">
        <f>VLOOKUP($D73,'факт '!$D$7:$AQ$89,30,0)</f>
        <v>0</v>
      </c>
      <c r="CV73" s="102">
        <f t="shared" si="2353"/>
        <v>0</v>
      </c>
      <c r="CW73" s="102">
        <f t="shared" si="2354"/>
        <v>0</v>
      </c>
      <c r="CX73" s="103">
        <f t="shared" si="2355"/>
        <v>0</v>
      </c>
      <c r="CY73" s="103">
        <f t="shared" si="2356"/>
        <v>0</v>
      </c>
      <c r="CZ73" s="102"/>
      <c r="DA73" s="102"/>
      <c r="DB73" s="102"/>
      <c r="DC73" s="102"/>
      <c r="DD73" s="102">
        <f>VLOOKUP($D73,'факт '!$D$7:$AQ$89,31,0)</f>
        <v>0</v>
      </c>
      <c r="DE73" s="102">
        <f>VLOOKUP($D73,'факт '!$D$7:$AQ$89,32,0)</f>
        <v>0</v>
      </c>
      <c r="DF73" s="102"/>
      <c r="DG73" s="102"/>
      <c r="DH73" s="102">
        <f t="shared" si="2357"/>
        <v>0</v>
      </c>
      <c r="DI73" s="102">
        <f t="shared" si="2358"/>
        <v>0</v>
      </c>
      <c r="DJ73" s="103">
        <f t="shared" si="2359"/>
        <v>0</v>
      </c>
      <c r="DK73" s="103">
        <f t="shared" si="2360"/>
        <v>0</v>
      </c>
      <c r="DL73" s="102"/>
      <c r="DM73" s="102"/>
      <c r="DN73" s="102"/>
      <c r="DO73" s="102"/>
      <c r="DP73" s="102">
        <f>VLOOKUP($D73,'факт '!$D$7:$AQ$89,13,0)</f>
        <v>0</v>
      </c>
      <c r="DQ73" s="102">
        <f>VLOOKUP($D73,'факт '!$D$7:$AQ$89,14,0)</f>
        <v>0</v>
      </c>
      <c r="DR73" s="102"/>
      <c r="DS73" s="102"/>
      <c r="DT73" s="102">
        <f t="shared" si="2361"/>
        <v>0</v>
      </c>
      <c r="DU73" s="102">
        <f t="shared" si="2362"/>
        <v>0</v>
      </c>
      <c r="DV73" s="103">
        <f t="shared" si="2363"/>
        <v>0</v>
      </c>
      <c r="DW73" s="103">
        <f t="shared" si="2364"/>
        <v>0</v>
      </c>
      <c r="DX73" s="102"/>
      <c r="DY73" s="102"/>
      <c r="DZ73" s="102"/>
      <c r="EA73" s="102"/>
      <c r="EB73" s="102">
        <f>VLOOKUP($D73,'факт '!$D$7:$AQ$89,33,0)</f>
        <v>0</v>
      </c>
      <c r="EC73" s="102">
        <f>VLOOKUP($D73,'факт '!$D$7:$AQ$89,34,0)</f>
        <v>0</v>
      </c>
      <c r="ED73" s="102">
        <f>VLOOKUP($D73,'факт '!$D$7:$AQ$89,35,0)</f>
        <v>0</v>
      </c>
      <c r="EE73" s="102">
        <f>VLOOKUP($D73,'факт '!$D$7:$AQ$89,36,0)</f>
        <v>0</v>
      </c>
      <c r="EF73" s="102">
        <f t="shared" si="2365"/>
        <v>0</v>
      </c>
      <c r="EG73" s="102">
        <f t="shared" si="2366"/>
        <v>0</v>
      </c>
      <c r="EH73" s="103">
        <f t="shared" si="2367"/>
        <v>0</v>
      </c>
      <c r="EI73" s="103">
        <f t="shared" si="2368"/>
        <v>0</v>
      </c>
      <c r="EJ73" s="102"/>
      <c r="EK73" s="102"/>
      <c r="EL73" s="102"/>
      <c r="EM73" s="102"/>
      <c r="EN73" s="102">
        <f>VLOOKUP($D73,'факт '!$D$7:$AQ$89,37,0)</f>
        <v>0</v>
      </c>
      <c r="EO73" s="102">
        <f>VLOOKUP($D73,'факт '!$D$7:$AQ$89,38,0)</f>
        <v>0</v>
      </c>
      <c r="EP73" s="102">
        <f>VLOOKUP($D73,'факт '!$D$7:$AQ$89,39,0)</f>
        <v>0</v>
      </c>
      <c r="EQ73" s="102">
        <f>VLOOKUP($D73,'факт '!$D$7:$AQ$89,40,0)</f>
        <v>0</v>
      </c>
      <c r="ER73" s="102">
        <f t="shared" si="2369"/>
        <v>0</v>
      </c>
      <c r="ES73" s="102">
        <f t="shared" si="2370"/>
        <v>0</v>
      </c>
      <c r="ET73" s="103">
        <f t="shared" si="2371"/>
        <v>0</v>
      </c>
      <c r="EU73" s="103">
        <f t="shared" si="2372"/>
        <v>0</v>
      </c>
      <c r="EV73" s="102"/>
      <c r="EW73" s="102"/>
      <c r="EX73" s="102"/>
      <c r="EY73" s="102"/>
      <c r="EZ73" s="102"/>
      <c r="FA73" s="102"/>
      <c r="FB73" s="102"/>
      <c r="FC73" s="102"/>
      <c r="FD73" s="102">
        <f t="shared" si="2373"/>
        <v>0</v>
      </c>
      <c r="FE73" s="102">
        <f t="shared" si="2374"/>
        <v>0</v>
      </c>
      <c r="FF73" s="103">
        <f t="shared" si="2295"/>
        <v>0</v>
      </c>
      <c r="FG73" s="103">
        <f t="shared" si="2296"/>
        <v>0</v>
      </c>
      <c r="FH73" s="102"/>
      <c r="FI73" s="102"/>
      <c r="FJ73" s="102"/>
      <c r="FK73" s="102"/>
      <c r="FL73" s="102"/>
      <c r="FM73" s="102"/>
      <c r="FN73" s="102"/>
      <c r="FO73" s="102"/>
      <c r="FP73" s="102">
        <f t="shared" si="2375"/>
        <v>0</v>
      </c>
      <c r="FQ73" s="102">
        <f t="shared" si="2376"/>
        <v>0</v>
      </c>
      <c r="FR73" s="103">
        <f t="shared" si="2298"/>
        <v>0</v>
      </c>
      <c r="FS73" s="103">
        <f t="shared" si="2299"/>
        <v>0</v>
      </c>
      <c r="FT73" s="102"/>
      <c r="FU73" s="102"/>
      <c r="FV73" s="102"/>
      <c r="FW73" s="102"/>
      <c r="FX73" s="102"/>
      <c r="FY73" s="102"/>
      <c r="FZ73" s="102"/>
      <c r="GA73" s="102"/>
      <c r="GB73" s="102">
        <f t="shared" si="2377"/>
        <v>0</v>
      </c>
      <c r="GC73" s="102">
        <f t="shared" si="2378"/>
        <v>0</v>
      </c>
      <c r="GD73" s="103">
        <f t="shared" si="2301"/>
        <v>0</v>
      </c>
      <c r="GE73" s="103">
        <f t="shared" si="2302"/>
        <v>0</v>
      </c>
      <c r="GF73" s="102">
        <f t="shared" si="2379"/>
        <v>0</v>
      </c>
      <c r="GG73" s="102">
        <f t="shared" si="2380"/>
        <v>0</v>
      </c>
      <c r="GH73" s="102">
        <f t="shared" si="2381"/>
        <v>0</v>
      </c>
      <c r="GI73" s="102">
        <f t="shared" si="2382"/>
        <v>0</v>
      </c>
      <c r="GJ73" s="102">
        <f t="shared" si="2383"/>
        <v>1</v>
      </c>
      <c r="GK73" s="102">
        <f t="shared" si="2384"/>
        <v>132430.14000000001</v>
      </c>
      <c r="GL73" s="102">
        <f t="shared" si="2385"/>
        <v>0</v>
      </c>
      <c r="GM73" s="102">
        <f t="shared" si="2386"/>
        <v>0</v>
      </c>
      <c r="GN73" s="102">
        <f t="shared" si="2387"/>
        <v>1</v>
      </c>
      <c r="GO73" s="102">
        <f t="shared" si="2388"/>
        <v>132430.14000000001</v>
      </c>
      <c r="GP73" s="102"/>
      <c r="GQ73" s="102"/>
      <c r="GR73" s="147"/>
      <c r="GS73" s="81"/>
      <c r="GT73" s="183">
        <v>132430.14440000002</v>
      </c>
      <c r="GU73" s="183">
        <f t="shared" si="183"/>
        <v>132430.14000000001</v>
      </c>
    </row>
    <row r="74" spans="2:203" ht="23.25" hidden="1" customHeight="1" x14ac:dyDescent="0.2">
      <c r="B74" s="81" t="s">
        <v>169</v>
      </c>
      <c r="C74" s="82" t="s">
        <v>170</v>
      </c>
      <c r="D74" s="89">
        <v>246</v>
      </c>
      <c r="E74" s="86" t="s">
        <v>171</v>
      </c>
      <c r="F74" s="89">
        <v>16</v>
      </c>
      <c r="G74" s="101">
        <v>132430.14440000002</v>
      </c>
      <c r="H74" s="102"/>
      <c r="I74" s="102"/>
      <c r="J74" s="102"/>
      <c r="K74" s="102"/>
      <c r="L74" s="102">
        <f>VLOOKUP($D74,'факт '!$D$7:$AQ$89,3,0)</f>
        <v>0</v>
      </c>
      <c r="M74" s="102">
        <f>VLOOKUP($D74,'факт '!$D$7:$AQ$89,4,0)</f>
        <v>0</v>
      </c>
      <c r="N74" s="102"/>
      <c r="O74" s="102"/>
      <c r="P74" s="102">
        <f t="shared" si="2325"/>
        <v>0</v>
      </c>
      <c r="Q74" s="102">
        <f t="shared" si="2326"/>
        <v>0</v>
      </c>
      <c r="R74" s="103">
        <f t="shared" si="2327"/>
        <v>0</v>
      </c>
      <c r="S74" s="103">
        <f t="shared" si="2328"/>
        <v>0</v>
      </c>
      <c r="T74" s="102"/>
      <c r="U74" s="102"/>
      <c r="V74" s="102"/>
      <c r="W74" s="102"/>
      <c r="X74" s="102">
        <f>VLOOKUP($D74,'факт '!$D$7:$AQ$89,7,0)</f>
        <v>0</v>
      </c>
      <c r="Y74" s="102">
        <f>VLOOKUP($D74,'факт '!$D$7:$AQ$89,8,0)</f>
        <v>0</v>
      </c>
      <c r="Z74" s="102">
        <f>VLOOKUP($D74,'факт '!$D$7:$AQ$89,9,0)</f>
        <v>0</v>
      </c>
      <c r="AA74" s="102">
        <f>VLOOKUP($D74,'факт '!$D$7:$AQ$89,10,0)</f>
        <v>0</v>
      </c>
      <c r="AB74" s="102">
        <f t="shared" si="2329"/>
        <v>0</v>
      </c>
      <c r="AC74" s="102">
        <f t="shared" si="2330"/>
        <v>0</v>
      </c>
      <c r="AD74" s="103">
        <f t="shared" si="2331"/>
        <v>0</v>
      </c>
      <c r="AE74" s="103">
        <f t="shared" si="2332"/>
        <v>0</v>
      </c>
      <c r="AF74" s="102"/>
      <c r="AG74" s="102"/>
      <c r="AH74" s="102"/>
      <c r="AI74" s="102"/>
      <c r="AJ74" s="102">
        <f>VLOOKUP($D74,'факт '!$D$7:$AQ$89,5,0)</f>
        <v>0</v>
      </c>
      <c r="AK74" s="102">
        <f>VLOOKUP($D74,'факт '!$D$7:$AQ$89,6,0)</f>
        <v>0</v>
      </c>
      <c r="AL74" s="102"/>
      <c r="AM74" s="102"/>
      <c r="AN74" s="102">
        <f t="shared" si="2333"/>
        <v>0</v>
      </c>
      <c r="AO74" s="102">
        <f t="shared" si="2334"/>
        <v>0</v>
      </c>
      <c r="AP74" s="103">
        <f t="shared" si="2335"/>
        <v>0</v>
      </c>
      <c r="AQ74" s="103">
        <f t="shared" si="2336"/>
        <v>0</v>
      </c>
      <c r="AR74" s="102"/>
      <c r="AS74" s="102"/>
      <c r="AT74" s="102"/>
      <c r="AU74" s="102"/>
      <c r="AV74" s="102">
        <f>VLOOKUP($D74,'факт '!$D$7:$AQ$89,11,0)</f>
        <v>1</v>
      </c>
      <c r="AW74" s="102">
        <f>VLOOKUP($D74,'факт '!$D$7:$AQ$89,12,0)</f>
        <v>132430.14000000001</v>
      </c>
      <c r="AX74" s="102"/>
      <c r="AY74" s="102"/>
      <c r="AZ74" s="102">
        <f t="shared" si="2337"/>
        <v>1</v>
      </c>
      <c r="BA74" s="102">
        <f t="shared" si="2338"/>
        <v>132430.14000000001</v>
      </c>
      <c r="BB74" s="103">
        <f t="shared" si="2339"/>
        <v>1</v>
      </c>
      <c r="BC74" s="103">
        <f t="shared" si="2340"/>
        <v>132430.14000000001</v>
      </c>
      <c r="BD74" s="102"/>
      <c r="BE74" s="102"/>
      <c r="BF74" s="102"/>
      <c r="BG74" s="102"/>
      <c r="BH74" s="102">
        <f>VLOOKUP($D74,'факт '!$D$7:$AQ$89,15,0)</f>
        <v>0</v>
      </c>
      <c r="BI74" s="102">
        <f>VLOOKUP($D74,'факт '!$D$7:$AQ$89,16,0)</f>
        <v>0</v>
      </c>
      <c r="BJ74" s="102">
        <f>VLOOKUP($D74,'факт '!$D$7:$AQ$89,17,0)</f>
        <v>0</v>
      </c>
      <c r="BK74" s="102">
        <f>VLOOKUP($D74,'факт '!$D$7:$AQ$89,18,0)</f>
        <v>0</v>
      </c>
      <c r="BL74" s="102">
        <f t="shared" si="2341"/>
        <v>0</v>
      </c>
      <c r="BM74" s="102">
        <f t="shared" si="2342"/>
        <v>0</v>
      </c>
      <c r="BN74" s="103">
        <f t="shared" si="2343"/>
        <v>0</v>
      </c>
      <c r="BO74" s="103">
        <f t="shared" si="2344"/>
        <v>0</v>
      </c>
      <c r="BP74" s="102"/>
      <c r="BQ74" s="102"/>
      <c r="BR74" s="102"/>
      <c r="BS74" s="102"/>
      <c r="BT74" s="102">
        <f>VLOOKUP($D74,'факт '!$D$7:$AQ$89,19,0)</f>
        <v>0</v>
      </c>
      <c r="BU74" s="102">
        <f>VLOOKUP($D74,'факт '!$D$7:$AQ$89,20,0)</f>
        <v>0</v>
      </c>
      <c r="BV74" s="102">
        <f>VLOOKUP($D74,'факт '!$D$7:$AQ$89,21,0)</f>
        <v>0</v>
      </c>
      <c r="BW74" s="102">
        <f>VLOOKUP($D74,'факт '!$D$7:$AQ$89,22,0)</f>
        <v>0</v>
      </c>
      <c r="BX74" s="102">
        <f t="shared" si="2345"/>
        <v>0</v>
      </c>
      <c r="BY74" s="102">
        <f t="shared" si="2346"/>
        <v>0</v>
      </c>
      <c r="BZ74" s="103">
        <f t="shared" si="2347"/>
        <v>0</v>
      </c>
      <c r="CA74" s="103">
        <f t="shared" si="2348"/>
        <v>0</v>
      </c>
      <c r="CB74" s="102"/>
      <c r="CC74" s="102"/>
      <c r="CD74" s="102"/>
      <c r="CE74" s="102"/>
      <c r="CF74" s="102">
        <f>VLOOKUP($D74,'факт '!$D$7:$AQ$89,23,0)</f>
        <v>0</v>
      </c>
      <c r="CG74" s="102">
        <f>VLOOKUP($D74,'факт '!$D$7:$AQ$89,24,0)</f>
        <v>0</v>
      </c>
      <c r="CH74" s="102">
        <f>VLOOKUP($D74,'факт '!$D$7:$AQ$89,25,0)</f>
        <v>0</v>
      </c>
      <c r="CI74" s="102">
        <f>VLOOKUP($D74,'факт '!$D$7:$AQ$89,26,0)</f>
        <v>0</v>
      </c>
      <c r="CJ74" s="102">
        <f t="shared" si="2349"/>
        <v>0</v>
      </c>
      <c r="CK74" s="102">
        <f t="shared" si="2350"/>
        <v>0</v>
      </c>
      <c r="CL74" s="103">
        <f t="shared" si="2351"/>
        <v>0</v>
      </c>
      <c r="CM74" s="103">
        <f t="shared" si="2352"/>
        <v>0</v>
      </c>
      <c r="CN74" s="102"/>
      <c r="CO74" s="102"/>
      <c r="CP74" s="102"/>
      <c r="CQ74" s="102"/>
      <c r="CR74" s="102">
        <f>VLOOKUP($D74,'факт '!$D$7:$AQ$89,27,0)</f>
        <v>0</v>
      </c>
      <c r="CS74" s="102">
        <f>VLOOKUP($D74,'факт '!$D$7:$AQ$89,28,0)</f>
        <v>0</v>
      </c>
      <c r="CT74" s="102">
        <f>VLOOKUP($D74,'факт '!$D$7:$AQ$89,29,0)</f>
        <v>0</v>
      </c>
      <c r="CU74" s="102">
        <f>VLOOKUP($D74,'факт '!$D$7:$AQ$89,30,0)</f>
        <v>0</v>
      </c>
      <c r="CV74" s="102">
        <f t="shared" si="2353"/>
        <v>0</v>
      </c>
      <c r="CW74" s="102">
        <f t="shared" si="2354"/>
        <v>0</v>
      </c>
      <c r="CX74" s="103">
        <f t="shared" si="2355"/>
        <v>0</v>
      </c>
      <c r="CY74" s="103">
        <f t="shared" si="2356"/>
        <v>0</v>
      </c>
      <c r="CZ74" s="102"/>
      <c r="DA74" s="102"/>
      <c r="DB74" s="102"/>
      <c r="DC74" s="102"/>
      <c r="DD74" s="102">
        <f>VLOOKUP($D74,'факт '!$D$7:$AQ$89,31,0)</f>
        <v>0</v>
      </c>
      <c r="DE74" s="102">
        <f>VLOOKUP($D74,'факт '!$D$7:$AQ$89,32,0)</f>
        <v>0</v>
      </c>
      <c r="DF74" s="102"/>
      <c r="DG74" s="102"/>
      <c r="DH74" s="102">
        <f t="shared" si="2357"/>
        <v>0</v>
      </c>
      <c r="DI74" s="102">
        <f t="shared" si="2358"/>
        <v>0</v>
      </c>
      <c r="DJ74" s="103">
        <f t="shared" si="2359"/>
        <v>0</v>
      </c>
      <c r="DK74" s="103">
        <f t="shared" si="2360"/>
        <v>0</v>
      </c>
      <c r="DL74" s="102"/>
      <c r="DM74" s="102"/>
      <c r="DN74" s="102"/>
      <c r="DO74" s="102"/>
      <c r="DP74" s="102">
        <f>VLOOKUP($D74,'факт '!$D$7:$AQ$89,13,0)</f>
        <v>0</v>
      </c>
      <c r="DQ74" s="102">
        <f>VLOOKUP($D74,'факт '!$D$7:$AQ$89,14,0)</f>
        <v>0</v>
      </c>
      <c r="DR74" s="102"/>
      <c r="DS74" s="102"/>
      <c r="DT74" s="102">
        <f t="shared" si="2361"/>
        <v>0</v>
      </c>
      <c r="DU74" s="102">
        <f t="shared" si="2362"/>
        <v>0</v>
      </c>
      <c r="DV74" s="103">
        <f t="shared" si="2363"/>
        <v>0</v>
      </c>
      <c r="DW74" s="103">
        <f t="shared" si="2364"/>
        <v>0</v>
      </c>
      <c r="DX74" s="102"/>
      <c r="DY74" s="102"/>
      <c r="DZ74" s="102"/>
      <c r="EA74" s="102"/>
      <c r="EB74" s="102">
        <f>VLOOKUP($D74,'факт '!$D$7:$AQ$89,33,0)</f>
        <v>0</v>
      </c>
      <c r="EC74" s="102">
        <f>VLOOKUP($D74,'факт '!$D$7:$AQ$89,34,0)</f>
        <v>0</v>
      </c>
      <c r="ED74" s="102">
        <f>VLOOKUP($D74,'факт '!$D$7:$AQ$89,35,0)</f>
        <v>0</v>
      </c>
      <c r="EE74" s="102">
        <f>VLOOKUP($D74,'факт '!$D$7:$AQ$89,36,0)</f>
        <v>0</v>
      </c>
      <c r="EF74" s="102">
        <f t="shared" si="2365"/>
        <v>0</v>
      </c>
      <c r="EG74" s="102">
        <f t="shared" si="2366"/>
        <v>0</v>
      </c>
      <c r="EH74" s="103">
        <f t="shared" si="2367"/>
        <v>0</v>
      </c>
      <c r="EI74" s="103">
        <f t="shared" si="2368"/>
        <v>0</v>
      </c>
      <c r="EJ74" s="102"/>
      <c r="EK74" s="102"/>
      <c r="EL74" s="102"/>
      <c r="EM74" s="102"/>
      <c r="EN74" s="102">
        <f>VLOOKUP($D74,'факт '!$D$7:$AQ$89,37,0)</f>
        <v>0</v>
      </c>
      <c r="EO74" s="102">
        <f>VLOOKUP($D74,'факт '!$D$7:$AQ$89,38,0)</f>
        <v>0</v>
      </c>
      <c r="EP74" s="102">
        <f>VLOOKUP($D74,'факт '!$D$7:$AQ$89,39,0)</f>
        <v>0</v>
      </c>
      <c r="EQ74" s="102">
        <f>VLOOKUP($D74,'факт '!$D$7:$AQ$89,40,0)</f>
        <v>0</v>
      </c>
      <c r="ER74" s="102">
        <f t="shared" si="2369"/>
        <v>0</v>
      </c>
      <c r="ES74" s="102">
        <f t="shared" si="2370"/>
        <v>0</v>
      </c>
      <c r="ET74" s="103">
        <f t="shared" si="2371"/>
        <v>0</v>
      </c>
      <c r="EU74" s="103">
        <f t="shared" si="2372"/>
        <v>0</v>
      </c>
      <c r="EV74" s="102"/>
      <c r="EW74" s="102"/>
      <c r="EX74" s="102"/>
      <c r="EY74" s="102"/>
      <c r="EZ74" s="102"/>
      <c r="FA74" s="102"/>
      <c r="FB74" s="102"/>
      <c r="FC74" s="102"/>
      <c r="FD74" s="102">
        <f t="shared" si="2373"/>
        <v>0</v>
      </c>
      <c r="FE74" s="102">
        <f t="shared" si="2374"/>
        <v>0</v>
      </c>
      <c r="FF74" s="103">
        <f t="shared" si="2295"/>
        <v>0</v>
      </c>
      <c r="FG74" s="103">
        <f t="shared" si="2296"/>
        <v>0</v>
      </c>
      <c r="FH74" s="102"/>
      <c r="FI74" s="102"/>
      <c r="FJ74" s="102"/>
      <c r="FK74" s="102"/>
      <c r="FL74" s="102"/>
      <c r="FM74" s="102"/>
      <c r="FN74" s="102"/>
      <c r="FO74" s="102"/>
      <c r="FP74" s="102">
        <f t="shared" si="2375"/>
        <v>0</v>
      </c>
      <c r="FQ74" s="102">
        <f t="shared" si="2376"/>
        <v>0</v>
      </c>
      <c r="FR74" s="103">
        <f t="shared" si="2298"/>
        <v>0</v>
      </c>
      <c r="FS74" s="103">
        <f t="shared" si="2299"/>
        <v>0</v>
      </c>
      <c r="FT74" s="102"/>
      <c r="FU74" s="102"/>
      <c r="FV74" s="102"/>
      <c r="FW74" s="102"/>
      <c r="FX74" s="102"/>
      <c r="FY74" s="102"/>
      <c r="FZ74" s="102"/>
      <c r="GA74" s="102"/>
      <c r="GB74" s="102">
        <f t="shared" si="2377"/>
        <v>0</v>
      </c>
      <c r="GC74" s="102">
        <f t="shared" si="2378"/>
        <v>0</v>
      </c>
      <c r="GD74" s="103">
        <f t="shared" si="2301"/>
        <v>0</v>
      </c>
      <c r="GE74" s="103">
        <f t="shared" si="2302"/>
        <v>0</v>
      </c>
      <c r="GF74" s="102">
        <f t="shared" si="2379"/>
        <v>0</v>
      </c>
      <c r="GG74" s="102">
        <f t="shared" si="2380"/>
        <v>0</v>
      </c>
      <c r="GH74" s="102">
        <f t="shared" si="2381"/>
        <v>0</v>
      </c>
      <c r="GI74" s="102">
        <f t="shared" si="2382"/>
        <v>0</v>
      </c>
      <c r="GJ74" s="102">
        <f t="shared" si="2383"/>
        <v>1</v>
      </c>
      <c r="GK74" s="102">
        <f t="shared" si="2384"/>
        <v>132430.14000000001</v>
      </c>
      <c r="GL74" s="102">
        <f t="shared" si="2385"/>
        <v>0</v>
      </c>
      <c r="GM74" s="102">
        <f t="shared" si="2386"/>
        <v>0</v>
      </c>
      <c r="GN74" s="102">
        <f t="shared" si="2387"/>
        <v>1</v>
      </c>
      <c r="GO74" s="102">
        <f t="shared" si="2388"/>
        <v>132430.14000000001</v>
      </c>
      <c r="GP74" s="102"/>
      <c r="GQ74" s="102"/>
      <c r="GR74" s="147"/>
      <c r="GS74" s="81"/>
      <c r="GT74" s="183">
        <v>132430.14440000002</v>
      </c>
      <c r="GU74" s="183">
        <f t="shared" si="183"/>
        <v>132430.14000000001</v>
      </c>
    </row>
    <row r="75" spans="2:203" ht="23.25" hidden="1" customHeight="1" x14ac:dyDescent="0.2">
      <c r="B75" s="81" t="s">
        <v>169</v>
      </c>
      <c r="C75" s="82" t="s">
        <v>170</v>
      </c>
      <c r="D75" s="89">
        <v>260</v>
      </c>
      <c r="E75" s="86" t="s">
        <v>172</v>
      </c>
      <c r="F75" s="89">
        <v>16</v>
      </c>
      <c r="G75" s="101">
        <v>132430.14440000002</v>
      </c>
      <c r="H75" s="102"/>
      <c r="I75" s="102"/>
      <c r="J75" s="102"/>
      <c r="K75" s="102"/>
      <c r="L75" s="102">
        <f>VLOOKUP($D75,'факт '!$D$7:$AQ$89,3,0)</f>
        <v>0</v>
      </c>
      <c r="M75" s="102">
        <f>VLOOKUP($D75,'факт '!$D$7:$AQ$89,4,0)</f>
        <v>0</v>
      </c>
      <c r="N75" s="102"/>
      <c r="O75" s="102"/>
      <c r="P75" s="102">
        <f t="shared" si="2325"/>
        <v>0</v>
      </c>
      <c r="Q75" s="102">
        <f t="shared" si="2326"/>
        <v>0</v>
      </c>
      <c r="R75" s="103">
        <f t="shared" si="2327"/>
        <v>0</v>
      </c>
      <c r="S75" s="103">
        <f t="shared" si="2328"/>
        <v>0</v>
      </c>
      <c r="T75" s="102"/>
      <c r="U75" s="102"/>
      <c r="V75" s="102"/>
      <c r="W75" s="102"/>
      <c r="X75" s="102">
        <f>VLOOKUP($D75,'факт '!$D$7:$AQ$89,7,0)</f>
        <v>0</v>
      </c>
      <c r="Y75" s="102">
        <f>VLOOKUP($D75,'факт '!$D$7:$AQ$89,8,0)</f>
        <v>0</v>
      </c>
      <c r="Z75" s="102">
        <f>VLOOKUP($D75,'факт '!$D$7:$AQ$89,9,0)</f>
        <v>0</v>
      </c>
      <c r="AA75" s="102">
        <f>VLOOKUP($D75,'факт '!$D$7:$AQ$89,10,0)</f>
        <v>0</v>
      </c>
      <c r="AB75" s="102">
        <f t="shared" si="2329"/>
        <v>0</v>
      </c>
      <c r="AC75" s="102">
        <f t="shared" si="2330"/>
        <v>0</v>
      </c>
      <c r="AD75" s="103">
        <f t="shared" si="2331"/>
        <v>0</v>
      </c>
      <c r="AE75" s="103">
        <f t="shared" si="2332"/>
        <v>0</v>
      </c>
      <c r="AF75" s="102"/>
      <c r="AG75" s="102"/>
      <c r="AH75" s="102"/>
      <c r="AI75" s="102"/>
      <c r="AJ75" s="102">
        <f>VLOOKUP($D75,'факт '!$D$7:$AQ$89,5,0)</f>
        <v>0</v>
      </c>
      <c r="AK75" s="102">
        <f>VLOOKUP($D75,'факт '!$D$7:$AQ$89,6,0)</f>
        <v>0</v>
      </c>
      <c r="AL75" s="102"/>
      <c r="AM75" s="102"/>
      <c r="AN75" s="102">
        <f t="shared" si="2333"/>
        <v>0</v>
      </c>
      <c r="AO75" s="102">
        <f t="shared" si="2334"/>
        <v>0</v>
      </c>
      <c r="AP75" s="103">
        <f t="shared" si="2335"/>
        <v>0</v>
      </c>
      <c r="AQ75" s="103">
        <f t="shared" si="2336"/>
        <v>0</v>
      </c>
      <c r="AR75" s="102"/>
      <c r="AS75" s="102"/>
      <c r="AT75" s="102"/>
      <c r="AU75" s="102"/>
      <c r="AV75" s="102">
        <f>VLOOKUP($D75,'факт '!$D$7:$AQ$89,11,0)</f>
        <v>0</v>
      </c>
      <c r="AW75" s="102">
        <f>VLOOKUP($D75,'факт '!$D$7:$AQ$89,12,0)</f>
        <v>0</v>
      </c>
      <c r="AX75" s="102"/>
      <c r="AY75" s="102"/>
      <c r="AZ75" s="102">
        <f t="shared" si="2337"/>
        <v>0</v>
      </c>
      <c r="BA75" s="102">
        <f t="shared" si="2338"/>
        <v>0</v>
      </c>
      <c r="BB75" s="103">
        <f t="shared" si="2339"/>
        <v>0</v>
      </c>
      <c r="BC75" s="103">
        <f t="shared" si="2340"/>
        <v>0</v>
      </c>
      <c r="BD75" s="102"/>
      <c r="BE75" s="102"/>
      <c r="BF75" s="102"/>
      <c r="BG75" s="102"/>
      <c r="BH75" s="102">
        <f>VLOOKUP($D75,'факт '!$D$7:$AQ$89,15,0)</f>
        <v>1</v>
      </c>
      <c r="BI75" s="102">
        <f>VLOOKUP($D75,'факт '!$D$7:$AQ$89,16,0)</f>
        <v>132430.14000000001</v>
      </c>
      <c r="BJ75" s="102">
        <f>VLOOKUP($D75,'факт '!$D$7:$AQ$89,17,0)</f>
        <v>0</v>
      </c>
      <c r="BK75" s="102">
        <f>VLOOKUP($D75,'факт '!$D$7:$AQ$89,18,0)</f>
        <v>0</v>
      </c>
      <c r="BL75" s="102">
        <f t="shared" si="2341"/>
        <v>1</v>
      </c>
      <c r="BM75" s="102">
        <f t="shared" si="2342"/>
        <v>132430.14000000001</v>
      </c>
      <c r="BN75" s="103">
        <f t="shared" si="2343"/>
        <v>1</v>
      </c>
      <c r="BO75" s="103">
        <f t="shared" si="2344"/>
        <v>132430.14000000001</v>
      </c>
      <c r="BP75" s="102"/>
      <c r="BQ75" s="102"/>
      <c r="BR75" s="102"/>
      <c r="BS75" s="102"/>
      <c r="BT75" s="102">
        <f>VLOOKUP($D75,'факт '!$D$7:$AQ$89,19,0)</f>
        <v>0</v>
      </c>
      <c r="BU75" s="102">
        <f>VLOOKUP($D75,'факт '!$D$7:$AQ$89,20,0)</f>
        <v>0</v>
      </c>
      <c r="BV75" s="102">
        <f>VLOOKUP($D75,'факт '!$D$7:$AQ$89,21,0)</f>
        <v>0</v>
      </c>
      <c r="BW75" s="102">
        <f>VLOOKUP($D75,'факт '!$D$7:$AQ$89,22,0)</f>
        <v>0</v>
      </c>
      <c r="BX75" s="102">
        <f t="shared" si="2345"/>
        <v>0</v>
      </c>
      <c r="BY75" s="102">
        <f t="shared" si="2346"/>
        <v>0</v>
      </c>
      <c r="BZ75" s="103">
        <f t="shared" si="2347"/>
        <v>0</v>
      </c>
      <c r="CA75" s="103">
        <f t="shared" si="2348"/>
        <v>0</v>
      </c>
      <c r="CB75" s="102"/>
      <c r="CC75" s="102"/>
      <c r="CD75" s="102"/>
      <c r="CE75" s="102"/>
      <c r="CF75" s="102">
        <f>VLOOKUP($D75,'факт '!$D$7:$AQ$89,23,0)</f>
        <v>0</v>
      </c>
      <c r="CG75" s="102">
        <f>VLOOKUP($D75,'факт '!$D$7:$AQ$89,24,0)</f>
        <v>0</v>
      </c>
      <c r="CH75" s="102">
        <f>VLOOKUP($D75,'факт '!$D$7:$AQ$89,25,0)</f>
        <v>0</v>
      </c>
      <c r="CI75" s="102">
        <f>VLOOKUP($D75,'факт '!$D$7:$AQ$89,26,0)</f>
        <v>0</v>
      </c>
      <c r="CJ75" s="102">
        <f t="shared" si="2349"/>
        <v>0</v>
      </c>
      <c r="CK75" s="102">
        <f t="shared" si="2350"/>
        <v>0</v>
      </c>
      <c r="CL75" s="103">
        <f t="shared" si="2351"/>
        <v>0</v>
      </c>
      <c r="CM75" s="103">
        <f t="shared" si="2352"/>
        <v>0</v>
      </c>
      <c r="CN75" s="102"/>
      <c r="CO75" s="102"/>
      <c r="CP75" s="102"/>
      <c r="CQ75" s="102"/>
      <c r="CR75" s="102">
        <f>VLOOKUP($D75,'факт '!$D$7:$AQ$89,27,0)</f>
        <v>0</v>
      </c>
      <c r="CS75" s="102">
        <f>VLOOKUP($D75,'факт '!$D$7:$AQ$89,28,0)</f>
        <v>0</v>
      </c>
      <c r="CT75" s="102">
        <f>VLOOKUP($D75,'факт '!$D$7:$AQ$89,29,0)</f>
        <v>0</v>
      </c>
      <c r="CU75" s="102">
        <f>VLOOKUP($D75,'факт '!$D$7:$AQ$89,30,0)</f>
        <v>0</v>
      </c>
      <c r="CV75" s="102">
        <f t="shared" si="2353"/>
        <v>0</v>
      </c>
      <c r="CW75" s="102">
        <f t="shared" si="2354"/>
        <v>0</v>
      </c>
      <c r="CX75" s="103">
        <f t="shared" si="2355"/>
        <v>0</v>
      </c>
      <c r="CY75" s="103">
        <f t="shared" si="2356"/>
        <v>0</v>
      </c>
      <c r="CZ75" s="102"/>
      <c r="DA75" s="102"/>
      <c r="DB75" s="102"/>
      <c r="DC75" s="102"/>
      <c r="DD75" s="102">
        <f>VLOOKUP($D75,'факт '!$D$7:$AQ$89,31,0)</f>
        <v>0</v>
      </c>
      <c r="DE75" s="102">
        <f>VLOOKUP($D75,'факт '!$D$7:$AQ$89,32,0)</f>
        <v>0</v>
      </c>
      <c r="DF75" s="102"/>
      <c r="DG75" s="102"/>
      <c r="DH75" s="102">
        <f t="shared" si="2357"/>
        <v>0</v>
      </c>
      <c r="DI75" s="102">
        <f t="shared" si="2358"/>
        <v>0</v>
      </c>
      <c r="DJ75" s="103">
        <f t="shared" si="2359"/>
        <v>0</v>
      </c>
      <c r="DK75" s="103">
        <f t="shared" si="2360"/>
        <v>0</v>
      </c>
      <c r="DL75" s="102"/>
      <c r="DM75" s="102"/>
      <c r="DN75" s="102"/>
      <c r="DO75" s="102"/>
      <c r="DP75" s="102">
        <f>VLOOKUP($D75,'факт '!$D$7:$AQ$89,13,0)</f>
        <v>0</v>
      </c>
      <c r="DQ75" s="102">
        <f>VLOOKUP($D75,'факт '!$D$7:$AQ$89,14,0)</f>
        <v>0</v>
      </c>
      <c r="DR75" s="102"/>
      <c r="DS75" s="102"/>
      <c r="DT75" s="102">
        <f t="shared" si="2361"/>
        <v>0</v>
      </c>
      <c r="DU75" s="102">
        <f t="shared" si="2362"/>
        <v>0</v>
      </c>
      <c r="DV75" s="103">
        <f t="shared" si="2363"/>
        <v>0</v>
      </c>
      <c r="DW75" s="103">
        <f t="shared" si="2364"/>
        <v>0</v>
      </c>
      <c r="DX75" s="102"/>
      <c r="DY75" s="102"/>
      <c r="DZ75" s="102"/>
      <c r="EA75" s="102"/>
      <c r="EB75" s="102">
        <f>VLOOKUP($D75,'факт '!$D$7:$AQ$89,33,0)</f>
        <v>0</v>
      </c>
      <c r="EC75" s="102">
        <f>VLOOKUP($D75,'факт '!$D$7:$AQ$89,34,0)</f>
        <v>0</v>
      </c>
      <c r="ED75" s="102">
        <f>VLOOKUP($D75,'факт '!$D$7:$AQ$89,35,0)</f>
        <v>0</v>
      </c>
      <c r="EE75" s="102">
        <f>VLOOKUP($D75,'факт '!$D$7:$AQ$89,36,0)</f>
        <v>0</v>
      </c>
      <c r="EF75" s="102">
        <f t="shared" si="2365"/>
        <v>0</v>
      </c>
      <c r="EG75" s="102">
        <f t="shared" si="2366"/>
        <v>0</v>
      </c>
      <c r="EH75" s="103">
        <f t="shared" si="2367"/>
        <v>0</v>
      </c>
      <c r="EI75" s="103">
        <f t="shared" si="2368"/>
        <v>0</v>
      </c>
      <c r="EJ75" s="102"/>
      <c r="EK75" s="102"/>
      <c r="EL75" s="102"/>
      <c r="EM75" s="102"/>
      <c r="EN75" s="102">
        <f>VLOOKUP($D75,'факт '!$D$7:$AQ$89,37,0)</f>
        <v>0</v>
      </c>
      <c r="EO75" s="102">
        <f>VLOOKUP($D75,'факт '!$D$7:$AQ$89,38,0)</f>
        <v>0</v>
      </c>
      <c r="EP75" s="102">
        <f>VLOOKUP($D75,'факт '!$D$7:$AQ$89,39,0)</f>
        <v>0</v>
      </c>
      <c r="EQ75" s="102">
        <f>VLOOKUP($D75,'факт '!$D$7:$AQ$89,40,0)</f>
        <v>0</v>
      </c>
      <c r="ER75" s="102">
        <f t="shared" si="2369"/>
        <v>0</v>
      </c>
      <c r="ES75" s="102">
        <f t="shared" si="2370"/>
        <v>0</v>
      </c>
      <c r="ET75" s="103">
        <f t="shared" si="2371"/>
        <v>0</v>
      </c>
      <c r="EU75" s="103">
        <f t="shared" si="2372"/>
        <v>0</v>
      </c>
      <c r="EV75" s="102"/>
      <c r="EW75" s="102"/>
      <c r="EX75" s="102"/>
      <c r="EY75" s="102"/>
      <c r="EZ75" s="102"/>
      <c r="FA75" s="102"/>
      <c r="FB75" s="102"/>
      <c r="FC75" s="102"/>
      <c r="FD75" s="102">
        <f t="shared" si="2373"/>
        <v>0</v>
      </c>
      <c r="FE75" s="102">
        <f t="shared" si="2374"/>
        <v>0</v>
      </c>
      <c r="FF75" s="103">
        <f t="shared" si="2295"/>
        <v>0</v>
      </c>
      <c r="FG75" s="103">
        <f t="shared" si="2296"/>
        <v>0</v>
      </c>
      <c r="FH75" s="102"/>
      <c r="FI75" s="102"/>
      <c r="FJ75" s="102"/>
      <c r="FK75" s="102"/>
      <c r="FL75" s="102"/>
      <c r="FM75" s="102"/>
      <c r="FN75" s="102"/>
      <c r="FO75" s="102"/>
      <c r="FP75" s="102">
        <f t="shared" si="2375"/>
        <v>0</v>
      </c>
      <c r="FQ75" s="102">
        <f t="shared" si="2376"/>
        <v>0</v>
      </c>
      <c r="FR75" s="103">
        <f t="shared" si="2298"/>
        <v>0</v>
      </c>
      <c r="FS75" s="103">
        <f t="shared" si="2299"/>
        <v>0</v>
      </c>
      <c r="FT75" s="102"/>
      <c r="FU75" s="102"/>
      <c r="FV75" s="102"/>
      <c r="FW75" s="102"/>
      <c r="FX75" s="102"/>
      <c r="FY75" s="102"/>
      <c r="FZ75" s="102"/>
      <c r="GA75" s="102"/>
      <c r="GB75" s="102">
        <f t="shared" si="2377"/>
        <v>0</v>
      </c>
      <c r="GC75" s="102">
        <f t="shared" si="2378"/>
        <v>0</v>
      </c>
      <c r="GD75" s="103">
        <f t="shared" si="2301"/>
        <v>0</v>
      </c>
      <c r="GE75" s="103">
        <f t="shared" si="2302"/>
        <v>0</v>
      </c>
      <c r="GF75" s="102">
        <f t="shared" si="2379"/>
        <v>0</v>
      </c>
      <c r="GG75" s="102">
        <f t="shared" si="2380"/>
        <v>0</v>
      </c>
      <c r="GH75" s="102">
        <f t="shared" si="2381"/>
        <v>0</v>
      </c>
      <c r="GI75" s="102">
        <f t="shared" si="2382"/>
        <v>0</v>
      </c>
      <c r="GJ75" s="102">
        <f t="shared" si="2383"/>
        <v>1</v>
      </c>
      <c r="GK75" s="102">
        <f t="shared" si="2384"/>
        <v>132430.14000000001</v>
      </c>
      <c r="GL75" s="102">
        <f t="shared" si="2385"/>
        <v>0</v>
      </c>
      <c r="GM75" s="102">
        <f t="shared" si="2386"/>
        <v>0</v>
      </c>
      <c r="GN75" s="102">
        <f t="shared" si="2387"/>
        <v>1</v>
      </c>
      <c r="GO75" s="102">
        <f t="shared" si="2388"/>
        <v>132430.14000000001</v>
      </c>
      <c r="GP75" s="102"/>
      <c r="GQ75" s="102"/>
      <c r="GR75" s="147"/>
      <c r="GS75" s="81"/>
      <c r="GT75" s="183">
        <v>132430.14440000002</v>
      </c>
      <c r="GU75" s="183">
        <f t="shared" ref="GU75:GU138" si="2389">SUM(GK75/GJ75)</f>
        <v>132430.14000000001</v>
      </c>
    </row>
    <row r="76" spans="2:203" ht="23.25" hidden="1" customHeight="1" x14ac:dyDescent="0.2">
      <c r="B76" s="81" t="s">
        <v>169</v>
      </c>
      <c r="C76" s="82" t="s">
        <v>170</v>
      </c>
      <c r="D76" s="89">
        <v>266</v>
      </c>
      <c r="E76" s="86" t="s">
        <v>173</v>
      </c>
      <c r="F76" s="89">
        <v>16</v>
      </c>
      <c r="G76" s="101">
        <v>132430.14440000002</v>
      </c>
      <c r="H76" s="102"/>
      <c r="I76" s="102"/>
      <c r="J76" s="102"/>
      <c r="K76" s="102"/>
      <c r="L76" s="102">
        <f>VLOOKUP($D76,'факт '!$D$7:$AQ$89,3,0)</f>
        <v>0</v>
      </c>
      <c r="M76" s="102">
        <f>VLOOKUP($D76,'факт '!$D$7:$AQ$89,4,0)</f>
        <v>0</v>
      </c>
      <c r="N76" s="102"/>
      <c r="O76" s="102"/>
      <c r="P76" s="102">
        <f t="shared" si="2325"/>
        <v>0</v>
      </c>
      <c r="Q76" s="102">
        <f t="shared" si="2326"/>
        <v>0</v>
      </c>
      <c r="R76" s="103">
        <f t="shared" si="2327"/>
        <v>0</v>
      </c>
      <c r="S76" s="103">
        <f t="shared" si="2328"/>
        <v>0</v>
      </c>
      <c r="T76" s="102"/>
      <c r="U76" s="102"/>
      <c r="V76" s="102"/>
      <c r="W76" s="102"/>
      <c r="X76" s="102">
        <f>VLOOKUP($D76,'факт '!$D$7:$AQ$89,7,0)</f>
        <v>0</v>
      </c>
      <c r="Y76" s="102">
        <f>VLOOKUP($D76,'факт '!$D$7:$AQ$89,8,0)</f>
        <v>0</v>
      </c>
      <c r="Z76" s="102">
        <f>VLOOKUP($D76,'факт '!$D$7:$AQ$89,9,0)</f>
        <v>0</v>
      </c>
      <c r="AA76" s="102">
        <f>VLOOKUP($D76,'факт '!$D$7:$AQ$89,10,0)</f>
        <v>0</v>
      </c>
      <c r="AB76" s="102">
        <f t="shared" si="2329"/>
        <v>0</v>
      </c>
      <c r="AC76" s="102">
        <f t="shared" si="2330"/>
        <v>0</v>
      </c>
      <c r="AD76" s="103">
        <f t="shared" si="2331"/>
        <v>0</v>
      </c>
      <c r="AE76" s="103">
        <f t="shared" si="2332"/>
        <v>0</v>
      </c>
      <c r="AF76" s="102"/>
      <c r="AG76" s="102"/>
      <c r="AH76" s="102"/>
      <c r="AI76" s="102"/>
      <c r="AJ76" s="102">
        <f>VLOOKUP($D76,'факт '!$D$7:$AQ$89,5,0)</f>
        <v>0</v>
      </c>
      <c r="AK76" s="102">
        <f>VLOOKUP($D76,'факт '!$D$7:$AQ$89,6,0)</f>
        <v>0</v>
      </c>
      <c r="AL76" s="102"/>
      <c r="AM76" s="102"/>
      <c r="AN76" s="102">
        <f t="shared" si="2333"/>
        <v>0</v>
      </c>
      <c r="AO76" s="102">
        <f t="shared" si="2334"/>
        <v>0</v>
      </c>
      <c r="AP76" s="103">
        <f t="shared" si="2335"/>
        <v>0</v>
      </c>
      <c r="AQ76" s="103">
        <f t="shared" si="2336"/>
        <v>0</v>
      </c>
      <c r="AR76" s="102"/>
      <c r="AS76" s="102"/>
      <c r="AT76" s="102"/>
      <c r="AU76" s="102"/>
      <c r="AV76" s="102">
        <f>VLOOKUP($D76,'факт '!$D$7:$AQ$89,11,0)</f>
        <v>1</v>
      </c>
      <c r="AW76" s="102">
        <f>VLOOKUP($D76,'факт '!$D$7:$AQ$89,12,0)</f>
        <v>132430.14000000001</v>
      </c>
      <c r="AX76" s="102"/>
      <c r="AY76" s="102"/>
      <c r="AZ76" s="102">
        <f t="shared" si="2337"/>
        <v>1</v>
      </c>
      <c r="BA76" s="102">
        <f t="shared" si="2338"/>
        <v>132430.14000000001</v>
      </c>
      <c r="BB76" s="103">
        <f t="shared" si="2339"/>
        <v>1</v>
      </c>
      <c r="BC76" s="103">
        <f t="shared" si="2340"/>
        <v>132430.14000000001</v>
      </c>
      <c r="BD76" s="102"/>
      <c r="BE76" s="102"/>
      <c r="BF76" s="102"/>
      <c r="BG76" s="102"/>
      <c r="BH76" s="102">
        <f>VLOOKUP($D76,'факт '!$D$7:$AQ$89,15,0)</f>
        <v>0</v>
      </c>
      <c r="BI76" s="102">
        <f>VLOOKUP($D76,'факт '!$D$7:$AQ$89,16,0)</f>
        <v>0</v>
      </c>
      <c r="BJ76" s="102">
        <f>VLOOKUP($D76,'факт '!$D$7:$AQ$89,17,0)</f>
        <v>0</v>
      </c>
      <c r="BK76" s="102">
        <f>VLOOKUP($D76,'факт '!$D$7:$AQ$89,18,0)</f>
        <v>0</v>
      </c>
      <c r="BL76" s="102">
        <f t="shared" si="2341"/>
        <v>0</v>
      </c>
      <c r="BM76" s="102">
        <f t="shared" si="2342"/>
        <v>0</v>
      </c>
      <c r="BN76" s="103">
        <f t="shared" si="2343"/>
        <v>0</v>
      </c>
      <c r="BO76" s="103">
        <f t="shared" si="2344"/>
        <v>0</v>
      </c>
      <c r="BP76" s="102"/>
      <c r="BQ76" s="102"/>
      <c r="BR76" s="102"/>
      <c r="BS76" s="102"/>
      <c r="BT76" s="102">
        <f>VLOOKUP($D76,'факт '!$D$7:$AQ$89,19,0)</f>
        <v>0</v>
      </c>
      <c r="BU76" s="102">
        <f>VLOOKUP($D76,'факт '!$D$7:$AQ$89,20,0)</f>
        <v>0</v>
      </c>
      <c r="BV76" s="102">
        <f>VLOOKUP($D76,'факт '!$D$7:$AQ$89,21,0)</f>
        <v>0</v>
      </c>
      <c r="BW76" s="102">
        <f>VLOOKUP($D76,'факт '!$D$7:$AQ$89,22,0)</f>
        <v>0</v>
      </c>
      <c r="BX76" s="102">
        <f t="shared" si="2345"/>
        <v>0</v>
      </c>
      <c r="BY76" s="102">
        <f t="shared" si="2346"/>
        <v>0</v>
      </c>
      <c r="BZ76" s="103">
        <f t="shared" si="2347"/>
        <v>0</v>
      </c>
      <c r="CA76" s="103">
        <f t="shared" si="2348"/>
        <v>0</v>
      </c>
      <c r="CB76" s="102"/>
      <c r="CC76" s="102"/>
      <c r="CD76" s="102"/>
      <c r="CE76" s="102"/>
      <c r="CF76" s="102">
        <f>VLOOKUP($D76,'факт '!$D$7:$AQ$89,23,0)</f>
        <v>0</v>
      </c>
      <c r="CG76" s="102">
        <f>VLOOKUP($D76,'факт '!$D$7:$AQ$89,24,0)</f>
        <v>0</v>
      </c>
      <c r="CH76" s="102">
        <f>VLOOKUP($D76,'факт '!$D$7:$AQ$89,25,0)</f>
        <v>0</v>
      </c>
      <c r="CI76" s="102">
        <f>VLOOKUP($D76,'факт '!$D$7:$AQ$89,26,0)</f>
        <v>0</v>
      </c>
      <c r="CJ76" s="102">
        <f t="shared" si="2349"/>
        <v>0</v>
      </c>
      <c r="CK76" s="102">
        <f t="shared" si="2350"/>
        <v>0</v>
      </c>
      <c r="CL76" s="103">
        <f t="shared" si="2351"/>
        <v>0</v>
      </c>
      <c r="CM76" s="103">
        <f t="shared" si="2352"/>
        <v>0</v>
      </c>
      <c r="CN76" s="102"/>
      <c r="CO76" s="102"/>
      <c r="CP76" s="102"/>
      <c r="CQ76" s="102"/>
      <c r="CR76" s="102">
        <f>VLOOKUP($D76,'факт '!$D$7:$AQ$89,27,0)</f>
        <v>0</v>
      </c>
      <c r="CS76" s="102">
        <f>VLOOKUP($D76,'факт '!$D$7:$AQ$89,28,0)</f>
        <v>0</v>
      </c>
      <c r="CT76" s="102">
        <f>VLOOKUP($D76,'факт '!$D$7:$AQ$89,29,0)</f>
        <v>0</v>
      </c>
      <c r="CU76" s="102">
        <f>VLOOKUP($D76,'факт '!$D$7:$AQ$89,30,0)</f>
        <v>0</v>
      </c>
      <c r="CV76" s="102">
        <f t="shared" si="2353"/>
        <v>0</v>
      </c>
      <c r="CW76" s="102">
        <f t="shared" si="2354"/>
        <v>0</v>
      </c>
      <c r="CX76" s="103">
        <f t="shared" si="2355"/>
        <v>0</v>
      </c>
      <c r="CY76" s="103">
        <f t="shared" si="2356"/>
        <v>0</v>
      </c>
      <c r="CZ76" s="102"/>
      <c r="DA76" s="102"/>
      <c r="DB76" s="102"/>
      <c r="DC76" s="102"/>
      <c r="DD76" s="102">
        <f>VLOOKUP($D76,'факт '!$D$7:$AQ$89,31,0)</f>
        <v>0</v>
      </c>
      <c r="DE76" s="102">
        <f>VLOOKUP($D76,'факт '!$D$7:$AQ$89,32,0)</f>
        <v>0</v>
      </c>
      <c r="DF76" s="102"/>
      <c r="DG76" s="102"/>
      <c r="DH76" s="102">
        <f t="shared" si="2357"/>
        <v>0</v>
      </c>
      <c r="DI76" s="102">
        <f t="shared" si="2358"/>
        <v>0</v>
      </c>
      <c r="DJ76" s="103">
        <f t="shared" si="2359"/>
        <v>0</v>
      </c>
      <c r="DK76" s="103">
        <f t="shared" si="2360"/>
        <v>0</v>
      </c>
      <c r="DL76" s="102"/>
      <c r="DM76" s="102"/>
      <c r="DN76" s="102"/>
      <c r="DO76" s="102"/>
      <c r="DP76" s="102">
        <f>VLOOKUP($D76,'факт '!$D$7:$AQ$89,13,0)</f>
        <v>0</v>
      </c>
      <c r="DQ76" s="102">
        <f>VLOOKUP($D76,'факт '!$D$7:$AQ$89,14,0)</f>
        <v>0</v>
      </c>
      <c r="DR76" s="102"/>
      <c r="DS76" s="102"/>
      <c r="DT76" s="102">
        <f t="shared" si="2361"/>
        <v>0</v>
      </c>
      <c r="DU76" s="102">
        <f t="shared" si="2362"/>
        <v>0</v>
      </c>
      <c r="DV76" s="103">
        <f t="shared" si="2363"/>
        <v>0</v>
      </c>
      <c r="DW76" s="103">
        <f t="shared" si="2364"/>
        <v>0</v>
      </c>
      <c r="DX76" s="102"/>
      <c r="DY76" s="102"/>
      <c r="DZ76" s="102"/>
      <c r="EA76" s="102"/>
      <c r="EB76" s="102">
        <f>VLOOKUP($D76,'факт '!$D$7:$AQ$89,33,0)</f>
        <v>0</v>
      </c>
      <c r="EC76" s="102">
        <f>VLOOKUP($D76,'факт '!$D$7:$AQ$89,34,0)</f>
        <v>0</v>
      </c>
      <c r="ED76" s="102">
        <f>VLOOKUP($D76,'факт '!$D$7:$AQ$89,35,0)</f>
        <v>0</v>
      </c>
      <c r="EE76" s="102">
        <f>VLOOKUP($D76,'факт '!$D$7:$AQ$89,36,0)</f>
        <v>0</v>
      </c>
      <c r="EF76" s="102">
        <f t="shared" si="2365"/>
        <v>0</v>
      </c>
      <c r="EG76" s="102">
        <f t="shared" si="2366"/>
        <v>0</v>
      </c>
      <c r="EH76" s="103">
        <f t="shared" si="2367"/>
        <v>0</v>
      </c>
      <c r="EI76" s="103">
        <f t="shared" si="2368"/>
        <v>0</v>
      </c>
      <c r="EJ76" s="102"/>
      <c r="EK76" s="102"/>
      <c r="EL76" s="102"/>
      <c r="EM76" s="102"/>
      <c r="EN76" s="102">
        <f>VLOOKUP($D76,'факт '!$D$7:$AQ$89,37,0)</f>
        <v>0</v>
      </c>
      <c r="EO76" s="102">
        <f>VLOOKUP($D76,'факт '!$D$7:$AQ$89,38,0)</f>
        <v>0</v>
      </c>
      <c r="EP76" s="102">
        <f>VLOOKUP($D76,'факт '!$D$7:$AQ$89,39,0)</f>
        <v>0</v>
      </c>
      <c r="EQ76" s="102">
        <f>VLOOKUP($D76,'факт '!$D$7:$AQ$89,40,0)</f>
        <v>0</v>
      </c>
      <c r="ER76" s="102">
        <f t="shared" si="2369"/>
        <v>0</v>
      </c>
      <c r="ES76" s="102">
        <f t="shared" si="2370"/>
        <v>0</v>
      </c>
      <c r="ET76" s="103">
        <f t="shared" si="2371"/>
        <v>0</v>
      </c>
      <c r="EU76" s="103">
        <f t="shared" si="2372"/>
        <v>0</v>
      </c>
      <c r="EV76" s="102"/>
      <c r="EW76" s="102"/>
      <c r="EX76" s="102"/>
      <c r="EY76" s="102"/>
      <c r="EZ76" s="102"/>
      <c r="FA76" s="102"/>
      <c r="FB76" s="102"/>
      <c r="FC76" s="102"/>
      <c r="FD76" s="102">
        <f t="shared" si="2373"/>
        <v>0</v>
      </c>
      <c r="FE76" s="102">
        <f t="shared" si="2374"/>
        <v>0</v>
      </c>
      <c r="FF76" s="103">
        <f t="shared" si="2295"/>
        <v>0</v>
      </c>
      <c r="FG76" s="103">
        <f t="shared" si="2296"/>
        <v>0</v>
      </c>
      <c r="FH76" s="102"/>
      <c r="FI76" s="102"/>
      <c r="FJ76" s="102"/>
      <c r="FK76" s="102"/>
      <c r="FL76" s="102"/>
      <c r="FM76" s="102"/>
      <c r="FN76" s="102"/>
      <c r="FO76" s="102"/>
      <c r="FP76" s="102">
        <f t="shared" si="2375"/>
        <v>0</v>
      </c>
      <c r="FQ76" s="102">
        <f t="shared" si="2376"/>
        <v>0</v>
      </c>
      <c r="FR76" s="103">
        <f t="shared" si="2298"/>
        <v>0</v>
      </c>
      <c r="FS76" s="103">
        <f t="shared" si="2299"/>
        <v>0</v>
      </c>
      <c r="FT76" s="102"/>
      <c r="FU76" s="102"/>
      <c r="FV76" s="102"/>
      <c r="FW76" s="102"/>
      <c r="FX76" s="102"/>
      <c r="FY76" s="102"/>
      <c r="FZ76" s="102"/>
      <c r="GA76" s="102"/>
      <c r="GB76" s="102">
        <f t="shared" si="2377"/>
        <v>0</v>
      </c>
      <c r="GC76" s="102">
        <f t="shared" si="2378"/>
        <v>0</v>
      </c>
      <c r="GD76" s="103">
        <f t="shared" si="2301"/>
        <v>0</v>
      </c>
      <c r="GE76" s="103">
        <f t="shared" si="2302"/>
        <v>0</v>
      </c>
      <c r="GF76" s="102">
        <f t="shared" si="2379"/>
        <v>0</v>
      </c>
      <c r="GG76" s="102">
        <f t="shared" si="2380"/>
        <v>0</v>
      </c>
      <c r="GH76" s="102">
        <f t="shared" si="2381"/>
        <v>0</v>
      </c>
      <c r="GI76" s="102">
        <f t="shared" si="2382"/>
        <v>0</v>
      </c>
      <c r="GJ76" s="102">
        <f t="shared" si="2383"/>
        <v>1</v>
      </c>
      <c r="GK76" s="102">
        <f t="shared" si="2384"/>
        <v>132430.14000000001</v>
      </c>
      <c r="GL76" s="102">
        <f t="shared" si="2385"/>
        <v>0</v>
      </c>
      <c r="GM76" s="102">
        <f t="shared" si="2386"/>
        <v>0</v>
      </c>
      <c r="GN76" s="102">
        <f t="shared" si="2387"/>
        <v>1</v>
      </c>
      <c r="GO76" s="102">
        <f t="shared" si="2388"/>
        <v>132430.14000000001</v>
      </c>
      <c r="GP76" s="102"/>
      <c r="GQ76" s="102"/>
      <c r="GR76" s="147"/>
      <c r="GS76" s="81"/>
      <c r="GT76" s="183">
        <v>132430.14440000002</v>
      </c>
      <c r="GU76" s="183">
        <f t="shared" si="2389"/>
        <v>132430.14000000001</v>
      </c>
    </row>
    <row r="77" spans="2:203" ht="23.25" hidden="1" customHeight="1" x14ac:dyDescent="0.2">
      <c r="B77" s="81" t="s">
        <v>169</v>
      </c>
      <c r="C77" s="82" t="s">
        <v>170</v>
      </c>
      <c r="D77" s="89">
        <v>276</v>
      </c>
      <c r="E77" s="86" t="s">
        <v>174</v>
      </c>
      <c r="F77" s="89">
        <v>16</v>
      </c>
      <c r="G77" s="101">
        <v>132430.14440000002</v>
      </c>
      <c r="H77" s="102"/>
      <c r="I77" s="102"/>
      <c r="J77" s="102"/>
      <c r="K77" s="102"/>
      <c r="L77" s="102">
        <f>VLOOKUP($D77,'факт '!$D$7:$AQ$89,3,0)</f>
        <v>0</v>
      </c>
      <c r="M77" s="102">
        <f>VLOOKUP($D77,'факт '!$D$7:$AQ$89,4,0)</f>
        <v>0</v>
      </c>
      <c r="N77" s="102"/>
      <c r="O77" s="102"/>
      <c r="P77" s="102">
        <f t="shared" si="2325"/>
        <v>0</v>
      </c>
      <c r="Q77" s="102">
        <f t="shared" si="2326"/>
        <v>0</v>
      </c>
      <c r="R77" s="103">
        <f t="shared" si="2327"/>
        <v>0</v>
      </c>
      <c r="S77" s="103">
        <f t="shared" si="2328"/>
        <v>0</v>
      </c>
      <c r="T77" s="102"/>
      <c r="U77" s="102"/>
      <c r="V77" s="102"/>
      <c r="W77" s="102"/>
      <c r="X77" s="102">
        <f>VLOOKUP($D77,'факт '!$D$7:$AQ$89,7,0)</f>
        <v>0</v>
      </c>
      <c r="Y77" s="102">
        <f>VLOOKUP($D77,'факт '!$D$7:$AQ$89,8,0)</f>
        <v>0</v>
      </c>
      <c r="Z77" s="102">
        <f>VLOOKUP($D77,'факт '!$D$7:$AQ$89,9,0)</f>
        <v>0</v>
      </c>
      <c r="AA77" s="102">
        <f>VLOOKUP($D77,'факт '!$D$7:$AQ$89,10,0)</f>
        <v>0</v>
      </c>
      <c r="AB77" s="102">
        <f t="shared" si="2329"/>
        <v>0</v>
      </c>
      <c r="AC77" s="102">
        <f t="shared" si="2330"/>
        <v>0</v>
      </c>
      <c r="AD77" s="103">
        <f t="shared" si="2331"/>
        <v>0</v>
      </c>
      <c r="AE77" s="103">
        <f t="shared" si="2332"/>
        <v>0</v>
      </c>
      <c r="AF77" s="102"/>
      <c r="AG77" s="102"/>
      <c r="AH77" s="102"/>
      <c r="AI77" s="102"/>
      <c r="AJ77" s="102">
        <f>VLOOKUP($D77,'факт '!$D$7:$AQ$89,5,0)</f>
        <v>0</v>
      </c>
      <c r="AK77" s="102">
        <f>VLOOKUP($D77,'факт '!$D$7:$AQ$89,6,0)</f>
        <v>0</v>
      </c>
      <c r="AL77" s="102"/>
      <c r="AM77" s="102"/>
      <c r="AN77" s="102">
        <f t="shared" si="2333"/>
        <v>0</v>
      </c>
      <c r="AO77" s="102">
        <f t="shared" si="2334"/>
        <v>0</v>
      </c>
      <c r="AP77" s="103">
        <f t="shared" si="2335"/>
        <v>0</v>
      </c>
      <c r="AQ77" s="103">
        <f t="shared" si="2336"/>
        <v>0</v>
      </c>
      <c r="AR77" s="102"/>
      <c r="AS77" s="102"/>
      <c r="AT77" s="102"/>
      <c r="AU77" s="102"/>
      <c r="AV77" s="102">
        <f>VLOOKUP($D77,'факт '!$D$7:$AQ$89,11,0)</f>
        <v>0</v>
      </c>
      <c r="AW77" s="102">
        <f>VLOOKUP($D77,'факт '!$D$7:$AQ$89,12,0)</f>
        <v>0</v>
      </c>
      <c r="AX77" s="102"/>
      <c r="AY77" s="102"/>
      <c r="AZ77" s="102">
        <f t="shared" si="2337"/>
        <v>0</v>
      </c>
      <c r="BA77" s="102">
        <f t="shared" si="2338"/>
        <v>0</v>
      </c>
      <c r="BB77" s="103">
        <f t="shared" si="2339"/>
        <v>0</v>
      </c>
      <c r="BC77" s="103">
        <f t="shared" si="2340"/>
        <v>0</v>
      </c>
      <c r="BD77" s="102"/>
      <c r="BE77" s="102"/>
      <c r="BF77" s="102"/>
      <c r="BG77" s="102"/>
      <c r="BH77" s="102">
        <f>VLOOKUP($D77,'факт '!$D$7:$AQ$89,15,0)</f>
        <v>1</v>
      </c>
      <c r="BI77" s="102">
        <f>VLOOKUP($D77,'факт '!$D$7:$AQ$89,16,0)</f>
        <v>132430.14000000001</v>
      </c>
      <c r="BJ77" s="102">
        <f>VLOOKUP($D77,'факт '!$D$7:$AQ$89,17,0)</f>
        <v>0</v>
      </c>
      <c r="BK77" s="102">
        <f>VLOOKUP($D77,'факт '!$D$7:$AQ$89,18,0)</f>
        <v>0</v>
      </c>
      <c r="BL77" s="102">
        <f t="shared" si="2341"/>
        <v>1</v>
      </c>
      <c r="BM77" s="102">
        <f t="shared" si="2342"/>
        <v>132430.14000000001</v>
      </c>
      <c r="BN77" s="103">
        <f t="shared" si="2343"/>
        <v>1</v>
      </c>
      <c r="BO77" s="103">
        <f t="shared" si="2344"/>
        <v>132430.14000000001</v>
      </c>
      <c r="BP77" s="102"/>
      <c r="BQ77" s="102"/>
      <c r="BR77" s="102"/>
      <c r="BS77" s="102"/>
      <c r="BT77" s="102">
        <f>VLOOKUP($D77,'факт '!$D$7:$AQ$89,19,0)</f>
        <v>0</v>
      </c>
      <c r="BU77" s="102">
        <f>VLOOKUP($D77,'факт '!$D$7:$AQ$89,20,0)</f>
        <v>0</v>
      </c>
      <c r="BV77" s="102">
        <f>VLOOKUP($D77,'факт '!$D$7:$AQ$89,21,0)</f>
        <v>0</v>
      </c>
      <c r="BW77" s="102">
        <f>VLOOKUP($D77,'факт '!$D$7:$AQ$89,22,0)</f>
        <v>0</v>
      </c>
      <c r="BX77" s="102">
        <f t="shared" si="2345"/>
        <v>0</v>
      </c>
      <c r="BY77" s="102">
        <f t="shared" si="2346"/>
        <v>0</v>
      </c>
      <c r="BZ77" s="103">
        <f t="shared" si="2347"/>
        <v>0</v>
      </c>
      <c r="CA77" s="103">
        <f t="shared" si="2348"/>
        <v>0</v>
      </c>
      <c r="CB77" s="102"/>
      <c r="CC77" s="102"/>
      <c r="CD77" s="102"/>
      <c r="CE77" s="102"/>
      <c r="CF77" s="102">
        <f>VLOOKUP($D77,'факт '!$D$7:$AQ$89,23,0)</f>
        <v>0</v>
      </c>
      <c r="CG77" s="102">
        <f>VLOOKUP($D77,'факт '!$D$7:$AQ$89,24,0)</f>
        <v>0</v>
      </c>
      <c r="CH77" s="102">
        <f>VLOOKUP($D77,'факт '!$D$7:$AQ$89,25,0)</f>
        <v>0</v>
      </c>
      <c r="CI77" s="102">
        <f>VLOOKUP($D77,'факт '!$D$7:$AQ$89,26,0)</f>
        <v>0</v>
      </c>
      <c r="CJ77" s="102">
        <f t="shared" si="2349"/>
        <v>0</v>
      </c>
      <c r="CK77" s="102">
        <f t="shared" si="2350"/>
        <v>0</v>
      </c>
      <c r="CL77" s="103">
        <f t="shared" si="2351"/>
        <v>0</v>
      </c>
      <c r="CM77" s="103">
        <f t="shared" si="2352"/>
        <v>0</v>
      </c>
      <c r="CN77" s="102"/>
      <c r="CO77" s="102"/>
      <c r="CP77" s="102"/>
      <c r="CQ77" s="102"/>
      <c r="CR77" s="102">
        <f>VLOOKUP($D77,'факт '!$D$7:$AQ$89,27,0)</f>
        <v>0</v>
      </c>
      <c r="CS77" s="102">
        <f>VLOOKUP($D77,'факт '!$D$7:$AQ$89,28,0)</f>
        <v>0</v>
      </c>
      <c r="CT77" s="102">
        <f>VLOOKUP($D77,'факт '!$D$7:$AQ$89,29,0)</f>
        <v>0</v>
      </c>
      <c r="CU77" s="102">
        <f>VLOOKUP($D77,'факт '!$D$7:$AQ$89,30,0)</f>
        <v>0</v>
      </c>
      <c r="CV77" s="102">
        <f t="shared" si="2353"/>
        <v>0</v>
      </c>
      <c r="CW77" s="102">
        <f t="shared" si="2354"/>
        <v>0</v>
      </c>
      <c r="CX77" s="103">
        <f t="shared" si="2355"/>
        <v>0</v>
      </c>
      <c r="CY77" s="103">
        <f t="shared" si="2356"/>
        <v>0</v>
      </c>
      <c r="CZ77" s="102"/>
      <c r="DA77" s="102"/>
      <c r="DB77" s="102"/>
      <c r="DC77" s="102"/>
      <c r="DD77" s="102">
        <f>VLOOKUP($D77,'факт '!$D$7:$AQ$89,31,0)</f>
        <v>0</v>
      </c>
      <c r="DE77" s="102">
        <f>VLOOKUP($D77,'факт '!$D$7:$AQ$89,32,0)</f>
        <v>0</v>
      </c>
      <c r="DF77" s="102"/>
      <c r="DG77" s="102"/>
      <c r="DH77" s="102">
        <f t="shared" si="2357"/>
        <v>0</v>
      </c>
      <c r="DI77" s="102">
        <f t="shared" si="2358"/>
        <v>0</v>
      </c>
      <c r="DJ77" s="103">
        <f t="shared" si="2359"/>
        <v>0</v>
      </c>
      <c r="DK77" s="103">
        <f t="shared" si="2360"/>
        <v>0</v>
      </c>
      <c r="DL77" s="102"/>
      <c r="DM77" s="102"/>
      <c r="DN77" s="102"/>
      <c r="DO77" s="102"/>
      <c r="DP77" s="102">
        <f>VLOOKUP($D77,'факт '!$D$7:$AQ$89,13,0)</f>
        <v>0</v>
      </c>
      <c r="DQ77" s="102">
        <f>VLOOKUP($D77,'факт '!$D$7:$AQ$89,14,0)</f>
        <v>0</v>
      </c>
      <c r="DR77" s="102"/>
      <c r="DS77" s="102"/>
      <c r="DT77" s="102">
        <f t="shared" si="2361"/>
        <v>0</v>
      </c>
      <c r="DU77" s="102">
        <f t="shared" si="2362"/>
        <v>0</v>
      </c>
      <c r="DV77" s="103">
        <f t="shared" si="2363"/>
        <v>0</v>
      </c>
      <c r="DW77" s="103">
        <f t="shared" si="2364"/>
        <v>0</v>
      </c>
      <c r="DX77" s="102"/>
      <c r="DY77" s="102"/>
      <c r="DZ77" s="102"/>
      <c r="EA77" s="102"/>
      <c r="EB77" s="102">
        <f>VLOOKUP($D77,'факт '!$D$7:$AQ$89,33,0)</f>
        <v>0</v>
      </c>
      <c r="EC77" s="102">
        <f>VLOOKUP($D77,'факт '!$D$7:$AQ$89,34,0)</f>
        <v>0</v>
      </c>
      <c r="ED77" s="102">
        <f>VLOOKUP($D77,'факт '!$D$7:$AQ$89,35,0)</f>
        <v>0</v>
      </c>
      <c r="EE77" s="102">
        <f>VLOOKUP($D77,'факт '!$D$7:$AQ$89,36,0)</f>
        <v>0</v>
      </c>
      <c r="EF77" s="102">
        <f t="shared" si="2365"/>
        <v>0</v>
      </c>
      <c r="EG77" s="102">
        <f t="shared" si="2366"/>
        <v>0</v>
      </c>
      <c r="EH77" s="103">
        <f t="shared" si="2367"/>
        <v>0</v>
      </c>
      <c r="EI77" s="103">
        <f t="shared" si="2368"/>
        <v>0</v>
      </c>
      <c r="EJ77" s="102"/>
      <c r="EK77" s="102"/>
      <c r="EL77" s="102"/>
      <c r="EM77" s="102"/>
      <c r="EN77" s="102">
        <f>VLOOKUP($D77,'факт '!$D$7:$AQ$89,37,0)</f>
        <v>0</v>
      </c>
      <c r="EO77" s="102">
        <f>VLOOKUP($D77,'факт '!$D$7:$AQ$89,38,0)</f>
        <v>0</v>
      </c>
      <c r="EP77" s="102">
        <f>VLOOKUP($D77,'факт '!$D$7:$AQ$89,39,0)</f>
        <v>0</v>
      </c>
      <c r="EQ77" s="102">
        <f>VLOOKUP($D77,'факт '!$D$7:$AQ$89,40,0)</f>
        <v>0</v>
      </c>
      <c r="ER77" s="102">
        <f t="shared" si="2369"/>
        <v>0</v>
      </c>
      <c r="ES77" s="102">
        <f t="shared" si="2370"/>
        <v>0</v>
      </c>
      <c r="ET77" s="103">
        <f t="shared" si="2371"/>
        <v>0</v>
      </c>
      <c r="EU77" s="103">
        <f t="shared" si="2372"/>
        <v>0</v>
      </c>
      <c r="EV77" s="102"/>
      <c r="EW77" s="102"/>
      <c r="EX77" s="102"/>
      <c r="EY77" s="102"/>
      <c r="EZ77" s="102"/>
      <c r="FA77" s="102"/>
      <c r="FB77" s="102"/>
      <c r="FC77" s="102"/>
      <c r="FD77" s="102">
        <f t="shared" si="2373"/>
        <v>0</v>
      </c>
      <c r="FE77" s="102">
        <f t="shared" si="2374"/>
        <v>0</v>
      </c>
      <c r="FF77" s="103">
        <f t="shared" si="2295"/>
        <v>0</v>
      </c>
      <c r="FG77" s="103">
        <f t="shared" si="2296"/>
        <v>0</v>
      </c>
      <c r="FH77" s="102"/>
      <c r="FI77" s="102"/>
      <c r="FJ77" s="102"/>
      <c r="FK77" s="102"/>
      <c r="FL77" s="102"/>
      <c r="FM77" s="102"/>
      <c r="FN77" s="102"/>
      <c r="FO77" s="102"/>
      <c r="FP77" s="102">
        <f t="shared" si="2375"/>
        <v>0</v>
      </c>
      <c r="FQ77" s="102">
        <f t="shared" si="2376"/>
        <v>0</v>
      </c>
      <c r="FR77" s="103">
        <f t="shared" si="2298"/>
        <v>0</v>
      </c>
      <c r="FS77" s="103">
        <f t="shared" si="2299"/>
        <v>0</v>
      </c>
      <c r="FT77" s="102"/>
      <c r="FU77" s="102"/>
      <c r="FV77" s="102"/>
      <c r="FW77" s="102"/>
      <c r="FX77" s="102"/>
      <c r="FY77" s="102"/>
      <c r="FZ77" s="102"/>
      <c r="GA77" s="102"/>
      <c r="GB77" s="102">
        <f t="shared" si="2377"/>
        <v>0</v>
      </c>
      <c r="GC77" s="102">
        <f t="shared" si="2378"/>
        <v>0</v>
      </c>
      <c r="GD77" s="103">
        <f t="shared" si="2301"/>
        <v>0</v>
      </c>
      <c r="GE77" s="103">
        <f t="shared" si="2302"/>
        <v>0</v>
      </c>
      <c r="GF77" s="102">
        <f t="shared" si="2379"/>
        <v>0</v>
      </c>
      <c r="GG77" s="102">
        <f t="shared" si="2380"/>
        <v>0</v>
      </c>
      <c r="GH77" s="102">
        <f t="shared" si="2381"/>
        <v>0</v>
      </c>
      <c r="GI77" s="102">
        <f t="shared" si="2382"/>
        <v>0</v>
      </c>
      <c r="GJ77" s="102">
        <f t="shared" si="2383"/>
        <v>1</v>
      </c>
      <c r="GK77" s="102">
        <f t="shared" si="2384"/>
        <v>132430.14000000001</v>
      </c>
      <c r="GL77" s="102">
        <f t="shared" si="2385"/>
        <v>0</v>
      </c>
      <c r="GM77" s="102">
        <f t="shared" si="2386"/>
        <v>0</v>
      </c>
      <c r="GN77" s="102">
        <f t="shared" si="2387"/>
        <v>1</v>
      </c>
      <c r="GO77" s="102">
        <f t="shared" si="2388"/>
        <v>132430.14000000001</v>
      </c>
      <c r="GP77" s="102"/>
      <c r="GQ77" s="102"/>
      <c r="GR77" s="147"/>
      <c r="GS77" s="81"/>
      <c r="GT77" s="183">
        <v>132430.14440000002</v>
      </c>
      <c r="GU77" s="183">
        <f t="shared" si="2389"/>
        <v>132430.14000000001</v>
      </c>
    </row>
    <row r="78" spans="2:203" ht="23.25" hidden="1" customHeight="1" x14ac:dyDescent="0.2">
      <c r="B78" s="81" t="s">
        <v>169</v>
      </c>
      <c r="C78" s="82" t="s">
        <v>170</v>
      </c>
      <c r="D78" s="89">
        <v>279</v>
      </c>
      <c r="E78" s="86" t="s">
        <v>175</v>
      </c>
      <c r="F78" s="89">
        <v>16</v>
      </c>
      <c r="G78" s="101">
        <v>132430.14440000002</v>
      </c>
      <c r="H78" s="102"/>
      <c r="I78" s="102"/>
      <c r="J78" s="102"/>
      <c r="K78" s="102"/>
      <c r="L78" s="102">
        <f>VLOOKUP($D78,'факт '!$D$7:$AQ$89,3,0)</f>
        <v>0</v>
      </c>
      <c r="M78" s="102">
        <f>VLOOKUP($D78,'факт '!$D$7:$AQ$89,4,0)</f>
        <v>0</v>
      </c>
      <c r="N78" s="102"/>
      <c r="O78" s="102"/>
      <c r="P78" s="102">
        <f t="shared" si="2325"/>
        <v>0</v>
      </c>
      <c r="Q78" s="102">
        <f t="shared" si="2326"/>
        <v>0</v>
      </c>
      <c r="R78" s="103">
        <f t="shared" si="2327"/>
        <v>0</v>
      </c>
      <c r="S78" s="103">
        <f t="shared" si="2328"/>
        <v>0</v>
      </c>
      <c r="T78" s="102"/>
      <c r="U78" s="102"/>
      <c r="V78" s="102"/>
      <c r="W78" s="102"/>
      <c r="X78" s="102">
        <f>VLOOKUP($D78,'факт '!$D$7:$AQ$89,7,0)</f>
        <v>0</v>
      </c>
      <c r="Y78" s="102">
        <f>VLOOKUP($D78,'факт '!$D$7:$AQ$89,8,0)</f>
        <v>0</v>
      </c>
      <c r="Z78" s="102">
        <f>VLOOKUP($D78,'факт '!$D$7:$AQ$89,9,0)</f>
        <v>0</v>
      </c>
      <c r="AA78" s="102">
        <f>VLOOKUP($D78,'факт '!$D$7:$AQ$89,10,0)</f>
        <v>0</v>
      </c>
      <c r="AB78" s="102">
        <f t="shared" si="2329"/>
        <v>0</v>
      </c>
      <c r="AC78" s="102">
        <f t="shared" si="2330"/>
        <v>0</v>
      </c>
      <c r="AD78" s="103">
        <f t="shared" si="2331"/>
        <v>0</v>
      </c>
      <c r="AE78" s="103">
        <f t="shared" si="2332"/>
        <v>0</v>
      </c>
      <c r="AF78" s="102"/>
      <c r="AG78" s="102"/>
      <c r="AH78" s="102"/>
      <c r="AI78" s="102"/>
      <c r="AJ78" s="102">
        <f>VLOOKUP($D78,'факт '!$D$7:$AQ$89,5,0)</f>
        <v>0</v>
      </c>
      <c r="AK78" s="102">
        <f>VLOOKUP($D78,'факт '!$D$7:$AQ$89,6,0)</f>
        <v>0</v>
      </c>
      <c r="AL78" s="102"/>
      <c r="AM78" s="102"/>
      <c r="AN78" s="102">
        <f t="shared" si="2333"/>
        <v>0</v>
      </c>
      <c r="AO78" s="102">
        <f t="shared" si="2334"/>
        <v>0</v>
      </c>
      <c r="AP78" s="103">
        <f t="shared" si="2335"/>
        <v>0</v>
      </c>
      <c r="AQ78" s="103">
        <f t="shared" si="2336"/>
        <v>0</v>
      </c>
      <c r="AR78" s="102"/>
      <c r="AS78" s="102"/>
      <c r="AT78" s="102"/>
      <c r="AU78" s="102"/>
      <c r="AV78" s="102">
        <f>VLOOKUP($D78,'факт '!$D$7:$AQ$89,11,0)</f>
        <v>1</v>
      </c>
      <c r="AW78" s="102">
        <f>VLOOKUP($D78,'факт '!$D$7:$AQ$89,12,0)</f>
        <v>132430.14000000001</v>
      </c>
      <c r="AX78" s="102"/>
      <c r="AY78" s="102"/>
      <c r="AZ78" s="102">
        <f t="shared" si="2337"/>
        <v>1</v>
      </c>
      <c r="BA78" s="102">
        <f t="shared" si="2338"/>
        <v>132430.14000000001</v>
      </c>
      <c r="BB78" s="103">
        <f t="shared" si="2339"/>
        <v>1</v>
      </c>
      <c r="BC78" s="103">
        <f t="shared" si="2340"/>
        <v>132430.14000000001</v>
      </c>
      <c r="BD78" s="102"/>
      <c r="BE78" s="102"/>
      <c r="BF78" s="102"/>
      <c r="BG78" s="102"/>
      <c r="BH78" s="102">
        <f>VLOOKUP($D78,'факт '!$D$7:$AQ$89,15,0)</f>
        <v>0</v>
      </c>
      <c r="BI78" s="102">
        <f>VLOOKUP($D78,'факт '!$D$7:$AQ$89,16,0)</f>
        <v>0</v>
      </c>
      <c r="BJ78" s="102">
        <f>VLOOKUP($D78,'факт '!$D$7:$AQ$89,17,0)</f>
        <v>0</v>
      </c>
      <c r="BK78" s="102">
        <f>VLOOKUP($D78,'факт '!$D$7:$AQ$89,18,0)</f>
        <v>0</v>
      </c>
      <c r="BL78" s="102">
        <f t="shared" si="2341"/>
        <v>0</v>
      </c>
      <c r="BM78" s="102">
        <f t="shared" si="2342"/>
        <v>0</v>
      </c>
      <c r="BN78" s="103">
        <f t="shared" si="2343"/>
        <v>0</v>
      </c>
      <c r="BO78" s="103">
        <f t="shared" si="2344"/>
        <v>0</v>
      </c>
      <c r="BP78" s="102"/>
      <c r="BQ78" s="102"/>
      <c r="BR78" s="102"/>
      <c r="BS78" s="102"/>
      <c r="BT78" s="102">
        <f>VLOOKUP($D78,'факт '!$D$7:$AQ$89,19,0)</f>
        <v>0</v>
      </c>
      <c r="BU78" s="102">
        <f>VLOOKUP($D78,'факт '!$D$7:$AQ$89,20,0)</f>
        <v>0</v>
      </c>
      <c r="BV78" s="102">
        <f>VLOOKUP($D78,'факт '!$D$7:$AQ$89,21,0)</f>
        <v>0</v>
      </c>
      <c r="BW78" s="102">
        <f>VLOOKUP($D78,'факт '!$D$7:$AQ$89,22,0)</f>
        <v>0</v>
      </c>
      <c r="BX78" s="102">
        <f t="shared" si="2345"/>
        <v>0</v>
      </c>
      <c r="BY78" s="102">
        <f t="shared" si="2346"/>
        <v>0</v>
      </c>
      <c r="BZ78" s="103">
        <f t="shared" si="2347"/>
        <v>0</v>
      </c>
      <c r="CA78" s="103">
        <f t="shared" si="2348"/>
        <v>0</v>
      </c>
      <c r="CB78" s="102"/>
      <c r="CC78" s="102"/>
      <c r="CD78" s="102"/>
      <c r="CE78" s="102"/>
      <c r="CF78" s="102">
        <f>VLOOKUP($D78,'факт '!$D$7:$AQ$89,23,0)</f>
        <v>0</v>
      </c>
      <c r="CG78" s="102">
        <f>VLOOKUP($D78,'факт '!$D$7:$AQ$89,24,0)</f>
        <v>0</v>
      </c>
      <c r="CH78" s="102">
        <f>VLOOKUP($D78,'факт '!$D$7:$AQ$89,25,0)</f>
        <v>0</v>
      </c>
      <c r="CI78" s="102">
        <f>VLOOKUP($D78,'факт '!$D$7:$AQ$89,26,0)</f>
        <v>0</v>
      </c>
      <c r="CJ78" s="102">
        <f t="shared" si="2349"/>
        <v>0</v>
      </c>
      <c r="CK78" s="102">
        <f t="shared" si="2350"/>
        <v>0</v>
      </c>
      <c r="CL78" s="103">
        <f t="shared" si="2351"/>
        <v>0</v>
      </c>
      <c r="CM78" s="103">
        <f t="shared" si="2352"/>
        <v>0</v>
      </c>
      <c r="CN78" s="102"/>
      <c r="CO78" s="102"/>
      <c r="CP78" s="102"/>
      <c r="CQ78" s="102"/>
      <c r="CR78" s="102">
        <f>VLOOKUP($D78,'факт '!$D$7:$AQ$89,27,0)</f>
        <v>0</v>
      </c>
      <c r="CS78" s="102">
        <f>VLOOKUP($D78,'факт '!$D$7:$AQ$89,28,0)</f>
        <v>0</v>
      </c>
      <c r="CT78" s="102">
        <f>VLOOKUP($D78,'факт '!$D$7:$AQ$89,29,0)</f>
        <v>0</v>
      </c>
      <c r="CU78" s="102">
        <f>VLOOKUP($D78,'факт '!$D$7:$AQ$89,30,0)</f>
        <v>0</v>
      </c>
      <c r="CV78" s="102">
        <f t="shared" si="2353"/>
        <v>0</v>
      </c>
      <c r="CW78" s="102">
        <f t="shared" si="2354"/>
        <v>0</v>
      </c>
      <c r="CX78" s="103">
        <f t="shared" si="2355"/>
        <v>0</v>
      </c>
      <c r="CY78" s="103">
        <f t="shared" si="2356"/>
        <v>0</v>
      </c>
      <c r="CZ78" s="102"/>
      <c r="DA78" s="102"/>
      <c r="DB78" s="102"/>
      <c r="DC78" s="102"/>
      <c r="DD78" s="102">
        <f>VLOOKUP($D78,'факт '!$D$7:$AQ$89,31,0)</f>
        <v>0</v>
      </c>
      <c r="DE78" s="102">
        <f>VLOOKUP($D78,'факт '!$D$7:$AQ$89,32,0)</f>
        <v>0</v>
      </c>
      <c r="DF78" s="102"/>
      <c r="DG78" s="102"/>
      <c r="DH78" s="102">
        <f t="shared" si="2357"/>
        <v>0</v>
      </c>
      <c r="DI78" s="102">
        <f t="shared" si="2358"/>
        <v>0</v>
      </c>
      <c r="DJ78" s="103">
        <f t="shared" si="2359"/>
        <v>0</v>
      </c>
      <c r="DK78" s="103">
        <f t="shared" si="2360"/>
        <v>0</v>
      </c>
      <c r="DL78" s="102"/>
      <c r="DM78" s="102"/>
      <c r="DN78" s="102"/>
      <c r="DO78" s="102"/>
      <c r="DP78" s="102">
        <f>VLOOKUP($D78,'факт '!$D$7:$AQ$89,13,0)</f>
        <v>0</v>
      </c>
      <c r="DQ78" s="102">
        <f>VLOOKUP($D78,'факт '!$D$7:$AQ$89,14,0)</f>
        <v>0</v>
      </c>
      <c r="DR78" s="102"/>
      <c r="DS78" s="102"/>
      <c r="DT78" s="102">
        <f t="shared" si="2361"/>
        <v>0</v>
      </c>
      <c r="DU78" s="102">
        <f t="shared" si="2362"/>
        <v>0</v>
      </c>
      <c r="DV78" s="103">
        <f t="shared" si="2363"/>
        <v>0</v>
      </c>
      <c r="DW78" s="103">
        <f t="shared" si="2364"/>
        <v>0</v>
      </c>
      <c r="DX78" s="102"/>
      <c r="DY78" s="102"/>
      <c r="DZ78" s="102"/>
      <c r="EA78" s="102"/>
      <c r="EB78" s="102">
        <f>VLOOKUP($D78,'факт '!$D$7:$AQ$89,33,0)</f>
        <v>0</v>
      </c>
      <c r="EC78" s="102">
        <f>VLOOKUP($D78,'факт '!$D$7:$AQ$89,34,0)</f>
        <v>0</v>
      </c>
      <c r="ED78" s="102">
        <f>VLOOKUP($D78,'факт '!$D$7:$AQ$89,35,0)</f>
        <v>0</v>
      </c>
      <c r="EE78" s="102">
        <f>VLOOKUP($D78,'факт '!$D$7:$AQ$89,36,0)</f>
        <v>0</v>
      </c>
      <c r="EF78" s="102">
        <f t="shared" si="2365"/>
        <v>0</v>
      </c>
      <c r="EG78" s="102">
        <f t="shared" si="2366"/>
        <v>0</v>
      </c>
      <c r="EH78" s="103">
        <f t="shared" si="2367"/>
        <v>0</v>
      </c>
      <c r="EI78" s="103">
        <f t="shared" si="2368"/>
        <v>0</v>
      </c>
      <c r="EJ78" s="102"/>
      <c r="EK78" s="102"/>
      <c r="EL78" s="102"/>
      <c r="EM78" s="102"/>
      <c r="EN78" s="102">
        <f>VLOOKUP($D78,'факт '!$D$7:$AQ$89,37,0)</f>
        <v>0</v>
      </c>
      <c r="EO78" s="102">
        <f>VLOOKUP($D78,'факт '!$D$7:$AQ$89,38,0)</f>
        <v>0</v>
      </c>
      <c r="EP78" s="102">
        <f>VLOOKUP($D78,'факт '!$D$7:$AQ$89,39,0)</f>
        <v>0</v>
      </c>
      <c r="EQ78" s="102">
        <f>VLOOKUP($D78,'факт '!$D$7:$AQ$89,40,0)</f>
        <v>0</v>
      </c>
      <c r="ER78" s="102">
        <f t="shared" si="2369"/>
        <v>0</v>
      </c>
      <c r="ES78" s="102">
        <f t="shared" si="2370"/>
        <v>0</v>
      </c>
      <c r="ET78" s="103">
        <f t="shared" si="2371"/>
        <v>0</v>
      </c>
      <c r="EU78" s="103">
        <f t="shared" si="2372"/>
        <v>0</v>
      </c>
      <c r="EV78" s="102"/>
      <c r="EW78" s="102"/>
      <c r="EX78" s="102"/>
      <c r="EY78" s="102"/>
      <c r="EZ78" s="102"/>
      <c r="FA78" s="102"/>
      <c r="FB78" s="102"/>
      <c r="FC78" s="102"/>
      <c r="FD78" s="102">
        <f t="shared" si="2373"/>
        <v>0</v>
      </c>
      <c r="FE78" s="102">
        <f t="shared" si="2374"/>
        <v>0</v>
      </c>
      <c r="FF78" s="103">
        <f t="shared" si="2295"/>
        <v>0</v>
      </c>
      <c r="FG78" s="103">
        <f t="shared" si="2296"/>
        <v>0</v>
      </c>
      <c r="FH78" s="102"/>
      <c r="FI78" s="102"/>
      <c r="FJ78" s="102"/>
      <c r="FK78" s="102"/>
      <c r="FL78" s="102"/>
      <c r="FM78" s="102"/>
      <c r="FN78" s="102"/>
      <c r="FO78" s="102"/>
      <c r="FP78" s="102">
        <f t="shared" si="2375"/>
        <v>0</v>
      </c>
      <c r="FQ78" s="102">
        <f t="shared" si="2376"/>
        <v>0</v>
      </c>
      <c r="FR78" s="103">
        <f t="shared" si="2298"/>
        <v>0</v>
      </c>
      <c r="FS78" s="103">
        <f t="shared" si="2299"/>
        <v>0</v>
      </c>
      <c r="FT78" s="102"/>
      <c r="FU78" s="102"/>
      <c r="FV78" s="102"/>
      <c r="FW78" s="102"/>
      <c r="FX78" s="102"/>
      <c r="FY78" s="102"/>
      <c r="FZ78" s="102"/>
      <c r="GA78" s="102"/>
      <c r="GB78" s="102">
        <f t="shared" si="2377"/>
        <v>0</v>
      </c>
      <c r="GC78" s="102">
        <f t="shared" si="2378"/>
        <v>0</v>
      </c>
      <c r="GD78" s="103">
        <f t="shared" si="2301"/>
        <v>0</v>
      </c>
      <c r="GE78" s="103">
        <f t="shared" si="2302"/>
        <v>0</v>
      </c>
      <c r="GF78" s="102">
        <f t="shared" si="2379"/>
        <v>0</v>
      </c>
      <c r="GG78" s="102">
        <f t="shared" si="2380"/>
        <v>0</v>
      </c>
      <c r="GH78" s="102">
        <f t="shared" si="2381"/>
        <v>0</v>
      </c>
      <c r="GI78" s="102">
        <f t="shared" si="2382"/>
        <v>0</v>
      </c>
      <c r="GJ78" s="102">
        <f t="shared" si="2383"/>
        <v>1</v>
      </c>
      <c r="GK78" s="102">
        <f t="shared" si="2384"/>
        <v>132430.14000000001</v>
      </c>
      <c r="GL78" s="102">
        <f t="shared" si="2385"/>
        <v>0</v>
      </c>
      <c r="GM78" s="102">
        <f t="shared" si="2386"/>
        <v>0</v>
      </c>
      <c r="GN78" s="102">
        <f t="shared" si="2387"/>
        <v>1</v>
      </c>
      <c r="GO78" s="102">
        <f t="shared" si="2388"/>
        <v>132430.14000000001</v>
      </c>
      <c r="GP78" s="102"/>
      <c r="GQ78" s="102"/>
      <c r="GR78" s="147"/>
      <c r="GS78" s="81"/>
      <c r="GT78" s="183">
        <v>132430.14440000002</v>
      </c>
      <c r="GU78" s="183">
        <f t="shared" si="2389"/>
        <v>132430.14000000001</v>
      </c>
    </row>
    <row r="79" spans="2:203" ht="23.25" hidden="1" customHeight="1" x14ac:dyDescent="0.2">
      <c r="B79" s="81" t="s">
        <v>169</v>
      </c>
      <c r="C79" s="82" t="s">
        <v>170</v>
      </c>
      <c r="D79" s="89">
        <v>284</v>
      </c>
      <c r="E79" s="86" t="s">
        <v>176</v>
      </c>
      <c r="F79" s="89">
        <v>16</v>
      </c>
      <c r="G79" s="101">
        <v>132430.14440000002</v>
      </c>
      <c r="H79" s="102"/>
      <c r="I79" s="102"/>
      <c r="J79" s="102"/>
      <c r="K79" s="102"/>
      <c r="L79" s="102">
        <f>VLOOKUP($D79,'факт '!$D$7:$AQ$89,3,0)</f>
        <v>0</v>
      </c>
      <c r="M79" s="102">
        <f>VLOOKUP($D79,'факт '!$D$7:$AQ$89,4,0)</f>
        <v>0</v>
      </c>
      <c r="N79" s="102"/>
      <c r="O79" s="102"/>
      <c r="P79" s="102">
        <f t="shared" si="2325"/>
        <v>0</v>
      </c>
      <c r="Q79" s="102">
        <f t="shared" si="2326"/>
        <v>0</v>
      </c>
      <c r="R79" s="103">
        <f t="shared" si="2327"/>
        <v>0</v>
      </c>
      <c r="S79" s="103">
        <f t="shared" si="2328"/>
        <v>0</v>
      </c>
      <c r="T79" s="102"/>
      <c r="U79" s="102"/>
      <c r="V79" s="102"/>
      <c r="W79" s="102"/>
      <c r="X79" s="102">
        <f>VLOOKUP($D79,'факт '!$D$7:$AQ$89,7,0)</f>
        <v>0</v>
      </c>
      <c r="Y79" s="102">
        <f>VLOOKUP($D79,'факт '!$D$7:$AQ$89,8,0)</f>
        <v>0</v>
      </c>
      <c r="Z79" s="102">
        <f>VLOOKUP($D79,'факт '!$D$7:$AQ$89,9,0)</f>
        <v>0</v>
      </c>
      <c r="AA79" s="102">
        <f>VLOOKUP($D79,'факт '!$D$7:$AQ$89,10,0)</f>
        <v>0</v>
      </c>
      <c r="AB79" s="102">
        <f t="shared" si="2329"/>
        <v>0</v>
      </c>
      <c r="AC79" s="102">
        <f t="shared" si="2330"/>
        <v>0</v>
      </c>
      <c r="AD79" s="103">
        <f t="shared" si="2331"/>
        <v>0</v>
      </c>
      <c r="AE79" s="103">
        <f t="shared" si="2332"/>
        <v>0</v>
      </c>
      <c r="AF79" s="102"/>
      <c r="AG79" s="102"/>
      <c r="AH79" s="102"/>
      <c r="AI79" s="102"/>
      <c r="AJ79" s="102">
        <f>VLOOKUP($D79,'факт '!$D$7:$AQ$89,5,0)</f>
        <v>0</v>
      </c>
      <c r="AK79" s="102">
        <f>VLOOKUP($D79,'факт '!$D$7:$AQ$89,6,0)</f>
        <v>0</v>
      </c>
      <c r="AL79" s="102"/>
      <c r="AM79" s="102"/>
      <c r="AN79" s="102">
        <f t="shared" si="2333"/>
        <v>0</v>
      </c>
      <c r="AO79" s="102">
        <f t="shared" si="2334"/>
        <v>0</v>
      </c>
      <c r="AP79" s="103">
        <f t="shared" si="2335"/>
        <v>0</v>
      </c>
      <c r="AQ79" s="103">
        <f t="shared" si="2336"/>
        <v>0</v>
      </c>
      <c r="AR79" s="102"/>
      <c r="AS79" s="102"/>
      <c r="AT79" s="102"/>
      <c r="AU79" s="102"/>
      <c r="AV79" s="102">
        <f>VLOOKUP($D79,'факт '!$D$7:$AQ$89,11,0)</f>
        <v>1</v>
      </c>
      <c r="AW79" s="102">
        <f>VLOOKUP($D79,'факт '!$D$7:$AQ$89,12,0)</f>
        <v>132430.14000000001</v>
      </c>
      <c r="AX79" s="102"/>
      <c r="AY79" s="102"/>
      <c r="AZ79" s="102">
        <f t="shared" si="2337"/>
        <v>1</v>
      </c>
      <c r="BA79" s="102">
        <f t="shared" si="2338"/>
        <v>132430.14000000001</v>
      </c>
      <c r="BB79" s="103">
        <f t="shared" si="2339"/>
        <v>1</v>
      </c>
      <c r="BC79" s="103">
        <f t="shared" si="2340"/>
        <v>132430.14000000001</v>
      </c>
      <c r="BD79" s="102"/>
      <c r="BE79" s="102"/>
      <c r="BF79" s="102"/>
      <c r="BG79" s="102"/>
      <c r="BH79" s="102">
        <f>VLOOKUP($D79,'факт '!$D$7:$AQ$89,15,0)</f>
        <v>0</v>
      </c>
      <c r="BI79" s="102">
        <f>VLOOKUP($D79,'факт '!$D$7:$AQ$89,16,0)</f>
        <v>0</v>
      </c>
      <c r="BJ79" s="102">
        <f>VLOOKUP($D79,'факт '!$D$7:$AQ$89,17,0)</f>
        <v>0</v>
      </c>
      <c r="BK79" s="102">
        <f>VLOOKUP($D79,'факт '!$D$7:$AQ$89,18,0)</f>
        <v>0</v>
      </c>
      <c r="BL79" s="102">
        <f t="shared" si="2341"/>
        <v>0</v>
      </c>
      <c r="BM79" s="102">
        <f t="shared" si="2342"/>
        <v>0</v>
      </c>
      <c r="BN79" s="103">
        <f t="shared" si="2343"/>
        <v>0</v>
      </c>
      <c r="BO79" s="103">
        <f t="shared" si="2344"/>
        <v>0</v>
      </c>
      <c r="BP79" s="102"/>
      <c r="BQ79" s="102"/>
      <c r="BR79" s="102"/>
      <c r="BS79" s="102"/>
      <c r="BT79" s="102">
        <f>VLOOKUP($D79,'факт '!$D$7:$AQ$89,19,0)</f>
        <v>0</v>
      </c>
      <c r="BU79" s="102">
        <f>VLOOKUP($D79,'факт '!$D$7:$AQ$89,20,0)</f>
        <v>0</v>
      </c>
      <c r="BV79" s="102">
        <f>VLOOKUP($D79,'факт '!$D$7:$AQ$89,21,0)</f>
        <v>0</v>
      </c>
      <c r="BW79" s="102">
        <f>VLOOKUP($D79,'факт '!$D$7:$AQ$89,22,0)</f>
        <v>0</v>
      </c>
      <c r="BX79" s="102">
        <f t="shared" si="2345"/>
        <v>0</v>
      </c>
      <c r="BY79" s="102">
        <f t="shared" si="2346"/>
        <v>0</v>
      </c>
      <c r="BZ79" s="103">
        <f t="shared" si="2347"/>
        <v>0</v>
      </c>
      <c r="CA79" s="103">
        <f t="shared" si="2348"/>
        <v>0</v>
      </c>
      <c r="CB79" s="102"/>
      <c r="CC79" s="102"/>
      <c r="CD79" s="102"/>
      <c r="CE79" s="102"/>
      <c r="CF79" s="102">
        <f>VLOOKUP($D79,'факт '!$D$7:$AQ$89,23,0)</f>
        <v>0</v>
      </c>
      <c r="CG79" s="102">
        <f>VLOOKUP($D79,'факт '!$D$7:$AQ$89,24,0)</f>
        <v>0</v>
      </c>
      <c r="CH79" s="102">
        <f>VLOOKUP($D79,'факт '!$D$7:$AQ$89,25,0)</f>
        <v>0</v>
      </c>
      <c r="CI79" s="102">
        <f>VLOOKUP($D79,'факт '!$D$7:$AQ$89,26,0)</f>
        <v>0</v>
      </c>
      <c r="CJ79" s="102">
        <f t="shared" si="2349"/>
        <v>0</v>
      </c>
      <c r="CK79" s="102">
        <f t="shared" si="2350"/>
        <v>0</v>
      </c>
      <c r="CL79" s="103">
        <f t="shared" si="2351"/>
        <v>0</v>
      </c>
      <c r="CM79" s="103">
        <f t="shared" si="2352"/>
        <v>0</v>
      </c>
      <c r="CN79" s="102"/>
      <c r="CO79" s="102"/>
      <c r="CP79" s="102"/>
      <c r="CQ79" s="102"/>
      <c r="CR79" s="102">
        <f>VLOOKUP($D79,'факт '!$D$7:$AQ$89,27,0)</f>
        <v>0</v>
      </c>
      <c r="CS79" s="102">
        <f>VLOOKUP($D79,'факт '!$D$7:$AQ$89,28,0)</f>
        <v>0</v>
      </c>
      <c r="CT79" s="102">
        <f>VLOOKUP($D79,'факт '!$D$7:$AQ$89,29,0)</f>
        <v>0</v>
      </c>
      <c r="CU79" s="102">
        <f>VLOOKUP($D79,'факт '!$D$7:$AQ$89,30,0)</f>
        <v>0</v>
      </c>
      <c r="CV79" s="102">
        <f t="shared" si="2353"/>
        <v>0</v>
      </c>
      <c r="CW79" s="102">
        <f t="shared" si="2354"/>
        <v>0</v>
      </c>
      <c r="CX79" s="103">
        <f t="shared" si="2355"/>
        <v>0</v>
      </c>
      <c r="CY79" s="103">
        <f t="shared" si="2356"/>
        <v>0</v>
      </c>
      <c r="CZ79" s="102"/>
      <c r="DA79" s="102"/>
      <c r="DB79" s="102"/>
      <c r="DC79" s="102"/>
      <c r="DD79" s="102">
        <f>VLOOKUP($D79,'факт '!$D$7:$AQ$89,31,0)</f>
        <v>0</v>
      </c>
      <c r="DE79" s="102">
        <f>VLOOKUP($D79,'факт '!$D$7:$AQ$89,32,0)</f>
        <v>0</v>
      </c>
      <c r="DF79" s="102"/>
      <c r="DG79" s="102"/>
      <c r="DH79" s="102">
        <f t="shared" si="2357"/>
        <v>0</v>
      </c>
      <c r="DI79" s="102">
        <f t="shared" si="2358"/>
        <v>0</v>
      </c>
      <c r="DJ79" s="103">
        <f t="shared" si="2359"/>
        <v>0</v>
      </c>
      <c r="DK79" s="103">
        <f t="shared" si="2360"/>
        <v>0</v>
      </c>
      <c r="DL79" s="102"/>
      <c r="DM79" s="102"/>
      <c r="DN79" s="102"/>
      <c r="DO79" s="102"/>
      <c r="DP79" s="102">
        <f>VLOOKUP($D79,'факт '!$D$7:$AQ$89,13,0)</f>
        <v>0</v>
      </c>
      <c r="DQ79" s="102">
        <f>VLOOKUP($D79,'факт '!$D$7:$AQ$89,14,0)</f>
        <v>0</v>
      </c>
      <c r="DR79" s="102"/>
      <c r="DS79" s="102"/>
      <c r="DT79" s="102">
        <f t="shared" si="2361"/>
        <v>0</v>
      </c>
      <c r="DU79" s="102">
        <f t="shared" si="2362"/>
        <v>0</v>
      </c>
      <c r="DV79" s="103">
        <f t="shared" si="2363"/>
        <v>0</v>
      </c>
      <c r="DW79" s="103">
        <f t="shared" si="2364"/>
        <v>0</v>
      </c>
      <c r="DX79" s="102"/>
      <c r="DY79" s="102"/>
      <c r="DZ79" s="102"/>
      <c r="EA79" s="102"/>
      <c r="EB79" s="102">
        <f>VLOOKUP($D79,'факт '!$D$7:$AQ$89,33,0)</f>
        <v>0</v>
      </c>
      <c r="EC79" s="102">
        <f>VLOOKUP($D79,'факт '!$D$7:$AQ$89,34,0)</f>
        <v>0</v>
      </c>
      <c r="ED79" s="102">
        <f>VLOOKUP($D79,'факт '!$D$7:$AQ$89,35,0)</f>
        <v>0</v>
      </c>
      <c r="EE79" s="102">
        <f>VLOOKUP($D79,'факт '!$D$7:$AQ$89,36,0)</f>
        <v>0</v>
      </c>
      <c r="EF79" s="102">
        <f t="shared" si="2365"/>
        <v>0</v>
      </c>
      <c r="EG79" s="102">
        <f t="shared" si="2366"/>
        <v>0</v>
      </c>
      <c r="EH79" s="103">
        <f t="shared" si="2367"/>
        <v>0</v>
      </c>
      <c r="EI79" s="103">
        <f t="shared" si="2368"/>
        <v>0</v>
      </c>
      <c r="EJ79" s="102"/>
      <c r="EK79" s="102"/>
      <c r="EL79" s="102"/>
      <c r="EM79" s="102"/>
      <c r="EN79" s="102">
        <f>VLOOKUP($D79,'факт '!$D$7:$AQ$89,37,0)</f>
        <v>0</v>
      </c>
      <c r="EO79" s="102">
        <f>VLOOKUP($D79,'факт '!$D$7:$AQ$89,38,0)</f>
        <v>0</v>
      </c>
      <c r="EP79" s="102">
        <f>VLOOKUP($D79,'факт '!$D$7:$AQ$89,39,0)</f>
        <v>0</v>
      </c>
      <c r="EQ79" s="102">
        <f>VLOOKUP($D79,'факт '!$D$7:$AQ$89,40,0)</f>
        <v>0</v>
      </c>
      <c r="ER79" s="102">
        <f t="shared" si="2369"/>
        <v>0</v>
      </c>
      <c r="ES79" s="102">
        <f t="shared" si="2370"/>
        <v>0</v>
      </c>
      <c r="ET79" s="103">
        <f t="shared" si="2371"/>
        <v>0</v>
      </c>
      <c r="EU79" s="103">
        <f t="shared" si="2372"/>
        <v>0</v>
      </c>
      <c r="EV79" s="102"/>
      <c r="EW79" s="102"/>
      <c r="EX79" s="102"/>
      <c r="EY79" s="102"/>
      <c r="EZ79" s="102"/>
      <c r="FA79" s="102"/>
      <c r="FB79" s="102"/>
      <c r="FC79" s="102"/>
      <c r="FD79" s="102">
        <f t="shared" si="2373"/>
        <v>0</v>
      </c>
      <c r="FE79" s="102">
        <f t="shared" si="2374"/>
        <v>0</v>
      </c>
      <c r="FF79" s="103">
        <f t="shared" si="2295"/>
        <v>0</v>
      </c>
      <c r="FG79" s="103">
        <f t="shared" si="2296"/>
        <v>0</v>
      </c>
      <c r="FH79" s="102"/>
      <c r="FI79" s="102"/>
      <c r="FJ79" s="102"/>
      <c r="FK79" s="102"/>
      <c r="FL79" s="102"/>
      <c r="FM79" s="102"/>
      <c r="FN79" s="102"/>
      <c r="FO79" s="102"/>
      <c r="FP79" s="102">
        <f t="shared" si="2375"/>
        <v>0</v>
      </c>
      <c r="FQ79" s="102">
        <f t="shared" si="2376"/>
        <v>0</v>
      </c>
      <c r="FR79" s="103">
        <f t="shared" si="2298"/>
        <v>0</v>
      </c>
      <c r="FS79" s="103">
        <f t="shared" si="2299"/>
        <v>0</v>
      </c>
      <c r="FT79" s="102"/>
      <c r="FU79" s="102"/>
      <c r="FV79" s="102"/>
      <c r="FW79" s="102"/>
      <c r="FX79" s="102"/>
      <c r="FY79" s="102"/>
      <c r="FZ79" s="102"/>
      <c r="GA79" s="102"/>
      <c r="GB79" s="102">
        <f t="shared" si="2377"/>
        <v>0</v>
      </c>
      <c r="GC79" s="102">
        <f t="shared" si="2378"/>
        <v>0</v>
      </c>
      <c r="GD79" s="103">
        <f t="shared" si="2301"/>
        <v>0</v>
      </c>
      <c r="GE79" s="103">
        <f t="shared" si="2302"/>
        <v>0</v>
      </c>
      <c r="GF79" s="102">
        <f t="shared" si="2379"/>
        <v>0</v>
      </c>
      <c r="GG79" s="102">
        <f t="shared" si="2380"/>
        <v>0</v>
      </c>
      <c r="GH79" s="102">
        <f t="shared" si="2381"/>
        <v>0</v>
      </c>
      <c r="GI79" s="102">
        <f t="shared" si="2382"/>
        <v>0</v>
      </c>
      <c r="GJ79" s="102">
        <f t="shared" si="2383"/>
        <v>1</v>
      </c>
      <c r="GK79" s="102">
        <f t="shared" si="2384"/>
        <v>132430.14000000001</v>
      </c>
      <c r="GL79" s="102">
        <f t="shared" si="2385"/>
        <v>0</v>
      </c>
      <c r="GM79" s="102">
        <f t="shared" si="2386"/>
        <v>0</v>
      </c>
      <c r="GN79" s="102">
        <f t="shared" si="2387"/>
        <v>1</v>
      </c>
      <c r="GO79" s="102">
        <f t="shared" si="2388"/>
        <v>132430.14000000001</v>
      </c>
      <c r="GP79" s="102"/>
      <c r="GQ79" s="102"/>
      <c r="GR79" s="147"/>
      <c r="GS79" s="81"/>
      <c r="GT79" s="183">
        <v>132430.14440000002</v>
      </c>
      <c r="GU79" s="183">
        <f t="shared" si="2389"/>
        <v>132430.14000000001</v>
      </c>
    </row>
    <row r="80" spans="2:203" ht="23.25" hidden="1" customHeight="1" x14ac:dyDescent="0.2">
      <c r="B80" s="81" t="s">
        <v>169</v>
      </c>
      <c r="C80" s="82" t="s">
        <v>170</v>
      </c>
      <c r="D80" s="89">
        <v>301</v>
      </c>
      <c r="E80" s="86" t="s">
        <v>177</v>
      </c>
      <c r="F80" s="89">
        <v>16</v>
      </c>
      <c r="G80" s="101">
        <v>132430.14440000002</v>
      </c>
      <c r="H80" s="102"/>
      <c r="I80" s="102"/>
      <c r="J80" s="102"/>
      <c r="K80" s="102"/>
      <c r="L80" s="102">
        <f>VLOOKUP($D80,'факт '!$D$7:$AQ$89,3,0)</f>
        <v>0</v>
      </c>
      <c r="M80" s="102">
        <f>VLOOKUP($D80,'факт '!$D$7:$AQ$89,4,0)</f>
        <v>0</v>
      </c>
      <c r="N80" s="102"/>
      <c r="O80" s="102"/>
      <c r="P80" s="102">
        <f t="shared" si="2325"/>
        <v>0</v>
      </c>
      <c r="Q80" s="102">
        <f t="shared" si="2326"/>
        <v>0</v>
      </c>
      <c r="R80" s="103">
        <f t="shared" si="2327"/>
        <v>0</v>
      </c>
      <c r="S80" s="103">
        <f t="shared" si="2328"/>
        <v>0</v>
      </c>
      <c r="T80" s="102"/>
      <c r="U80" s="102"/>
      <c r="V80" s="102"/>
      <c r="W80" s="102"/>
      <c r="X80" s="102">
        <f>VLOOKUP($D80,'факт '!$D$7:$AQ$89,7,0)</f>
        <v>0</v>
      </c>
      <c r="Y80" s="102">
        <f>VLOOKUP($D80,'факт '!$D$7:$AQ$89,8,0)</f>
        <v>0</v>
      </c>
      <c r="Z80" s="102">
        <f>VLOOKUP($D80,'факт '!$D$7:$AQ$89,9,0)</f>
        <v>0</v>
      </c>
      <c r="AA80" s="102">
        <f>VLOOKUP($D80,'факт '!$D$7:$AQ$89,10,0)</f>
        <v>0</v>
      </c>
      <c r="AB80" s="102">
        <f t="shared" si="2329"/>
        <v>0</v>
      </c>
      <c r="AC80" s="102">
        <f t="shared" si="2330"/>
        <v>0</v>
      </c>
      <c r="AD80" s="103">
        <f t="shared" si="2331"/>
        <v>0</v>
      </c>
      <c r="AE80" s="103">
        <f t="shared" si="2332"/>
        <v>0</v>
      </c>
      <c r="AF80" s="102"/>
      <c r="AG80" s="102"/>
      <c r="AH80" s="102"/>
      <c r="AI80" s="102"/>
      <c r="AJ80" s="102">
        <f>VLOOKUP($D80,'факт '!$D$7:$AQ$89,5,0)</f>
        <v>0</v>
      </c>
      <c r="AK80" s="102">
        <f>VLOOKUP($D80,'факт '!$D$7:$AQ$89,6,0)</f>
        <v>0</v>
      </c>
      <c r="AL80" s="102"/>
      <c r="AM80" s="102"/>
      <c r="AN80" s="102">
        <f t="shared" si="2333"/>
        <v>0</v>
      </c>
      <c r="AO80" s="102">
        <f t="shared" si="2334"/>
        <v>0</v>
      </c>
      <c r="AP80" s="103">
        <f t="shared" si="2335"/>
        <v>0</v>
      </c>
      <c r="AQ80" s="103">
        <f t="shared" si="2336"/>
        <v>0</v>
      </c>
      <c r="AR80" s="102"/>
      <c r="AS80" s="102"/>
      <c r="AT80" s="102"/>
      <c r="AU80" s="102"/>
      <c r="AV80" s="102">
        <f>VLOOKUP($D80,'факт '!$D$7:$AQ$89,11,0)</f>
        <v>2</v>
      </c>
      <c r="AW80" s="102">
        <f>VLOOKUP($D80,'факт '!$D$7:$AQ$89,12,0)</f>
        <v>264860.28000000003</v>
      </c>
      <c r="AX80" s="102"/>
      <c r="AY80" s="102"/>
      <c r="AZ80" s="102">
        <f t="shared" si="2337"/>
        <v>2</v>
      </c>
      <c r="BA80" s="102">
        <f t="shared" si="2338"/>
        <v>264860.28000000003</v>
      </c>
      <c r="BB80" s="103">
        <f t="shared" si="2339"/>
        <v>2</v>
      </c>
      <c r="BC80" s="103">
        <f t="shared" si="2340"/>
        <v>264860.28000000003</v>
      </c>
      <c r="BD80" s="102"/>
      <c r="BE80" s="102"/>
      <c r="BF80" s="102"/>
      <c r="BG80" s="102"/>
      <c r="BH80" s="102">
        <f>VLOOKUP($D80,'факт '!$D$7:$AQ$89,15,0)</f>
        <v>1</v>
      </c>
      <c r="BI80" s="102">
        <f>VLOOKUP($D80,'факт '!$D$7:$AQ$89,16,0)</f>
        <v>132430.14000000001</v>
      </c>
      <c r="BJ80" s="102">
        <f>VLOOKUP($D80,'факт '!$D$7:$AQ$89,17,0)</f>
        <v>0</v>
      </c>
      <c r="BK80" s="102">
        <f>VLOOKUP($D80,'факт '!$D$7:$AQ$89,18,0)</f>
        <v>0</v>
      </c>
      <c r="BL80" s="102">
        <f t="shared" si="2341"/>
        <v>1</v>
      </c>
      <c r="BM80" s="102">
        <f t="shared" si="2342"/>
        <v>132430.14000000001</v>
      </c>
      <c r="BN80" s="103">
        <f t="shared" si="2343"/>
        <v>1</v>
      </c>
      <c r="BO80" s="103">
        <f t="shared" si="2344"/>
        <v>132430.14000000001</v>
      </c>
      <c r="BP80" s="102"/>
      <c r="BQ80" s="102"/>
      <c r="BR80" s="102"/>
      <c r="BS80" s="102"/>
      <c r="BT80" s="102">
        <f>VLOOKUP($D80,'факт '!$D$7:$AQ$89,19,0)</f>
        <v>0</v>
      </c>
      <c r="BU80" s="102">
        <f>VLOOKUP($D80,'факт '!$D$7:$AQ$89,20,0)</f>
        <v>0</v>
      </c>
      <c r="BV80" s="102">
        <f>VLOOKUP($D80,'факт '!$D$7:$AQ$89,21,0)</f>
        <v>0</v>
      </c>
      <c r="BW80" s="102">
        <f>VLOOKUP($D80,'факт '!$D$7:$AQ$89,22,0)</f>
        <v>0</v>
      </c>
      <c r="BX80" s="102">
        <f t="shared" si="2345"/>
        <v>0</v>
      </c>
      <c r="BY80" s="102">
        <f t="shared" si="2346"/>
        <v>0</v>
      </c>
      <c r="BZ80" s="103">
        <f t="shared" si="2347"/>
        <v>0</v>
      </c>
      <c r="CA80" s="103">
        <f t="shared" si="2348"/>
        <v>0</v>
      </c>
      <c r="CB80" s="102"/>
      <c r="CC80" s="102"/>
      <c r="CD80" s="102"/>
      <c r="CE80" s="102"/>
      <c r="CF80" s="102">
        <f>VLOOKUP($D80,'факт '!$D$7:$AQ$89,23,0)</f>
        <v>0</v>
      </c>
      <c r="CG80" s="102">
        <f>VLOOKUP($D80,'факт '!$D$7:$AQ$89,24,0)</f>
        <v>0</v>
      </c>
      <c r="CH80" s="102">
        <f>VLOOKUP($D80,'факт '!$D$7:$AQ$89,25,0)</f>
        <v>0</v>
      </c>
      <c r="CI80" s="102">
        <f>VLOOKUP($D80,'факт '!$D$7:$AQ$89,26,0)</f>
        <v>0</v>
      </c>
      <c r="CJ80" s="102">
        <f t="shared" si="2349"/>
        <v>0</v>
      </c>
      <c r="CK80" s="102">
        <f t="shared" si="2350"/>
        <v>0</v>
      </c>
      <c r="CL80" s="103">
        <f t="shared" si="2351"/>
        <v>0</v>
      </c>
      <c r="CM80" s="103">
        <f t="shared" si="2352"/>
        <v>0</v>
      </c>
      <c r="CN80" s="102"/>
      <c r="CO80" s="102"/>
      <c r="CP80" s="102"/>
      <c r="CQ80" s="102"/>
      <c r="CR80" s="102">
        <f>VLOOKUP($D80,'факт '!$D$7:$AQ$89,27,0)</f>
        <v>0</v>
      </c>
      <c r="CS80" s="102">
        <f>VLOOKUP($D80,'факт '!$D$7:$AQ$89,28,0)</f>
        <v>0</v>
      </c>
      <c r="CT80" s="102">
        <f>VLOOKUP($D80,'факт '!$D$7:$AQ$89,29,0)</f>
        <v>0</v>
      </c>
      <c r="CU80" s="102">
        <f>VLOOKUP($D80,'факт '!$D$7:$AQ$89,30,0)</f>
        <v>0</v>
      </c>
      <c r="CV80" s="102">
        <f t="shared" si="2353"/>
        <v>0</v>
      </c>
      <c r="CW80" s="102">
        <f t="shared" si="2354"/>
        <v>0</v>
      </c>
      <c r="CX80" s="103">
        <f t="shared" si="2355"/>
        <v>0</v>
      </c>
      <c r="CY80" s="103">
        <f t="shared" si="2356"/>
        <v>0</v>
      </c>
      <c r="CZ80" s="102"/>
      <c r="DA80" s="102"/>
      <c r="DB80" s="102"/>
      <c r="DC80" s="102"/>
      <c r="DD80" s="102">
        <f>VLOOKUP($D80,'факт '!$D$7:$AQ$89,31,0)</f>
        <v>0</v>
      </c>
      <c r="DE80" s="102">
        <f>VLOOKUP($D80,'факт '!$D$7:$AQ$89,32,0)</f>
        <v>0</v>
      </c>
      <c r="DF80" s="102"/>
      <c r="DG80" s="102"/>
      <c r="DH80" s="102">
        <f t="shared" si="2357"/>
        <v>0</v>
      </c>
      <c r="DI80" s="102">
        <f t="shared" si="2358"/>
        <v>0</v>
      </c>
      <c r="DJ80" s="103">
        <f t="shared" si="2359"/>
        <v>0</v>
      </c>
      <c r="DK80" s="103">
        <f t="shared" si="2360"/>
        <v>0</v>
      </c>
      <c r="DL80" s="102"/>
      <c r="DM80" s="102"/>
      <c r="DN80" s="102"/>
      <c r="DO80" s="102"/>
      <c r="DP80" s="102">
        <f>VLOOKUP($D80,'факт '!$D$7:$AQ$89,13,0)</f>
        <v>0</v>
      </c>
      <c r="DQ80" s="102">
        <f>VLOOKUP($D80,'факт '!$D$7:$AQ$89,14,0)</f>
        <v>0</v>
      </c>
      <c r="DR80" s="102"/>
      <c r="DS80" s="102"/>
      <c r="DT80" s="102">
        <f t="shared" si="2361"/>
        <v>0</v>
      </c>
      <c r="DU80" s="102">
        <f t="shared" si="2362"/>
        <v>0</v>
      </c>
      <c r="DV80" s="103">
        <f t="shared" si="2363"/>
        <v>0</v>
      </c>
      <c r="DW80" s="103">
        <f t="shared" si="2364"/>
        <v>0</v>
      </c>
      <c r="DX80" s="102"/>
      <c r="DY80" s="102"/>
      <c r="DZ80" s="102"/>
      <c r="EA80" s="102"/>
      <c r="EB80" s="102">
        <f>VLOOKUP($D80,'факт '!$D$7:$AQ$89,33,0)</f>
        <v>0</v>
      </c>
      <c r="EC80" s="102">
        <f>VLOOKUP($D80,'факт '!$D$7:$AQ$89,34,0)</f>
        <v>0</v>
      </c>
      <c r="ED80" s="102">
        <f>VLOOKUP($D80,'факт '!$D$7:$AQ$89,35,0)</f>
        <v>0</v>
      </c>
      <c r="EE80" s="102">
        <f>VLOOKUP($D80,'факт '!$D$7:$AQ$89,36,0)</f>
        <v>0</v>
      </c>
      <c r="EF80" s="102">
        <f t="shared" si="2365"/>
        <v>0</v>
      </c>
      <c r="EG80" s="102">
        <f t="shared" si="2366"/>
        <v>0</v>
      </c>
      <c r="EH80" s="103">
        <f t="shared" si="2367"/>
        <v>0</v>
      </c>
      <c r="EI80" s="103">
        <f t="shared" si="2368"/>
        <v>0</v>
      </c>
      <c r="EJ80" s="102"/>
      <c r="EK80" s="102"/>
      <c r="EL80" s="102"/>
      <c r="EM80" s="102"/>
      <c r="EN80" s="102">
        <f>VLOOKUP($D80,'факт '!$D$7:$AQ$89,37,0)</f>
        <v>0</v>
      </c>
      <c r="EO80" s="102">
        <f>VLOOKUP($D80,'факт '!$D$7:$AQ$89,38,0)</f>
        <v>0</v>
      </c>
      <c r="EP80" s="102">
        <f>VLOOKUP($D80,'факт '!$D$7:$AQ$89,39,0)</f>
        <v>0</v>
      </c>
      <c r="EQ80" s="102">
        <f>VLOOKUP($D80,'факт '!$D$7:$AQ$89,40,0)</f>
        <v>0</v>
      </c>
      <c r="ER80" s="102">
        <f t="shared" si="2369"/>
        <v>0</v>
      </c>
      <c r="ES80" s="102">
        <f t="shared" si="2370"/>
        <v>0</v>
      </c>
      <c r="ET80" s="103">
        <f t="shared" si="2371"/>
        <v>0</v>
      </c>
      <c r="EU80" s="103">
        <f t="shared" si="2372"/>
        <v>0</v>
      </c>
      <c r="EV80" s="102"/>
      <c r="EW80" s="102"/>
      <c r="EX80" s="102"/>
      <c r="EY80" s="102"/>
      <c r="EZ80" s="102"/>
      <c r="FA80" s="102"/>
      <c r="FB80" s="102"/>
      <c r="FC80" s="102"/>
      <c r="FD80" s="102">
        <f t="shared" si="2373"/>
        <v>0</v>
      </c>
      <c r="FE80" s="102">
        <f t="shared" si="2374"/>
        <v>0</v>
      </c>
      <c r="FF80" s="103">
        <f t="shared" si="2295"/>
        <v>0</v>
      </c>
      <c r="FG80" s="103">
        <f t="shared" si="2296"/>
        <v>0</v>
      </c>
      <c r="FH80" s="102"/>
      <c r="FI80" s="102"/>
      <c r="FJ80" s="102"/>
      <c r="FK80" s="102"/>
      <c r="FL80" s="102"/>
      <c r="FM80" s="102"/>
      <c r="FN80" s="102"/>
      <c r="FO80" s="102"/>
      <c r="FP80" s="102">
        <f t="shared" si="2375"/>
        <v>0</v>
      </c>
      <c r="FQ80" s="102">
        <f t="shared" si="2376"/>
        <v>0</v>
      </c>
      <c r="FR80" s="103">
        <f t="shared" si="2298"/>
        <v>0</v>
      </c>
      <c r="FS80" s="103">
        <f t="shared" si="2299"/>
        <v>0</v>
      </c>
      <c r="FT80" s="102"/>
      <c r="FU80" s="102"/>
      <c r="FV80" s="102"/>
      <c r="FW80" s="102"/>
      <c r="FX80" s="102"/>
      <c r="FY80" s="102"/>
      <c r="FZ80" s="102"/>
      <c r="GA80" s="102"/>
      <c r="GB80" s="102">
        <f t="shared" si="2377"/>
        <v>0</v>
      </c>
      <c r="GC80" s="102">
        <f t="shared" si="2378"/>
        <v>0</v>
      </c>
      <c r="GD80" s="103">
        <f t="shared" si="2301"/>
        <v>0</v>
      </c>
      <c r="GE80" s="103">
        <f t="shared" si="2302"/>
        <v>0</v>
      </c>
      <c r="GF80" s="102">
        <f t="shared" si="2379"/>
        <v>0</v>
      </c>
      <c r="GG80" s="102">
        <f t="shared" si="2380"/>
        <v>0</v>
      </c>
      <c r="GH80" s="102">
        <f t="shared" si="2381"/>
        <v>0</v>
      </c>
      <c r="GI80" s="102">
        <f t="shared" si="2382"/>
        <v>0</v>
      </c>
      <c r="GJ80" s="102">
        <f t="shared" si="2383"/>
        <v>3</v>
      </c>
      <c r="GK80" s="102">
        <f t="shared" si="2384"/>
        <v>397290.42000000004</v>
      </c>
      <c r="GL80" s="102">
        <f t="shared" si="2385"/>
        <v>0</v>
      </c>
      <c r="GM80" s="102">
        <f t="shared" si="2386"/>
        <v>0</v>
      </c>
      <c r="GN80" s="102">
        <f t="shared" si="2387"/>
        <v>3</v>
      </c>
      <c r="GO80" s="102">
        <f t="shared" si="2388"/>
        <v>397290.42000000004</v>
      </c>
      <c r="GP80" s="102"/>
      <c r="GQ80" s="102"/>
      <c r="GR80" s="147"/>
      <c r="GS80" s="81"/>
      <c r="GT80" s="183">
        <v>132430.14440000002</v>
      </c>
      <c r="GU80" s="183">
        <f t="shared" si="2389"/>
        <v>132430.14000000001</v>
      </c>
    </row>
    <row r="81" spans="2:203" ht="23.25" hidden="1" customHeight="1" x14ac:dyDescent="0.2">
      <c r="B81" s="169" t="s">
        <v>169</v>
      </c>
      <c r="C81" s="170" t="s">
        <v>170</v>
      </c>
      <c r="D81" s="171">
        <v>323</v>
      </c>
      <c r="E81" s="172" t="s">
        <v>296</v>
      </c>
      <c r="F81" s="89">
        <v>16</v>
      </c>
      <c r="G81" s="101">
        <v>132430.14440000002</v>
      </c>
      <c r="H81" s="102"/>
      <c r="I81" s="102"/>
      <c r="J81" s="102"/>
      <c r="K81" s="102"/>
      <c r="L81" s="102">
        <f>VLOOKUP($D81,'факт '!$D$7:$AQ$89,3,0)</f>
        <v>0</v>
      </c>
      <c r="M81" s="102">
        <f>VLOOKUP($D81,'факт '!$D$7:$AQ$89,4,0)</f>
        <v>0</v>
      </c>
      <c r="N81" s="102"/>
      <c r="O81" s="102"/>
      <c r="P81" s="102">
        <f t="shared" si="2325"/>
        <v>0</v>
      </c>
      <c r="Q81" s="102">
        <f t="shared" si="2326"/>
        <v>0</v>
      </c>
      <c r="R81" s="103">
        <f t="shared" si="2327"/>
        <v>0</v>
      </c>
      <c r="S81" s="103">
        <f t="shared" si="2328"/>
        <v>0</v>
      </c>
      <c r="T81" s="102"/>
      <c r="U81" s="102"/>
      <c r="V81" s="102"/>
      <c r="W81" s="102"/>
      <c r="X81" s="102">
        <f>VLOOKUP($D81,'факт '!$D$7:$AQ$89,7,0)</f>
        <v>0</v>
      </c>
      <c r="Y81" s="102">
        <f>VLOOKUP($D81,'факт '!$D$7:$AQ$89,8,0)</f>
        <v>0</v>
      </c>
      <c r="Z81" s="102">
        <f>VLOOKUP($D81,'факт '!$D$7:$AQ$89,9,0)</f>
        <v>0</v>
      </c>
      <c r="AA81" s="102">
        <f>VLOOKUP($D81,'факт '!$D$7:$AQ$89,10,0)</f>
        <v>0</v>
      </c>
      <c r="AB81" s="102">
        <f t="shared" si="2329"/>
        <v>0</v>
      </c>
      <c r="AC81" s="102">
        <f t="shared" si="2330"/>
        <v>0</v>
      </c>
      <c r="AD81" s="103">
        <f t="shared" si="2331"/>
        <v>0</v>
      </c>
      <c r="AE81" s="103">
        <f t="shared" si="2332"/>
        <v>0</v>
      </c>
      <c r="AF81" s="102"/>
      <c r="AG81" s="102"/>
      <c r="AH81" s="102"/>
      <c r="AI81" s="102"/>
      <c r="AJ81" s="102">
        <f>VLOOKUP($D81,'факт '!$D$7:$AQ$89,5,0)</f>
        <v>0</v>
      </c>
      <c r="AK81" s="102">
        <f>VLOOKUP($D81,'факт '!$D$7:$AQ$89,6,0)</f>
        <v>0</v>
      </c>
      <c r="AL81" s="102"/>
      <c r="AM81" s="102"/>
      <c r="AN81" s="102">
        <f t="shared" si="2333"/>
        <v>0</v>
      </c>
      <c r="AO81" s="102">
        <f t="shared" si="2334"/>
        <v>0</v>
      </c>
      <c r="AP81" s="103">
        <f t="shared" si="2335"/>
        <v>0</v>
      </c>
      <c r="AQ81" s="103">
        <f t="shared" si="2336"/>
        <v>0</v>
      </c>
      <c r="AR81" s="102"/>
      <c r="AS81" s="102"/>
      <c r="AT81" s="102"/>
      <c r="AU81" s="102"/>
      <c r="AV81" s="102">
        <f>VLOOKUP($D81,'факт '!$D$7:$AQ$89,11,0)</f>
        <v>2</v>
      </c>
      <c r="AW81" s="102">
        <f>VLOOKUP($D81,'факт '!$D$7:$AQ$89,12,0)</f>
        <v>264860.28000000003</v>
      </c>
      <c r="AX81" s="102"/>
      <c r="AY81" s="102"/>
      <c r="AZ81" s="102">
        <f t="shared" si="2337"/>
        <v>2</v>
      </c>
      <c r="BA81" s="102">
        <f t="shared" si="2338"/>
        <v>264860.28000000003</v>
      </c>
      <c r="BB81" s="103">
        <f t="shared" si="2339"/>
        <v>2</v>
      </c>
      <c r="BC81" s="103">
        <f t="shared" si="2340"/>
        <v>264860.28000000003</v>
      </c>
      <c r="BD81" s="102"/>
      <c r="BE81" s="102"/>
      <c r="BF81" s="102"/>
      <c r="BG81" s="102"/>
      <c r="BH81" s="102">
        <f>VLOOKUP($D81,'факт '!$D$7:$AQ$89,15,0)</f>
        <v>0</v>
      </c>
      <c r="BI81" s="102">
        <f>VLOOKUP($D81,'факт '!$D$7:$AQ$89,16,0)</f>
        <v>0</v>
      </c>
      <c r="BJ81" s="102">
        <f>VLOOKUP($D81,'факт '!$D$7:$AQ$89,17,0)</f>
        <v>0</v>
      </c>
      <c r="BK81" s="102">
        <f>VLOOKUP($D81,'факт '!$D$7:$AQ$89,18,0)</f>
        <v>0</v>
      </c>
      <c r="BL81" s="102">
        <f t="shared" si="2341"/>
        <v>0</v>
      </c>
      <c r="BM81" s="102">
        <f t="shared" si="2342"/>
        <v>0</v>
      </c>
      <c r="BN81" s="103">
        <f t="shared" si="2343"/>
        <v>0</v>
      </c>
      <c r="BO81" s="103">
        <f t="shared" si="2344"/>
        <v>0</v>
      </c>
      <c r="BP81" s="102"/>
      <c r="BQ81" s="102"/>
      <c r="BR81" s="102"/>
      <c r="BS81" s="102"/>
      <c r="BT81" s="102">
        <f>VLOOKUP($D81,'факт '!$D$7:$AQ$89,19,0)</f>
        <v>0</v>
      </c>
      <c r="BU81" s="102">
        <f>VLOOKUP($D81,'факт '!$D$7:$AQ$89,20,0)</f>
        <v>0</v>
      </c>
      <c r="BV81" s="102">
        <f>VLOOKUP($D81,'факт '!$D$7:$AQ$89,21,0)</f>
        <v>0</v>
      </c>
      <c r="BW81" s="102">
        <f>VLOOKUP($D81,'факт '!$D$7:$AQ$89,22,0)</f>
        <v>0</v>
      </c>
      <c r="BX81" s="102">
        <f t="shared" si="2345"/>
        <v>0</v>
      </c>
      <c r="BY81" s="102">
        <f t="shared" si="2346"/>
        <v>0</v>
      </c>
      <c r="BZ81" s="103">
        <f t="shared" si="2347"/>
        <v>0</v>
      </c>
      <c r="CA81" s="103">
        <f t="shared" si="2348"/>
        <v>0</v>
      </c>
      <c r="CB81" s="102"/>
      <c r="CC81" s="102"/>
      <c r="CD81" s="102"/>
      <c r="CE81" s="102"/>
      <c r="CF81" s="102">
        <f>VLOOKUP($D81,'факт '!$D$7:$AQ$89,23,0)</f>
        <v>0</v>
      </c>
      <c r="CG81" s="102">
        <f>VLOOKUP($D81,'факт '!$D$7:$AQ$89,24,0)</f>
        <v>0</v>
      </c>
      <c r="CH81" s="102">
        <f>VLOOKUP($D81,'факт '!$D$7:$AQ$89,25,0)</f>
        <v>0</v>
      </c>
      <c r="CI81" s="102">
        <f>VLOOKUP($D81,'факт '!$D$7:$AQ$89,26,0)</f>
        <v>0</v>
      </c>
      <c r="CJ81" s="102">
        <f t="shared" si="2349"/>
        <v>0</v>
      </c>
      <c r="CK81" s="102">
        <f t="shared" si="2350"/>
        <v>0</v>
      </c>
      <c r="CL81" s="103">
        <f t="shared" si="2351"/>
        <v>0</v>
      </c>
      <c r="CM81" s="103">
        <f t="shared" si="2352"/>
        <v>0</v>
      </c>
      <c r="CN81" s="102"/>
      <c r="CO81" s="102"/>
      <c r="CP81" s="102"/>
      <c r="CQ81" s="102"/>
      <c r="CR81" s="102">
        <f>VLOOKUP($D81,'факт '!$D$7:$AQ$89,27,0)</f>
        <v>0</v>
      </c>
      <c r="CS81" s="102">
        <f>VLOOKUP($D81,'факт '!$D$7:$AQ$89,28,0)</f>
        <v>0</v>
      </c>
      <c r="CT81" s="102">
        <f>VLOOKUP($D81,'факт '!$D$7:$AQ$89,29,0)</f>
        <v>0</v>
      </c>
      <c r="CU81" s="102">
        <f>VLOOKUP($D81,'факт '!$D$7:$AQ$89,30,0)</f>
        <v>0</v>
      </c>
      <c r="CV81" s="102">
        <f t="shared" si="2353"/>
        <v>0</v>
      </c>
      <c r="CW81" s="102">
        <f t="shared" si="2354"/>
        <v>0</v>
      </c>
      <c r="CX81" s="103">
        <f t="shared" si="2355"/>
        <v>0</v>
      </c>
      <c r="CY81" s="103">
        <f t="shared" si="2356"/>
        <v>0</v>
      </c>
      <c r="CZ81" s="102"/>
      <c r="DA81" s="102"/>
      <c r="DB81" s="102"/>
      <c r="DC81" s="102"/>
      <c r="DD81" s="102">
        <f>VLOOKUP($D81,'факт '!$D$7:$AQ$89,31,0)</f>
        <v>0</v>
      </c>
      <c r="DE81" s="102">
        <f>VLOOKUP($D81,'факт '!$D$7:$AQ$89,32,0)</f>
        <v>0</v>
      </c>
      <c r="DF81" s="102"/>
      <c r="DG81" s="102"/>
      <c r="DH81" s="102">
        <f t="shared" si="2357"/>
        <v>0</v>
      </c>
      <c r="DI81" s="102">
        <f t="shared" si="2358"/>
        <v>0</v>
      </c>
      <c r="DJ81" s="103">
        <f t="shared" si="2359"/>
        <v>0</v>
      </c>
      <c r="DK81" s="103">
        <f t="shared" si="2360"/>
        <v>0</v>
      </c>
      <c r="DL81" s="102"/>
      <c r="DM81" s="102"/>
      <c r="DN81" s="102"/>
      <c r="DO81" s="102"/>
      <c r="DP81" s="102">
        <f>VLOOKUP($D81,'факт '!$D$7:$AQ$89,13,0)</f>
        <v>0</v>
      </c>
      <c r="DQ81" s="102">
        <f>VLOOKUP($D81,'факт '!$D$7:$AQ$89,14,0)</f>
        <v>0</v>
      </c>
      <c r="DR81" s="102"/>
      <c r="DS81" s="102"/>
      <c r="DT81" s="102">
        <f t="shared" si="2361"/>
        <v>0</v>
      </c>
      <c r="DU81" s="102">
        <f t="shared" si="2362"/>
        <v>0</v>
      </c>
      <c r="DV81" s="103">
        <f t="shared" si="2363"/>
        <v>0</v>
      </c>
      <c r="DW81" s="103">
        <f t="shared" si="2364"/>
        <v>0</v>
      </c>
      <c r="DX81" s="102"/>
      <c r="DY81" s="102"/>
      <c r="DZ81" s="102"/>
      <c r="EA81" s="102"/>
      <c r="EB81" s="102">
        <f>VLOOKUP($D81,'факт '!$D$7:$AQ$89,33,0)</f>
        <v>0</v>
      </c>
      <c r="EC81" s="102">
        <f>VLOOKUP($D81,'факт '!$D$7:$AQ$89,34,0)</f>
        <v>0</v>
      </c>
      <c r="ED81" s="102">
        <f>VLOOKUP($D81,'факт '!$D$7:$AQ$89,35,0)</f>
        <v>0</v>
      </c>
      <c r="EE81" s="102">
        <f>VLOOKUP($D81,'факт '!$D$7:$AQ$89,36,0)</f>
        <v>0</v>
      </c>
      <c r="EF81" s="102">
        <f t="shared" si="2365"/>
        <v>0</v>
      </c>
      <c r="EG81" s="102">
        <f t="shared" si="2366"/>
        <v>0</v>
      </c>
      <c r="EH81" s="103">
        <f t="shared" si="2367"/>
        <v>0</v>
      </c>
      <c r="EI81" s="103">
        <f t="shared" si="2368"/>
        <v>0</v>
      </c>
      <c r="EJ81" s="102"/>
      <c r="EK81" s="102"/>
      <c r="EL81" s="102"/>
      <c r="EM81" s="102"/>
      <c r="EN81" s="102">
        <f>VLOOKUP($D81,'факт '!$D$7:$AQ$89,37,0)</f>
        <v>0</v>
      </c>
      <c r="EO81" s="102">
        <f>VLOOKUP($D81,'факт '!$D$7:$AQ$89,38,0)</f>
        <v>0</v>
      </c>
      <c r="EP81" s="102">
        <f>VLOOKUP($D81,'факт '!$D$7:$AQ$89,39,0)</f>
        <v>0</v>
      </c>
      <c r="EQ81" s="102">
        <f>VLOOKUP($D81,'факт '!$D$7:$AQ$89,40,0)</f>
        <v>0</v>
      </c>
      <c r="ER81" s="102">
        <f t="shared" si="2369"/>
        <v>0</v>
      </c>
      <c r="ES81" s="102">
        <f t="shared" si="2370"/>
        <v>0</v>
      </c>
      <c r="ET81" s="103">
        <f t="shared" si="2371"/>
        <v>0</v>
      </c>
      <c r="EU81" s="103">
        <f t="shared" si="2372"/>
        <v>0</v>
      </c>
      <c r="EV81" s="102"/>
      <c r="EW81" s="102"/>
      <c r="EX81" s="102"/>
      <c r="EY81" s="102"/>
      <c r="EZ81" s="102"/>
      <c r="FA81" s="102"/>
      <c r="FB81" s="102"/>
      <c r="FC81" s="102"/>
      <c r="FD81" s="102"/>
      <c r="FE81" s="102"/>
      <c r="FF81" s="103"/>
      <c r="FG81" s="103"/>
      <c r="FH81" s="102"/>
      <c r="FI81" s="102"/>
      <c r="FJ81" s="102"/>
      <c r="FK81" s="102"/>
      <c r="FL81" s="102"/>
      <c r="FM81" s="102"/>
      <c r="FN81" s="102"/>
      <c r="FO81" s="102"/>
      <c r="FP81" s="102"/>
      <c r="FQ81" s="102"/>
      <c r="FR81" s="103"/>
      <c r="FS81" s="103"/>
      <c r="FT81" s="102"/>
      <c r="FU81" s="102"/>
      <c r="FV81" s="102"/>
      <c r="FW81" s="102"/>
      <c r="FX81" s="102"/>
      <c r="FY81" s="102"/>
      <c r="FZ81" s="102"/>
      <c r="GA81" s="102"/>
      <c r="GB81" s="102"/>
      <c r="GC81" s="102"/>
      <c r="GD81" s="103"/>
      <c r="GE81" s="103"/>
      <c r="GF81" s="102"/>
      <c r="GG81" s="102"/>
      <c r="GH81" s="102"/>
      <c r="GI81" s="102"/>
      <c r="GJ81" s="102">
        <f t="shared" si="2383"/>
        <v>2</v>
      </c>
      <c r="GK81" s="102">
        <f t="shared" si="2384"/>
        <v>264860.28000000003</v>
      </c>
      <c r="GL81" s="102">
        <f t="shared" si="2385"/>
        <v>0</v>
      </c>
      <c r="GM81" s="102">
        <f t="shared" si="2386"/>
        <v>0</v>
      </c>
      <c r="GN81" s="102">
        <f t="shared" si="2387"/>
        <v>2</v>
      </c>
      <c r="GO81" s="102">
        <f t="shared" si="2388"/>
        <v>264860.28000000003</v>
      </c>
      <c r="GP81" s="102"/>
      <c r="GQ81" s="102"/>
      <c r="GR81" s="147"/>
      <c r="GS81" s="81"/>
      <c r="GT81" s="183">
        <v>132430.14440000002</v>
      </c>
      <c r="GU81" s="183">
        <f t="shared" si="2389"/>
        <v>132430.14000000001</v>
      </c>
    </row>
    <row r="82" spans="2:203" ht="23.25" hidden="1" customHeight="1" x14ac:dyDescent="0.2">
      <c r="B82" s="169" t="s">
        <v>169</v>
      </c>
      <c r="C82" s="170" t="s">
        <v>170</v>
      </c>
      <c r="D82" s="171">
        <v>324</v>
      </c>
      <c r="E82" s="172" t="s">
        <v>297</v>
      </c>
      <c r="F82" s="89">
        <v>16</v>
      </c>
      <c r="G82" s="101">
        <v>132430.14440000002</v>
      </c>
      <c r="H82" s="102"/>
      <c r="I82" s="102"/>
      <c r="J82" s="102"/>
      <c r="K82" s="102"/>
      <c r="L82" s="102">
        <f>VLOOKUP($D82,'факт '!$D$7:$AQ$89,3,0)</f>
        <v>0</v>
      </c>
      <c r="M82" s="102">
        <f>VLOOKUP($D82,'факт '!$D$7:$AQ$89,4,0)</f>
        <v>0</v>
      </c>
      <c r="N82" s="102"/>
      <c r="O82" s="102"/>
      <c r="P82" s="102">
        <f t="shared" si="2325"/>
        <v>0</v>
      </c>
      <c r="Q82" s="102">
        <f t="shared" si="2326"/>
        <v>0</v>
      </c>
      <c r="R82" s="103">
        <f t="shared" si="2327"/>
        <v>0</v>
      </c>
      <c r="S82" s="103">
        <f t="shared" si="2328"/>
        <v>0</v>
      </c>
      <c r="T82" s="102"/>
      <c r="U82" s="102"/>
      <c r="V82" s="102"/>
      <c r="W82" s="102"/>
      <c r="X82" s="102">
        <f>VLOOKUP($D82,'факт '!$D$7:$AQ$89,7,0)</f>
        <v>0</v>
      </c>
      <c r="Y82" s="102">
        <f>VLOOKUP($D82,'факт '!$D$7:$AQ$89,8,0)</f>
        <v>0</v>
      </c>
      <c r="Z82" s="102">
        <f>VLOOKUP($D82,'факт '!$D$7:$AQ$89,9,0)</f>
        <v>0</v>
      </c>
      <c r="AA82" s="102">
        <f>VLOOKUP($D82,'факт '!$D$7:$AQ$89,10,0)</f>
        <v>0</v>
      </c>
      <c r="AB82" s="102">
        <f t="shared" si="2329"/>
        <v>0</v>
      </c>
      <c r="AC82" s="102">
        <f t="shared" si="2330"/>
        <v>0</v>
      </c>
      <c r="AD82" s="103">
        <f t="shared" si="2331"/>
        <v>0</v>
      </c>
      <c r="AE82" s="103">
        <f t="shared" si="2332"/>
        <v>0</v>
      </c>
      <c r="AF82" s="102"/>
      <c r="AG82" s="102"/>
      <c r="AH82" s="102"/>
      <c r="AI82" s="102"/>
      <c r="AJ82" s="102">
        <f>VLOOKUP($D82,'факт '!$D$7:$AQ$89,5,0)</f>
        <v>0</v>
      </c>
      <c r="AK82" s="102">
        <f>VLOOKUP($D82,'факт '!$D$7:$AQ$89,6,0)</f>
        <v>0</v>
      </c>
      <c r="AL82" s="102"/>
      <c r="AM82" s="102"/>
      <c r="AN82" s="102">
        <f t="shared" si="2333"/>
        <v>0</v>
      </c>
      <c r="AO82" s="102">
        <f t="shared" si="2334"/>
        <v>0</v>
      </c>
      <c r="AP82" s="103">
        <f t="shared" si="2335"/>
        <v>0</v>
      </c>
      <c r="AQ82" s="103">
        <f t="shared" si="2336"/>
        <v>0</v>
      </c>
      <c r="AR82" s="102"/>
      <c r="AS82" s="102"/>
      <c r="AT82" s="102"/>
      <c r="AU82" s="102"/>
      <c r="AV82" s="102">
        <f>VLOOKUP($D82,'факт '!$D$7:$AQ$89,11,0)</f>
        <v>1</v>
      </c>
      <c r="AW82" s="102">
        <f>VLOOKUP($D82,'факт '!$D$7:$AQ$89,12,0)</f>
        <v>132430.14000000001</v>
      </c>
      <c r="AX82" s="102"/>
      <c r="AY82" s="102"/>
      <c r="AZ82" s="102">
        <f t="shared" si="2337"/>
        <v>1</v>
      </c>
      <c r="BA82" s="102">
        <f t="shared" si="2338"/>
        <v>132430.14000000001</v>
      </c>
      <c r="BB82" s="103">
        <f t="shared" si="2339"/>
        <v>1</v>
      </c>
      <c r="BC82" s="103">
        <f t="shared" si="2340"/>
        <v>132430.14000000001</v>
      </c>
      <c r="BD82" s="102"/>
      <c r="BE82" s="102"/>
      <c r="BF82" s="102"/>
      <c r="BG82" s="102"/>
      <c r="BH82" s="102">
        <f>VLOOKUP($D82,'факт '!$D$7:$AQ$89,15,0)</f>
        <v>0</v>
      </c>
      <c r="BI82" s="102">
        <f>VLOOKUP($D82,'факт '!$D$7:$AQ$89,16,0)</f>
        <v>0</v>
      </c>
      <c r="BJ82" s="102">
        <f>VLOOKUP($D82,'факт '!$D$7:$AQ$89,17,0)</f>
        <v>0</v>
      </c>
      <c r="BK82" s="102">
        <f>VLOOKUP($D82,'факт '!$D$7:$AQ$89,18,0)</f>
        <v>0</v>
      </c>
      <c r="BL82" s="102">
        <f t="shared" si="2341"/>
        <v>0</v>
      </c>
      <c r="BM82" s="102">
        <f t="shared" si="2342"/>
        <v>0</v>
      </c>
      <c r="BN82" s="103">
        <f t="shared" si="2343"/>
        <v>0</v>
      </c>
      <c r="BO82" s="103">
        <f t="shared" si="2344"/>
        <v>0</v>
      </c>
      <c r="BP82" s="102"/>
      <c r="BQ82" s="102"/>
      <c r="BR82" s="102"/>
      <c r="BS82" s="102"/>
      <c r="BT82" s="102">
        <f>VLOOKUP($D82,'факт '!$D$7:$AQ$89,19,0)</f>
        <v>0</v>
      </c>
      <c r="BU82" s="102">
        <f>VLOOKUP($D82,'факт '!$D$7:$AQ$89,20,0)</f>
        <v>0</v>
      </c>
      <c r="BV82" s="102">
        <f>VLOOKUP($D82,'факт '!$D$7:$AQ$89,21,0)</f>
        <v>0</v>
      </c>
      <c r="BW82" s="102">
        <f>VLOOKUP($D82,'факт '!$D$7:$AQ$89,22,0)</f>
        <v>0</v>
      </c>
      <c r="BX82" s="102">
        <f t="shared" si="2345"/>
        <v>0</v>
      </c>
      <c r="BY82" s="102">
        <f t="shared" si="2346"/>
        <v>0</v>
      </c>
      <c r="BZ82" s="103">
        <f t="shared" si="2347"/>
        <v>0</v>
      </c>
      <c r="CA82" s="103">
        <f t="shared" si="2348"/>
        <v>0</v>
      </c>
      <c r="CB82" s="102"/>
      <c r="CC82" s="102"/>
      <c r="CD82" s="102"/>
      <c r="CE82" s="102"/>
      <c r="CF82" s="102">
        <f>VLOOKUP($D82,'факт '!$D$7:$AQ$89,23,0)</f>
        <v>0</v>
      </c>
      <c r="CG82" s="102">
        <f>VLOOKUP($D82,'факт '!$D$7:$AQ$89,24,0)</f>
        <v>0</v>
      </c>
      <c r="CH82" s="102">
        <f>VLOOKUP($D82,'факт '!$D$7:$AQ$89,25,0)</f>
        <v>0</v>
      </c>
      <c r="CI82" s="102">
        <f>VLOOKUP($D82,'факт '!$D$7:$AQ$89,26,0)</f>
        <v>0</v>
      </c>
      <c r="CJ82" s="102">
        <f t="shared" si="2349"/>
        <v>0</v>
      </c>
      <c r="CK82" s="102">
        <f t="shared" si="2350"/>
        <v>0</v>
      </c>
      <c r="CL82" s="103">
        <f t="shared" si="2351"/>
        <v>0</v>
      </c>
      <c r="CM82" s="103">
        <f t="shared" si="2352"/>
        <v>0</v>
      </c>
      <c r="CN82" s="102"/>
      <c r="CO82" s="102"/>
      <c r="CP82" s="102"/>
      <c r="CQ82" s="102"/>
      <c r="CR82" s="102">
        <f>VLOOKUP($D82,'факт '!$D$7:$AQ$89,27,0)</f>
        <v>0</v>
      </c>
      <c r="CS82" s="102">
        <f>VLOOKUP($D82,'факт '!$D$7:$AQ$89,28,0)</f>
        <v>0</v>
      </c>
      <c r="CT82" s="102">
        <f>VLOOKUP($D82,'факт '!$D$7:$AQ$89,29,0)</f>
        <v>0</v>
      </c>
      <c r="CU82" s="102">
        <f>VLOOKUP($D82,'факт '!$D$7:$AQ$89,30,0)</f>
        <v>0</v>
      </c>
      <c r="CV82" s="102">
        <f t="shared" si="2353"/>
        <v>0</v>
      </c>
      <c r="CW82" s="102">
        <f t="shared" si="2354"/>
        <v>0</v>
      </c>
      <c r="CX82" s="103">
        <f t="shared" si="2355"/>
        <v>0</v>
      </c>
      <c r="CY82" s="103">
        <f t="shared" si="2356"/>
        <v>0</v>
      </c>
      <c r="CZ82" s="102"/>
      <c r="DA82" s="102"/>
      <c r="DB82" s="102"/>
      <c r="DC82" s="102"/>
      <c r="DD82" s="102">
        <f>VLOOKUP($D82,'факт '!$D$7:$AQ$89,31,0)</f>
        <v>0</v>
      </c>
      <c r="DE82" s="102">
        <f>VLOOKUP($D82,'факт '!$D$7:$AQ$89,32,0)</f>
        <v>0</v>
      </c>
      <c r="DF82" s="102"/>
      <c r="DG82" s="102"/>
      <c r="DH82" s="102">
        <f t="shared" si="2357"/>
        <v>0</v>
      </c>
      <c r="DI82" s="102">
        <f t="shared" si="2358"/>
        <v>0</v>
      </c>
      <c r="DJ82" s="103">
        <f t="shared" si="2359"/>
        <v>0</v>
      </c>
      <c r="DK82" s="103">
        <f t="shared" si="2360"/>
        <v>0</v>
      </c>
      <c r="DL82" s="102"/>
      <c r="DM82" s="102"/>
      <c r="DN82" s="102"/>
      <c r="DO82" s="102"/>
      <c r="DP82" s="102">
        <f>VLOOKUP($D82,'факт '!$D$7:$AQ$89,13,0)</f>
        <v>0</v>
      </c>
      <c r="DQ82" s="102">
        <f>VLOOKUP($D82,'факт '!$D$7:$AQ$89,14,0)</f>
        <v>0</v>
      </c>
      <c r="DR82" s="102"/>
      <c r="DS82" s="102"/>
      <c r="DT82" s="102">
        <f t="shared" si="2361"/>
        <v>0</v>
      </c>
      <c r="DU82" s="102">
        <f t="shared" si="2362"/>
        <v>0</v>
      </c>
      <c r="DV82" s="103">
        <f t="shared" si="2363"/>
        <v>0</v>
      </c>
      <c r="DW82" s="103">
        <f t="shared" si="2364"/>
        <v>0</v>
      </c>
      <c r="DX82" s="102"/>
      <c r="DY82" s="102"/>
      <c r="DZ82" s="102"/>
      <c r="EA82" s="102"/>
      <c r="EB82" s="102">
        <f>VLOOKUP($D82,'факт '!$D$7:$AQ$89,33,0)</f>
        <v>0</v>
      </c>
      <c r="EC82" s="102">
        <f>VLOOKUP($D82,'факт '!$D$7:$AQ$89,34,0)</f>
        <v>0</v>
      </c>
      <c r="ED82" s="102">
        <f>VLOOKUP($D82,'факт '!$D$7:$AQ$89,35,0)</f>
        <v>0</v>
      </c>
      <c r="EE82" s="102">
        <f>VLOOKUP($D82,'факт '!$D$7:$AQ$89,36,0)</f>
        <v>0</v>
      </c>
      <c r="EF82" s="102">
        <f t="shared" si="2365"/>
        <v>0</v>
      </c>
      <c r="EG82" s="102">
        <f t="shared" si="2366"/>
        <v>0</v>
      </c>
      <c r="EH82" s="103">
        <f t="shared" si="2367"/>
        <v>0</v>
      </c>
      <c r="EI82" s="103">
        <f t="shared" si="2368"/>
        <v>0</v>
      </c>
      <c r="EJ82" s="102"/>
      <c r="EK82" s="102"/>
      <c r="EL82" s="102"/>
      <c r="EM82" s="102"/>
      <c r="EN82" s="102">
        <f>VLOOKUP($D82,'факт '!$D$7:$AQ$89,37,0)</f>
        <v>0</v>
      </c>
      <c r="EO82" s="102">
        <f>VLOOKUP($D82,'факт '!$D$7:$AQ$89,38,0)</f>
        <v>0</v>
      </c>
      <c r="EP82" s="102">
        <f>VLOOKUP($D82,'факт '!$D$7:$AQ$89,39,0)</f>
        <v>0</v>
      </c>
      <c r="EQ82" s="102">
        <f>VLOOKUP($D82,'факт '!$D$7:$AQ$89,40,0)</f>
        <v>0</v>
      </c>
      <c r="ER82" s="102">
        <f t="shared" si="2369"/>
        <v>0</v>
      </c>
      <c r="ES82" s="102">
        <f t="shared" si="2370"/>
        <v>0</v>
      </c>
      <c r="ET82" s="103">
        <f t="shared" si="2371"/>
        <v>0</v>
      </c>
      <c r="EU82" s="103">
        <f t="shared" si="2372"/>
        <v>0</v>
      </c>
      <c r="EV82" s="102"/>
      <c r="EW82" s="102"/>
      <c r="EX82" s="102"/>
      <c r="EY82" s="102"/>
      <c r="EZ82" s="102"/>
      <c r="FA82" s="102"/>
      <c r="FB82" s="102"/>
      <c r="FC82" s="102"/>
      <c r="FD82" s="102"/>
      <c r="FE82" s="102"/>
      <c r="FF82" s="103"/>
      <c r="FG82" s="103"/>
      <c r="FH82" s="102"/>
      <c r="FI82" s="102"/>
      <c r="FJ82" s="102"/>
      <c r="FK82" s="102"/>
      <c r="FL82" s="102"/>
      <c r="FM82" s="102"/>
      <c r="FN82" s="102"/>
      <c r="FO82" s="102"/>
      <c r="FP82" s="102"/>
      <c r="FQ82" s="102"/>
      <c r="FR82" s="103"/>
      <c r="FS82" s="103"/>
      <c r="FT82" s="102"/>
      <c r="FU82" s="102"/>
      <c r="FV82" s="102"/>
      <c r="FW82" s="102"/>
      <c r="FX82" s="102"/>
      <c r="FY82" s="102"/>
      <c r="FZ82" s="102"/>
      <c r="GA82" s="102"/>
      <c r="GB82" s="102"/>
      <c r="GC82" s="102"/>
      <c r="GD82" s="103"/>
      <c r="GE82" s="103"/>
      <c r="GF82" s="102"/>
      <c r="GG82" s="102"/>
      <c r="GH82" s="102"/>
      <c r="GI82" s="102"/>
      <c r="GJ82" s="102">
        <f t="shared" si="2383"/>
        <v>1</v>
      </c>
      <c r="GK82" s="102">
        <f t="shared" si="2384"/>
        <v>132430.14000000001</v>
      </c>
      <c r="GL82" s="102">
        <f t="shared" si="2385"/>
        <v>0</v>
      </c>
      <c r="GM82" s="102">
        <f t="shared" si="2386"/>
        <v>0</v>
      </c>
      <c r="GN82" s="102">
        <f t="shared" si="2387"/>
        <v>1</v>
      </c>
      <c r="GO82" s="102">
        <f t="shared" si="2388"/>
        <v>132430.14000000001</v>
      </c>
      <c r="GP82" s="102"/>
      <c r="GQ82" s="102"/>
      <c r="GR82" s="147"/>
      <c r="GS82" s="81"/>
      <c r="GT82" s="183">
        <v>132430.14440000002</v>
      </c>
      <c r="GU82" s="183">
        <f t="shared" si="2389"/>
        <v>132430.14000000001</v>
      </c>
    </row>
    <row r="83" spans="2:203" ht="23.25" hidden="1" customHeight="1" x14ac:dyDescent="0.2">
      <c r="B83" s="169" t="s">
        <v>169</v>
      </c>
      <c r="C83" s="170" t="s">
        <v>170</v>
      </c>
      <c r="D83" s="171">
        <v>326</v>
      </c>
      <c r="E83" s="172" t="s">
        <v>298</v>
      </c>
      <c r="F83" s="89">
        <v>16</v>
      </c>
      <c r="G83" s="101">
        <v>132430.14440000002</v>
      </c>
      <c r="H83" s="102"/>
      <c r="I83" s="102"/>
      <c r="J83" s="102"/>
      <c r="K83" s="102"/>
      <c r="L83" s="102">
        <f>VLOOKUP($D83,'факт '!$D$7:$AQ$89,3,0)</f>
        <v>0</v>
      </c>
      <c r="M83" s="102">
        <f>VLOOKUP($D83,'факт '!$D$7:$AQ$89,4,0)</f>
        <v>0</v>
      </c>
      <c r="N83" s="102"/>
      <c r="O83" s="102"/>
      <c r="P83" s="102">
        <f t="shared" si="2325"/>
        <v>0</v>
      </c>
      <c r="Q83" s="102">
        <f t="shared" si="2326"/>
        <v>0</v>
      </c>
      <c r="R83" s="103">
        <f t="shared" si="2327"/>
        <v>0</v>
      </c>
      <c r="S83" s="103">
        <f t="shared" si="2328"/>
        <v>0</v>
      </c>
      <c r="T83" s="102"/>
      <c r="U83" s="102"/>
      <c r="V83" s="102"/>
      <c r="W83" s="102"/>
      <c r="X83" s="102">
        <f>VLOOKUP($D83,'факт '!$D$7:$AQ$89,7,0)</f>
        <v>0</v>
      </c>
      <c r="Y83" s="102">
        <f>VLOOKUP($D83,'факт '!$D$7:$AQ$89,8,0)</f>
        <v>0</v>
      </c>
      <c r="Z83" s="102">
        <f>VLOOKUP($D83,'факт '!$D$7:$AQ$89,9,0)</f>
        <v>0</v>
      </c>
      <c r="AA83" s="102">
        <f>VLOOKUP($D83,'факт '!$D$7:$AQ$89,10,0)</f>
        <v>0</v>
      </c>
      <c r="AB83" s="102">
        <f t="shared" si="2329"/>
        <v>0</v>
      </c>
      <c r="AC83" s="102">
        <f t="shared" si="2330"/>
        <v>0</v>
      </c>
      <c r="AD83" s="103">
        <f t="shared" si="2331"/>
        <v>0</v>
      </c>
      <c r="AE83" s="103">
        <f t="shared" si="2332"/>
        <v>0</v>
      </c>
      <c r="AF83" s="102"/>
      <c r="AG83" s="102"/>
      <c r="AH83" s="102"/>
      <c r="AI83" s="102"/>
      <c r="AJ83" s="102">
        <f>VLOOKUP($D83,'факт '!$D$7:$AQ$89,5,0)</f>
        <v>0</v>
      </c>
      <c r="AK83" s="102">
        <f>VLOOKUP($D83,'факт '!$D$7:$AQ$89,6,0)</f>
        <v>0</v>
      </c>
      <c r="AL83" s="102"/>
      <c r="AM83" s="102"/>
      <c r="AN83" s="102">
        <f t="shared" si="2333"/>
        <v>0</v>
      </c>
      <c r="AO83" s="102">
        <f t="shared" si="2334"/>
        <v>0</v>
      </c>
      <c r="AP83" s="103">
        <f t="shared" si="2335"/>
        <v>0</v>
      </c>
      <c r="AQ83" s="103">
        <f t="shared" si="2336"/>
        <v>0</v>
      </c>
      <c r="AR83" s="102"/>
      <c r="AS83" s="102"/>
      <c r="AT83" s="102"/>
      <c r="AU83" s="102"/>
      <c r="AV83" s="102">
        <f>VLOOKUP($D83,'факт '!$D$7:$AQ$89,11,0)</f>
        <v>1</v>
      </c>
      <c r="AW83" s="102">
        <f>VLOOKUP($D83,'факт '!$D$7:$AQ$89,12,0)</f>
        <v>132430.14000000001</v>
      </c>
      <c r="AX83" s="102"/>
      <c r="AY83" s="102"/>
      <c r="AZ83" s="102">
        <f t="shared" si="2337"/>
        <v>1</v>
      </c>
      <c r="BA83" s="102">
        <f t="shared" si="2338"/>
        <v>132430.14000000001</v>
      </c>
      <c r="BB83" s="103">
        <f t="shared" si="2339"/>
        <v>1</v>
      </c>
      <c r="BC83" s="103">
        <f t="shared" si="2340"/>
        <v>132430.14000000001</v>
      </c>
      <c r="BD83" s="102"/>
      <c r="BE83" s="102"/>
      <c r="BF83" s="102"/>
      <c r="BG83" s="102"/>
      <c r="BH83" s="102">
        <f>VLOOKUP($D83,'факт '!$D$7:$AQ$89,15,0)</f>
        <v>0</v>
      </c>
      <c r="BI83" s="102">
        <f>VLOOKUP($D83,'факт '!$D$7:$AQ$89,16,0)</f>
        <v>0</v>
      </c>
      <c r="BJ83" s="102">
        <f>VLOOKUP($D83,'факт '!$D$7:$AQ$89,17,0)</f>
        <v>0</v>
      </c>
      <c r="BK83" s="102">
        <f>VLOOKUP($D83,'факт '!$D$7:$AQ$89,18,0)</f>
        <v>0</v>
      </c>
      <c r="BL83" s="102">
        <f t="shared" si="2341"/>
        <v>0</v>
      </c>
      <c r="BM83" s="102">
        <f t="shared" si="2342"/>
        <v>0</v>
      </c>
      <c r="BN83" s="103">
        <f t="shared" si="2343"/>
        <v>0</v>
      </c>
      <c r="BO83" s="103">
        <f t="shared" si="2344"/>
        <v>0</v>
      </c>
      <c r="BP83" s="102"/>
      <c r="BQ83" s="102"/>
      <c r="BR83" s="102"/>
      <c r="BS83" s="102"/>
      <c r="BT83" s="102">
        <f>VLOOKUP($D83,'факт '!$D$7:$AQ$89,19,0)</f>
        <v>0</v>
      </c>
      <c r="BU83" s="102">
        <f>VLOOKUP($D83,'факт '!$D$7:$AQ$89,20,0)</f>
        <v>0</v>
      </c>
      <c r="BV83" s="102">
        <f>VLOOKUP($D83,'факт '!$D$7:$AQ$89,21,0)</f>
        <v>0</v>
      </c>
      <c r="BW83" s="102">
        <f>VLOOKUP($D83,'факт '!$D$7:$AQ$89,22,0)</f>
        <v>0</v>
      </c>
      <c r="BX83" s="102">
        <f t="shared" si="2345"/>
        <v>0</v>
      </c>
      <c r="BY83" s="102">
        <f t="shared" si="2346"/>
        <v>0</v>
      </c>
      <c r="BZ83" s="103">
        <f t="shared" si="2347"/>
        <v>0</v>
      </c>
      <c r="CA83" s="103">
        <f t="shared" si="2348"/>
        <v>0</v>
      </c>
      <c r="CB83" s="102"/>
      <c r="CC83" s="102"/>
      <c r="CD83" s="102"/>
      <c r="CE83" s="102"/>
      <c r="CF83" s="102">
        <f>VLOOKUP($D83,'факт '!$D$7:$AQ$89,23,0)</f>
        <v>0</v>
      </c>
      <c r="CG83" s="102">
        <f>VLOOKUP($D83,'факт '!$D$7:$AQ$89,24,0)</f>
        <v>0</v>
      </c>
      <c r="CH83" s="102">
        <f>VLOOKUP($D83,'факт '!$D$7:$AQ$89,25,0)</f>
        <v>0</v>
      </c>
      <c r="CI83" s="102">
        <f>VLOOKUP($D83,'факт '!$D$7:$AQ$89,26,0)</f>
        <v>0</v>
      </c>
      <c r="CJ83" s="102">
        <f t="shared" si="2349"/>
        <v>0</v>
      </c>
      <c r="CK83" s="102">
        <f t="shared" si="2350"/>
        <v>0</v>
      </c>
      <c r="CL83" s="103">
        <f t="shared" si="2351"/>
        <v>0</v>
      </c>
      <c r="CM83" s="103">
        <f t="shared" si="2352"/>
        <v>0</v>
      </c>
      <c r="CN83" s="102"/>
      <c r="CO83" s="102"/>
      <c r="CP83" s="102"/>
      <c r="CQ83" s="102"/>
      <c r="CR83" s="102">
        <f>VLOOKUP($D83,'факт '!$D$7:$AQ$89,27,0)</f>
        <v>0</v>
      </c>
      <c r="CS83" s="102">
        <f>VLOOKUP($D83,'факт '!$D$7:$AQ$89,28,0)</f>
        <v>0</v>
      </c>
      <c r="CT83" s="102">
        <f>VLOOKUP($D83,'факт '!$D$7:$AQ$89,29,0)</f>
        <v>0</v>
      </c>
      <c r="CU83" s="102">
        <f>VLOOKUP($D83,'факт '!$D$7:$AQ$89,30,0)</f>
        <v>0</v>
      </c>
      <c r="CV83" s="102">
        <f t="shared" si="2353"/>
        <v>0</v>
      </c>
      <c r="CW83" s="102">
        <f t="shared" si="2354"/>
        <v>0</v>
      </c>
      <c r="CX83" s="103">
        <f t="shared" si="2355"/>
        <v>0</v>
      </c>
      <c r="CY83" s="103">
        <f t="shared" si="2356"/>
        <v>0</v>
      </c>
      <c r="CZ83" s="102"/>
      <c r="DA83" s="102"/>
      <c r="DB83" s="102"/>
      <c r="DC83" s="102"/>
      <c r="DD83" s="102">
        <f>VLOOKUP($D83,'факт '!$D$7:$AQ$89,31,0)</f>
        <v>0</v>
      </c>
      <c r="DE83" s="102">
        <f>VLOOKUP($D83,'факт '!$D$7:$AQ$89,32,0)</f>
        <v>0</v>
      </c>
      <c r="DF83" s="102"/>
      <c r="DG83" s="102"/>
      <c r="DH83" s="102">
        <f t="shared" si="2357"/>
        <v>0</v>
      </c>
      <c r="DI83" s="102">
        <f t="shared" si="2358"/>
        <v>0</v>
      </c>
      <c r="DJ83" s="103">
        <f t="shared" si="2359"/>
        <v>0</v>
      </c>
      <c r="DK83" s="103">
        <f t="shared" si="2360"/>
        <v>0</v>
      </c>
      <c r="DL83" s="102"/>
      <c r="DM83" s="102"/>
      <c r="DN83" s="102"/>
      <c r="DO83" s="102"/>
      <c r="DP83" s="102">
        <f>VLOOKUP($D83,'факт '!$D$7:$AQ$89,13,0)</f>
        <v>0</v>
      </c>
      <c r="DQ83" s="102">
        <f>VLOOKUP($D83,'факт '!$D$7:$AQ$89,14,0)</f>
        <v>0</v>
      </c>
      <c r="DR83" s="102"/>
      <c r="DS83" s="102"/>
      <c r="DT83" s="102">
        <f t="shared" si="2361"/>
        <v>0</v>
      </c>
      <c r="DU83" s="102">
        <f t="shared" si="2362"/>
        <v>0</v>
      </c>
      <c r="DV83" s="103">
        <f t="shared" si="2363"/>
        <v>0</v>
      </c>
      <c r="DW83" s="103">
        <f t="shared" si="2364"/>
        <v>0</v>
      </c>
      <c r="DX83" s="102"/>
      <c r="DY83" s="102"/>
      <c r="DZ83" s="102"/>
      <c r="EA83" s="102"/>
      <c r="EB83" s="102">
        <f>VLOOKUP($D83,'факт '!$D$7:$AQ$89,33,0)</f>
        <v>0</v>
      </c>
      <c r="EC83" s="102">
        <f>VLOOKUP($D83,'факт '!$D$7:$AQ$89,34,0)</f>
        <v>0</v>
      </c>
      <c r="ED83" s="102">
        <f>VLOOKUP($D83,'факт '!$D$7:$AQ$89,35,0)</f>
        <v>0</v>
      </c>
      <c r="EE83" s="102">
        <f>VLOOKUP($D83,'факт '!$D$7:$AQ$89,36,0)</f>
        <v>0</v>
      </c>
      <c r="EF83" s="102">
        <f t="shared" si="2365"/>
        <v>0</v>
      </c>
      <c r="EG83" s="102">
        <f t="shared" si="2366"/>
        <v>0</v>
      </c>
      <c r="EH83" s="103">
        <f t="shared" si="2367"/>
        <v>0</v>
      </c>
      <c r="EI83" s="103">
        <f t="shared" si="2368"/>
        <v>0</v>
      </c>
      <c r="EJ83" s="102"/>
      <c r="EK83" s="102"/>
      <c r="EL83" s="102"/>
      <c r="EM83" s="102"/>
      <c r="EN83" s="102">
        <f>VLOOKUP($D83,'факт '!$D$7:$AQ$89,37,0)</f>
        <v>0</v>
      </c>
      <c r="EO83" s="102">
        <f>VLOOKUP($D83,'факт '!$D$7:$AQ$89,38,0)</f>
        <v>0</v>
      </c>
      <c r="EP83" s="102">
        <f>VLOOKUP($D83,'факт '!$D$7:$AQ$89,39,0)</f>
        <v>0</v>
      </c>
      <c r="EQ83" s="102">
        <f>VLOOKUP($D83,'факт '!$D$7:$AQ$89,40,0)</f>
        <v>0</v>
      </c>
      <c r="ER83" s="102">
        <f t="shared" si="2369"/>
        <v>0</v>
      </c>
      <c r="ES83" s="102">
        <f t="shared" si="2370"/>
        <v>0</v>
      </c>
      <c r="ET83" s="103">
        <f t="shared" si="2371"/>
        <v>0</v>
      </c>
      <c r="EU83" s="103">
        <f t="shared" si="2372"/>
        <v>0</v>
      </c>
      <c r="EV83" s="102"/>
      <c r="EW83" s="102"/>
      <c r="EX83" s="102"/>
      <c r="EY83" s="102"/>
      <c r="EZ83" s="102"/>
      <c r="FA83" s="102"/>
      <c r="FB83" s="102"/>
      <c r="FC83" s="102"/>
      <c r="FD83" s="102"/>
      <c r="FE83" s="102"/>
      <c r="FF83" s="103"/>
      <c r="FG83" s="103"/>
      <c r="FH83" s="102"/>
      <c r="FI83" s="102"/>
      <c r="FJ83" s="102"/>
      <c r="FK83" s="102"/>
      <c r="FL83" s="102"/>
      <c r="FM83" s="102"/>
      <c r="FN83" s="102"/>
      <c r="FO83" s="102"/>
      <c r="FP83" s="102"/>
      <c r="FQ83" s="102"/>
      <c r="FR83" s="103"/>
      <c r="FS83" s="103"/>
      <c r="FT83" s="102"/>
      <c r="FU83" s="102"/>
      <c r="FV83" s="102"/>
      <c r="FW83" s="102"/>
      <c r="FX83" s="102"/>
      <c r="FY83" s="102"/>
      <c r="FZ83" s="102"/>
      <c r="GA83" s="102"/>
      <c r="GB83" s="102"/>
      <c r="GC83" s="102"/>
      <c r="GD83" s="103"/>
      <c r="GE83" s="103"/>
      <c r="GF83" s="102"/>
      <c r="GG83" s="102"/>
      <c r="GH83" s="102"/>
      <c r="GI83" s="102"/>
      <c r="GJ83" s="102">
        <f t="shared" si="2383"/>
        <v>1</v>
      </c>
      <c r="GK83" s="102">
        <f t="shared" si="2384"/>
        <v>132430.14000000001</v>
      </c>
      <c r="GL83" s="102">
        <f t="shared" si="2385"/>
        <v>0</v>
      </c>
      <c r="GM83" s="102">
        <f t="shared" si="2386"/>
        <v>0</v>
      </c>
      <c r="GN83" s="102">
        <f t="shared" si="2387"/>
        <v>1</v>
      </c>
      <c r="GO83" s="102">
        <f t="shared" si="2388"/>
        <v>132430.14000000001</v>
      </c>
      <c r="GP83" s="102"/>
      <c r="GQ83" s="102"/>
      <c r="GR83" s="147"/>
      <c r="GS83" s="81"/>
      <c r="GT83" s="183">
        <v>132430.14440000002</v>
      </c>
      <c r="GU83" s="183">
        <f t="shared" si="2389"/>
        <v>132430.14000000001</v>
      </c>
    </row>
    <row r="84" spans="2:203" ht="23.25" hidden="1" customHeight="1" x14ac:dyDescent="0.2">
      <c r="B84" s="169" t="s">
        <v>169</v>
      </c>
      <c r="C84" s="170" t="s">
        <v>170</v>
      </c>
      <c r="D84" s="171">
        <v>331</v>
      </c>
      <c r="E84" s="172" t="s">
        <v>299</v>
      </c>
      <c r="F84" s="89">
        <v>16</v>
      </c>
      <c r="G84" s="101">
        <v>132430.14440000002</v>
      </c>
      <c r="H84" s="102"/>
      <c r="I84" s="102"/>
      <c r="J84" s="102"/>
      <c r="K84" s="102"/>
      <c r="L84" s="102">
        <f>VLOOKUP($D84,'факт '!$D$7:$AQ$89,3,0)</f>
        <v>0</v>
      </c>
      <c r="M84" s="102">
        <f>VLOOKUP($D84,'факт '!$D$7:$AQ$89,4,0)</f>
        <v>0</v>
      </c>
      <c r="N84" s="102"/>
      <c r="O84" s="102"/>
      <c r="P84" s="102">
        <f t="shared" si="2325"/>
        <v>0</v>
      </c>
      <c r="Q84" s="102">
        <f t="shared" si="2326"/>
        <v>0</v>
      </c>
      <c r="R84" s="103">
        <f t="shared" si="2327"/>
        <v>0</v>
      </c>
      <c r="S84" s="103">
        <f t="shared" si="2328"/>
        <v>0</v>
      </c>
      <c r="T84" s="102"/>
      <c r="U84" s="102"/>
      <c r="V84" s="102"/>
      <c r="W84" s="102"/>
      <c r="X84" s="102">
        <f>VLOOKUP($D84,'факт '!$D$7:$AQ$89,7,0)</f>
        <v>0</v>
      </c>
      <c r="Y84" s="102">
        <f>VLOOKUP($D84,'факт '!$D$7:$AQ$89,8,0)</f>
        <v>0</v>
      </c>
      <c r="Z84" s="102">
        <f>VLOOKUP($D84,'факт '!$D$7:$AQ$89,9,0)</f>
        <v>0</v>
      </c>
      <c r="AA84" s="102">
        <f>VLOOKUP($D84,'факт '!$D$7:$AQ$89,10,0)</f>
        <v>0</v>
      </c>
      <c r="AB84" s="102">
        <f t="shared" si="2329"/>
        <v>0</v>
      </c>
      <c r="AC84" s="102">
        <f t="shared" si="2330"/>
        <v>0</v>
      </c>
      <c r="AD84" s="103">
        <f t="shared" si="2331"/>
        <v>0</v>
      </c>
      <c r="AE84" s="103">
        <f t="shared" si="2332"/>
        <v>0</v>
      </c>
      <c r="AF84" s="102"/>
      <c r="AG84" s="102"/>
      <c r="AH84" s="102"/>
      <c r="AI84" s="102"/>
      <c r="AJ84" s="102">
        <f>VLOOKUP($D84,'факт '!$D$7:$AQ$89,5,0)</f>
        <v>0</v>
      </c>
      <c r="AK84" s="102">
        <f>VLOOKUP($D84,'факт '!$D$7:$AQ$89,6,0)</f>
        <v>0</v>
      </c>
      <c r="AL84" s="102"/>
      <c r="AM84" s="102"/>
      <c r="AN84" s="102">
        <f t="shared" si="2333"/>
        <v>0</v>
      </c>
      <c r="AO84" s="102">
        <f t="shared" si="2334"/>
        <v>0</v>
      </c>
      <c r="AP84" s="103">
        <f t="shared" si="2335"/>
        <v>0</v>
      </c>
      <c r="AQ84" s="103">
        <f t="shared" si="2336"/>
        <v>0</v>
      </c>
      <c r="AR84" s="102"/>
      <c r="AS84" s="102"/>
      <c r="AT84" s="102"/>
      <c r="AU84" s="102"/>
      <c r="AV84" s="102">
        <f>VLOOKUP($D84,'факт '!$D$7:$AQ$89,11,0)</f>
        <v>2</v>
      </c>
      <c r="AW84" s="102">
        <f>VLOOKUP($D84,'факт '!$D$7:$AQ$89,12,0)</f>
        <v>264860.28000000003</v>
      </c>
      <c r="AX84" s="102"/>
      <c r="AY84" s="102"/>
      <c r="AZ84" s="102">
        <f t="shared" si="2337"/>
        <v>2</v>
      </c>
      <c r="BA84" s="102">
        <f t="shared" si="2338"/>
        <v>264860.28000000003</v>
      </c>
      <c r="BB84" s="103">
        <f t="shared" si="2339"/>
        <v>2</v>
      </c>
      <c r="BC84" s="103">
        <f t="shared" si="2340"/>
        <v>264860.28000000003</v>
      </c>
      <c r="BD84" s="102"/>
      <c r="BE84" s="102"/>
      <c r="BF84" s="102"/>
      <c r="BG84" s="102"/>
      <c r="BH84" s="102">
        <f>VLOOKUP($D84,'факт '!$D$7:$AQ$89,15,0)</f>
        <v>0</v>
      </c>
      <c r="BI84" s="102">
        <f>VLOOKUP($D84,'факт '!$D$7:$AQ$89,16,0)</f>
        <v>0</v>
      </c>
      <c r="BJ84" s="102">
        <f>VLOOKUP($D84,'факт '!$D$7:$AQ$89,17,0)</f>
        <v>0</v>
      </c>
      <c r="BK84" s="102">
        <f>VLOOKUP($D84,'факт '!$D$7:$AQ$89,18,0)</f>
        <v>0</v>
      </c>
      <c r="BL84" s="102">
        <f t="shared" si="2341"/>
        <v>0</v>
      </c>
      <c r="BM84" s="102">
        <f t="shared" si="2342"/>
        <v>0</v>
      </c>
      <c r="BN84" s="103">
        <f t="shared" si="2343"/>
        <v>0</v>
      </c>
      <c r="BO84" s="103">
        <f t="shared" si="2344"/>
        <v>0</v>
      </c>
      <c r="BP84" s="102"/>
      <c r="BQ84" s="102"/>
      <c r="BR84" s="102"/>
      <c r="BS84" s="102"/>
      <c r="BT84" s="102">
        <f>VLOOKUP($D84,'факт '!$D$7:$AQ$89,19,0)</f>
        <v>0</v>
      </c>
      <c r="BU84" s="102">
        <f>VLOOKUP($D84,'факт '!$D$7:$AQ$89,20,0)</f>
        <v>0</v>
      </c>
      <c r="BV84" s="102">
        <f>VLOOKUP($D84,'факт '!$D$7:$AQ$89,21,0)</f>
        <v>0</v>
      </c>
      <c r="BW84" s="102">
        <f>VLOOKUP($D84,'факт '!$D$7:$AQ$89,22,0)</f>
        <v>0</v>
      </c>
      <c r="BX84" s="102">
        <f t="shared" si="2345"/>
        <v>0</v>
      </c>
      <c r="BY84" s="102">
        <f t="shared" si="2346"/>
        <v>0</v>
      </c>
      <c r="BZ84" s="103">
        <f t="shared" si="2347"/>
        <v>0</v>
      </c>
      <c r="CA84" s="103">
        <f t="shared" si="2348"/>
        <v>0</v>
      </c>
      <c r="CB84" s="102"/>
      <c r="CC84" s="102"/>
      <c r="CD84" s="102"/>
      <c r="CE84" s="102"/>
      <c r="CF84" s="102">
        <f>VLOOKUP($D84,'факт '!$D$7:$AQ$89,23,0)</f>
        <v>0</v>
      </c>
      <c r="CG84" s="102">
        <f>VLOOKUP($D84,'факт '!$D$7:$AQ$89,24,0)</f>
        <v>0</v>
      </c>
      <c r="CH84" s="102">
        <f>VLOOKUP($D84,'факт '!$D$7:$AQ$89,25,0)</f>
        <v>0</v>
      </c>
      <c r="CI84" s="102">
        <f>VLOOKUP($D84,'факт '!$D$7:$AQ$89,26,0)</f>
        <v>0</v>
      </c>
      <c r="CJ84" s="102">
        <f t="shared" si="2349"/>
        <v>0</v>
      </c>
      <c r="CK84" s="102">
        <f t="shared" si="2350"/>
        <v>0</v>
      </c>
      <c r="CL84" s="103">
        <f t="shared" si="2351"/>
        <v>0</v>
      </c>
      <c r="CM84" s="103">
        <f t="shared" si="2352"/>
        <v>0</v>
      </c>
      <c r="CN84" s="102"/>
      <c r="CO84" s="102"/>
      <c r="CP84" s="102"/>
      <c r="CQ84" s="102"/>
      <c r="CR84" s="102">
        <f>VLOOKUP($D84,'факт '!$D$7:$AQ$89,27,0)</f>
        <v>0</v>
      </c>
      <c r="CS84" s="102">
        <f>VLOOKUP($D84,'факт '!$D$7:$AQ$89,28,0)</f>
        <v>0</v>
      </c>
      <c r="CT84" s="102">
        <f>VLOOKUP($D84,'факт '!$D$7:$AQ$89,29,0)</f>
        <v>0</v>
      </c>
      <c r="CU84" s="102">
        <f>VLOOKUP($D84,'факт '!$D$7:$AQ$89,30,0)</f>
        <v>0</v>
      </c>
      <c r="CV84" s="102">
        <f t="shared" si="2353"/>
        <v>0</v>
      </c>
      <c r="CW84" s="102">
        <f t="shared" si="2354"/>
        <v>0</v>
      </c>
      <c r="CX84" s="103">
        <f t="shared" si="2355"/>
        <v>0</v>
      </c>
      <c r="CY84" s="103">
        <f t="shared" si="2356"/>
        <v>0</v>
      </c>
      <c r="CZ84" s="102"/>
      <c r="DA84" s="102"/>
      <c r="DB84" s="102"/>
      <c r="DC84" s="102"/>
      <c r="DD84" s="102">
        <f>VLOOKUP($D84,'факт '!$D$7:$AQ$89,31,0)</f>
        <v>0</v>
      </c>
      <c r="DE84" s="102">
        <f>VLOOKUP($D84,'факт '!$D$7:$AQ$89,32,0)</f>
        <v>0</v>
      </c>
      <c r="DF84" s="102"/>
      <c r="DG84" s="102"/>
      <c r="DH84" s="102">
        <f t="shared" si="2357"/>
        <v>0</v>
      </c>
      <c r="DI84" s="102">
        <f t="shared" si="2358"/>
        <v>0</v>
      </c>
      <c r="DJ84" s="103">
        <f t="shared" si="2359"/>
        <v>0</v>
      </c>
      <c r="DK84" s="103">
        <f t="shared" si="2360"/>
        <v>0</v>
      </c>
      <c r="DL84" s="102"/>
      <c r="DM84" s="102"/>
      <c r="DN84" s="102"/>
      <c r="DO84" s="102"/>
      <c r="DP84" s="102">
        <f>VLOOKUP($D84,'факт '!$D$7:$AQ$89,13,0)</f>
        <v>0</v>
      </c>
      <c r="DQ84" s="102">
        <f>VLOOKUP($D84,'факт '!$D$7:$AQ$89,14,0)</f>
        <v>0</v>
      </c>
      <c r="DR84" s="102"/>
      <c r="DS84" s="102"/>
      <c r="DT84" s="102">
        <f t="shared" si="2361"/>
        <v>0</v>
      </c>
      <c r="DU84" s="102">
        <f t="shared" si="2362"/>
        <v>0</v>
      </c>
      <c r="DV84" s="103">
        <f t="shared" si="2363"/>
        <v>0</v>
      </c>
      <c r="DW84" s="103">
        <f t="shared" si="2364"/>
        <v>0</v>
      </c>
      <c r="DX84" s="102"/>
      <c r="DY84" s="102"/>
      <c r="DZ84" s="102"/>
      <c r="EA84" s="102"/>
      <c r="EB84" s="102">
        <f>VLOOKUP($D84,'факт '!$D$7:$AQ$89,33,0)</f>
        <v>0</v>
      </c>
      <c r="EC84" s="102">
        <f>VLOOKUP($D84,'факт '!$D$7:$AQ$89,34,0)</f>
        <v>0</v>
      </c>
      <c r="ED84" s="102">
        <f>VLOOKUP($D84,'факт '!$D$7:$AQ$89,35,0)</f>
        <v>0</v>
      </c>
      <c r="EE84" s="102">
        <f>VLOOKUP($D84,'факт '!$D$7:$AQ$89,36,0)</f>
        <v>0</v>
      </c>
      <c r="EF84" s="102">
        <f t="shared" si="2365"/>
        <v>0</v>
      </c>
      <c r="EG84" s="102">
        <f t="shared" si="2366"/>
        <v>0</v>
      </c>
      <c r="EH84" s="103">
        <f t="shared" si="2367"/>
        <v>0</v>
      </c>
      <c r="EI84" s="103">
        <f t="shared" si="2368"/>
        <v>0</v>
      </c>
      <c r="EJ84" s="102"/>
      <c r="EK84" s="102"/>
      <c r="EL84" s="102"/>
      <c r="EM84" s="102"/>
      <c r="EN84" s="102">
        <f>VLOOKUP($D84,'факт '!$D$7:$AQ$89,37,0)</f>
        <v>0</v>
      </c>
      <c r="EO84" s="102">
        <f>VLOOKUP($D84,'факт '!$D$7:$AQ$89,38,0)</f>
        <v>0</v>
      </c>
      <c r="EP84" s="102">
        <f>VLOOKUP($D84,'факт '!$D$7:$AQ$89,39,0)</f>
        <v>0</v>
      </c>
      <c r="EQ84" s="102">
        <f>VLOOKUP($D84,'факт '!$D$7:$AQ$89,40,0)</f>
        <v>0</v>
      </c>
      <c r="ER84" s="102">
        <f t="shared" si="2369"/>
        <v>0</v>
      </c>
      <c r="ES84" s="102">
        <f t="shared" si="2370"/>
        <v>0</v>
      </c>
      <c r="ET84" s="103">
        <f t="shared" si="2371"/>
        <v>0</v>
      </c>
      <c r="EU84" s="103">
        <f t="shared" si="2372"/>
        <v>0</v>
      </c>
      <c r="EV84" s="102"/>
      <c r="EW84" s="102"/>
      <c r="EX84" s="102"/>
      <c r="EY84" s="102"/>
      <c r="EZ84" s="102"/>
      <c r="FA84" s="102"/>
      <c r="FB84" s="102"/>
      <c r="FC84" s="102"/>
      <c r="FD84" s="102"/>
      <c r="FE84" s="102"/>
      <c r="FF84" s="103"/>
      <c r="FG84" s="103"/>
      <c r="FH84" s="102"/>
      <c r="FI84" s="102"/>
      <c r="FJ84" s="102"/>
      <c r="FK84" s="102"/>
      <c r="FL84" s="102"/>
      <c r="FM84" s="102"/>
      <c r="FN84" s="102"/>
      <c r="FO84" s="102"/>
      <c r="FP84" s="102"/>
      <c r="FQ84" s="102"/>
      <c r="FR84" s="103"/>
      <c r="FS84" s="103"/>
      <c r="FT84" s="102"/>
      <c r="FU84" s="102"/>
      <c r="FV84" s="102"/>
      <c r="FW84" s="102"/>
      <c r="FX84" s="102"/>
      <c r="FY84" s="102"/>
      <c r="FZ84" s="102"/>
      <c r="GA84" s="102"/>
      <c r="GB84" s="102"/>
      <c r="GC84" s="102"/>
      <c r="GD84" s="103"/>
      <c r="GE84" s="103"/>
      <c r="GF84" s="102"/>
      <c r="GG84" s="102"/>
      <c r="GH84" s="102"/>
      <c r="GI84" s="102"/>
      <c r="GJ84" s="102">
        <f t="shared" si="2383"/>
        <v>2</v>
      </c>
      <c r="GK84" s="102">
        <f t="shared" si="2384"/>
        <v>264860.28000000003</v>
      </c>
      <c r="GL84" s="102">
        <f t="shared" si="2385"/>
        <v>0</v>
      </c>
      <c r="GM84" s="102">
        <f t="shared" si="2386"/>
        <v>0</v>
      </c>
      <c r="GN84" s="102">
        <f t="shared" si="2387"/>
        <v>2</v>
      </c>
      <c r="GO84" s="102">
        <f t="shared" si="2388"/>
        <v>264860.28000000003</v>
      </c>
      <c r="GP84" s="102"/>
      <c r="GQ84" s="102"/>
      <c r="GR84" s="147"/>
      <c r="GS84" s="81"/>
      <c r="GT84" s="183">
        <v>132430.14440000002</v>
      </c>
      <c r="GU84" s="183">
        <f t="shared" si="2389"/>
        <v>132430.14000000001</v>
      </c>
    </row>
    <row r="85" spans="2:203" ht="23.25" hidden="1" customHeight="1" x14ac:dyDescent="0.2">
      <c r="B85" s="81" t="s">
        <v>169</v>
      </c>
      <c r="C85" s="82" t="s">
        <v>170</v>
      </c>
      <c r="D85" s="89">
        <v>336</v>
      </c>
      <c r="E85" s="86" t="s">
        <v>178</v>
      </c>
      <c r="F85" s="89">
        <v>16</v>
      </c>
      <c r="G85" s="101">
        <v>132430.14440000002</v>
      </c>
      <c r="H85" s="102"/>
      <c r="I85" s="102"/>
      <c r="J85" s="102"/>
      <c r="K85" s="102"/>
      <c r="L85" s="102">
        <f>VLOOKUP($D85,'факт '!$D$7:$AQ$89,3,0)</f>
        <v>0</v>
      </c>
      <c r="M85" s="102">
        <f>VLOOKUP($D85,'факт '!$D$7:$AQ$89,4,0)</f>
        <v>0</v>
      </c>
      <c r="N85" s="102"/>
      <c r="O85" s="102"/>
      <c r="P85" s="102">
        <f t="shared" si="2325"/>
        <v>0</v>
      </c>
      <c r="Q85" s="102">
        <f t="shared" si="2326"/>
        <v>0</v>
      </c>
      <c r="R85" s="103">
        <f t="shared" si="2327"/>
        <v>0</v>
      </c>
      <c r="S85" s="103">
        <f t="shared" si="2328"/>
        <v>0</v>
      </c>
      <c r="T85" s="102"/>
      <c r="U85" s="102"/>
      <c r="V85" s="102"/>
      <c r="W85" s="102"/>
      <c r="X85" s="102">
        <f>VLOOKUP($D85,'факт '!$D$7:$AQ$89,7,0)</f>
        <v>0</v>
      </c>
      <c r="Y85" s="102">
        <f>VLOOKUP($D85,'факт '!$D$7:$AQ$89,8,0)</f>
        <v>0</v>
      </c>
      <c r="Z85" s="102">
        <f>VLOOKUP($D85,'факт '!$D$7:$AQ$89,9,0)</f>
        <v>0</v>
      </c>
      <c r="AA85" s="102">
        <f>VLOOKUP($D85,'факт '!$D$7:$AQ$89,10,0)</f>
        <v>0</v>
      </c>
      <c r="AB85" s="102">
        <f t="shared" si="2329"/>
        <v>0</v>
      </c>
      <c r="AC85" s="102">
        <f t="shared" si="2330"/>
        <v>0</v>
      </c>
      <c r="AD85" s="103">
        <f t="shared" si="2331"/>
        <v>0</v>
      </c>
      <c r="AE85" s="103">
        <f t="shared" si="2332"/>
        <v>0</v>
      </c>
      <c r="AF85" s="102"/>
      <c r="AG85" s="102"/>
      <c r="AH85" s="102"/>
      <c r="AI85" s="102"/>
      <c r="AJ85" s="102">
        <f>VLOOKUP($D85,'факт '!$D$7:$AQ$89,5,0)</f>
        <v>0</v>
      </c>
      <c r="AK85" s="102">
        <f>VLOOKUP($D85,'факт '!$D$7:$AQ$89,6,0)</f>
        <v>0</v>
      </c>
      <c r="AL85" s="102"/>
      <c r="AM85" s="102"/>
      <c r="AN85" s="102">
        <f t="shared" si="2333"/>
        <v>0</v>
      </c>
      <c r="AO85" s="102">
        <f t="shared" si="2334"/>
        <v>0</v>
      </c>
      <c r="AP85" s="103">
        <f t="shared" si="2335"/>
        <v>0</v>
      </c>
      <c r="AQ85" s="103">
        <f t="shared" si="2336"/>
        <v>0</v>
      </c>
      <c r="AR85" s="102"/>
      <c r="AS85" s="102"/>
      <c r="AT85" s="102"/>
      <c r="AU85" s="102"/>
      <c r="AV85" s="102">
        <f>VLOOKUP($D85,'факт '!$D$7:$AQ$89,11,0)</f>
        <v>2</v>
      </c>
      <c r="AW85" s="102">
        <f>VLOOKUP($D85,'факт '!$D$7:$AQ$89,12,0)</f>
        <v>264860.28000000003</v>
      </c>
      <c r="AX85" s="102"/>
      <c r="AY85" s="102"/>
      <c r="AZ85" s="102">
        <f t="shared" si="2337"/>
        <v>2</v>
      </c>
      <c r="BA85" s="102">
        <f t="shared" si="2338"/>
        <v>264860.28000000003</v>
      </c>
      <c r="BB85" s="103">
        <f t="shared" si="2339"/>
        <v>2</v>
      </c>
      <c r="BC85" s="103">
        <f t="shared" si="2340"/>
        <v>264860.28000000003</v>
      </c>
      <c r="BD85" s="102"/>
      <c r="BE85" s="102"/>
      <c r="BF85" s="102"/>
      <c r="BG85" s="102"/>
      <c r="BH85" s="102">
        <f>VLOOKUP($D85,'факт '!$D$7:$AQ$89,15,0)</f>
        <v>0</v>
      </c>
      <c r="BI85" s="102">
        <f>VLOOKUP($D85,'факт '!$D$7:$AQ$89,16,0)</f>
        <v>0</v>
      </c>
      <c r="BJ85" s="102">
        <f>VLOOKUP($D85,'факт '!$D$7:$AQ$89,17,0)</f>
        <v>0</v>
      </c>
      <c r="BK85" s="102">
        <f>VLOOKUP($D85,'факт '!$D$7:$AQ$89,18,0)</f>
        <v>0</v>
      </c>
      <c r="BL85" s="102">
        <f t="shared" si="2341"/>
        <v>0</v>
      </c>
      <c r="BM85" s="102">
        <f t="shared" si="2342"/>
        <v>0</v>
      </c>
      <c r="BN85" s="103">
        <f t="shared" si="2343"/>
        <v>0</v>
      </c>
      <c r="BO85" s="103">
        <f t="shared" si="2344"/>
        <v>0</v>
      </c>
      <c r="BP85" s="102"/>
      <c r="BQ85" s="102"/>
      <c r="BR85" s="102"/>
      <c r="BS85" s="102"/>
      <c r="BT85" s="102">
        <f>VLOOKUP($D85,'факт '!$D$7:$AQ$89,19,0)</f>
        <v>0</v>
      </c>
      <c r="BU85" s="102">
        <f>VLOOKUP($D85,'факт '!$D$7:$AQ$89,20,0)</f>
        <v>0</v>
      </c>
      <c r="BV85" s="102">
        <f>VLOOKUP($D85,'факт '!$D$7:$AQ$89,21,0)</f>
        <v>0</v>
      </c>
      <c r="BW85" s="102">
        <f>VLOOKUP($D85,'факт '!$D$7:$AQ$89,22,0)</f>
        <v>0</v>
      </c>
      <c r="BX85" s="102">
        <f t="shared" si="2345"/>
        <v>0</v>
      </c>
      <c r="BY85" s="102">
        <f t="shared" si="2346"/>
        <v>0</v>
      </c>
      <c r="BZ85" s="103">
        <f t="shared" si="2347"/>
        <v>0</v>
      </c>
      <c r="CA85" s="103">
        <f t="shared" si="2348"/>
        <v>0</v>
      </c>
      <c r="CB85" s="102"/>
      <c r="CC85" s="102"/>
      <c r="CD85" s="102"/>
      <c r="CE85" s="102"/>
      <c r="CF85" s="102">
        <f>VLOOKUP($D85,'факт '!$D$7:$AQ$89,23,0)</f>
        <v>0</v>
      </c>
      <c r="CG85" s="102">
        <f>VLOOKUP($D85,'факт '!$D$7:$AQ$89,24,0)</f>
        <v>0</v>
      </c>
      <c r="CH85" s="102">
        <f>VLOOKUP($D85,'факт '!$D$7:$AQ$89,25,0)</f>
        <v>0</v>
      </c>
      <c r="CI85" s="102">
        <f>VLOOKUP($D85,'факт '!$D$7:$AQ$89,26,0)</f>
        <v>0</v>
      </c>
      <c r="CJ85" s="102">
        <f t="shared" si="2349"/>
        <v>0</v>
      </c>
      <c r="CK85" s="102">
        <f t="shared" si="2350"/>
        <v>0</v>
      </c>
      <c r="CL85" s="103">
        <f t="shared" si="2351"/>
        <v>0</v>
      </c>
      <c r="CM85" s="103">
        <f t="shared" si="2352"/>
        <v>0</v>
      </c>
      <c r="CN85" s="102"/>
      <c r="CO85" s="102"/>
      <c r="CP85" s="102"/>
      <c r="CQ85" s="102"/>
      <c r="CR85" s="102">
        <f>VLOOKUP($D85,'факт '!$D$7:$AQ$89,27,0)</f>
        <v>0</v>
      </c>
      <c r="CS85" s="102">
        <f>VLOOKUP($D85,'факт '!$D$7:$AQ$89,28,0)</f>
        <v>0</v>
      </c>
      <c r="CT85" s="102">
        <f>VLOOKUP($D85,'факт '!$D$7:$AQ$89,29,0)</f>
        <v>0</v>
      </c>
      <c r="CU85" s="102">
        <f>VLOOKUP($D85,'факт '!$D$7:$AQ$89,30,0)</f>
        <v>0</v>
      </c>
      <c r="CV85" s="102">
        <f t="shared" si="2353"/>
        <v>0</v>
      </c>
      <c r="CW85" s="102">
        <f t="shared" si="2354"/>
        <v>0</v>
      </c>
      <c r="CX85" s="103">
        <f t="shared" si="2355"/>
        <v>0</v>
      </c>
      <c r="CY85" s="103">
        <f t="shared" si="2356"/>
        <v>0</v>
      </c>
      <c r="CZ85" s="102"/>
      <c r="DA85" s="102"/>
      <c r="DB85" s="102"/>
      <c r="DC85" s="102"/>
      <c r="DD85" s="102">
        <f>VLOOKUP($D85,'факт '!$D$7:$AQ$89,31,0)</f>
        <v>0</v>
      </c>
      <c r="DE85" s="102">
        <f>VLOOKUP($D85,'факт '!$D$7:$AQ$89,32,0)</f>
        <v>0</v>
      </c>
      <c r="DF85" s="102"/>
      <c r="DG85" s="102"/>
      <c r="DH85" s="102">
        <f t="shared" si="2357"/>
        <v>0</v>
      </c>
      <c r="DI85" s="102">
        <f t="shared" si="2358"/>
        <v>0</v>
      </c>
      <c r="DJ85" s="103">
        <f t="shared" si="2359"/>
        <v>0</v>
      </c>
      <c r="DK85" s="103">
        <f t="shared" si="2360"/>
        <v>0</v>
      </c>
      <c r="DL85" s="102"/>
      <c r="DM85" s="102"/>
      <c r="DN85" s="102"/>
      <c r="DO85" s="102"/>
      <c r="DP85" s="102">
        <f>VLOOKUP($D85,'факт '!$D$7:$AQ$89,13,0)</f>
        <v>0</v>
      </c>
      <c r="DQ85" s="102">
        <f>VLOOKUP($D85,'факт '!$D$7:$AQ$89,14,0)</f>
        <v>0</v>
      </c>
      <c r="DR85" s="102"/>
      <c r="DS85" s="102"/>
      <c r="DT85" s="102">
        <f t="shared" si="2361"/>
        <v>0</v>
      </c>
      <c r="DU85" s="102">
        <f t="shared" si="2362"/>
        <v>0</v>
      </c>
      <c r="DV85" s="103">
        <f t="shared" si="2363"/>
        <v>0</v>
      </c>
      <c r="DW85" s="103">
        <f t="shared" si="2364"/>
        <v>0</v>
      </c>
      <c r="DX85" s="102"/>
      <c r="DY85" s="102"/>
      <c r="DZ85" s="102"/>
      <c r="EA85" s="102"/>
      <c r="EB85" s="102">
        <f>VLOOKUP($D85,'факт '!$D$7:$AQ$89,33,0)</f>
        <v>0</v>
      </c>
      <c r="EC85" s="102">
        <f>VLOOKUP($D85,'факт '!$D$7:$AQ$89,34,0)</f>
        <v>0</v>
      </c>
      <c r="ED85" s="102">
        <f>VLOOKUP($D85,'факт '!$D$7:$AQ$89,35,0)</f>
        <v>0</v>
      </c>
      <c r="EE85" s="102">
        <f>VLOOKUP($D85,'факт '!$D$7:$AQ$89,36,0)</f>
        <v>0</v>
      </c>
      <c r="EF85" s="102">
        <f t="shared" si="2365"/>
        <v>0</v>
      </c>
      <c r="EG85" s="102">
        <f t="shared" si="2366"/>
        <v>0</v>
      </c>
      <c r="EH85" s="103">
        <f t="shared" si="2367"/>
        <v>0</v>
      </c>
      <c r="EI85" s="103">
        <f t="shared" si="2368"/>
        <v>0</v>
      </c>
      <c r="EJ85" s="102"/>
      <c r="EK85" s="102"/>
      <c r="EL85" s="102"/>
      <c r="EM85" s="102"/>
      <c r="EN85" s="102">
        <f>VLOOKUP($D85,'факт '!$D$7:$AQ$89,37,0)</f>
        <v>0</v>
      </c>
      <c r="EO85" s="102">
        <f>VLOOKUP($D85,'факт '!$D$7:$AQ$89,38,0)</f>
        <v>0</v>
      </c>
      <c r="EP85" s="102">
        <f>VLOOKUP($D85,'факт '!$D$7:$AQ$89,39,0)</f>
        <v>0</v>
      </c>
      <c r="EQ85" s="102">
        <f>VLOOKUP($D85,'факт '!$D$7:$AQ$89,40,0)</f>
        <v>0</v>
      </c>
      <c r="ER85" s="102">
        <f t="shared" si="2369"/>
        <v>0</v>
      </c>
      <c r="ES85" s="102">
        <f t="shared" si="2370"/>
        <v>0</v>
      </c>
      <c r="ET85" s="103">
        <f t="shared" si="2371"/>
        <v>0</v>
      </c>
      <c r="EU85" s="103">
        <f t="shared" si="2372"/>
        <v>0</v>
      </c>
      <c r="EV85" s="102"/>
      <c r="EW85" s="102"/>
      <c r="EX85" s="102"/>
      <c r="EY85" s="102"/>
      <c r="EZ85" s="102"/>
      <c r="FA85" s="102"/>
      <c r="FB85" s="102"/>
      <c r="FC85" s="102"/>
      <c r="FD85" s="102">
        <f t="shared" si="2373"/>
        <v>0</v>
      </c>
      <c r="FE85" s="102">
        <f t="shared" si="2374"/>
        <v>0</v>
      </c>
      <c r="FF85" s="103">
        <f t="shared" si="2295"/>
        <v>0</v>
      </c>
      <c r="FG85" s="103">
        <f t="shared" si="2296"/>
        <v>0</v>
      </c>
      <c r="FH85" s="102"/>
      <c r="FI85" s="102"/>
      <c r="FJ85" s="102"/>
      <c r="FK85" s="102"/>
      <c r="FL85" s="102"/>
      <c r="FM85" s="102"/>
      <c r="FN85" s="102"/>
      <c r="FO85" s="102"/>
      <c r="FP85" s="102">
        <f t="shared" si="2375"/>
        <v>0</v>
      </c>
      <c r="FQ85" s="102">
        <f t="shared" si="2376"/>
        <v>0</v>
      </c>
      <c r="FR85" s="103">
        <f t="shared" si="2298"/>
        <v>0</v>
      </c>
      <c r="FS85" s="103">
        <f t="shared" si="2299"/>
        <v>0</v>
      </c>
      <c r="FT85" s="102"/>
      <c r="FU85" s="102"/>
      <c r="FV85" s="102"/>
      <c r="FW85" s="102"/>
      <c r="FX85" s="102"/>
      <c r="FY85" s="102"/>
      <c r="FZ85" s="102"/>
      <c r="GA85" s="102"/>
      <c r="GB85" s="102">
        <f t="shared" si="2377"/>
        <v>0</v>
      </c>
      <c r="GC85" s="102">
        <f t="shared" si="2378"/>
        <v>0</v>
      </c>
      <c r="GD85" s="103">
        <f t="shared" si="2301"/>
        <v>0</v>
      </c>
      <c r="GE85" s="103">
        <f t="shared" si="2302"/>
        <v>0</v>
      </c>
      <c r="GF85" s="102">
        <f t="shared" si="2379"/>
        <v>0</v>
      </c>
      <c r="GG85" s="102">
        <f t="shared" si="2380"/>
        <v>0</v>
      </c>
      <c r="GH85" s="102">
        <f t="shared" si="2381"/>
        <v>0</v>
      </c>
      <c r="GI85" s="102">
        <f t="shared" si="2382"/>
        <v>0</v>
      </c>
      <c r="GJ85" s="102">
        <f t="shared" si="2383"/>
        <v>2</v>
      </c>
      <c r="GK85" s="102">
        <f t="shared" si="2384"/>
        <v>264860.28000000003</v>
      </c>
      <c r="GL85" s="102">
        <f t="shared" si="2385"/>
        <v>0</v>
      </c>
      <c r="GM85" s="102">
        <f t="shared" si="2386"/>
        <v>0</v>
      </c>
      <c r="GN85" s="102">
        <f t="shared" si="2387"/>
        <v>2</v>
      </c>
      <c r="GO85" s="102">
        <f t="shared" si="2388"/>
        <v>264860.28000000003</v>
      </c>
      <c r="GP85" s="102"/>
      <c r="GQ85" s="102"/>
      <c r="GR85" s="147"/>
      <c r="GS85" s="81"/>
      <c r="GT85" s="183">
        <v>132430.14440000002</v>
      </c>
      <c r="GU85" s="183">
        <f t="shared" si="2389"/>
        <v>132430.14000000001</v>
      </c>
    </row>
    <row r="86" spans="2:203" ht="23.25" hidden="1" customHeight="1" x14ac:dyDescent="0.2">
      <c r="B86" s="81" t="s">
        <v>169</v>
      </c>
      <c r="C86" s="82" t="s">
        <v>170</v>
      </c>
      <c r="D86" s="89">
        <v>338</v>
      </c>
      <c r="E86" s="86" t="s">
        <v>179</v>
      </c>
      <c r="F86" s="89">
        <v>16</v>
      </c>
      <c r="G86" s="101">
        <v>132430.14440000002</v>
      </c>
      <c r="H86" s="102"/>
      <c r="I86" s="102"/>
      <c r="J86" s="102"/>
      <c r="K86" s="102"/>
      <c r="L86" s="102">
        <f>VLOOKUP($D86,'факт '!$D$7:$AQ$89,3,0)</f>
        <v>0</v>
      </c>
      <c r="M86" s="102">
        <f>VLOOKUP($D86,'факт '!$D$7:$AQ$89,4,0)</f>
        <v>0</v>
      </c>
      <c r="N86" s="102"/>
      <c r="O86" s="102"/>
      <c r="P86" s="102">
        <f t="shared" si="2325"/>
        <v>0</v>
      </c>
      <c r="Q86" s="102">
        <f t="shared" si="2326"/>
        <v>0</v>
      </c>
      <c r="R86" s="103">
        <f t="shared" si="2327"/>
        <v>0</v>
      </c>
      <c r="S86" s="103">
        <f t="shared" si="2328"/>
        <v>0</v>
      </c>
      <c r="T86" s="102"/>
      <c r="U86" s="102"/>
      <c r="V86" s="102"/>
      <c r="W86" s="102"/>
      <c r="X86" s="102">
        <f>VLOOKUP($D86,'факт '!$D$7:$AQ$89,7,0)</f>
        <v>0</v>
      </c>
      <c r="Y86" s="102">
        <f>VLOOKUP($D86,'факт '!$D$7:$AQ$89,8,0)</f>
        <v>0</v>
      </c>
      <c r="Z86" s="102">
        <f>VLOOKUP($D86,'факт '!$D$7:$AQ$89,9,0)</f>
        <v>0</v>
      </c>
      <c r="AA86" s="102">
        <f>VLOOKUP($D86,'факт '!$D$7:$AQ$89,10,0)</f>
        <v>0</v>
      </c>
      <c r="AB86" s="102">
        <f t="shared" si="2329"/>
        <v>0</v>
      </c>
      <c r="AC86" s="102">
        <f t="shared" si="2330"/>
        <v>0</v>
      </c>
      <c r="AD86" s="103">
        <f t="shared" si="2331"/>
        <v>0</v>
      </c>
      <c r="AE86" s="103">
        <f t="shared" si="2332"/>
        <v>0</v>
      </c>
      <c r="AF86" s="102"/>
      <c r="AG86" s="102"/>
      <c r="AH86" s="102"/>
      <c r="AI86" s="102"/>
      <c r="AJ86" s="102">
        <f>VLOOKUP($D86,'факт '!$D$7:$AQ$89,5,0)</f>
        <v>0</v>
      </c>
      <c r="AK86" s="102">
        <f>VLOOKUP($D86,'факт '!$D$7:$AQ$89,6,0)</f>
        <v>0</v>
      </c>
      <c r="AL86" s="102"/>
      <c r="AM86" s="102"/>
      <c r="AN86" s="102">
        <f t="shared" si="2333"/>
        <v>0</v>
      </c>
      <c r="AO86" s="102">
        <f t="shared" si="2334"/>
        <v>0</v>
      </c>
      <c r="AP86" s="103">
        <f t="shared" si="2335"/>
        <v>0</v>
      </c>
      <c r="AQ86" s="103">
        <f t="shared" si="2336"/>
        <v>0</v>
      </c>
      <c r="AR86" s="102"/>
      <c r="AS86" s="102"/>
      <c r="AT86" s="102"/>
      <c r="AU86" s="102"/>
      <c r="AV86" s="102">
        <f>VLOOKUP($D86,'факт '!$D$7:$AQ$89,11,0)</f>
        <v>5</v>
      </c>
      <c r="AW86" s="102">
        <f>VLOOKUP($D86,'факт '!$D$7:$AQ$89,12,0)</f>
        <v>662150.70000000007</v>
      </c>
      <c r="AX86" s="102"/>
      <c r="AY86" s="102"/>
      <c r="AZ86" s="102">
        <f t="shared" si="2337"/>
        <v>5</v>
      </c>
      <c r="BA86" s="102">
        <f t="shared" si="2338"/>
        <v>662150.70000000007</v>
      </c>
      <c r="BB86" s="103">
        <f t="shared" si="2339"/>
        <v>5</v>
      </c>
      <c r="BC86" s="103">
        <f t="shared" si="2340"/>
        <v>662150.70000000007</v>
      </c>
      <c r="BD86" s="102"/>
      <c r="BE86" s="102"/>
      <c r="BF86" s="102"/>
      <c r="BG86" s="102"/>
      <c r="BH86" s="102">
        <f>VLOOKUP($D86,'факт '!$D$7:$AQ$89,15,0)</f>
        <v>0</v>
      </c>
      <c r="BI86" s="102">
        <f>VLOOKUP($D86,'факт '!$D$7:$AQ$89,16,0)</f>
        <v>0</v>
      </c>
      <c r="BJ86" s="102">
        <f>VLOOKUP($D86,'факт '!$D$7:$AQ$89,17,0)</f>
        <v>0</v>
      </c>
      <c r="BK86" s="102">
        <f>VLOOKUP($D86,'факт '!$D$7:$AQ$89,18,0)</f>
        <v>0</v>
      </c>
      <c r="BL86" s="102">
        <f t="shared" si="2341"/>
        <v>0</v>
      </c>
      <c r="BM86" s="102">
        <f t="shared" si="2342"/>
        <v>0</v>
      </c>
      <c r="BN86" s="103">
        <f t="shared" si="2343"/>
        <v>0</v>
      </c>
      <c r="BO86" s="103">
        <f t="shared" si="2344"/>
        <v>0</v>
      </c>
      <c r="BP86" s="102"/>
      <c r="BQ86" s="102"/>
      <c r="BR86" s="102"/>
      <c r="BS86" s="102"/>
      <c r="BT86" s="102">
        <f>VLOOKUP($D86,'факт '!$D$7:$AQ$89,19,0)</f>
        <v>0</v>
      </c>
      <c r="BU86" s="102">
        <f>VLOOKUP($D86,'факт '!$D$7:$AQ$89,20,0)</f>
        <v>0</v>
      </c>
      <c r="BV86" s="102">
        <f>VLOOKUP($D86,'факт '!$D$7:$AQ$89,21,0)</f>
        <v>0</v>
      </c>
      <c r="BW86" s="102">
        <f>VLOOKUP($D86,'факт '!$D$7:$AQ$89,22,0)</f>
        <v>0</v>
      </c>
      <c r="BX86" s="102">
        <f t="shared" si="2345"/>
        <v>0</v>
      </c>
      <c r="BY86" s="102">
        <f t="shared" si="2346"/>
        <v>0</v>
      </c>
      <c r="BZ86" s="103">
        <f t="shared" si="2347"/>
        <v>0</v>
      </c>
      <c r="CA86" s="103">
        <f t="shared" si="2348"/>
        <v>0</v>
      </c>
      <c r="CB86" s="102"/>
      <c r="CC86" s="102"/>
      <c r="CD86" s="102"/>
      <c r="CE86" s="102"/>
      <c r="CF86" s="102">
        <f>VLOOKUP($D86,'факт '!$D$7:$AQ$89,23,0)</f>
        <v>0</v>
      </c>
      <c r="CG86" s="102">
        <f>VLOOKUP($D86,'факт '!$D$7:$AQ$89,24,0)</f>
        <v>0</v>
      </c>
      <c r="CH86" s="102">
        <f>VLOOKUP($D86,'факт '!$D$7:$AQ$89,25,0)</f>
        <v>0</v>
      </c>
      <c r="CI86" s="102">
        <f>VLOOKUP($D86,'факт '!$D$7:$AQ$89,26,0)</f>
        <v>0</v>
      </c>
      <c r="CJ86" s="102">
        <f t="shared" si="2349"/>
        <v>0</v>
      </c>
      <c r="CK86" s="102">
        <f t="shared" si="2350"/>
        <v>0</v>
      </c>
      <c r="CL86" s="103">
        <f t="shared" si="2351"/>
        <v>0</v>
      </c>
      <c r="CM86" s="103">
        <f t="shared" si="2352"/>
        <v>0</v>
      </c>
      <c r="CN86" s="102"/>
      <c r="CO86" s="102"/>
      <c r="CP86" s="102"/>
      <c r="CQ86" s="102"/>
      <c r="CR86" s="102">
        <f>VLOOKUP($D86,'факт '!$D$7:$AQ$89,27,0)</f>
        <v>0</v>
      </c>
      <c r="CS86" s="102">
        <f>VLOOKUP($D86,'факт '!$D$7:$AQ$89,28,0)</f>
        <v>0</v>
      </c>
      <c r="CT86" s="102">
        <f>VLOOKUP($D86,'факт '!$D$7:$AQ$89,29,0)</f>
        <v>0</v>
      </c>
      <c r="CU86" s="102">
        <f>VLOOKUP($D86,'факт '!$D$7:$AQ$89,30,0)</f>
        <v>0</v>
      </c>
      <c r="CV86" s="102">
        <f t="shared" si="2353"/>
        <v>0</v>
      </c>
      <c r="CW86" s="102">
        <f t="shared" si="2354"/>
        <v>0</v>
      </c>
      <c r="CX86" s="103">
        <f t="shared" si="2355"/>
        <v>0</v>
      </c>
      <c r="CY86" s="103">
        <f t="shared" si="2356"/>
        <v>0</v>
      </c>
      <c r="CZ86" s="102"/>
      <c r="DA86" s="102"/>
      <c r="DB86" s="102"/>
      <c r="DC86" s="102"/>
      <c r="DD86" s="102">
        <f>VLOOKUP($D86,'факт '!$D$7:$AQ$89,31,0)</f>
        <v>0</v>
      </c>
      <c r="DE86" s="102">
        <f>VLOOKUP($D86,'факт '!$D$7:$AQ$89,32,0)</f>
        <v>0</v>
      </c>
      <c r="DF86" s="102"/>
      <c r="DG86" s="102"/>
      <c r="DH86" s="102">
        <f t="shared" si="2357"/>
        <v>0</v>
      </c>
      <c r="DI86" s="102">
        <f t="shared" si="2358"/>
        <v>0</v>
      </c>
      <c r="DJ86" s="103">
        <f t="shared" si="2359"/>
        <v>0</v>
      </c>
      <c r="DK86" s="103">
        <f t="shared" si="2360"/>
        <v>0</v>
      </c>
      <c r="DL86" s="102"/>
      <c r="DM86" s="102"/>
      <c r="DN86" s="102"/>
      <c r="DO86" s="102"/>
      <c r="DP86" s="102">
        <f>VLOOKUP($D86,'факт '!$D$7:$AQ$89,13,0)</f>
        <v>0</v>
      </c>
      <c r="DQ86" s="102">
        <f>VLOOKUP($D86,'факт '!$D$7:$AQ$89,14,0)</f>
        <v>0</v>
      </c>
      <c r="DR86" s="102"/>
      <c r="DS86" s="102"/>
      <c r="DT86" s="102">
        <f t="shared" si="2361"/>
        <v>0</v>
      </c>
      <c r="DU86" s="102">
        <f t="shared" si="2362"/>
        <v>0</v>
      </c>
      <c r="DV86" s="103">
        <f t="shared" si="2363"/>
        <v>0</v>
      </c>
      <c r="DW86" s="103">
        <f t="shared" si="2364"/>
        <v>0</v>
      </c>
      <c r="DX86" s="102"/>
      <c r="DY86" s="102"/>
      <c r="DZ86" s="102"/>
      <c r="EA86" s="102"/>
      <c r="EB86" s="102">
        <f>VLOOKUP($D86,'факт '!$D$7:$AQ$89,33,0)</f>
        <v>0</v>
      </c>
      <c r="EC86" s="102">
        <f>VLOOKUP($D86,'факт '!$D$7:$AQ$89,34,0)</f>
        <v>0</v>
      </c>
      <c r="ED86" s="102">
        <f>VLOOKUP($D86,'факт '!$D$7:$AQ$89,35,0)</f>
        <v>0</v>
      </c>
      <c r="EE86" s="102">
        <f>VLOOKUP($D86,'факт '!$D$7:$AQ$89,36,0)</f>
        <v>0</v>
      </c>
      <c r="EF86" s="102">
        <f t="shared" si="2365"/>
        <v>0</v>
      </c>
      <c r="EG86" s="102">
        <f t="shared" si="2366"/>
        <v>0</v>
      </c>
      <c r="EH86" s="103">
        <f t="shared" si="2367"/>
        <v>0</v>
      </c>
      <c r="EI86" s="103">
        <f t="shared" si="2368"/>
        <v>0</v>
      </c>
      <c r="EJ86" s="102"/>
      <c r="EK86" s="102"/>
      <c r="EL86" s="102"/>
      <c r="EM86" s="102"/>
      <c r="EN86" s="102">
        <f>VLOOKUP($D86,'факт '!$D$7:$AQ$89,37,0)</f>
        <v>0</v>
      </c>
      <c r="EO86" s="102">
        <f>VLOOKUP($D86,'факт '!$D$7:$AQ$89,38,0)</f>
        <v>0</v>
      </c>
      <c r="EP86" s="102">
        <f>VLOOKUP($D86,'факт '!$D$7:$AQ$89,39,0)</f>
        <v>0</v>
      </c>
      <c r="EQ86" s="102">
        <f>VLOOKUP($D86,'факт '!$D$7:$AQ$89,40,0)</f>
        <v>0</v>
      </c>
      <c r="ER86" s="102">
        <f t="shared" si="2369"/>
        <v>0</v>
      </c>
      <c r="ES86" s="102">
        <f t="shared" si="2370"/>
        <v>0</v>
      </c>
      <c r="ET86" s="103">
        <f t="shared" si="2371"/>
        <v>0</v>
      </c>
      <c r="EU86" s="103">
        <f t="shared" si="2372"/>
        <v>0</v>
      </c>
      <c r="EV86" s="102"/>
      <c r="EW86" s="102"/>
      <c r="EX86" s="102"/>
      <c r="EY86" s="102"/>
      <c r="EZ86" s="102"/>
      <c r="FA86" s="102"/>
      <c r="FB86" s="102"/>
      <c r="FC86" s="102"/>
      <c r="FD86" s="102">
        <f t="shared" si="2373"/>
        <v>0</v>
      </c>
      <c r="FE86" s="102">
        <f t="shared" si="2374"/>
        <v>0</v>
      </c>
      <c r="FF86" s="103">
        <f t="shared" si="2295"/>
        <v>0</v>
      </c>
      <c r="FG86" s="103">
        <f t="shared" si="2296"/>
        <v>0</v>
      </c>
      <c r="FH86" s="102"/>
      <c r="FI86" s="102"/>
      <c r="FJ86" s="102"/>
      <c r="FK86" s="102"/>
      <c r="FL86" s="102"/>
      <c r="FM86" s="102"/>
      <c r="FN86" s="102"/>
      <c r="FO86" s="102"/>
      <c r="FP86" s="102">
        <f t="shared" si="2375"/>
        <v>0</v>
      </c>
      <c r="FQ86" s="102">
        <f t="shared" si="2376"/>
        <v>0</v>
      </c>
      <c r="FR86" s="103">
        <f t="shared" si="2298"/>
        <v>0</v>
      </c>
      <c r="FS86" s="103">
        <f t="shared" si="2299"/>
        <v>0</v>
      </c>
      <c r="FT86" s="102"/>
      <c r="FU86" s="102"/>
      <c r="FV86" s="102"/>
      <c r="FW86" s="102"/>
      <c r="FX86" s="102"/>
      <c r="FY86" s="102"/>
      <c r="FZ86" s="102"/>
      <c r="GA86" s="102"/>
      <c r="GB86" s="102">
        <f t="shared" si="2377"/>
        <v>0</v>
      </c>
      <c r="GC86" s="102">
        <f t="shared" si="2378"/>
        <v>0</v>
      </c>
      <c r="GD86" s="103">
        <f t="shared" si="2301"/>
        <v>0</v>
      </c>
      <c r="GE86" s="103">
        <f t="shared" si="2302"/>
        <v>0</v>
      </c>
      <c r="GF86" s="102">
        <f t="shared" si="2379"/>
        <v>0</v>
      </c>
      <c r="GG86" s="102">
        <f t="shared" si="2380"/>
        <v>0</v>
      </c>
      <c r="GH86" s="102">
        <f t="shared" si="2381"/>
        <v>0</v>
      </c>
      <c r="GI86" s="102">
        <f t="shared" si="2382"/>
        <v>0</v>
      </c>
      <c r="GJ86" s="102">
        <f t="shared" si="2383"/>
        <v>5</v>
      </c>
      <c r="GK86" s="102">
        <f t="shared" si="2384"/>
        <v>662150.70000000007</v>
      </c>
      <c r="GL86" s="102">
        <f t="shared" si="2385"/>
        <v>0</v>
      </c>
      <c r="GM86" s="102">
        <f t="shared" si="2386"/>
        <v>0</v>
      </c>
      <c r="GN86" s="102">
        <f t="shared" si="2387"/>
        <v>5</v>
      </c>
      <c r="GO86" s="102">
        <f t="shared" si="2388"/>
        <v>662150.70000000007</v>
      </c>
      <c r="GP86" s="102"/>
      <c r="GQ86" s="102"/>
      <c r="GR86" s="147"/>
      <c r="GS86" s="81"/>
      <c r="GT86" s="183">
        <v>132430.14440000002</v>
      </c>
      <c r="GU86" s="183">
        <f t="shared" si="2389"/>
        <v>132430.14000000001</v>
      </c>
    </row>
    <row r="87" spans="2:203" hidden="1" x14ac:dyDescent="0.2">
      <c r="B87" s="81"/>
      <c r="C87" s="82"/>
      <c r="D87" s="89"/>
      <c r="E87" s="86"/>
      <c r="F87" s="89"/>
      <c r="G87" s="101"/>
      <c r="H87" s="102"/>
      <c r="I87" s="102"/>
      <c r="J87" s="102"/>
      <c r="K87" s="102"/>
      <c r="L87" s="102"/>
      <c r="M87" s="102"/>
      <c r="N87" s="102"/>
      <c r="O87" s="102"/>
      <c r="P87" s="102">
        <f t="shared" ref="P87:P90" si="2390">SUM(L87+N87)</f>
        <v>0</v>
      </c>
      <c r="Q87" s="102">
        <f t="shared" ref="Q87:Q90" si="2391">SUM(M87+O87)</f>
        <v>0</v>
      </c>
      <c r="R87" s="103">
        <f t="shared" si="180"/>
        <v>0</v>
      </c>
      <c r="S87" s="103">
        <f t="shared" si="181"/>
        <v>0</v>
      </c>
      <c r="T87" s="102"/>
      <c r="U87" s="102"/>
      <c r="V87" s="102"/>
      <c r="W87" s="102"/>
      <c r="X87" s="102"/>
      <c r="Y87" s="102"/>
      <c r="Z87" s="102"/>
      <c r="AA87" s="102"/>
      <c r="AB87" s="102">
        <f t="shared" ref="AB87" si="2392">SUM(X87+Z87)</f>
        <v>0</v>
      </c>
      <c r="AC87" s="102">
        <f t="shared" ref="AC87" si="2393">SUM(Y87+AA87)</f>
        <v>0</v>
      </c>
      <c r="AD87" s="103">
        <f t="shared" si="2263"/>
        <v>0</v>
      </c>
      <c r="AE87" s="103">
        <f t="shared" si="2264"/>
        <v>0</v>
      </c>
      <c r="AF87" s="102"/>
      <c r="AG87" s="102"/>
      <c r="AH87" s="102"/>
      <c r="AI87" s="102"/>
      <c r="AJ87" s="102"/>
      <c r="AK87" s="102"/>
      <c r="AL87" s="102"/>
      <c r="AM87" s="102"/>
      <c r="AN87" s="102">
        <f t="shared" ref="AN87" si="2394">SUM(AJ87+AL87)</f>
        <v>0</v>
      </c>
      <c r="AO87" s="102">
        <f t="shared" ref="AO87" si="2395">SUM(AK87+AM87)</f>
        <v>0</v>
      </c>
      <c r="AP87" s="103">
        <f t="shared" si="2265"/>
        <v>0</v>
      </c>
      <c r="AQ87" s="103">
        <f t="shared" si="2266"/>
        <v>0</v>
      </c>
      <c r="AR87" s="102"/>
      <c r="AS87" s="102"/>
      <c r="AT87" s="102"/>
      <c r="AU87" s="102"/>
      <c r="AV87" s="102"/>
      <c r="AW87" s="102"/>
      <c r="AX87" s="102"/>
      <c r="AY87" s="102"/>
      <c r="AZ87" s="102">
        <f t="shared" ref="AZ87" si="2396">SUM(AV87+AX87)</f>
        <v>0</v>
      </c>
      <c r="BA87" s="102">
        <f t="shared" ref="BA87" si="2397">SUM(AW87+AY87)</f>
        <v>0</v>
      </c>
      <c r="BB87" s="103">
        <f t="shared" si="2268"/>
        <v>0</v>
      </c>
      <c r="BC87" s="103">
        <f t="shared" si="2269"/>
        <v>0</v>
      </c>
      <c r="BD87" s="102"/>
      <c r="BE87" s="102"/>
      <c r="BF87" s="102"/>
      <c r="BG87" s="102"/>
      <c r="BH87" s="102"/>
      <c r="BI87" s="102"/>
      <c r="BJ87" s="102"/>
      <c r="BK87" s="102"/>
      <c r="BL87" s="102">
        <f t="shared" ref="BL87" si="2398">SUM(BH87+BJ87)</f>
        <v>0</v>
      </c>
      <c r="BM87" s="102">
        <f t="shared" ref="BM87" si="2399">SUM(BI87+BK87)</f>
        <v>0</v>
      </c>
      <c r="BN87" s="103">
        <f t="shared" si="2271"/>
        <v>0</v>
      </c>
      <c r="BO87" s="103">
        <f t="shared" si="2272"/>
        <v>0</v>
      </c>
      <c r="BP87" s="102"/>
      <c r="BQ87" s="102"/>
      <c r="BR87" s="102"/>
      <c r="BS87" s="102"/>
      <c r="BT87" s="102"/>
      <c r="BU87" s="102"/>
      <c r="BV87" s="102"/>
      <c r="BW87" s="102"/>
      <c r="BX87" s="102">
        <f t="shared" ref="BX87" si="2400">SUM(BT87+BV87)</f>
        <v>0</v>
      </c>
      <c r="BY87" s="102">
        <f t="shared" ref="BY87" si="2401">SUM(BU87+BW87)</f>
        <v>0</v>
      </c>
      <c r="BZ87" s="103">
        <f t="shared" si="2274"/>
        <v>0</v>
      </c>
      <c r="CA87" s="103">
        <f t="shared" si="2275"/>
        <v>0</v>
      </c>
      <c r="CB87" s="102"/>
      <c r="CC87" s="102"/>
      <c r="CD87" s="102"/>
      <c r="CE87" s="102"/>
      <c r="CF87" s="102"/>
      <c r="CG87" s="102"/>
      <c r="CH87" s="102"/>
      <c r="CI87" s="102"/>
      <c r="CJ87" s="102">
        <f t="shared" ref="CJ87" si="2402">SUM(CF87+CH87)</f>
        <v>0</v>
      </c>
      <c r="CK87" s="102">
        <f t="shared" ref="CK87" si="2403">SUM(CG87+CI87)</f>
        <v>0</v>
      </c>
      <c r="CL87" s="103">
        <f t="shared" si="2277"/>
        <v>0</v>
      </c>
      <c r="CM87" s="103">
        <f t="shared" si="2278"/>
        <v>0</v>
      </c>
      <c r="CN87" s="102"/>
      <c r="CO87" s="102"/>
      <c r="CP87" s="102"/>
      <c r="CQ87" s="102"/>
      <c r="CR87" s="102"/>
      <c r="CS87" s="102"/>
      <c r="CT87" s="102"/>
      <c r="CU87" s="102"/>
      <c r="CV87" s="102">
        <f t="shared" ref="CV87" si="2404">SUM(CR87+CT87)</f>
        <v>0</v>
      </c>
      <c r="CW87" s="102">
        <f t="shared" ref="CW87" si="2405">SUM(CS87+CU87)</f>
        <v>0</v>
      </c>
      <c r="CX87" s="103">
        <f t="shared" si="2280"/>
        <v>0</v>
      </c>
      <c r="CY87" s="103">
        <f t="shared" si="2281"/>
        <v>0</v>
      </c>
      <c r="CZ87" s="102"/>
      <c r="DA87" s="102"/>
      <c r="DB87" s="102"/>
      <c r="DC87" s="102"/>
      <c r="DD87" s="102"/>
      <c r="DE87" s="102"/>
      <c r="DF87" s="102"/>
      <c r="DG87" s="102"/>
      <c r="DH87" s="102">
        <f t="shared" ref="DH87" si="2406">SUM(DD87+DF87)</f>
        <v>0</v>
      </c>
      <c r="DI87" s="102">
        <f t="shared" ref="DI87" si="2407">SUM(DE87+DG87)</f>
        <v>0</v>
      </c>
      <c r="DJ87" s="103">
        <f t="shared" si="2283"/>
        <v>0</v>
      </c>
      <c r="DK87" s="103">
        <f t="shared" si="2284"/>
        <v>0</v>
      </c>
      <c r="DL87" s="102"/>
      <c r="DM87" s="102"/>
      <c r="DN87" s="102"/>
      <c r="DO87" s="102"/>
      <c r="DP87" s="102"/>
      <c r="DQ87" s="102"/>
      <c r="DR87" s="102"/>
      <c r="DS87" s="102"/>
      <c r="DT87" s="102">
        <f t="shared" ref="DT87" si="2408">SUM(DP87+DR87)</f>
        <v>0</v>
      </c>
      <c r="DU87" s="102">
        <f t="shared" ref="DU87" si="2409">SUM(DQ87+DS87)</f>
        <v>0</v>
      </c>
      <c r="DV87" s="103">
        <f t="shared" si="2286"/>
        <v>0</v>
      </c>
      <c r="DW87" s="103">
        <f t="shared" si="2287"/>
        <v>0</v>
      </c>
      <c r="DX87" s="102"/>
      <c r="DY87" s="102"/>
      <c r="DZ87" s="102"/>
      <c r="EA87" s="102"/>
      <c r="EB87" s="102"/>
      <c r="EC87" s="102"/>
      <c r="ED87" s="102"/>
      <c r="EE87" s="102"/>
      <c r="EF87" s="102">
        <f t="shared" ref="EF87" si="2410">SUM(EB87+ED87)</f>
        <v>0</v>
      </c>
      <c r="EG87" s="102">
        <f t="shared" ref="EG87" si="2411">SUM(EC87+EE87)</f>
        <v>0</v>
      </c>
      <c r="EH87" s="103">
        <f t="shared" si="2289"/>
        <v>0</v>
      </c>
      <c r="EI87" s="103">
        <f t="shared" si="2290"/>
        <v>0</v>
      </c>
      <c r="EJ87" s="102"/>
      <c r="EK87" s="102"/>
      <c r="EL87" s="102"/>
      <c r="EM87" s="102"/>
      <c r="EN87" s="102"/>
      <c r="EO87" s="102"/>
      <c r="EP87" s="102"/>
      <c r="EQ87" s="102"/>
      <c r="ER87" s="102">
        <f t="shared" ref="ER87" si="2412">SUM(EN87+EP87)</f>
        <v>0</v>
      </c>
      <c r="ES87" s="102">
        <f t="shared" ref="ES87" si="2413">SUM(EO87+EQ87)</f>
        <v>0</v>
      </c>
      <c r="ET87" s="103">
        <f t="shared" si="2292"/>
        <v>0</v>
      </c>
      <c r="EU87" s="103">
        <f t="shared" si="2293"/>
        <v>0</v>
      </c>
      <c r="EV87" s="102"/>
      <c r="EW87" s="102"/>
      <c r="EX87" s="102"/>
      <c r="EY87" s="102"/>
      <c r="EZ87" s="102"/>
      <c r="FA87" s="102"/>
      <c r="FB87" s="102"/>
      <c r="FC87" s="102"/>
      <c r="FD87" s="102">
        <f t="shared" si="2373"/>
        <v>0</v>
      </c>
      <c r="FE87" s="102">
        <f t="shared" si="2374"/>
        <v>0</v>
      </c>
      <c r="FF87" s="103">
        <f t="shared" si="2295"/>
        <v>0</v>
      </c>
      <c r="FG87" s="103">
        <f t="shared" si="2296"/>
        <v>0</v>
      </c>
      <c r="FH87" s="102"/>
      <c r="FI87" s="102"/>
      <c r="FJ87" s="102"/>
      <c r="FK87" s="102"/>
      <c r="FL87" s="102"/>
      <c r="FM87" s="102"/>
      <c r="FN87" s="102"/>
      <c r="FO87" s="102"/>
      <c r="FP87" s="102">
        <f t="shared" si="2375"/>
        <v>0</v>
      </c>
      <c r="FQ87" s="102">
        <f t="shared" si="2376"/>
        <v>0</v>
      </c>
      <c r="FR87" s="103">
        <f t="shared" si="2298"/>
        <v>0</v>
      </c>
      <c r="FS87" s="103">
        <f t="shared" si="2299"/>
        <v>0</v>
      </c>
      <c r="FT87" s="102"/>
      <c r="FU87" s="102"/>
      <c r="FV87" s="102"/>
      <c r="FW87" s="102"/>
      <c r="FX87" s="102"/>
      <c r="FY87" s="102"/>
      <c r="FZ87" s="102"/>
      <c r="GA87" s="102"/>
      <c r="GB87" s="102">
        <f t="shared" si="2377"/>
        <v>0</v>
      </c>
      <c r="GC87" s="102">
        <f t="shared" si="2378"/>
        <v>0</v>
      </c>
      <c r="GD87" s="103">
        <f t="shared" si="2301"/>
        <v>0</v>
      </c>
      <c r="GE87" s="103">
        <f t="shared" si="2302"/>
        <v>0</v>
      </c>
      <c r="GF87" s="102">
        <f t="shared" si="2379"/>
        <v>0</v>
      </c>
      <c r="GG87" s="102">
        <f t="shared" si="2380"/>
        <v>0</v>
      </c>
      <c r="GH87" s="102">
        <f t="shared" si="2381"/>
        <v>0</v>
      </c>
      <c r="GI87" s="102">
        <f t="shared" si="2382"/>
        <v>0</v>
      </c>
      <c r="GJ87" s="102">
        <f t="shared" ref="GJ87" si="2414">SUM(L87,X87,AJ87,AV87,BH87,BT87,CF87,CR87,DD87,DP87,EB87,EN87,EZ87)</f>
        <v>0</v>
      </c>
      <c r="GK87" s="102">
        <f t="shared" ref="GK87" si="2415">SUM(M87,Y87,AK87,AW87,BI87,BU87,CG87,CS87,DE87,DQ87,EC87,EO87,FA87)</f>
        <v>0</v>
      </c>
      <c r="GL87" s="102">
        <f t="shared" ref="GL87" si="2416">SUM(N87,Z87,AL87,AX87,BJ87,BV87,CH87,CT87,DF87,DR87,ED87,EP87,FB87)</f>
        <v>0</v>
      </c>
      <c r="GM87" s="102">
        <f t="shared" ref="GM87" si="2417">SUM(O87,AA87,AM87,AY87,BK87,BW87,CI87,CU87,DG87,DS87,EE87,EQ87,FC87)</f>
        <v>0</v>
      </c>
      <c r="GN87" s="102">
        <f t="shared" ref="GN87" si="2418">SUM(P87,AB87,AN87,AZ87,BL87,BX87,CJ87,CV87,DH87,DT87,EF87,ER87,FD87)</f>
        <v>0</v>
      </c>
      <c r="GO87" s="102">
        <f t="shared" ref="GO87" si="2419">SUM(Q87,AC87,AO87,BA87,BM87,BY87,CK87,CW87,DI87,DU87,EG87,ES87,FE87)</f>
        <v>0</v>
      </c>
      <c r="GP87" s="102"/>
      <c r="GQ87" s="102"/>
      <c r="GR87" s="147"/>
      <c r="GS87" s="81"/>
      <c r="GT87" s="183"/>
      <c r="GU87" s="183"/>
    </row>
    <row r="88" spans="2:203" hidden="1" x14ac:dyDescent="0.2">
      <c r="B88" s="105"/>
      <c r="C88" s="106"/>
      <c r="D88" s="107"/>
      <c r="E88" s="127" t="s">
        <v>44</v>
      </c>
      <c r="F88" s="129">
        <v>18</v>
      </c>
      <c r="G88" s="130">
        <v>139077.76940000002</v>
      </c>
      <c r="H88" s="110">
        <v>32</v>
      </c>
      <c r="I88" s="110">
        <v>4450488.6208000006</v>
      </c>
      <c r="J88" s="110">
        <f t="shared" si="278"/>
        <v>8</v>
      </c>
      <c r="K88" s="110">
        <f t="shared" si="279"/>
        <v>1112622.1552000002</v>
      </c>
      <c r="L88" s="110">
        <f>SUM(L89:L90)</f>
        <v>8</v>
      </c>
      <c r="M88" s="110">
        <f t="shared" ref="M88:Q88" si="2420">SUM(M89:M90)</f>
        <v>1112622.1599999999</v>
      </c>
      <c r="N88" s="110">
        <f t="shared" si="2420"/>
        <v>0</v>
      </c>
      <c r="O88" s="110">
        <f t="shared" si="2420"/>
        <v>0</v>
      </c>
      <c r="P88" s="110">
        <f t="shared" si="2420"/>
        <v>8</v>
      </c>
      <c r="Q88" s="110">
        <f t="shared" si="2420"/>
        <v>1112622.1599999999</v>
      </c>
      <c r="R88" s="126">
        <f t="shared" si="180"/>
        <v>0</v>
      </c>
      <c r="S88" s="126">
        <f t="shared" si="181"/>
        <v>4.799999762326479E-3</v>
      </c>
      <c r="T88" s="110"/>
      <c r="U88" s="110">
        <v>0</v>
      </c>
      <c r="V88" s="110">
        <f t="shared" si="281"/>
        <v>0</v>
      </c>
      <c r="W88" s="110">
        <f t="shared" si="282"/>
        <v>0</v>
      </c>
      <c r="X88" s="110">
        <f>SUM(X89:X90)</f>
        <v>0</v>
      </c>
      <c r="Y88" s="110">
        <f t="shared" ref="Y88" si="2421">SUM(Y89:Y90)</f>
        <v>0</v>
      </c>
      <c r="Z88" s="110">
        <f t="shared" ref="Z88" si="2422">SUM(Z89:Z90)</f>
        <v>0</v>
      </c>
      <c r="AA88" s="110">
        <f t="shared" ref="AA88" si="2423">SUM(AA89:AA90)</f>
        <v>0</v>
      </c>
      <c r="AB88" s="110">
        <f t="shared" ref="AB88" si="2424">SUM(AB89:AB90)</f>
        <v>0</v>
      </c>
      <c r="AC88" s="110">
        <f t="shared" ref="AC88" si="2425">SUM(AC89:AC90)</f>
        <v>0</v>
      </c>
      <c r="AD88" s="126">
        <f t="shared" si="2263"/>
        <v>0</v>
      </c>
      <c r="AE88" s="126">
        <f t="shared" si="2264"/>
        <v>0</v>
      </c>
      <c r="AF88" s="110">
        <f>VLOOKUP($E88,'ВМП план'!$B$8:$AL$43,12,0)</f>
        <v>0</v>
      </c>
      <c r="AG88" s="110">
        <f>VLOOKUP($E88,'ВМП план'!$B$8:$AL$43,13,0)</f>
        <v>0</v>
      </c>
      <c r="AH88" s="110">
        <f t="shared" si="288"/>
        <v>0</v>
      </c>
      <c r="AI88" s="110">
        <f t="shared" si="289"/>
        <v>0</v>
      </c>
      <c r="AJ88" s="110">
        <f>SUM(AJ89:AJ90)</f>
        <v>0</v>
      </c>
      <c r="AK88" s="110">
        <f t="shared" ref="AK88" si="2426">SUM(AK89:AK90)</f>
        <v>0</v>
      </c>
      <c r="AL88" s="110">
        <f t="shared" ref="AL88" si="2427">SUM(AL89:AL90)</f>
        <v>0</v>
      </c>
      <c r="AM88" s="110">
        <f t="shared" ref="AM88" si="2428">SUM(AM89:AM90)</f>
        <v>0</v>
      </c>
      <c r="AN88" s="110">
        <f t="shared" ref="AN88" si="2429">SUM(AN89:AN90)</f>
        <v>0</v>
      </c>
      <c r="AO88" s="110">
        <f t="shared" ref="AO88" si="2430">SUM(AO89:AO90)</f>
        <v>0</v>
      </c>
      <c r="AP88" s="126">
        <f t="shared" si="2265"/>
        <v>0</v>
      </c>
      <c r="AQ88" s="126">
        <f t="shared" si="2266"/>
        <v>0</v>
      </c>
      <c r="AR88" s="110"/>
      <c r="AS88" s="110"/>
      <c r="AT88" s="110">
        <f t="shared" si="295"/>
        <v>0</v>
      </c>
      <c r="AU88" s="110">
        <f t="shared" si="296"/>
        <v>0</v>
      </c>
      <c r="AV88" s="110">
        <f>SUM(AV89:AV90)</f>
        <v>0</v>
      </c>
      <c r="AW88" s="110">
        <f t="shared" ref="AW88" si="2431">SUM(AW89:AW90)</f>
        <v>0</v>
      </c>
      <c r="AX88" s="110">
        <f t="shared" ref="AX88" si="2432">SUM(AX89:AX90)</f>
        <v>0</v>
      </c>
      <c r="AY88" s="110">
        <f t="shared" ref="AY88" si="2433">SUM(AY89:AY90)</f>
        <v>0</v>
      </c>
      <c r="AZ88" s="110">
        <f t="shared" ref="AZ88" si="2434">SUM(AZ89:AZ90)</f>
        <v>0</v>
      </c>
      <c r="BA88" s="110">
        <f t="shared" ref="BA88" si="2435">SUM(BA89:BA90)</f>
        <v>0</v>
      </c>
      <c r="BB88" s="126">
        <f t="shared" si="2268"/>
        <v>0</v>
      </c>
      <c r="BC88" s="126">
        <f t="shared" si="2269"/>
        <v>0</v>
      </c>
      <c r="BD88" s="110">
        <v>100</v>
      </c>
      <c r="BE88" s="110">
        <v>13907776.940000001</v>
      </c>
      <c r="BF88" s="110">
        <f t="shared" si="302"/>
        <v>25</v>
      </c>
      <c r="BG88" s="110">
        <f t="shared" si="303"/>
        <v>3476944.2350000003</v>
      </c>
      <c r="BH88" s="110">
        <f>SUM(BH89:BH90)</f>
        <v>8</v>
      </c>
      <c r="BI88" s="110">
        <f t="shared" ref="BI88" si="2436">SUM(BI89:BI90)</f>
        <v>1112622.1599999999</v>
      </c>
      <c r="BJ88" s="110">
        <f t="shared" ref="BJ88" si="2437">SUM(BJ89:BJ90)</f>
        <v>0</v>
      </c>
      <c r="BK88" s="110">
        <f t="shared" ref="BK88" si="2438">SUM(BK89:BK90)</f>
        <v>0</v>
      </c>
      <c r="BL88" s="110">
        <f t="shared" ref="BL88" si="2439">SUM(BL89:BL90)</f>
        <v>8</v>
      </c>
      <c r="BM88" s="110">
        <f t="shared" ref="BM88" si="2440">SUM(BM89:BM90)</f>
        <v>1112622.1599999999</v>
      </c>
      <c r="BN88" s="126">
        <f t="shared" si="2271"/>
        <v>-17</v>
      </c>
      <c r="BO88" s="126">
        <f t="shared" si="2272"/>
        <v>-2364322.0750000002</v>
      </c>
      <c r="BP88" s="110"/>
      <c r="BQ88" s="110"/>
      <c r="BR88" s="110">
        <f t="shared" si="309"/>
        <v>0</v>
      </c>
      <c r="BS88" s="110">
        <f t="shared" si="310"/>
        <v>0</v>
      </c>
      <c r="BT88" s="110">
        <f>SUM(BT89:BT90)</f>
        <v>0</v>
      </c>
      <c r="BU88" s="110">
        <f t="shared" ref="BU88" si="2441">SUM(BU89:BU90)</f>
        <v>0</v>
      </c>
      <c r="BV88" s="110">
        <f t="shared" ref="BV88" si="2442">SUM(BV89:BV90)</f>
        <v>0</v>
      </c>
      <c r="BW88" s="110">
        <f t="shared" ref="BW88" si="2443">SUM(BW89:BW90)</f>
        <v>0</v>
      </c>
      <c r="BX88" s="110">
        <f t="shared" ref="BX88" si="2444">SUM(BX89:BX90)</f>
        <v>0</v>
      </c>
      <c r="BY88" s="110">
        <f t="shared" ref="BY88" si="2445">SUM(BY89:BY90)</f>
        <v>0</v>
      </c>
      <c r="BZ88" s="126">
        <f t="shared" si="2274"/>
        <v>0</v>
      </c>
      <c r="CA88" s="126">
        <f t="shared" si="2275"/>
        <v>0</v>
      </c>
      <c r="CB88" s="110"/>
      <c r="CC88" s="110">
        <v>0</v>
      </c>
      <c r="CD88" s="110">
        <f t="shared" si="316"/>
        <v>0</v>
      </c>
      <c r="CE88" s="110">
        <f t="shared" si="317"/>
        <v>0</v>
      </c>
      <c r="CF88" s="110">
        <f>SUM(CF89:CF90)</f>
        <v>0</v>
      </c>
      <c r="CG88" s="110">
        <f t="shared" ref="CG88" si="2446">SUM(CG89:CG90)</f>
        <v>0</v>
      </c>
      <c r="CH88" s="110">
        <f t="shared" ref="CH88" si="2447">SUM(CH89:CH90)</f>
        <v>0</v>
      </c>
      <c r="CI88" s="110">
        <f t="shared" ref="CI88" si="2448">SUM(CI89:CI90)</f>
        <v>0</v>
      </c>
      <c r="CJ88" s="110">
        <f t="shared" ref="CJ88" si="2449">SUM(CJ89:CJ90)</f>
        <v>0</v>
      </c>
      <c r="CK88" s="110">
        <f t="shared" ref="CK88" si="2450">SUM(CK89:CK90)</f>
        <v>0</v>
      </c>
      <c r="CL88" s="126">
        <f t="shared" si="2277"/>
        <v>0</v>
      </c>
      <c r="CM88" s="126">
        <f t="shared" si="2278"/>
        <v>0</v>
      </c>
      <c r="CN88" s="110"/>
      <c r="CO88" s="110"/>
      <c r="CP88" s="110">
        <f t="shared" si="323"/>
        <v>0</v>
      </c>
      <c r="CQ88" s="110">
        <f t="shared" si="324"/>
        <v>0</v>
      </c>
      <c r="CR88" s="110">
        <f>SUM(CR89:CR90)</f>
        <v>0</v>
      </c>
      <c r="CS88" s="110">
        <f t="shared" ref="CS88" si="2451">SUM(CS89:CS90)</f>
        <v>0</v>
      </c>
      <c r="CT88" s="110">
        <f t="shared" ref="CT88" si="2452">SUM(CT89:CT90)</f>
        <v>0</v>
      </c>
      <c r="CU88" s="110">
        <f t="shared" ref="CU88" si="2453">SUM(CU89:CU90)</f>
        <v>0</v>
      </c>
      <c r="CV88" s="110">
        <f t="shared" ref="CV88" si="2454">SUM(CV89:CV90)</f>
        <v>0</v>
      </c>
      <c r="CW88" s="110">
        <f t="shared" ref="CW88" si="2455">SUM(CW89:CW90)</f>
        <v>0</v>
      </c>
      <c r="CX88" s="126">
        <f t="shared" si="2280"/>
        <v>0</v>
      </c>
      <c r="CY88" s="126">
        <f t="shared" si="2281"/>
        <v>0</v>
      </c>
      <c r="CZ88" s="110"/>
      <c r="DA88" s="110"/>
      <c r="DB88" s="110">
        <f t="shared" si="330"/>
        <v>0</v>
      </c>
      <c r="DC88" s="110">
        <f t="shared" si="331"/>
        <v>0</v>
      </c>
      <c r="DD88" s="110">
        <f>SUM(DD89:DD90)</f>
        <v>0</v>
      </c>
      <c r="DE88" s="110">
        <f t="shared" ref="DE88" si="2456">SUM(DE89:DE90)</f>
        <v>0</v>
      </c>
      <c r="DF88" s="110">
        <f t="shared" ref="DF88" si="2457">SUM(DF89:DF90)</f>
        <v>0</v>
      </c>
      <c r="DG88" s="110">
        <f t="shared" ref="DG88" si="2458">SUM(DG89:DG90)</f>
        <v>0</v>
      </c>
      <c r="DH88" s="110">
        <f t="shared" ref="DH88" si="2459">SUM(DH89:DH90)</f>
        <v>0</v>
      </c>
      <c r="DI88" s="110">
        <f t="shared" ref="DI88" si="2460">SUM(DI89:DI90)</f>
        <v>0</v>
      </c>
      <c r="DJ88" s="126">
        <f t="shared" si="2283"/>
        <v>0</v>
      </c>
      <c r="DK88" s="126">
        <f t="shared" si="2284"/>
        <v>0</v>
      </c>
      <c r="DL88" s="110"/>
      <c r="DM88" s="110"/>
      <c r="DN88" s="110">
        <f t="shared" si="337"/>
        <v>0</v>
      </c>
      <c r="DO88" s="110">
        <f t="shared" si="338"/>
        <v>0</v>
      </c>
      <c r="DP88" s="110">
        <f>SUM(DP89:DP90)</f>
        <v>0</v>
      </c>
      <c r="DQ88" s="110">
        <f t="shared" ref="DQ88" si="2461">SUM(DQ89:DQ90)</f>
        <v>0</v>
      </c>
      <c r="DR88" s="110">
        <f t="shared" ref="DR88" si="2462">SUM(DR89:DR90)</f>
        <v>0</v>
      </c>
      <c r="DS88" s="110">
        <f t="shared" ref="DS88" si="2463">SUM(DS89:DS90)</f>
        <v>0</v>
      </c>
      <c r="DT88" s="110">
        <f t="shared" ref="DT88" si="2464">SUM(DT89:DT90)</f>
        <v>0</v>
      </c>
      <c r="DU88" s="110">
        <f t="shared" ref="DU88" si="2465">SUM(DU89:DU90)</f>
        <v>0</v>
      </c>
      <c r="DV88" s="126">
        <f t="shared" si="2286"/>
        <v>0</v>
      </c>
      <c r="DW88" s="126">
        <f t="shared" si="2287"/>
        <v>0</v>
      </c>
      <c r="DX88" s="110"/>
      <c r="DY88" s="110">
        <v>0</v>
      </c>
      <c r="DZ88" s="110">
        <f t="shared" si="344"/>
        <v>0</v>
      </c>
      <c r="EA88" s="110">
        <f t="shared" si="345"/>
        <v>0</v>
      </c>
      <c r="EB88" s="110">
        <f>SUM(EB89:EB90)</f>
        <v>0</v>
      </c>
      <c r="EC88" s="110">
        <f t="shared" ref="EC88" si="2466">SUM(EC89:EC90)</f>
        <v>0</v>
      </c>
      <c r="ED88" s="110">
        <f t="shared" ref="ED88" si="2467">SUM(ED89:ED90)</f>
        <v>0</v>
      </c>
      <c r="EE88" s="110">
        <f t="shared" ref="EE88" si="2468">SUM(EE89:EE90)</f>
        <v>0</v>
      </c>
      <c r="EF88" s="110">
        <f t="shared" ref="EF88" si="2469">SUM(EF89:EF90)</f>
        <v>0</v>
      </c>
      <c r="EG88" s="110">
        <f t="shared" ref="EG88" si="2470">SUM(EG89:EG90)</f>
        <v>0</v>
      </c>
      <c r="EH88" s="126">
        <f t="shared" si="2289"/>
        <v>0</v>
      </c>
      <c r="EI88" s="126">
        <f t="shared" si="2290"/>
        <v>0</v>
      </c>
      <c r="EJ88" s="110"/>
      <c r="EK88" s="110">
        <v>0</v>
      </c>
      <c r="EL88" s="110">
        <f t="shared" si="351"/>
        <v>0</v>
      </c>
      <c r="EM88" s="110">
        <f t="shared" si="352"/>
        <v>0</v>
      </c>
      <c r="EN88" s="110">
        <f>SUM(EN89:EN90)</f>
        <v>0</v>
      </c>
      <c r="EO88" s="110">
        <f t="shared" ref="EO88" si="2471">SUM(EO89:EO90)</f>
        <v>0</v>
      </c>
      <c r="EP88" s="110">
        <f t="shared" ref="EP88" si="2472">SUM(EP89:EP90)</f>
        <v>0</v>
      </c>
      <c r="EQ88" s="110">
        <f t="shared" ref="EQ88" si="2473">SUM(EQ89:EQ90)</f>
        <v>0</v>
      </c>
      <c r="ER88" s="110">
        <f t="shared" ref="ER88" si="2474">SUM(ER89:ER90)</f>
        <v>0</v>
      </c>
      <c r="ES88" s="110">
        <f t="shared" ref="ES88" si="2475">SUM(ES89:ES90)</f>
        <v>0</v>
      </c>
      <c r="ET88" s="126">
        <f t="shared" si="2292"/>
        <v>0</v>
      </c>
      <c r="EU88" s="126">
        <f t="shared" si="2293"/>
        <v>0</v>
      </c>
      <c r="EV88" s="110"/>
      <c r="EW88" s="110"/>
      <c r="EX88" s="110">
        <f t="shared" si="358"/>
        <v>0</v>
      </c>
      <c r="EY88" s="110">
        <f t="shared" si="359"/>
        <v>0</v>
      </c>
      <c r="EZ88" s="110">
        <f>SUM(EZ89:EZ90)</f>
        <v>0</v>
      </c>
      <c r="FA88" s="110">
        <f t="shared" ref="FA88" si="2476">SUM(FA89:FA90)</f>
        <v>0</v>
      </c>
      <c r="FB88" s="110">
        <f t="shared" ref="FB88" si="2477">SUM(FB89:FB90)</f>
        <v>0</v>
      </c>
      <c r="FC88" s="110">
        <f t="shared" ref="FC88" si="2478">SUM(FC89:FC90)</f>
        <v>0</v>
      </c>
      <c r="FD88" s="110">
        <f t="shared" ref="FD88" si="2479">SUM(FD89:FD90)</f>
        <v>0</v>
      </c>
      <c r="FE88" s="110">
        <f t="shared" ref="FE88" si="2480">SUM(FE89:FE90)</f>
        <v>0</v>
      </c>
      <c r="FF88" s="126">
        <f t="shared" si="2295"/>
        <v>0</v>
      </c>
      <c r="FG88" s="126">
        <f t="shared" si="2296"/>
        <v>0</v>
      </c>
      <c r="FH88" s="110">
        <v>60</v>
      </c>
      <c r="FI88" s="110">
        <v>8344666.1640000008</v>
      </c>
      <c r="FJ88" s="110">
        <f t="shared" si="365"/>
        <v>15</v>
      </c>
      <c r="FK88" s="110">
        <f t="shared" si="366"/>
        <v>2086166.5410000002</v>
      </c>
      <c r="FL88" s="110">
        <f>SUM(FL89:FL90)</f>
        <v>0</v>
      </c>
      <c r="FM88" s="110">
        <f t="shared" ref="FM88" si="2481">SUM(FM89:FM90)</f>
        <v>0</v>
      </c>
      <c r="FN88" s="110">
        <f t="shared" ref="FN88" si="2482">SUM(FN89:FN90)</f>
        <v>0</v>
      </c>
      <c r="FO88" s="110">
        <f t="shared" ref="FO88" si="2483">SUM(FO89:FO90)</f>
        <v>0</v>
      </c>
      <c r="FP88" s="110">
        <f t="shared" ref="FP88" si="2484">SUM(FP89:FP90)</f>
        <v>0</v>
      </c>
      <c r="FQ88" s="110">
        <f t="shared" ref="FQ88" si="2485">SUM(FQ89:FQ90)</f>
        <v>0</v>
      </c>
      <c r="FR88" s="126">
        <f t="shared" si="2298"/>
        <v>-15</v>
      </c>
      <c r="FS88" s="126">
        <f t="shared" si="2299"/>
        <v>-2086166.5410000002</v>
      </c>
      <c r="FT88" s="110"/>
      <c r="FU88" s="110"/>
      <c r="FV88" s="110">
        <f t="shared" si="372"/>
        <v>0</v>
      </c>
      <c r="FW88" s="110">
        <f t="shared" si="373"/>
        <v>0</v>
      </c>
      <c r="FX88" s="110">
        <f>SUM(FX89:FX90)</f>
        <v>0</v>
      </c>
      <c r="FY88" s="110">
        <f t="shared" ref="FY88" si="2486">SUM(FY89:FY90)</f>
        <v>0</v>
      </c>
      <c r="FZ88" s="110">
        <f t="shared" ref="FZ88" si="2487">SUM(FZ89:FZ90)</f>
        <v>0</v>
      </c>
      <c r="GA88" s="110">
        <f t="shared" ref="GA88" si="2488">SUM(GA89:GA90)</f>
        <v>0</v>
      </c>
      <c r="GB88" s="110">
        <f t="shared" ref="GB88" si="2489">SUM(GB89:GB90)</f>
        <v>0</v>
      </c>
      <c r="GC88" s="110">
        <f t="shared" ref="GC88" si="2490">SUM(GC89:GC90)</f>
        <v>0</v>
      </c>
      <c r="GD88" s="126">
        <f t="shared" si="2301"/>
        <v>0</v>
      </c>
      <c r="GE88" s="126">
        <f t="shared" si="2302"/>
        <v>0</v>
      </c>
      <c r="GF88" s="110">
        <f t="shared" si="2321"/>
        <v>192</v>
      </c>
      <c r="GG88" s="110">
        <f t="shared" si="2321"/>
        <v>26702931.724800002</v>
      </c>
      <c r="GH88" s="133">
        <f>SUM(GF88/12*$A$2)</f>
        <v>48</v>
      </c>
      <c r="GI88" s="199">
        <f>SUM(GG88/12*$A$2)</f>
        <v>6675732.9312000014</v>
      </c>
      <c r="GJ88" s="110">
        <f>SUM(GJ89:GJ90)</f>
        <v>16</v>
      </c>
      <c r="GK88" s="110">
        <f t="shared" ref="GK88" si="2491">SUM(GK89:GK90)</f>
        <v>2225244.3199999998</v>
      </c>
      <c r="GL88" s="110">
        <f t="shared" ref="GL88" si="2492">SUM(GL89:GL90)</f>
        <v>0</v>
      </c>
      <c r="GM88" s="110">
        <f t="shared" ref="GM88" si="2493">SUM(GM89:GM90)</f>
        <v>0</v>
      </c>
      <c r="GN88" s="110">
        <f t="shared" ref="GN88" si="2494">SUM(GN89:GN90)</f>
        <v>16</v>
      </c>
      <c r="GO88" s="110">
        <f t="shared" ref="GO88" si="2495">SUM(GO89:GO90)</f>
        <v>2225244.3199999998</v>
      </c>
      <c r="GP88" s="110">
        <f t="shared" si="2323"/>
        <v>-32</v>
      </c>
      <c r="GQ88" s="110">
        <f t="shared" si="2324"/>
        <v>-4450488.6112000011</v>
      </c>
      <c r="GR88" s="147"/>
      <c r="GS88" s="81"/>
      <c r="GT88" s="183">
        <v>139077.76940000002</v>
      </c>
      <c r="GU88" s="183">
        <f t="shared" si="2389"/>
        <v>139077.76999999999</v>
      </c>
    </row>
    <row r="89" spans="2:203" ht="66" hidden="1" customHeight="1" x14ac:dyDescent="0.2">
      <c r="B89" s="81" t="s">
        <v>180</v>
      </c>
      <c r="C89" s="84" t="s">
        <v>181</v>
      </c>
      <c r="D89" s="85">
        <v>356</v>
      </c>
      <c r="E89" s="86" t="s">
        <v>182</v>
      </c>
      <c r="F89" s="89">
        <v>18</v>
      </c>
      <c r="G89" s="101">
        <v>139077.76940000002</v>
      </c>
      <c r="H89" s="102"/>
      <c r="I89" s="102"/>
      <c r="J89" s="102"/>
      <c r="K89" s="102"/>
      <c r="L89" s="102">
        <f>VLOOKUP($D89,'факт '!$D$7:$AQ$89,3,0)</f>
        <v>8</v>
      </c>
      <c r="M89" s="102">
        <f>VLOOKUP($D89,'факт '!$D$7:$AQ$89,4,0)</f>
        <v>1112622.1599999999</v>
      </c>
      <c r="N89" s="102"/>
      <c r="O89" s="102"/>
      <c r="P89" s="102">
        <f>SUM(L89+N89)</f>
        <v>8</v>
      </c>
      <c r="Q89" s="102">
        <f>SUM(M89+O89)</f>
        <v>1112622.1599999999</v>
      </c>
      <c r="R89" s="103">
        <f t="shared" ref="R89" si="2496">SUM(L89-J89)</f>
        <v>8</v>
      </c>
      <c r="S89" s="103">
        <f t="shared" ref="S89" si="2497">SUM(M89-K89)</f>
        <v>1112622.1599999999</v>
      </c>
      <c r="T89" s="102"/>
      <c r="U89" s="102"/>
      <c r="V89" s="102"/>
      <c r="W89" s="102"/>
      <c r="X89" s="102">
        <f>VLOOKUP($D89,'факт '!$D$7:$AQ$89,7,0)</f>
        <v>0</v>
      </c>
      <c r="Y89" s="102">
        <f>VLOOKUP($D89,'факт '!$D$7:$AQ$89,8,0)</f>
        <v>0</v>
      </c>
      <c r="Z89" s="102">
        <f>VLOOKUP($D89,'факт '!$D$7:$AQ$89,9,0)</f>
        <v>0</v>
      </c>
      <c r="AA89" s="102">
        <f>VLOOKUP($D89,'факт '!$D$7:$AQ$89,10,0)</f>
        <v>0</v>
      </c>
      <c r="AB89" s="102">
        <f>SUM(X89+Z89)</f>
        <v>0</v>
      </c>
      <c r="AC89" s="102">
        <f>SUM(Y89+AA89)</f>
        <v>0</v>
      </c>
      <c r="AD89" s="103">
        <f t="shared" ref="AD89" si="2498">SUM(X89-V89)</f>
        <v>0</v>
      </c>
      <c r="AE89" s="103">
        <f t="shared" ref="AE89" si="2499">SUM(Y89-W89)</f>
        <v>0</v>
      </c>
      <c r="AF89" s="102"/>
      <c r="AG89" s="102"/>
      <c r="AH89" s="102"/>
      <c r="AI89" s="102"/>
      <c r="AJ89" s="102">
        <f>VLOOKUP($D89,'факт '!$D$7:$AQ$89,5,0)</f>
        <v>0</v>
      </c>
      <c r="AK89" s="102">
        <f>VLOOKUP($D89,'факт '!$D$7:$AQ$89,6,0)</f>
        <v>0</v>
      </c>
      <c r="AL89" s="102"/>
      <c r="AM89" s="102"/>
      <c r="AN89" s="102">
        <f>SUM(AJ89+AL89)</f>
        <v>0</v>
      </c>
      <c r="AO89" s="102">
        <f>SUM(AK89+AM89)</f>
        <v>0</v>
      </c>
      <c r="AP89" s="103">
        <f t="shared" ref="AP89" si="2500">SUM(AJ89-AH89)</f>
        <v>0</v>
      </c>
      <c r="AQ89" s="103">
        <f t="shared" ref="AQ89" si="2501">SUM(AK89-AI89)</f>
        <v>0</v>
      </c>
      <c r="AR89" s="102"/>
      <c r="AS89" s="102"/>
      <c r="AT89" s="102"/>
      <c r="AU89" s="102"/>
      <c r="AV89" s="102">
        <f>VLOOKUP($D89,'факт '!$D$7:$AQ$89,11,0)</f>
        <v>0</v>
      </c>
      <c r="AW89" s="102">
        <f>VLOOKUP($D89,'факт '!$D$7:$AQ$89,12,0)</f>
        <v>0</v>
      </c>
      <c r="AX89" s="102"/>
      <c r="AY89" s="102"/>
      <c r="AZ89" s="102">
        <f>SUM(AV89+AX89)</f>
        <v>0</v>
      </c>
      <c r="BA89" s="102">
        <f>SUM(AW89+AY89)</f>
        <v>0</v>
      </c>
      <c r="BB89" s="103">
        <f t="shared" ref="BB89" si="2502">SUM(AV89-AT89)</f>
        <v>0</v>
      </c>
      <c r="BC89" s="103">
        <f t="shared" ref="BC89" si="2503">SUM(AW89-AU89)</f>
        <v>0</v>
      </c>
      <c r="BD89" s="102"/>
      <c r="BE89" s="102"/>
      <c r="BF89" s="102"/>
      <c r="BG89" s="102"/>
      <c r="BH89" s="102">
        <f>VLOOKUP($D89,'факт '!$D$7:$AQ$89,15,0)</f>
        <v>8</v>
      </c>
      <c r="BI89" s="102">
        <f>VLOOKUP($D89,'факт '!$D$7:$AQ$89,16,0)</f>
        <v>1112622.1599999999</v>
      </c>
      <c r="BJ89" s="102">
        <f>VLOOKUP($D89,'факт '!$D$7:$AQ$89,17,0)</f>
        <v>0</v>
      </c>
      <c r="BK89" s="102">
        <f>VLOOKUP($D89,'факт '!$D$7:$AQ$89,18,0)</f>
        <v>0</v>
      </c>
      <c r="BL89" s="102">
        <f>SUM(BH89+BJ89)</f>
        <v>8</v>
      </c>
      <c r="BM89" s="102">
        <f>SUM(BI89+BK89)</f>
        <v>1112622.1599999999</v>
      </c>
      <c r="BN89" s="103">
        <f t="shared" ref="BN89" si="2504">SUM(BH89-BF89)</f>
        <v>8</v>
      </c>
      <c r="BO89" s="103">
        <f t="shared" ref="BO89" si="2505">SUM(BI89-BG89)</f>
        <v>1112622.1599999999</v>
      </c>
      <c r="BP89" s="102"/>
      <c r="BQ89" s="102"/>
      <c r="BR89" s="102"/>
      <c r="BS89" s="102"/>
      <c r="BT89" s="102">
        <f>VLOOKUP($D89,'факт '!$D$7:$AQ$89,19,0)</f>
        <v>0</v>
      </c>
      <c r="BU89" s="102">
        <f>VLOOKUP($D89,'факт '!$D$7:$AQ$89,20,0)</f>
        <v>0</v>
      </c>
      <c r="BV89" s="102">
        <f>VLOOKUP($D89,'факт '!$D$7:$AQ$89,21,0)</f>
        <v>0</v>
      </c>
      <c r="BW89" s="102">
        <f>VLOOKUP($D89,'факт '!$D$7:$AQ$89,22,0)</f>
        <v>0</v>
      </c>
      <c r="BX89" s="102">
        <f>SUM(BT89+BV89)</f>
        <v>0</v>
      </c>
      <c r="BY89" s="102">
        <f>SUM(BU89+BW89)</f>
        <v>0</v>
      </c>
      <c r="BZ89" s="103">
        <f t="shared" ref="BZ89" si="2506">SUM(BT89-BR89)</f>
        <v>0</v>
      </c>
      <c r="CA89" s="103">
        <f t="shared" ref="CA89" si="2507">SUM(BU89-BS89)</f>
        <v>0</v>
      </c>
      <c r="CB89" s="102"/>
      <c r="CC89" s="102"/>
      <c r="CD89" s="102"/>
      <c r="CE89" s="102"/>
      <c r="CF89" s="102">
        <f>VLOOKUP($D89,'факт '!$D$7:$AQ$89,23,0)</f>
        <v>0</v>
      </c>
      <c r="CG89" s="102">
        <f>VLOOKUP($D89,'факт '!$D$7:$AQ$89,24,0)</f>
        <v>0</v>
      </c>
      <c r="CH89" s="102">
        <f>VLOOKUP($D89,'факт '!$D$7:$AQ$89,25,0)</f>
        <v>0</v>
      </c>
      <c r="CI89" s="102">
        <f>VLOOKUP($D89,'факт '!$D$7:$AQ$89,26,0)</f>
        <v>0</v>
      </c>
      <c r="CJ89" s="102">
        <f>SUM(CF89+CH89)</f>
        <v>0</v>
      </c>
      <c r="CK89" s="102">
        <f>SUM(CG89+CI89)</f>
        <v>0</v>
      </c>
      <c r="CL89" s="103">
        <f t="shared" ref="CL89" si="2508">SUM(CF89-CD89)</f>
        <v>0</v>
      </c>
      <c r="CM89" s="103">
        <f t="shared" ref="CM89" si="2509">SUM(CG89-CE89)</f>
        <v>0</v>
      </c>
      <c r="CN89" s="102"/>
      <c r="CO89" s="102"/>
      <c r="CP89" s="102"/>
      <c r="CQ89" s="102"/>
      <c r="CR89" s="102">
        <f>VLOOKUP($D89,'факт '!$D$7:$AQ$89,27,0)</f>
        <v>0</v>
      </c>
      <c r="CS89" s="102">
        <f>VLOOKUP($D89,'факт '!$D$7:$AQ$89,28,0)</f>
        <v>0</v>
      </c>
      <c r="CT89" s="102">
        <f>VLOOKUP($D89,'факт '!$D$7:$AQ$89,29,0)</f>
        <v>0</v>
      </c>
      <c r="CU89" s="102">
        <f>VLOOKUP($D89,'факт '!$D$7:$AQ$89,30,0)</f>
        <v>0</v>
      </c>
      <c r="CV89" s="102">
        <f>SUM(CR89+CT89)</f>
        <v>0</v>
      </c>
      <c r="CW89" s="102">
        <f>SUM(CS89+CU89)</f>
        <v>0</v>
      </c>
      <c r="CX89" s="103">
        <f t="shared" ref="CX89" si="2510">SUM(CR89-CP89)</f>
        <v>0</v>
      </c>
      <c r="CY89" s="103">
        <f t="shared" ref="CY89" si="2511">SUM(CS89-CQ89)</f>
        <v>0</v>
      </c>
      <c r="CZ89" s="102"/>
      <c r="DA89" s="102"/>
      <c r="DB89" s="102"/>
      <c r="DC89" s="102"/>
      <c r="DD89" s="102">
        <f>VLOOKUP($D89,'факт '!$D$7:$AQ$89,31,0)</f>
        <v>0</v>
      </c>
      <c r="DE89" s="102">
        <f>VLOOKUP($D89,'факт '!$D$7:$AQ$89,32,0)</f>
        <v>0</v>
      </c>
      <c r="DF89" s="102"/>
      <c r="DG89" s="102"/>
      <c r="DH89" s="102">
        <f>SUM(DD89+DF89)</f>
        <v>0</v>
      </c>
      <c r="DI89" s="102">
        <f>SUM(DE89+DG89)</f>
        <v>0</v>
      </c>
      <c r="DJ89" s="103">
        <f t="shared" ref="DJ89" si="2512">SUM(DD89-DB89)</f>
        <v>0</v>
      </c>
      <c r="DK89" s="103">
        <f t="shared" ref="DK89" si="2513">SUM(DE89-DC89)</f>
        <v>0</v>
      </c>
      <c r="DL89" s="102"/>
      <c r="DM89" s="102"/>
      <c r="DN89" s="102"/>
      <c r="DO89" s="102"/>
      <c r="DP89" s="102">
        <f>VLOOKUP($D89,'факт '!$D$7:$AQ$89,13,0)</f>
        <v>0</v>
      </c>
      <c r="DQ89" s="102">
        <f>VLOOKUP($D89,'факт '!$D$7:$AQ$89,14,0)</f>
        <v>0</v>
      </c>
      <c r="DR89" s="102"/>
      <c r="DS89" s="102"/>
      <c r="DT89" s="102">
        <f>SUM(DP89+DR89)</f>
        <v>0</v>
      </c>
      <c r="DU89" s="102">
        <f>SUM(DQ89+DS89)</f>
        <v>0</v>
      </c>
      <c r="DV89" s="103">
        <f t="shared" ref="DV89" si="2514">SUM(DP89-DN89)</f>
        <v>0</v>
      </c>
      <c r="DW89" s="103">
        <f t="shared" ref="DW89" si="2515">SUM(DQ89-DO89)</f>
        <v>0</v>
      </c>
      <c r="DX89" s="102"/>
      <c r="DY89" s="102"/>
      <c r="DZ89" s="102"/>
      <c r="EA89" s="102"/>
      <c r="EB89" s="102">
        <f>VLOOKUP($D89,'факт '!$D$7:$AQ$89,33,0)</f>
        <v>0</v>
      </c>
      <c r="EC89" s="102">
        <f>VLOOKUP($D89,'факт '!$D$7:$AQ$89,34,0)</f>
        <v>0</v>
      </c>
      <c r="ED89" s="102">
        <f>VLOOKUP($D89,'факт '!$D$7:$AQ$89,35,0)</f>
        <v>0</v>
      </c>
      <c r="EE89" s="102">
        <f>VLOOKUP($D89,'факт '!$D$7:$AQ$89,36,0)</f>
        <v>0</v>
      </c>
      <c r="EF89" s="102">
        <f>SUM(EB89+ED89)</f>
        <v>0</v>
      </c>
      <c r="EG89" s="102">
        <f>SUM(EC89+EE89)</f>
        <v>0</v>
      </c>
      <c r="EH89" s="103">
        <f t="shared" ref="EH89" si="2516">SUM(EB89-DZ89)</f>
        <v>0</v>
      </c>
      <c r="EI89" s="103">
        <f t="shared" ref="EI89" si="2517">SUM(EC89-EA89)</f>
        <v>0</v>
      </c>
      <c r="EJ89" s="102"/>
      <c r="EK89" s="102"/>
      <c r="EL89" s="102"/>
      <c r="EM89" s="102"/>
      <c r="EN89" s="102">
        <f>VLOOKUP($D89,'факт '!$D$7:$AQ$89,37,0)</f>
        <v>0</v>
      </c>
      <c r="EO89" s="102">
        <f>VLOOKUP($D89,'факт '!$D$7:$AQ$89,38,0)</f>
        <v>0</v>
      </c>
      <c r="EP89" s="102">
        <f>VLOOKUP($D89,'факт '!$D$7:$AQ$89,39,0)</f>
        <v>0</v>
      </c>
      <c r="EQ89" s="102">
        <f>VLOOKUP($D89,'факт '!$D$7:$AQ$89,40,0)</f>
        <v>0</v>
      </c>
      <c r="ER89" s="102">
        <f>SUM(EN89+EP89)</f>
        <v>0</v>
      </c>
      <c r="ES89" s="102">
        <f>SUM(EO89+EQ89)</f>
        <v>0</v>
      </c>
      <c r="ET89" s="103">
        <f t="shared" ref="ET89" si="2518">SUM(EN89-EL89)</f>
        <v>0</v>
      </c>
      <c r="EU89" s="103">
        <f t="shared" ref="EU89" si="2519">SUM(EO89-EM89)</f>
        <v>0</v>
      </c>
      <c r="EV89" s="102"/>
      <c r="EW89" s="102"/>
      <c r="EX89" s="102"/>
      <c r="EY89" s="102"/>
      <c r="EZ89" s="102"/>
      <c r="FA89" s="102"/>
      <c r="FB89" s="102"/>
      <c r="FC89" s="102"/>
      <c r="FD89" s="102">
        <f t="shared" ref="FD89:FD90" si="2520">SUM(EZ89+FB89)</f>
        <v>0</v>
      </c>
      <c r="FE89" s="102">
        <f t="shared" ref="FE89:FE90" si="2521">SUM(FA89+FC89)</f>
        <v>0</v>
      </c>
      <c r="FF89" s="103">
        <f t="shared" si="2295"/>
        <v>0</v>
      </c>
      <c r="FG89" s="103">
        <f t="shared" si="2296"/>
        <v>0</v>
      </c>
      <c r="FH89" s="102"/>
      <c r="FI89" s="102"/>
      <c r="FJ89" s="102"/>
      <c r="FK89" s="102"/>
      <c r="FL89" s="102"/>
      <c r="FM89" s="102"/>
      <c r="FN89" s="102"/>
      <c r="FO89" s="102"/>
      <c r="FP89" s="102">
        <f t="shared" ref="FP89:FP90" si="2522">SUM(FL89+FN89)</f>
        <v>0</v>
      </c>
      <c r="FQ89" s="102">
        <f t="shared" ref="FQ89:FQ90" si="2523">SUM(FM89+FO89)</f>
        <v>0</v>
      </c>
      <c r="FR89" s="103">
        <f t="shared" si="2298"/>
        <v>0</v>
      </c>
      <c r="FS89" s="103">
        <f t="shared" si="2299"/>
        <v>0</v>
      </c>
      <c r="FT89" s="102"/>
      <c r="FU89" s="102"/>
      <c r="FV89" s="102"/>
      <c r="FW89" s="102"/>
      <c r="FX89" s="102"/>
      <c r="FY89" s="102"/>
      <c r="FZ89" s="102"/>
      <c r="GA89" s="102"/>
      <c r="GB89" s="102">
        <f t="shared" ref="GB89:GB90" si="2524">SUM(FX89+FZ89)</f>
        <v>0</v>
      </c>
      <c r="GC89" s="102">
        <f t="shared" ref="GC89:GC90" si="2525">SUM(FY89+GA89)</f>
        <v>0</v>
      </c>
      <c r="GD89" s="103">
        <f t="shared" si="2301"/>
        <v>0</v>
      </c>
      <c r="GE89" s="103">
        <f t="shared" si="2302"/>
        <v>0</v>
      </c>
      <c r="GF89" s="102">
        <f t="shared" ref="GF89:GF90" si="2526">SUM(H89,T89,AF89,AR89,BD89,BP89,CB89,CN89,CZ89,DL89,DX89,EJ89,EV89)</f>
        <v>0</v>
      </c>
      <c r="GG89" s="102">
        <f t="shared" ref="GG89:GG90" si="2527">SUM(I89,U89,AG89,AS89,BE89,BQ89,CC89,CO89,DA89,DM89,DY89,EK89,EW89)</f>
        <v>0</v>
      </c>
      <c r="GH89" s="102">
        <f t="shared" ref="GH89:GH90" si="2528">SUM(J89,V89,AH89,AT89,BF89,BR89,CD89,CP89,DB89,DN89,DZ89,EL89,EX89)</f>
        <v>0</v>
      </c>
      <c r="GI89" s="102">
        <f t="shared" ref="GI89:GI90" si="2529">SUM(K89,W89,AI89,AU89,BG89,BS89,CE89,CQ89,DC89,DO89,EA89,EM89,EY89)</f>
        <v>0</v>
      </c>
      <c r="GJ89" s="102">
        <f t="shared" ref="GJ89" si="2530">SUM(L89,X89,AJ89,AV89,BH89,BT89,CF89,CR89,DD89,DP89,EB89,EN89,EZ89)</f>
        <v>16</v>
      </c>
      <c r="GK89" s="102">
        <f t="shared" ref="GK89" si="2531">SUM(M89,Y89,AK89,AW89,BI89,BU89,CG89,CS89,DE89,DQ89,EC89,EO89,FA89)</f>
        <v>2225244.3199999998</v>
      </c>
      <c r="GL89" s="102">
        <f t="shared" ref="GL89" si="2532">SUM(N89,Z89,AL89,AX89,BJ89,BV89,CH89,CT89,DF89,DR89,ED89,EP89,FB89)</f>
        <v>0</v>
      </c>
      <c r="GM89" s="102">
        <f t="shared" ref="GM89" si="2533">SUM(O89,AA89,AM89,AY89,BK89,BW89,CI89,CU89,DG89,DS89,EE89,EQ89,FC89)</f>
        <v>0</v>
      </c>
      <c r="GN89" s="102">
        <f t="shared" ref="GN89" si="2534">SUM(P89,AB89,AN89,AZ89,BL89,BX89,CJ89,CV89,DH89,DT89,EF89,ER89,FD89)</f>
        <v>16</v>
      </c>
      <c r="GO89" s="102">
        <f t="shared" ref="GO89" si="2535">SUM(Q89,AC89,AO89,BA89,BM89,BY89,CK89,CW89,DI89,DU89,EG89,ES89,FE89)</f>
        <v>2225244.3199999998</v>
      </c>
      <c r="GP89" s="102"/>
      <c r="GQ89" s="102"/>
      <c r="GR89" s="147"/>
      <c r="GS89" s="81"/>
      <c r="GT89" s="183">
        <v>139077.76940000002</v>
      </c>
      <c r="GU89" s="183">
        <f t="shared" si="2389"/>
        <v>139077.76999999999</v>
      </c>
    </row>
    <row r="90" spans="2:203" hidden="1" x14ac:dyDescent="0.2">
      <c r="B90" s="81"/>
      <c r="C90" s="84"/>
      <c r="D90" s="85"/>
      <c r="E90" s="86"/>
      <c r="F90" s="89"/>
      <c r="G90" s="101"/>
      <c r="H90" s="102"/>
      <c r="I90" s="102"/>
      <c r="J90" s="102"/>
      <c r="K90" s="102"/>
      <c r="L90" s="102"/>
      <c r="M90" s="102"/>
      <c r="N90" s="102"/>
      <c r="O90" s="102"/>
      <c r="P90" s="102">
        <f t="shared" si="2390"/>
        <v>0</v>
      </c>
      <c r="Q90" s="102">
        <f t="shared" si="2391"/>
        <v>0</v>
      </c>
      <c r="R90" s="103">
        <f t="shared" ref="R90:R157" si="2536">SUM(L90-J90)</f>
        <v>0</v>
      </c>
      <c r="S90" s="103">
        <f t="shared" ref="S90:S157" si="2537">SUM(M90-K90)</f>
        <v>0</v>
      </c>
      <c r="T90" s="102"/>
      <c r="U90" s="102"/>
      <c r="V90" s="102"/>
      <c r="W90" s="102"/>
      <c r="X90" s="102"/>
      <c r="Y90" s="102"/>
      <c r="Z90" s="102"/>
      <c r="AA90" s="102"/>
      <c r="AB90" s="102">
        <f t="shared" ref="AB90" si="2538">SUM(X90+Z90)</f>
        <v>0</v>
      </c>
      <c r="AC90" s="102">
        <f t="shared" ref="AC90" si="2539">SUM(Y90+AA90)</f>
        <v>0</v>
      </c>
      <c r="AD90" s="103">
        <f t="shared" si="2263"/>
        <v>0</v>
      </c>
      <c r="AE90" s="103">
        <f t="shared" si="2264"/>
        <v>0</v>
      </c>
      <c r="AF90" s="102"/>
      <c r="AG90" s="102"/>
      <c r="AH90" s="102"/>
      <c r="AI90" s="102"/>
      <c r="AJ90" s="102"/>
      <c r="AK90" s="102"/>
      <c r="AL90" s="102"/>
      <c r="AM90" s="102"/>
      <c r="AN90" s="102">
        <f t="shared" ref="AN90" si="2540">SUM(AJ90+AL90)</f>
        <v>0</v>
      </c>
      <c r="AO90" s="102">
        <f t="shared" ref="AO90" si="2541">SUM(AK90+AM90)</f>
        <v>0</v>
      </c>
      <c r="AP90" s="103">
        <f t="shared" si="2265"/>
        <v>0</v>
      </c>
      <c r="AQ90" s="103">
        <f t="shared" si="2266"/>
        <v>0</v>
      </c>
      <c r="AR90" s="102"/>
      <c r="AS90" s="102"/>
      <c r="AT90" s="102"/>
      <c r="AU90" s="102"/>
      <c r="AV90" s="102"/>
      <c r="AW90" s="102"/>
      <c r="AX90" s="102"/>
      <c r="AY90" s="102"/>
      <c r="AZ90" s="102">
        <f t="shared" ref="AZ90" si="2542">SUM(AV90+AX90)</f>
        <v>0</v>
      </c>
      <c r="BA90" s="102">
        <f t="shared" ref="BA90" si="2543">SUM(AW90+AY90)</f>
        <v>0</v>
      </c>
      <c r="BB90" s="103">
        <f t="shared" si="2268"/>
        <v>0</v>
      </c>
      <c r="BC90" s="103">
        <f t="shared" si="2269"/>
        <v>0</v>
      </c>
      <c r="BD90" s="102"/>
      <c r="BE90" s="102"/>
      <c r="BF90" s="102"/>
      <c r="BG90" s="102"/>
      <c r="BH90" s="102"/>
      <c r="BI90" s="102"/>
      <c r="BJ90" s="102"/>
      <c r="BK90" s="102"/>
      <c r="BL90" s="102">
        <f t="shared" ref="BL90" si="2544">SUM(BH90+BJ90)</f>
        <v>0</v>
      </c>
      <c r="BM90" s="102">
        <f t="shared" ref="BM90" si="2545">SUM(BI90+BK90)</f>
        <v>0</v>
      </c>
      <c r="BN90" s="103">
        <f t="shared" si="2271"/>
        <v>0</v>
      </c>
      <c r="BO90" s="103">
        <f t="shared" si="2272"/>
        <v>0</v>
      </c>
      <c r="BP90" s="102"/>
      <c r="BQ90" s="102"/>
      <c r="BR90" s="102"/>
      <c r="BS90" s="102"/>
      <c r="BT90" s="102"/>
      <c r="BU90" s="102"/>
      <c r="BV90" s="102"/>
      <c r="BW90" s="102"/>
      <c r="BX90" s="102">
        <f t="shared" ref="BX90" si="2546">SUM(BT90+BV90)</f>
        <v>0</v>
      </c>
      <c r="BY90" s="102">
        <f t="shared" ref="BY90" si="2547">SUM(BU90+BW90)</f>
        <v>0</v>
      </c>
      <c r="BZ90" s="103">
        <f t="shared" si="2274"/>
        <v>0</v>
      </c>
      <c r="CA90" s="103">
        <f t="shared" si="2275"/>
        <v>0</v>
      </c>
      <c r="CB90" s="102"/>
      <c r="CC90" s="102"/>
      <c r="CD90" s="102"/>
      <c r="CE90" s="102"/>
      <c r="CF90" s="102"/>
      <c r="CG90" s="102"/>
      <c r="CH90" s="102"/>
      <c r="CI90" s="102"/>
      <c r="CJ90" s="102">
        <f t="shared" ref="CJ90" si="2548">SUM(CF90+CH90)</f>
        <v>0</v>
      </c>
      <c r="CK90" s="102">
        <f t="shared" ref="CK90" si="2549">SUM(CG90+CI90)</f>
        <v>0</v>
      </c>
      <c r="CL90" s="103">
        <f t="shared" si="2277"/>
        <v>0</v>
      </c>
      <c r="CM90" s="103">
        <f t="shared" si="2278"/>
        <v>0</v>
      </c>
      <c r="CN90" s="102"/>
      <c r="CO90" s="102"/>
      <c r="CP90" s="102"/>
      <c r="CQ90" s="102"/>
      <c r="CR90" s="102"/>
      <c r="CS90" s="102"/>
      <c r="CT90" s="102"/>
      <c r="CU90" s="102"/>
      <c r="CV90" s="102">
        <f t="shared" ref="CV90" si="2550">SUM(CR90+CT90)</f>
        <v>0</v>
      </c>
      <c r="CW90" s="102">
        <f t="shared" ref="CW90" si="2551">SUM(CS90+CU90)</f>
        <v>0</v>
      </c>
      <c r="CX90" s="103">
        <f t="shared" si="2280"/>
        <v>0</v>
      </c>
      <c r="CY90" s="103">
        <f t="shared" si="2281"/>
        <v>0</v>
      </c>
      <c r="CZ90" s="102"/>
      <c r="DA90" s="102"/>
      <c r="DB90" s="102"/>
      <c r="DC90" s="102"/>
      <c r="DD90" s="102"/>
      <c r="DE90" s="102"/>
      <c r="DF90" s="102"/>
      <c r="DG90" s="102"/>
      <c r="DH90" s="102">
        <f t="shared" ref="DH90" si="2552">SUM(DD90+DF90)</f>
        <v>0</v>
      </c>
      <c r="DI90" s="102">
        <f t="shared" ref="DI90" si="2553">SUM(DE90+DG90)</f>
        <v>0</v>
      </c>
      <c r="DJ90" s="103">
        <f t="shared" si="2283"/>
        <v>0</v>
      </c>
      <c r="DK90" s="103">
        <f t="shared" si="2284"/>
        <v>0</v>
      </c>
      <c r="DL90" s="102"/>
      <c r="DM90" s="102"/>
      <c r="DN90" s="102"/>
      <c r="DO90" s="102"/>
      <c r="DP90" s="102"/>
      <c r="DQ90" s="102"/>
      <c r="DR90" s="102"/>
      <c r="DS90" s="102"/>
      <c r="DT90" s="102">
        <f t="shared" ref="DT90" si="2554">SUM(DP90+DR90)</f>
        <v>0</v>
      </c>
      <c r="DU90" s="102">
        <f t="shared" ref="DU90" si="2555">SUM(DQ90+DS90)</f>
        <v>0</v>
      </c>
      <c r="DV90" s="103">
        <f t="shared" si="2286"/>
        <v>0</v>
      </c>
      <c r="DW90" s="103">
        <f t="shared" si="2287"/>
        <v>0</v>
      </c>
      <c r="DX90" s="102"/>
      <c r="DY90" s="102"/>
      <c r="DZ90" s="102"/>
      <c r="EA90" s="102"/>
      <c r="EB90" s="102"/>
      <c r="EC90" s="102"/>
      <c r="ED90" s="102"/>
      <c r="EE90" s="102"/>
      <c r="EF90" s="102">
        <f t="shared" ref="EF90" si="2556">SUM(EB90+ED90)</f>
        <v>0</v>
      </c>
      <c r="EG90" s="102">
        <f t="shared" ref="EG90" si="2557">SUM(EC90+EE90)</f>
        <v>0</v>
      </c>
      <c r="EH90" s="103">
        <f t="shared" si="2289"/>
        <v>0</v>
      </c>
      <c r="EI90" s="103">
        <f t="shared" si="2290"/>
        <v>0</v>
      </c>
      <c r="EJ90" s="102"/>
      <c r="EK90" s="102"/>
      <c r="EL90" s="102"/>
      <c r="EM90" s="102"/>
      <c r="EN90" s="102"/>
      <c r="EO90" s="102"/>
      <c r="EP90" s="102"/>
      <c r="EQ90" s="102"/>
      <c r="ER90" s="102">
        <f t="shared" ref="ER90" si="2558">SUM(EN90+EP90)</f>
        <v>0</v>
      </c>
      <c r="ES90" s="102">
        <f t="shared" ref="ES90" si="2559">SUM(EO90+EQ90)</f>
        <v>0</v>
      </c>
      <c r="ET90" s="103">
        <f t="shared" si="2292"/>
        <v>0</v>
      </c>
      <c r="EU90" s="103">
        <f t="shared" si="2293"/>
        <v>0</v>
      </c>
      <c r="EV90" s="102"/>
      <c r="EW90" s="102"/>
      <c r="EX90" s="102"/>
      <c r="EY90" s="102"/>
      <c r="EZ90" s="102"/>
      <c r="FA90" s="102"/>
      <c r="FB90" s="102"/>
      <c r="FC90" s="102"/>
      <c r="FD90" s="102">
        <f t="shared" si="2520"/>
        <v>0</v>
      </c>
      <c r="FE90" s="102">
        <f t="shared" si="2521"/>
        <v>0</v>
      </c>
      <c r="FF90" s="103">
        <f t="shared" si="2295"/>
        <v>0</v>
      </c>
      <c r="FG90" s="103">
        <f t="shared" si="2296"/>
        <v>0</v>
      </c>
      <c r="FH90" s="102"/>
      <c r="FI90" s="102"/>
      <c r="FJ90" s="102"/>
      <c r="FK90" s="102"/>
      <c r="FL90" s="102"/>
      <c r="FM90" s="102"/>
      <c r="FN90" s="102"/>
      <c r="FO90" s="102"/>
      <c r="FP90" s="102">
        <f t="shared" si="2522"/>
        <v>0</v>
      </c>
      <c r="FQ90" s="102">
        <f t="shared" si="2523"/>
        <v>0</v>
      </c>
      <c r="FR90" s="103">
        <f t="shared" si="2298"/>
        <v>0</v>
      </c>
      <c r="FS90" s="103">
        <f t="shared" si="2299"/>
        <v>0</v>
      </c>
      <c r="FT90" s="102"/>
      <c r="FU90" s="102"/>
      <c r="FV90" s="102"/>
      <c r="FW90" s="102"/>
      <c r="FX90" s="102"/>
      <c r="FY90" s="102"/>
      <c r="FZ90" s="102"/>
      <c r="GA90" s="102"/>
      <c r="GB90" s="102">
        <f t="shared" si="2524"/>
        <v>0</v>
      </c>
      <c r="GC90" s="102">
        <f t="shared" si="2525"/>
        <v>0</v>
      </c>
      <c r="GD90" s="103">
        <f t="shared" si="2301"/>
        <v>0</v>
      </c>
      <c r="GE90" s="103">
        <f t="shared" si="2302"/>
        <v>0</v>
      </c>
      <c r="GF90" s="102">
        <f t="shared" si="2526"/>
        <v>0</v>
      </c>
      <c r="GG90" s="102">
        <f t="shared" si="2527"/>
        <v>0</v>
      </c>
      <c r="GH90" s="102">
        <f t="shared" si="2528"/>
        <v>0</v>
      </c>
      <c r="GI90" s="102">
        <f t="shared" si="2529"/>
        <v>0</v>
      </c>
      <c r="GJ90" s="102">
        <f t="shared" ref="GJ90" si="2560">SUM(L90,X90,AJ90,AV90,BH90,BT90,CF90,CR90,DD90,DP90,EB90,EN90,EZ90)</f>
        <v>0</v>
      </c>
      <c r="GK90" s="102">
        <f t="shared" ref="GK90" si="2561">SUM(M90,Y90,AK90,AW90,BI90,BU90,CG90,CS90,DE90,DQ90,EC90,EO90,FA90)</f>
        <v>0</v>
      </c>
      <c r="GL90" s="102">
        <f t="shared" ref="GL90" si="2562">SUM(N90,Z90,AL90,AX90,BJ90,BV90,CH90,CT90,DF90,DR90,ED90,EP90,FB90)</f>
        <v>0</v>
      </c>
      <c r="GM90" s="102">
        <f t="shared" ref="GM90" si="2563">SUM(O90,AA90,AM90,AY90,BK90,BW90,CI90,CU90,DG90,DS90,EE90,EQ90,FC90)</f>
        <v>0</v>
      </c>
      <c r="GN90" s="102">
        <f t="shared" ref="GN90" si="2564">SUM(P90,AB90,AN90,AZ90,BL90,BX90,CJ90,CV90,DH90,DT90,EF90,ER90,FD90)</f>
        <v>0</v>
      </c>
      <c r="GO90" s="102">
        <f t="shared" ref="GO90" si="2565">SUM(Q90,AC90,AO90,BA90,BM90,BY90,CK90,CW90,DI90,DU90,EG90,ES90,FE90)</f>
        <v>0</v>
      </c>
      <c r="GP90" s="102"/>
      <c r="GQ90" s="102"/>
      <c r="GR90" s="147"/>
      <c r="GS90" s="81"/>
      <c r="GT90" s="183"/>
      <c r="GU90" s="183"/>
    </row>
    <row r="91" spans="2:203" x14ac:dyDescent="0.2">
      <c r="B91" s="105"/>
      <c r="C91" s="106"/>
      <c r="D91" s="107"/>
      <c r="E91" s="108" t="s">
        <v>45</v>
      </c>
      <c r="F91" s="112"/>
      <c r="G91" s="109"/>
      <c r="H91" s="110">
        <f>SUM(H92:H96)</f>
        <v>0</v>
      </c>
      <c r="I91" s="110">
        <f t="shared" ref="I91:BS91" si="2566">SUM(I92:I96)</f>
        <v>0</v>
      </c>
      <c r="J91" s="110">
        <f t="shared" si="2566"/>
        <v>0</v>
      </c>
      <c r="K91" s="110">
        <f t="shared" si="2566"/>
        <v>0</v>
      </c>
      <c r="L91" s="110">
        <f>SUM(L96,L92)</f>
        <v>0</v>
      </c>
      <c r="M91" s="110">
        <f t="shared" ref="M91:Q91" si="2567">SUM(M96,M92)</f>
        <v>0</v>
      </c>
      <c r="N91" s="110">
        <f t="shared" si="2567"/>
        <v>0</v>
      </c>
      <c r="O91" s="110">
        <f t="shared" si="2567"/>
        <v>0</v>
      </c>
      <c r="P91" s="110">
        <f t="shared" si="2567"/>
        <v>0</v>
      </c>
      <c r="Q91" s="110">
        <f t="shared" si="2567"/>
        <v>0</v>
      </c>
      <c r="R91" s="103">
        <f t="shared" si="2536"/>
        <v>0</v>
      </c>
      <c r="S91" s="103">
        <f t="shared" si="2537"/>
        <v>0</v>
      </c>
      <c r="T91" s="110">
        <f t="shared" si="2566"/>
        <v>0</v>
      </c>
      <c r="U91" s="110">
        <f t="shared" si="2566"/>
        <v>0</v>
      </c>
      <c r="V91" s="110">
        <f t="shared" si="2566"/>
        <v>0</v>
      </c>
      <c r="W91" s="110">
        <f t="shared" si="2566"/>
        <v>0</v>
      </c>
      <c r="X91" s="110">
        <f>SUM(X96,X92)</f>
        <v>0</v>
      </c>
      <c r="Y91" s="110">
        <f t="shared" ref="Y91" si="2568">SUM(Y96,Y92)</f>
        <v>0</v>
      </c>
      <c r="Z91" s="110">
        <f t="shared" ref="Z91" si="2569">SUM(Z96,Z92)</f>
        <v>0</v>
      </c>
      <c r="AA91" s="110">
        <f t="shared" ref="AA91" si="2570">SUM(AA96,AA92)</f>
        <v>0</v>
      </c>
      <c r="AB91" s="110">
        <f t="shared" ref="AB91" si="2571">SUM(AB96,AB92)</f>
        <v>0</v>
      </c>
      <c r="AC91" s="110">
        <f t="shared" ref="AC91" si="2572">SUM(AC96,AC92)</f>
        <v>0</v>
      </c>
      <c r="AD91" s="103">
        <f t="shared" si="2263"/>
        <v>0</v>
      </c>
      <c r="AE91" s="103">
        <f t="shared" si="2264"/>
        <v>0</v>
      </c>
      <c r="AF91" s="110">
        <f t="shared" si="2566"/>
        <v>0</v>
      </c>
      <c r="AG91" s="110">
        <f t="shared" si="2566"/>
        <v>0</v>
      </c>
      <c r="AH91" s="110">
        <f t="shared" si="2566"/>
        <v>0</v>
      </c>
      <c r="AI91" s="110">
        <f t="shared" si="2566"/>
        <v>0</v>
      </c>
      <c r="AJ91" s="110">
        <f>SUM(AJ96,AJ92)</f>
        <v>0</v>
      </c>
      <c r="AK91" s="110">
        <f t="shared" ref="AK91" si="2573">SUM(AK96,AK92)</f>
        <v>0</v>
      </c>
      <c r="AL91" s="110">
        <f t="shared" ref="AL91" si="2574">SUM(AL96,AL92)</f>
        <v>0</v>
      </c>
      <c r="AM91" s="110">
        <f t="shared" ref="AM91" si="2575">SUM(AM96,AM92)</f>
        <v>0</v>
      </c>
      <c r="AN91" s="110">
        <f t="shared" ref="AN91" si="2576">SUM(AN96,AN92)</f>
        <v>0</v>
      </c>
      <c r="AO91" s="110">
        <f t="shared" ref="AO91" si="2577">SUM(AO96,AO92)</f>
        <v>0</v>
      </c>
      <c r="AP91" s="103">
        <f t="shared" si="2265"/>
        <v>0</v>
      </c>
      <c r="AQ91" s="103">
        <f t="shared" si="2266"/>
        <v>0</v>
      </c>
      <c r="AR91" s="110">
        <f t="shared" si="2566"/>
        <v>0</v>
      </c>
      <c r="AS91" s="110">
        <f t="shared" si="2566"/>
        <v>0</v>
      </c>
      <c r="AT91" s="110">
        <f t="shared" si="2566"/>
        <v>0</v>
      </c>
      <c r="AU91" s="110">
        <f t="shared" si="2566"/>
        <v>0</v>
      </c>
      <c r="AV91" s="110">
        <f>SUM(AV96,AV92)</f>
        <v>0</v>
      </c>
      <c r="AW91" s="110">
        <f t="shared" ref="AW91" si="2578">SUM(AW96,AW92)</f>
        <v>0</v>
      </c>
      <c r="AX91" s="110">
        <f t="shared" ref="AX91" si="2579">SUM(AX96,AX92)</f>
        <v>0</v>
      </c>
      <c r="AY91" s="110">
        <f t="shared" ref="AY91" si="2580">SUM(AY96,AY92)</f>
        <v>0</v>
      </c>
      <c r="AZ91" s="110">
        <f t="shared" ref="AZ91" si="2581">SUM(AZ96,AZ92)</f>
        <v>0</v>
      </c>
      <c r="BA91" s="110">
        <f t="shared" ref="BA91" si="2582">SUM(BA96,BA92)</f>
        <v>0</v>
      </c>
      <c r="BB91" s="103">
        <f t="shared" si="2268"/>
        <v>0</v>
      </c>
      <c r="BC91" s="103">
        <f t="shared" si="2269"/>
        <v>0</v>
      </c>
      <c r="BD91" s="110">
        <f t="shared" si="2566"/>
        <v>50</v>
      </c>
      <c r="BE91" s="110">
        <f t="shared" si="2566"/>
        <v>4024548.9920000006</v>
      </c>
      <c r="BF91" s="110">
        <f t="shared" si="2566"/>
        <v>12.5</v>
      </c>
      <c r="BG91" s="110">
        <f t="shared" si="2566"/>
        <v>1006137.2480000001</v>
      </c>
      <c r="BH91" s="110">
        <f>SUM(BH96,BH92)</f>
        <v>14</v>
      </c>
      <c r="BI91" s="110">
        <f t="shared" ref="BI91" si="2583">SUM(BI96,BI92)</f>
        <v>1088844.4000000001</v>
      </c>
      <c r="BJ91" s="110">
        <f t="shared" ref="BJ91" si="2584">SUM(BJ96,BJ92)</f>
        <v>0</v>
      </c>
      <c r="BK91" s="110">
        <f t="shared" ref="BK91" si="2585">SUM(BK96,BK92)</f>
        <v>0</v>
      </c>
      <c r="BL91" s="110">
        <f t="shared" ref="BL91" si="2586">SUM(BL96,BL92)</f>
        <v>14</v>
      </c>
      <c r="BM91" s="110">
        <f t="shared" ref="BM91" si="2587">SUM(BM96,BM92)</f>
        <v>1088844.4000000001</v>
      </c>
      <c r="BN91" s="103">
        <f t="shared" si="2271"/>
        <v>1.5</v>
      </c>
      <c r="BO91" s="103">
        <f t="shared" si="2272"/>
        <v>82707.152000000002</v>
      </c>
      <c r="BP91" s="110">
        <f t="shared" si="2566"/>
        <v>0</v>
      </c>
      <c r="BQ91" s="110">
        <f t="shared" si="2566"/>
        <v>0</v>
      </c>
      <c r="BR91" s="110">
        <f t="shared" si="2566"/>
        <v>0</v>
      </c>
      <c r="BS91" s="110">
        <f t="shared" si="2566"/>
        <v>0</v>
      </c>
      <c r="BT91" s="110">
        <f>SUM(BT96,BT92)</f>
        <v>0</v>
      </c>
      <c r="BU91" s="110">
        <f t="shared" ref="BU91" si="2588">SUM(BU96,BU92)</f>
        <v>0</v>
      </c>
      <c r="BV91" s="110">
        <f t="shared" ref="BV91" si="2589">SUM(BV96,BV92)</f>
        <v>0</v>
      </c>
      <c r="BW91" s="110">
        <f t="shared" ref="BW91" si="2590">SUM(BW96,BW92)</f>
        <v>0</v>
      </c>
      <c r="BX91" s="110">
        <f t="shared" ref="BX91" si="2591">SUM(BX96,BX92)</f>
        <v>0</v>
      </c>
      <c r="BY91" s="110">
        <f t="shared" ref="BY91" si="2592">SUM(BY96,BY92)</f>
        <v>0</v>
      </c>
      <c r="BZ91" s="103">
        <f t="shared" si="2274"/>
        <v>0</v>
      </c>
      <c r="CA91" s="103">
        <f t="shared" si="2275"/>
        <v>0</v>
      </c>
      <c r="CB91" s="110">
        <f t="shared" ref="CB91:EA91" si="2593">SUM(CB92:CB96)</f>
        <v>148</v>
      </c>
      <c r="CC91" s="110">
        <f t="shared" si="2593"/>
        <v>14070832.249599999</v>
      </c>
      <c r="CD91" s="110">
        <f t="shared" si="2593"/>
        <v>37</v>
      </c>
      <c r="CE91" s="110">
        <f t="shared" si="2593"/>
        <v>3517708.0623999997</v>
      </c>
      <c r="CF91" s="110">
        <f>SUM(CF96,CF92)</f>
        <v>40</v>
      </c>
      <c r="CG91" s="110">
        <f t="shared" ref="CG91" si="2594">SUM(CG96,CG92)</f>
        <v>4455594.080000001</v>
      </c>
      <c r="CH91" s="110">
        <f t="shared" ref="CH91" si="2595">SUM(CH96,CH92)</f>
        <v>7</v>
      </c>
      <c r="CI91" s="110">
        <f t="shared" ref="CI91" si="2596">SUM(CI96,CI92)</f>
        <v>734569.08000000007</v>
      </c>
      <c r="CJ91" s="110">
        <f t="shared" ref="CJ91" si="2597">SUM(CJ96,CJ92)</f>
        <v>47</v>
      </c>
      <c r="CK91" s="110">
        <f t="shared" ref="CK91" si="2598">SUM(CK96,CK92)</f>
        <v>5190163.1600000011</v>
      </c>
      <c r="CL91" s="103">
        <f t="shared" si="2277"/>
        <v>3</v>
      </c>
      <c r="CM91" s="103">
        <f t="shared" si="2278"/>
        <v>937886.0176000013</v>
      </c>
      <c r="CN91" s="110">
        <f t="shared" si="2593"/>
        <v>0</v>
      </c>
      <c r="CO91" s="110">
        <f t="shared" si="2593"/>
        <v>0</v>
      </c>
      <c r="CP91" s="110">
        <f t="shared" si="2593"/>
        <v>0</v>
      </c>
      <c r="CQ91" s="110">
        <f t="shared" si="2593"/>
        <v>0</v>
      </c>
      <c r="CR91" s="110">
        <f>SUM(CR96,CR92)</f>
        <v>0</v>
      </c>
      <c r="CS91" s="110">
        <f t="shared" ref="CS91" si="2599">SUM(CS96,CS92)</f>
        <v>0</v>
      </c>
      <c r="CT91" s="110">
        <f t="shared" ref="CT91" si="2600">SUM(CT96,CT92)</f>
        <v>0</v>
      </c>
      <c r="CU91" s="110">
        <f t="shared" ref="CU91" si="2601">SUM(CU96,CU92)</f>
        <v>0</v>
      </c>
      <c r="CV91" s="110">
        <f t="shared" ref="CV91" si="2602">SUM(CV96,CV92)</f>
        <v>0</v>
      </c>
      <c r="CW91" s="110">
        <f t="shared" ref="CW91" si="2603">SUM(CW96,CW92)</f>
        <v>0</v>
      </c>
      <c r="CX91" s="103">
        <f t="shared" si="2280"/>
        <v>0</v>
      </c>
      <c r="CY91" s="103">
        <f t="shared" si="2281"/>
        <v>0</v>
      </c>
      <c r="CZ91" s="110">
        <f t="shared" si="2593"/>
        <v>5</v>
      </c>
      <c r="DA91" s="110">
        <f t="shared" si="2593"/>
        <v>354918.17600000004</v>
      </c>
      <c r="DB91" s="110">
        <f t="shared" si="2593"/>
        <v>1.25</v>
      </c>
      <c r="DC91" s="110">
        <f t="shared" si="2593"/>
        <v>88729.544000000009</v>
      </c>
      <c r="DD91" s="110">
        <f>SUM(DD96,DD92)</f>
        <v>3</v>
      </c>
      <c r="DE91" s="110">
        <f t="shared" ref="DE91" si="2604">SUM(DE96,DE92)</f>
        <v>212950.91999999998</v>
      </c>
      <c r="DF91" s="110">
        <f t="shared" ref="DF91" si="2605">SUM(DF96,DF92)</f>
        <v>0</v>
      </c>
      <c r="DG91" s="110">
        <f t="shared" ref="DG91" si="2606">SUM(DG96,DG92)</f>
        <v>0</v>
      </c>
      <c r="DH91" s="110">
        <f t="shared" ref="DH91" si="2607">SUM(DH96,DH92)</f>
        <v>3</v>
      </c>
      <c r="DI91" s="110">
        <f t="shared" ref="DI91" si="2608">SUM(DI96,DI92)</f>
        <v>212950.91999999998</v>
      </c>
      <c r="DJ91" s="103">
        <f t="shared" si="2283"/>
        <v>1.75</v>
      </c>
      <c r="DK91" s="103">
        <f t="shared" si="2284"/>
        <v>124221.37599999997</v>
      </c>
      <c r="DL91" s="110">
        <f t="shared" si="2593"/>
        <v>0</v>
      </c>
      <c r="DM91" s="110">
        <f t="shared" si="2593"/>
        <v>0</v>
      </c>
      <c r="DN91" s="110">
        <f t="shared" si="2593"/>
        <v>0</v>
      </c>
      <c r="DO91" s="110">
        <f t="shared" si="2593"/>
        <v>0</v>
      </c>
      <c r="DP91" s="110">
        <f>SUM(DP96,DP92)</f>
        <v>0</v>
      </c>
      <c r="DQ91" s="110">
        <f t="shared" ref="DQ91" si="2609">SUM(DQ96,DQ92)</f>
        <v>0</v>
      </c>
      <c r="DR91" s="110">
        <f t="shared" ref="DR91" si="2610">SUM(DR96,DR92)</f>
        <v>0</v>
      </c>
      <c r="DS91" s="110">
        <f t="shared" ref="DS91" si="2611">SUM(DS96,DS92)</f>
        <v>0</v>
      </c>
      <c r="DT91" s="110">
        <f t="shared" ref="DT91" si="2612">SUM(DT96,DT92)</f>
        <v>0</v>
      </c>
      <c r="DU91" s="110">
        <f t="shared" ref="DU91" si="2613">SUM(DU96,DU92)</f>
        <v>0</v>
      </c>
      <c r="DV91" s="103">
        <f t="shared" si="2286"/>
        <v>0</v>
      </c>
      <c r="DW91" s="103">
        <f t="shared" si="2287"/>
        <v>0</v>
      </c>
      <c r="DX91" s="110">
        <f t="shared" si="2593"/>
        <v>0</v>
      </c>
      <c r="DY91" s="110">
        <f t="shared" si="2593"/>
        <v>0</v>
      </c>
      <c r="DZ91" s="110">
        <f t="shared" si="2593"/>
        <v>0</v>
      </c>
      <c r="EA91" s="110">
        <f t="shared" si="2593"/>
        <v>0</v>
      </c>
      <c r="EB91" s="110">
        <f>SUM(EB96,EB92)</f>
        <v>0</v>
      </c>
      <c r="EC91" s="110">
        <f t="shared" ref="EC91" si="2614">SUM(EC96,EC92)</f>
        <v>0</v>
      </c>
      <c r="ED91" s="110">
        <f t="shared" ref="ED91" si="2615">SUM(ED96,ED92)</f>
        <v>0</v>
      </c>
      <c r="EE91" s="110">
        <f t="shared" ref="EE91" si="2616">SUM(EE96,EE92)</f>
        <v>0</v>
      </c>
      <c r="EF91" s="110">
        <f t="shared" ref="EF91" si="2617">SUM(EF96,EF92)</f>
        <v>0</v>
      </c>
      <c r="EG91" s="110">
        <f t="shared" ref="EG91" si="2618">SUM(EG96,EG92)</f>
        <v>0</v>
      </c>
      <c r="EH91" s="103">
        <f t="shared" si="2289"/>
        <v>0</v>
      </c>
      <c r="EI91" s="103">
        <f t="shared" si="2290"/>
        <v>0</v>
      </c>
      <c r="EJ91" s="110">
        <f t="shared" ref="EJ91:GQ91" si="2619">SUM(EJ92:EJ96)</f>
        <v>0</v>
      </c>
      <c r="EK91" s="110">
        <f t="shared" si="2619"/>
        <v>0</v>
      </c>
      <c r="EL91" s="110">
        <f t="shared" si="2619"/>
        <v>0</v>
      </c>
      <c r="EM91" s="110">
        <f t="shared" si="2619"/>
        <v>0</v>
      </c>
      <c r="EN91" s="110">
        <f>SUM(EN96,EN92)</f>
        <v>0</v>
      </c>
      <c r="EO91" s="110">
        <f t="shared" ref="EO91" si="2620">SUM(EO96,EO92)</f>
        <v>0</v>
      </c>
      <c r="EP91" s="110">
        <f t="shared" ref="EP91" si="2621">SUM(EP96,EP92)</f>
        <v>0</v>
      </c>
      <c r="EQ91" s="110">
        <f t="shared" ref="EQ91" si="2622">SUM(EQ96,EQ92)</f>
        <v>0</v>
      </c>
      <c r="ER91" s="110">
        <f t="shared" ref="ER91" si="2623">SUM(ER96,ER92)</f>
        <v>0</v>
      </c>
      <c r="ES91" s="110">
        <f t="shared" ref="ES91" si="2624">SUM(ES96,ES92)</f>
        <v>0</v>
      </c>
      <c r="ET91" s="103">
        <f t="shared" si="2292"/>
        <v>0</v>
      </c>
      <c r="EU91" s="103">
        <f t="shared" si="2293"/>
        <v>0</v>
      </c>
      <c r="EV91" s="110">
        <f t="shared" si="2619"/>
        <v>0</v>
      </c>
      <c r="EW91" s="110">
        <f t="shared" si="2619"/>
        <v>0</v>
      </c>
      <c r="EX91" s="110">
        <f t="shared" si="2619"/>
        <v>0</v>
      </c>
      <c r="EY91" s="110">
        <f t="shared" si="2619"/>
        <v>0</v>
      </c>
      <c r="EZ91" s="110">
        <f>SUM(EZ96,EZ92)</f>
        <v>0</v>
      </c>
      <c r="FA91" s="110">
        <f t="shared" ref="FA91" si="2625">SUM(FA96,FA92)</f>
        <v>0</v>
      </c>
      <c r="FB91" s="110">
        <f t="shared" ref="FB91" si="2626">SUM(FB96,FB92)</f>
        <v>0</v>
      </c>
      <c r="FC91" s="110">
        <f t="shared" ref="FC91" si="2627">SUM(FC96,FC92)</f>
        <v>0</v>
      </c>
      <c r="FD91" s="110">
        <f t="shared" ref="FD91" si="2628">SUM(FD96,FD92)</f>
        <v>0</v>
      </c>
      <c r="FE91" s="110">
        <f t="shared" ref="FE91" si="2629">SUM(FE96,FE92)</f>
        <v>0</v>
      </c>
      <c r="FF91" s="103">
        <f t="shared" si="2295"/>
        <v>0</v>
      </c>
      <c r="FG91" s="103">
        <f t="shared" si="2296"/>
        <v>0</v>
      </c>
      <c r="FH91" s="110">
        <f t="shared" si="2619"/>
        <v>0</v>
      </c>
      <c r="FI91" s="110">
        <f t="shared" si="2619"/>
        <v>0</v>
      </c>
      <c r="FJ91" s="110">
        <f t="shared" si="2619"/>
        <v>0</v>
      </c>
      <c r="FK91" s="110">
        <f t="shared" si="2619"/>
        <v>0</v>
      </c>
      <c r="FL91" s="110">
        <f>SUM(FL96,FL92)</f>
        <v>0</v>
      </c>
      <c r="FM91" s="110">
        <f t="shared" ref="FM91" si="2630">SUM(FM96,FM92)</f>
        <v>0</v>
      </c>
      <c r="FN91" s="110">
        <f t="shared" ref="FN91" si="2631">SUM(FN96,FN92)</f>
        <v>0</v>
      </c>
      <c r="FO91" s="110">
        <f t="shared" ref="FO91" si="2632">SUM(FO96,FO92)</f>
        <v>0</v>
      </c>
      <c r="FP91" s="110">
        <f t="shared" ref="FP91" si="2633">SUM(FP96,FP92)</f>
        <v>0</v>
      </c>
      <c r="FQ91" s="110">
        <f t="shared" ref="FQ91" si="2634">SUM(FQ96,FQ92)</f>
        <v>0</v>
      </c>
      <c r="FR91" s="103">
        <f t="shared" si="2298"/>
        <v>0</v>
      </c>
      <c r="FS91" s="103">
        <f t="shared" si="2299"/>
        <v>0</v>
      </c>
      <c r="FT91" s="110">
        <f t="shared" si="2619"/>
        <v>0</v>
      </c>
      <c r="FU91" s="110">
        <f t="shared" si="2619"/>
        <v>0</v>
      </c>
      <c r="FV91" s="110">
        <f t="shared" si="2619"/>
        <v>0</v>
      </c>
      <c r="FW91" s="110">
        <f t="shared" si="2619"/>
        <v>0</v>
      </c>
      <c r="FX91" s="110">
        <f>SUM(FX96,FX92)</f>
        <v>0</v>
      </c>
      <c r="FY91" s="110">
        <f t="shared" ref="FY91" si="2635">SUM(FY96,FY92)</f>
        <v>0</v>
      </c>
      <c r="FZ91" s="110">
        <f t="shared" ref="FZ91" si="2636">SUM(FZ96,FZ92)</f>
        <v>0</v>
      </c>
      <c r="GA91" s="110">
        <f t="shared" ref="GA91" si="2637">SUM(GA96,GA92)</f>
        <v>0</v>
      </c>
      <c r="GB91" s="110">
        <f t="shared" ref="GB91" si="2638">SUM(GB96,GB92)</f>
        <v>0</v>
      </c>
      <c r="GC91" s="110">
        <f t="shared" ref="GC91" si="2639">SUM(GC96,GC92)</f>
        <v>0</v>
      </c>
      <c r="GD91" s="103">
        <f t="shared" si="2301"/>
        <v>0</v>
      </c>
      <c r="GE91" s="103">
        <f t="shared" si="2302"/>
        <v>0</v>
      </c>
      <c r="GF91" s="110">
        <f>SUM(GF92,GF96)</f>
        <v>203</v>
      </c>
      <c r="GG91" s="110">
        <f t="shared" ref="GG91:GO91" si="2640">SUM(GG92,GG96)</f>
        <v>18450299.417599998</v>
      </c>
      <c r="GH91" s="133">
        <f t="shared" ref="GH91:GH92" si="2641">SUM(GF91/12*$A$2)</f>
        <v>50.75</v>
      </c>
      <c r="GI91" s="199">
        <f t="shared" ref="GI91:GI92" si="2642">SUM(GG91/12*$A$2)</f>
        <v>4612574.8543999996</v>
      </c>
      <c r="GJ91" s="110">
        <f t="shared" si="2640"/>
        <v>57</v>
      </c>
      <c r="GK91" s="110">
        <f t="shared" si="2640"/>
        <v>5757389.4000000004</v>
      </c>
      <c r="GL91" s="110">
        <f t="shared" si="2640"/>
        <v>7</v>
      </c>
      <c r="GM91" s="110">
        <f t="shared" si="2640"/>
        <v>734569.08000000007</v>
      </c>
      <c r="GN91" s="110">
        <f t="shared" si="2640"/>
        <v>64</v>
      </c>
      <c r="GO91" s="110">
        <f t="shared" si="2640"/>
        <v>6491958.4800000004</v>
      </c>
      <c r="GP91" s="110">
        <f t="shared" si="2619"/>
        <v>6.25</v>
      </c>
      <c r="GQ91" s="110">
        <f t="shared" si="2619"/>
        <v>1144814.545600001</v>
      </c>
      <c r="GR91" s="147"/>
      <c r="GS91" s="81"/>
      <c r="GT91" s="183"/>
      <c r="GU91" s="183"/>
    </row>
    <row r="92" spans="2:203" x14ac:dyDescent="0.2">
      <c r="B92" s="105"/>
      <c r="C92" s="111"/>
      <c r="D92" s="112"/>
      <c r="E92" s="127" t="s">
        <v>46</v>
      </c>
      <c r="F92" s="129">
        <v>19</v>
      </c>
      <c r="G92" s="130">
        <v>118520.3584</v>
      </c>
      <c r="H92" s="110"/>
      <c r="I92" s="110">
        <v>0</v>
      </c>
      <c r="J92" s="110">
        <f t="shared" si="278"/>
        <v>0</v>
      </c>
      <c r="K92" s="110">
        <f t="shared" si="279"/>
        <v>0</v>
      </c>
      <c r="L92" s="110">
        <f>SUM(L93:L95)</f>
        <v>0</v>
      </c>
      <c r="M92" s="110">
        <f t="shared" ref="M92:Q92" si="2643">SUM(M93:M95)</f>
        <v>0</v>
      </c>
      <c r="N92" s="110">
        <f t="shared" si="2643"/>
        <v>0</v>
      </c>
      <c r="O92" s="110">
        <f t="shared" si="2643"/>
        <v>0</v>
      </c>
      <c r="P92" s="110">
        <f t="shared" si="2643"/>
        <v>0</v>
      </c>
      <c r="Q92" s="110">
        <f t="shared" si="2643"/>
        <v>0</v>
      </c>
      <c r="R92" s="126">
        <f t="shared" si="2536"/>
        <v>0</v>
      </c>
      <c r="S92" s="126">
        <f t="shared" si="2537"/>
        <v>0</v>
      </c>
      <c r="T92" s="110"/>
      <c r="U92" s="110">
        <v>0</v>
      </c>
      <c r="V92" s="110">
        <f t="shared" si="281"/>
        <v>0</v>
      </c>
      <c r="W92" s="110">
        <f t="shared" si="282"/>
        <v>0</v>
      </c>
      <c r="X92" s="110">
        <f>SUM(X93:X95)</f>
        <v>0</v>
      </c>
      <c r="Y92" s="110">
        <f t="shared" ref="Y92" si="2644">SUM(Y93:Y95)</f>
        <v>0</v>
      </c>
      <c r="Z92" s="110">
        <f t="shared" ref="Z92" si="2645">SUM(Z93:Z95)</f>
        <v>0</v>
      </c>
      <c r="AA92" s="110">
        <f t="shared" ref="AA92" si="2646">SUM(AA93:AA95)</f>
        <v>0</v>
      </c>
      <c r="AB92" s="110">
        <f t="shared" ref="AB92" si="2647">SUM(AB93:AB95)</f>
        <v>0</v>
      </c>
      <c r="AC92" s="110">
        <f t="shared" ref="AC92" si="2648">SUM(AC93:AC95)</f>
        <v>0</v>
      </c>
      <c r="AD92" s="126">
        <f t="shared" si="2263"/>
        <v>0</v>
      </c>
      <c r="AE92" s="126">
        <f t="shared" si="2264"/>
        <v>0</v>
      </c>
      <c r="AF92" s="110">
        <f>VLOOKUP($E92,'ВМП план'!$B$8:$AL$43,12,0)</f>
        <v>0</v>
      </c>
      <c r="AG92" s="110">
        <f>VLOOKUP($E92,'ВМП план'!$B$8:$AL$43,13,0)</f>
        <v>0</v>
      </c>
      <c r="AH92" s="110">
        <f t="shared" si="288"/>
        <v>0</v>
      </c>
      <c r="AI92" s="110">
        <f t="shared" si="289"/>
        <v>0</v>
      </c>
      <c r="AJ92" s="110">
        <f>SUM(AJ93:AJ95)</f>
        <v>0</v>
      </c>
      <c r="AK92" s="110">
        <f t="shared" ref="AK92" si="2649">SUM(AK93:AK95)</f>
        <v>0</v>
      </c>
      <c r="AL92" s="110">
        <f t="shared" ref="AL92" si="2650">SUM(AL93:AL95)</f>
        <v>0</v>
      </c>
      <c r="AM92" s="110">
        <f t="shared" ref="AM92" si="2651">SUM(AM93:AM95)</f>
        <v>0</v>
      </c>
      <c r="AN92" s="110">
        <f t="shared" ref="AN92" si="2652">SUM(AN93:AN95)</f>
        <v>0</v>
      </c>
      <c r="AO92" s="110">
        <f t="shared" ref="AO92" si="2653">SUM(AO93:AO95)</f>
        <v>0</v>
      </c>
      <c r="AP92" s="126">
        <f t="shared" si="2265"/>
        <v>0</v>
      </c>
      <c r="AQ92" s="126">
        <f t="shared" si="2266"/>
        <v>0</v>
      </c>
      <c r="AR92" s="110"/>
      <c r="AS92" s="110"/>
      <c r="AT92" s="110">
        <f t="shared" si="295"/>
        <v>0</v>
      </c>
      <c r="AU92" s="110">
        <f t="shared" si="296"/>
        <v>0</v>
      </c>
      <c r="AV92" s="110">
        <f>SUM(AV93:AV95)</f>
        <v>0</v>
      </c>
      <c r="AW92" s="110">
        <f t="shared" ref="AW92" si="2654">SUM(AW93:AW95)</f>
        <v>0</v>
      </c>
      <c r="AX92" s="110">
        <f t="shared" ref="AX92" si="2655">SUM(AX93:AX95)</f>
        <v>0</v>
      </c>
      <c r="AY92" s="110">
        <f t="shared" ref="AY92" si="2656">SUM(AY93:AY95)</f>
        <v>0</v>
      </c>
      <c r="AZ92" s="110">
        <f t="shared" ref="AZ92" si="2657">SUM(AZ93:AZ95)</f>
        <v>0</v>
      </c>
      <c r="BA92" s="110">
        <f t="shared" ref="BA92" si="2658">SUM(BA93:BA95)</f>
        <v>0</v>
      </c>
      <c r="BB92" s="126">
        <f t="shared" si="2268"/>
        <v>0</v>
      </c>
      <c r="BC92" s="126">
        <f t="shared" si="2269"/>
        <v>0</v>
      </c>
      <c r="BD92" s="110">
        <v>10</v>
      </c>
      <c r="BE92" s="110">
        <v>1185203.584</v>
      </c>
      <c r="BF92" s="110">
        <f t="shared" si="302"/>
        <v>2.5</v>
      </c>
      <c r="BG92" s="110">
        <f t="shared" si="303"/>
        <v>296300.89600000001</v>
      </c>
      <c r="BH92" s="110">
        <f>SUM(BH93:BH95)</f>
        <v>2</v>
      </c>
      <c r="BI92" s="110">
        <f t="shared" ref="BI92" si="2659">SUM(BI93:BI95)</f>
        <v>237040.72</v>
      </c>
      <c r="BJ92" s="110">
        <f t="shared" ref="BJ92" si="2660">SUM(BJ93:BJ95)</f>
        <v>0</v>
      </c>
      <c r="BK92" s="110">
        <f t="shared" ref="BK92" si="2661">SUM(BK93:BK95)</f>
        <v>0</v>
      </c>
      <c r="BL92" s="110">
        <f t="shared" ref="BL92" si="2662">SUM(BL93:BL95)</f>
        <v>2</v>
      </c>
      <c r="BM92" s="110">
        <f t="shared" ref="BM92" si="2663">SUM(BM93:BM95)</f>
        <v>237040.72</v>
      </c>
      <c r="BN92" s="126">
        <f t="shared" si="2271"/>
        <v>-0.5</v>
      </c>
      <c r="BO92" s="126">
        <f t="shared" si="2272"/>
        <v>-59260.176000000007</v>
      </c>
      <c r="BP92" s="110"/>
      <c r="BQ92" s="110"/>
      <c r="BR92" s="110">
        <f t="shared" si="309"/>
        <v>0</v>
      </c>
      <c r="BS92" s="110">
        <f t="shared" si="310"/>
        <v>0</v>
      </c>
      <c r="BT92" s="110">
        <f>SUM(BT93:BT95)</f>
        <v>0</v>
      </c>
      <c r="BU92" s="110">
        <f t="shared" ref="BU92" si="2664">SUM(BU93:BU95)</f>
        <v>0</v>
      </c>
      <c r="BV92" s="110">
        <f t="shared" ref="BV92" si="2665">SUM(BV93:BV95)</f>
        <v>0</v>
      </c>
      <c r="BW92" s="110">
        <f t="shared" ref="BW92" si="2666">SUM(BW93:BW95)</f>
        <v>0</v>
      </c>
      <c r="BX92" s="110">
        <f t="shared" ref="BX92" si="2667">SUM(BX93:BX95)</f>
        <v>0</v>
      </c>
      <c r="BY92" s="110">
        <f t="shared" ref="BY92" si="2668">SUM(BY93:BY95)</f>
        <v>0</v>
      </c>
      <c r="BZ92" s="126">
        <f t="shared" si="2274"/>
        <v>0</v>
      </c>
      <c r="CA92" s="126">
        <f t="shared" si="2275"/>
        <v>0</v>
      </c>
      <c r="CB92" s="110">
        <v>75</v>
      </c>
      <c r="CC92" s="110">
        <v>8889026.879999999</v>
      </c>
      <c r="CD92" s="110">
        <f t="shared" si="316"/>
        <v>18.75</v>
      </c>
      <c r="CE92" s="110">
        <f t="shared" si="317"/>
        <v>2222256.7199999997</v>
      </c>
      <c r="CF92" s="110">
        <f>SUM(CF93:CF95)</f>
        <v>34</v>
      </c>
      <c r="CG92" s="110">
        <f t="shared" ref="CG92" si="2669">SUM(CG93:CG95)</f>
        <v>4029692.2400000007</v>
      </c>
      <c r="CH92" s="110">
        <f t="shared" ref="CH92" si="2670">SUM(CH93:CH95)</f>
        <v>5</v>
      </c>
      <c r="CI92" s="110">
        <f t="shared" ref="CI92" si="2671">SUM(CI93:CI95)</f>
        <v>592601.80000000005</v>
      </c>
      <c r="CJ92" s="110">
        <f t="shared" ref="CJ92" si="2672">SUM(CJ93:CJ95)</f>
        <v>39</v>
      </c>
      <c r="CK92" s="110">
        <f t="shared" ref="CK92" si="2673">SUM(CK93:CK95)</f>
        <v>4622294.040000001</v>
      </c>
      <c r="CL92" s="126">
        <f t="shared" si="2277"/>
        <v>15.25</v>
      </c>
      <c r="CM92" s="126">
        <f t="shared" si="2278"/>
        <v>1807435.5200000009</v>
      </c>
      <c r="CN92" s="110"/>
      <c r="CO92" s="110"/>
      <c r="CP92" s="110">
        <f t="shared" si="323"/>
        <v>0</v>
      </c>
      <c r="CQ92" s="110">
        <f t="shared" si="324"/>
        <v>0</v>
      </c>
      <c r="CR92" s="110">
        <f>SUM(CR93:CR95)</f>
        <v>0</v>
      </c>
      <c r="CS92" s="110">
        <f t="shared" ref="CS92" si="2674">SUM(CS93:CS95)</f>
        <v>0</v>
      </c>
      <c r="CT92" s="110">
        <f t="shared" ref="CT92" si="2675">SUM(CT93:CT95)</f>
        <v>0</v>
      </c>
      <c r="CU92" s="110">
        <f t="shared" ref="CU92" si="2676">SUM(CU93:CU95)</f>
        <v>0</v>
      </c>
      <c r="CV92" s="110">
        <f t="shared" ref="CV92" si="2677">SUM(CV93:CV95)</f>
        <v>0</v>
      </c>
      <c r="CW92" s="110">
        <f t="shared" ref="CW92" si="2678">SUM(CW93:CW95)</f>
        <v>0</v>
      </c>
      <c r="CX92" s="126">
        <f t="shared" si="2280"/>
        <v>0</v>
      </c>
      <c r="CY92" s="126">
        <f t="shared" si="2281"/>
        <v>0</v>
      </c>
      <c r="CZ92" s="110"/>
      <c r="DA92" s="110">
        <v>0</v>
      </c>
      <c r="DB92" s="110">
        <f t="shared" si="330"/>
        <v>0</v>
      </c>
      <c r="DC92" s="110">
        <f t="shared" si="331"/>
        <v>0</v>
      </c>
      <c r="DD92" s="110">
        <f>SUM(DD93:DD95)</f>
        <v>0</v>
      </c>
      <c r="DE92" s="110">
        <f t="shared" ref="DE92" si="2679">SUM(DE93:DE95)</f>
        <v>0</v>
      </c>
      <c r="DF92" s="110">
        <f t="shared" ref="DF92" si="2680">SUM(DF93:DF95)</f>
        <v>0</v>
      </c>
      <c r="DG92" s="110">
        <f t="shared" ref="DG92" si="2681">SUM(DG93:DG95)</f>
        <v>0</v>
      </c>
      <c r="DH92" s="110">
        <f t="shared" ref="DH92" si="2682">SUM(DH93:DH95)</f>
        <v>0</v>
      </c>
      <c r="DI92" s="110">
        <f t="shared" ref="DI92" si="2683">SUM(DI93:DI95)</f>
        <v>0</v>
      </c>
      <c r="DJ92" s="126">
        <f t="shared" si="2283"/>
        <v>0</v>
      </c>
      <c r="DK92" s="126">
        <f t="shared" si="2284"/>
        <v>0</v>
      </c>
      <c r="DL92" s="110"/>
      <c r="DM92" s="110"/>
      <c r="DN92" s="110">
        <f t="shared" si="337"/>
        <v>0</v>
      </c>
      <c r="DO92" s="110">
        <f t="shared" si="338"/>
        <v>0</v>
      </c>
      <c r="DP92" s="110">
        <f>SUM(DP93:DP95)</f>
        <v>0</v>
      </c>
      <c r="DQ92" s="110">
        <f t="shared" ref="DQ92" si="2684">SUM(DQ93:DQ95)</f>
        <v>0</v>
      </c>
      <c r="DR92" s="110">
        <f t="shared" ref="DR92" si="2685">SUM(DR93:DR95)</f>
        <v>0</v>
      </c>
      <c r="DS92" s="110">
        <f t="shared" ref="DS92" si="2686">SUM(DS93:DS95)</f>
        <v>0</v>
      </c>
      <c r="DT92" s="110">
        <f t="shared" ref="DT92" si="2687">SUM(DT93:DT95)</f>
        <v>0</v>
      </c>
      <c r="DU92" s="110">
        <f t="shared" ref="DU92" si="2688">SUM(DU93:DU95)</f>
        <v>0</v>
      </c>
      <c r="DV92" s="126">
        <f t="shared" si="2286"/>
        <v>0</v>
      </c>
      <c r="DW92" s="126">
        <f t="shared" si="2287"/>
        <v>0</v>
      </c>
      <c r="DX92" s="110"/>
      <c r="DY92" s="110">
        <v>0</v>
      </c>
      <c r="DZ92" s="110">
        <f t="shared" si="344"/>
        <v>0</v>
      </c>
      <c r="EA92" s="110">
        <f t="shared" si="345"/>
        <v>0</v>
      </c>
      <c r="EB92" s="110">
        <f>SUM(EB93:EB95)</f>
        <v>0</v>
      </c>
      <c r="EC92" s="110">
        <f t="shared" ref="EC92" si="2689">SUM(EC93:EC95)</f>
        <v>0</v>
      </c>
      <c r="ED92" s="110">
        <f t="shared" ref="ED92" si="2690">SUM(ED93:ED95)</f>
        <v>0</v>
      </c>
      <c r="EE92" s="110">
        <f t="shared" ref="EE92" si="2691">SUM(EE93:EE95)</f>
        <v>0</v>
      </c>
      <c r="EF92" s="110">
        <f t="shared" ref="EF92" si="2692">SUM(EF93:EF95)</f>
        <v>0</v>
      </c>
      <c r="EG92" s="110">
        <f t="shared" ref="EG92" si="2693">SUM(EG93:EG95)</f>
        <v>0</v>
      </c>
      <c r="EH92" s="126">
        <f t="shared" si="2289"/>
        <v>0</v>
      </c>
      <c r="EI92" s="126">
        <f t="shared" si="2290"/>
        <v>0</v>
      </c>
      <c r="EJ92" s="110"/>
      <c r="EK92" s="110">
        <v>0</v>
      </c>
      <c r="EL92" s="110">
        <f t="shared" si="351"/>
        <v>0</v>
      </c>
      <c r="EM92" s="110">
        <f t="shared" si="352"/>
        <v>0</v>
      </c>
      <c r="EN92" s="110">
        <f>SUM(EN93:EN95)</f>
        <v>0</v>
      </c>
      <c r="EO92" s="110">
        <f t="shared" ref="EO92" si="2694">SUM(EO93:EO95)</f>
        <v>0</v>
      </c>
      <c r="EP92" s="110">
        <f t="shared" ref="EP92" si="2695">SUM(EP93:EP95)</f>
        <v>0</v>
      </c>
      <c r="EQ92" s="110">
        <f t="shared" ref="EQ92" si="2696">SUM(EQ93:EQ95)</f>
        <v>0</v>
      </c>
      <c r="ER92" s="110">
        <f t="shared" ref="ER92" si="2697">SUM(ER93:ER95)</f>
        <v>0</v>
      </c>
      <c r="ES92" s="110">
        <f t="shared" ref="ES92" si="2698">SUM(ES93:ES95)</f>
        <v>0</v>
      </c>
      <c r="ET92" s="126">
        <f t="shared" si="2292"/>
        <v>0</v>
      </c>
      <c r="EU92" s="126">
        <f t="shared" si="2293"/>
        <v>0</v>
      </c>
      <c r="EV92" s="110"/>
      <c r="EW92" s="110"/>
      <c r="EX92" s="110">
        <f t="shared" si="358"/>
        <v>0</v>
      </c>
      <c r="EY92" s="110">
        <f t="shared" si="359"/>
        <v>0</v>
      </c>
      <c r="EZ92" s="110">
        <f>SUM(EZ93:EZ95)</f>
        <v>0</v>
      </c>
      <c r="FA92" s="110">
        <f t="shared" ref="FA92" si="2699">SUM(FA93:FA95)</f>
        <v>0</v>
      </c>
      <c r="FB92" s="110">
        <f t="shared" ref="FB92" si="2700">SUM(FB93:FB95)</f>
        <v>0</v>
      </c>
      <c r="FC92" s="110">
        <f t="shared" ref="FC92" si="2701">SUM(FC93:FC95)</f>
        <v>0</v>
      </c>
      <c r="FD92" s="110">
        <f t="shared" ref="FD92" si="2702">SUM(FD93:FD95)</f>
        <v>0</v>
      </c>
      <c r="FE92" s="110">
        <f t="shared" ref="FE92" si="2703">SUM(FE93:FE95)</f>
        <v>0</v>
      </c>
      <c r="FF92" s="126">
        <f t="shared" si="2295"/>
        <v>0</v>
      </c>
      <c r="FG92" s="126">
        <f t="shared" si="2296"/>
        <v>0</v>
      </c>
      <c r="FH92" s="110"/>
      <c r="FI92" s="110"/>
      <c r="FJ92" s="110">
        <f t="shared" si="365"/>
        <v>0</v>
      </c>
      <c r="FK92" s="110">
        <f t="shared" si="366"/>
        <v>0</v>
      </c>
      <c r="FL92" s="110">
        <f>SUM(FL93:FL95)</f>
        <v>0</v>
      </c>
      <c r="FM92" s="110">
        <f t="shared" ref="FM92" si="2704">SUM(FM93:FM95)</f>
        <v>0</v>
      </c>
      <c r="FN92" s="110">
        <f t="shared" ref="FN92" si="2705">SUM(FN93:FN95)</f>
        <v>0</v>
      </c>
      <c r="FO92" s="110">
        <f t="shared" ref="FO92" si="2706">SUM(FO93:FO95)</f>
        <v>0</v>
      </c>
      <c r="FP92" s="110">
        <f t="shared" ref="FP92" si="2707">SUM(FP93:FP95)</f>
        <v>0</v>
      </c>
      <c r="FQ92" s="110">
        <f t="shared" ref="FQ92" si="2708">SUM(FQ93:FQ95)</f>
        <v>0</v>
      </c>
      <c r="FR92" s="126">
        <f t="shared" si="2298"/>
        <v>0</v>
      </c>
      <c r="FS92" s="126">
        <f t="shared" si="2299"/>
        <v>0</v>
      </c>
      <c r="FT92" s="110"/>
      <c r="FU92" s="110"/>
      <c r="FV92" s="110">
        <f t="shared" si="372"/>
        <v>0</v>
      </c>
      <c r="FW92" s="110">
        <f t="shared" si="373"/>
        <v>0</v>
      </c>
      <c r="FX92" s="110">
        <f>SUM(FX93:FX95)</f>
        <v>0</v>
      </c>
      <c r="FY92" s="110">
        <f t="shared" ref="FY92" si="2709">SUM(FY93:FY95)</f>
        <v>0</v>
      </c>
      <c r="FZ92" s="110">
        <f t="shared" ref="FZ92" si="2710">SUM(FZ93:FZ95)</f>
        <v>0</v>
      </c>
      <c r="GA92" s="110">
        <f t="shared" ref="GA92" si="2711">SUM(GA93:GA95)</f>
        <v>0</v>
      </c>
      <c r="GB92" s="110">
        <f t="shared" ref="GB92" si="2712">SUM(GB93:GB95)</f>
        <v>0</v>
      </c>
      <c r="GC92" s="110">
        <f t="shared" ref="GC92" si="2713">SUM(GC93:GC95)</f>
        <v>0</v>
      </c>
      <c r="GD92" s="126">
        <f t="shared" si="2301"/>
        <v>0</v>
      </c>
      <c r="GE92" s="126">
        <f t="shared" si="2302"/>
        <v>0</v>
      </c>
      <c r="GF92" s="110">
        <f t="shared" ref="GF92:GG96" si="2714">H92+T92+AF92+AR92+BD92+BP92+CB92+CN92+CZ92+DL92+DX92+EJ92+EV92+FH92+FT92</f>
        <v>85</v>
      </c>
      <c r="GG92" s="110">
        <f t="shared" si="2714"/>
        <v>10074230.464</v>
      </c>
      <c r="GH92" s="133">
        <f t="shared" si="2641"/>
        <v>21.25</v>
      </c>
      <c r="GI92" s="199">
        <f t="shared" si="2642"/>
        <v>2518557.6159999999</v>
      </c>
      <c r="GJ92" s="110">
        <f>SUM(GJ93:GJ95)</f>
        <v>36</v>
      </c>
      <c r="GK92" s="110">
        <f t="shared" ref="GK92" si="2715">SUM(GK93:GK95)</f>
        <v>4266732.9600000009</v>
      </c>
      <c r="GL92" s="110">
        <f t="shared" ref="GL92" si="2716">SUM(GL93:GL95)</f>
        <v>5</v>
      </c>
      <c r="GM92" s="110">
        <f t="shared" ref="GM92" si="2717">SUM(GM93:GM95)</f>
        <v>592601.80000000005</v>
      </c>
      <c r="GN92" s="110">
        <f t="shared" ref="GN92" si="2718">SUM(GN93:GN95)</f>
        <v>41</v>
      </c>
      <c r="GO92" s="110">
        <f t="shared" ref="GO92" si="2719">SUM(GO93:GO95)</f>
        <v>4859334.7600000007</v>
      </c>
      <c r="GP92" s="110">
        <f t="shared" ref="GP92:GP96" si="2720">SUM(GJ92-GH92)</f>
        <v>14.75</v>
      </c>
      <c r="GQ92" s="110">
        <f t="shared" ref="GQ92:GQ96" si="2721">SUM(GK92-GI92)</f>
        <v>1748175.344000001</v>
      </c>
      <c r="GR92" s="147"/>
      <c r="GS92" s="81"/>
      <c r="GT92" s="183">
        <v>118520.3584</v>
      </c>
      <c r="GU92" s="183">
        <f t="shared" si="2389"/>
        <v>118520.36000000003</v>
      </c>
    </row>
    <row r="93" spans="2:203" ht="59.25" customHeight="1" x14ac:dyDescent="0.2">
      <c r="B93" s="81" t="s">
        <v>183</v>
      </c>
      <c r="C93" s="82" t="s">
        <v>184</v>
      </c>
      <c r="D93" s="89">
        <v>357</v>
      </c>
      <c r="E93" s="86" t="s">
        <v>185</v>
      </c>
      <c r="F93" s="89">
        <v>19</v>
      </c>
      <c r="G93" s="101">
        <v>118520.3584</v>
      </c>
      <c r="H93" s="102"/>
      <c r="I93" s="102"/>
      <c r="J93" s="102"/>
      <c r="K93" s="102"/>
      <c r="L93" s="102">
        <f>VLOOKUP($D93,'факт '!$D$7:$AQ$89,3,0)</f>
        <v>0</v>
      </c>
      <c r="M93" s="102">
        <f>VLOOKUP($D93,'факт '!$D$7:$AQ$89,4,0)</f>
        <v>0</v>
      </c>
      <c r="N93" s="102"/>
      <c r="O93" s="102"/>
      <c r="P93" s="102">
        <f t="shared" ref="P93:P94" si="2722">SUM(L93+N93)</f>
        <v>0</v>
      </c>
      <c r="Q93" s="102">
        <f t="shared" ref="Q93:Q94" si="2723">SUM(M93+O93)</f>
        <v>0</v>
      </c>
      <c r="R93" s="103">
        <f t="shared" ref="R93:R94" si="2724">SUM(L93-J93)</f>
        <v>0</v>
      </c>
      <c r="S93" s="103">
        <f t="shared" ref="S93:S94" si="2725">SUM(M93-K93)</f>
        <v>0</v>
      </c>
      <c r="T93" s="102"/>
      <c r="U93" s="102"/>
      <c r="V93" s="102"/>
      <c r="W93" s="102"/>
      <c r="X93" s="102">
        <f>VLOOKUP($D93,'факт '!$D$7:$AQ$89,7,0)</f>
        <v>0</v>
      </c>
      <c r="Y93" s="102">
        <f>VLOOKUP($D93,'факт '!$D$7:$AQ$89,8,0)</f>
        <v>0</v>
      </c>
      <c r="Z93" s="102">
        <f>VLOOKUP($D93,'факт '!$D$7:$AQ$89,9,0)</f>
        <v>0</v>
      </c>
      <c r="AA93" s="102">
        <f>VLOOKUP($D93,'факт '!$D$7:$AQ$89,10,0)</f>
        <v>0</v>
      </c>
      <c r="AB93" s="102">
        <f t="shared" ref="AB93:AB94" si="2726">SUM(X93+Z93)</f>
        <v>0</v>
      </c>
      <c r="AC93" s="102">
        <f t="shared" ref="AC93:AC94" si="2727">SUM(Y93+AA93)</f>
        <v>0</v>
      </c>
      <c r="AD93" s="103">
        <f t="shared" ref="AD93:AD94" si="2728">SUM(X93-V93)</f>
        <v>0</v>
      </c>
      <c r="AE93" s="103">
        <f t="shared" ref="AE93:AE94" si="2729">SUM(Y93-W93)</f>
        <v>0</v>
      </c>
      <c r="AF93" s="102"/>
      <c r="AG93" s="102"/>
      <c r="AH93" s="102"/>
      <c r="AI93" s="102"/>
      <c r="AJ93" s="102">
        <f>VLOOKUP($D93,'факт '!$D$7:$AQ$89,5,0)</f>
        <v>0</v>
      </c>
      <c r="AK93" s="102">
        <f>VLOOKUP($D93,'факт '!$D$7:$AQ$89,6,0)</f>
        <v>0</v>
      </c>
      <c r="AL93" s="102"/>
      <c r="AM93" s="102"/>
      <c r="AN93" s="102">
        <f t="shared" ref="AN93:AN94" si="2730">SUM(AJ93+AL93)</f>
        <v>0</v>
      </c>
      <c r="AO93" s="102">
        <f t="shared" ref="AO93:AO94" si="2731">SUM(AK93+AM93)</f>
        <v>0</v>
      </c>
      <c r="AP93" s="103">
        <f t="shared" ref="AP93:AP94" si="2732">SUM(AJ93-AH93)</f>
        <v>0</v>
      </c>
      <c r="AQ93" s="103">
        <f t="shared" ref="AQ93:AQ94" si="2733">SUM(AK93-AI93)</f>
        <v>0</v>
      </c>
      <c r="AR93" s="102"/>
      <c r="AS93" s="102"/>
      <c r="AT93" s="102"/>
      <c r="AU93" s="102"/>
      <c r="AV93" s="102">
        <f>VLOOKUP($D93,'факт '!$D$7:$AQ$89,11,0)</f>
        <v>0</v>
      </c>
      <c r="AW93" s="102">
        <f>VLOOKUP($D93,'факт '!$D$7:$AQ$89,12,0)</f>
        <v>0</v>
      </c>
      <c r="AX93" s="102"/>
      <c r="AY93" s="102"/>
      <c r="AZ93" s="102">
        <f t="shared" ref="AZ93:AZ94" si="2734">SUM(AV93+AX93)</f>
        <v>0</v>
      </c>
      <c r="BA93" s="102">
        <f t="shared" ref="BA93:BA94" si="2735">SUM(AW93+AY93)</f>
        <v>0</v>
      </c>
      <c r="BB93" s="103">
        <f t="shared" ref="BB93:BB94" si="2736">SUM(AV93-AT93)</f>
        <v>0</v>
      </c>
      <c r="BC93" s="103">
        <f t="shared" ref="BC93:BC94" si="2737">SUM(AW93-AU93)</f>
        <v>0</v>
      </c>
      <c r="BD93" s="102"/>
      <c r="BE93" s="102"/>
      <c r="BF93" s="102"/>
      <c r="BG93" s="102"/>
      <c r="BH93" s="102">
        <f>VLOOKUP($D93,'факт '!$D$7:$AQ$89,15,0)</f>
        <v>2</v>
      </c>
      <c r="BI93" s="102">
        <f>VLOOKUP($D93,'факт '!$D$7:$AQ$89,16,0)</f>
        <v>237040.72</v>
      </c>
      <c r="BJ93" s="102">
        <f>VLOOKUP($D93,'факт '!$D$7:$AQ$89,17,0)</f>
        <v>0</v>
      </c>
      <c r="BK93" s="102">
        <f>VLOOKUP($D93,'факт '!$D$7:$AQ$89,18,0)</f>
        <v>0</v>
      </c>
      <c r="BL93" s="102">
        <f t="shared" ref="BL93:BL94" si="2738">SUM(BH93+BJ93)</f>
        <v>2</v>
      </c>
      <c r="BM93" s="102">
        <f t="shared" ref="BM93:BM94" si="2739">SUM(BI93+BK93)</f>
        <v>237040.72</v>
      </c>
      <c r="BN93" s="103">
        <f t="shared" ref="BN93:BN94" si="2740">SUM(BH93-BF93)</f>
        <v>2</v>
      </c>
      <c r="BO93" s="103">
        <f t="shared" ref="BO93:BO94" si="2741">SUM(BI93-BG93)</f>
        <v>237040.72</v>
      </c>
      <c r="BP93" s="102"/>
      <c r="BQ93" s="102"/>
      <c r="BR93" s="102"/>
      <c r="BS93" s="102"/>
      <c r="BT93" s="102">
        <f>VLOOKUP($D93,'факт '!$D$7:$AQ$89,19,0)</f>
        <v>0</v>
      </c>
      <c r="BU93" s="102">
        <f>VLOOKUP($D93,'факт '!$D$7:$AQ$89,20,0)</f>
        <v>0</v>
      </c>
      <c r="BV93" s="102">
        <f>VLOOKUP($D93,'факт '!$D$7:$AQ$89,21,0)</f>
        <v>0</v>
      </c>
      <c r="BW93" s="102">
        <f>VLOOKUP($D93,'факт '!$D$7:$AQ$89,22,0)</f>
        <v>0</v>
      </c>
      <c r="BX93" s="102">
        <f t="shared" ref="BX93:BX94" si="2742">SUM(BT93+BV93)</f>
        <v>0</v>
      </c>
      <c r="BY93" s="102">
        <f t="shared" ref="BY93:BY94" si="2743">SUM(BU93+BW93)</f>
        <v>0</v>
      </c>
      <c r="BZ93" s="103">
        <f t="shared" ref="BZ93:BZ94" si="2744">SUM(BT93-BR93)</f>
        <v>0</v>
      </c>
      <c r="CA93" s="103">
        <f t="shared" ref="CA93:CA94" si="2745">SUM(BU93-BS93)</f>
        <v>0</v>
      </c>
      <c r="CB93" s="102"/>
      <c r="CC93" s="102"/>
      <c r="CD93" s="102"/>
      <c r="CE93" s="102"/>
      <c r="CF93" s="102">
        <f>VLOOKUP($D93,'факт '!$D$7:$AQ$89,23,0)</f>
        <v>30</v>
      </c>
      <c r="CG93" s="102">
        <f>VLOOKUP($D93,'факт '!$D$7:$AQ$89,24,0)</f>
        <v>3555610.8000000007</v>
      </c>
      <c r="CH93" s="102">
        <f>VLOOKUP($D93,'факт '!$D$7:$AQ$89,25,0)</f>
        <v>5</v>
      </c>
      <c r="CI93" s="102">
        <f>VLOOKUP($D93,'факт '!$D$7:$AQ$89,26,0)</f>
        <v>592601.80000000005</v>
      </c>
      <c r="CJ93" s="102">
        <f t="shared" ref="CJ93:CJ94" si="2746">SUM(CF93+CH93)</f>
        <v>35</v>
      </c>
      <c r="CK93" s="102">
        <f t="shared" ref="CK93:CK94" si="2747">SUM(CG93+CI93)</f>
        <v>4148212.6000000006</v>
      </c>
      <c r="CL93" s="103">
        <f t="shared" ref="CL93:CL94" si="2748">SUM(CF93-CD93)</f>
        <v>30</v>
      </c>
      <c r="CM93" s="103">
        <f t="shared" ref="CM93:CM94" si="2749">SUM(CG93-CE93)</f>
        <v>3555610.8000000007</v>
      </c>
      <c r="CN93" s="102"/>
      <c r="CO93" s="102"/>
      <c r="CP93" s="102"/>
      <c r="CQ93" s="102"/>
      <c r="CR93" s="102">
        <f>VLOOKUP($D93,'факт '!$D$7:$AQ$89,27,0)</f>
        <v>0</v>
      </c>
      <c r="CS93" s="102">
        <f>VLOOKUP($D93,'факт '!$D$7:$AQ$89,28,0)</f>
        <v>0</v>
      </c>
      <c r="CT93" s="102">
        <f>VLOOKUP($D93,'факт '!$D$7:$AQ$89,29,0)</f>
        <v>0</v>
      </c>
      <c r="CU93" s="102">
        <f>VLOOKUP($D93,'факт '!$D$7:$AQ$89,30,0)</f>
        <v>0</v>
      </c>
      <c r="CV93" s="102">
        <f t="shared" ref="CV93:CV94" si="2750">SUM(CR93+CT93)</f>
        <v>0</v>
      </c>
      <c r="CW93" s="102">
        <f t="shared" ref="CW93:CW94" si="2751">SUM(CS93+CU93)</f>
        <v>0</v>
      </c>
      <c r="CX93" s="103">
        <f t="shared" ref="CX93:CX94" si="2752">SUM(CR93-CP93)</f>
        <v>0</v>
      </c>
      <c r="CY93" s="103">
        <f t="shared" ref="CY93:CY94" si="2753">SUM(CS93-CQ93)</f>
        <v>0</v>
      </c>
      <c r="CZ93" s="102"/>
      <c r="DA93" s="102"/>
      <c r="DB93" s="102"/>
      <c r="DC93" s="102"/>
      <c r="DD93" s="102">
        <f>VLOOKUP($D93,'факт '!$D$7:$AQ$89,31,0)</f>
        <v>0</v>
      </c>
      <c r="DE93" s="102">
        <f>VLOOKUP($D93,'факт '!$D$7:$AQ$89,32,0)</f>
        <v>0</v>
      </c>
      <c r="DF93" s="102"/>
      <c r="DG93" s="102"/>
      <c r="DH93" s="102">
        <f t="shared" ref="DH93:DH94" si="2754">SUM(DD93+DF93)</f>
        <v>0</v>
      </c>
      <c r="DI93" s="102">
        <f t="shared" ref="DI93:DI94" si="2755">SUM(DE93+DG93)</f>
        <v>0</v>
      </c>
      <c r="DJ93" s="103">
        <f t="shared" ref="DJ93:DJ94" si="2756">SUM(DD93-DB93)</f>
        <v>0</v>
      </c>
      <c r="DK93" s="103">
        <f t="shared" ref="DK93:DK94" si="2757">SUM(DE93-DC93)</f>
        <v>0</v>
      </c>
      <c r="DL93" s="102"/>
      <c r="DM93" s="102"/>
      <c r="DN93" s="102"/>
      <c r="DO93" s="102"/>
      <c r="DP93" s="102">
        <f>VLOOKUP($D93,'факт '!$D$7:$AQ$89,13,0)</f>
        <v>0</v>
      </c>
      <c r="DQ93" s="102">
        <f>VLOOKUP($D93,'факт '!$D$7:$AQ$89,14,0)</f>
        <v>0</v>
      </c>
      <c r="DR93" s="102"/>
      <c r="DS93" s="102"/>
      <c r="DT93" s="102">
        <f t="shared" ref="DT93:DT94" si="2758">SUM(DP93+DR93)</f>
        <v>0</v>
      </c>
      <c r="DU93" s="102">
        <f t="shared" ref="DU93:DU94" si="2759">SUM(DQ93+DS93)</f>
        <v>0</v>
      </c>
      <c r="DV93" s="103">
        <f t="shared" ref="DV93:DV94" si="2760">SUM(DP93-DN93)</f>
        <v>0</v>
      </c>
      <c r="DW93" s="103">
        <f t="shared" ref="DW93:DW94" si="2761">SUM(DQ93-DO93)</f>
        <v>0</v>
      </c>
      <c r="DX93" s="102"/>
      <c r="DY93" s="102"/>
      <c r="DZ93" s="102"/>
      <c r="EA93" s="102"/>
      <c r="EB93" s="102">
        <f>VLOOKUP($D93,'факт '!$D$7:$AQ$89,33,0)</f>
        <v>0</v>
      </c>
      <c r="EC93" s="102">
        <f>VLOOKUP($D93,'факт '!$D$7:$AQ$89,34,0)</f>
        <v>0</v>
      </c>
      <c r="ED93" s="102">
        <f>VLOOKUP($D93,'факт '!$D$7:$AQ$89,35,0)</f>
        <v>0</v>
      </c>
      <c r="EE93" s="102">
        <f>VLOOKUP($D93,'факт '!$D$7:$AQ$89,36,0)</f>
        <v>0</v>
      </c>
      <c r="EF93" s="102">
        <f t="shared" ref="EF93:EF94" si="2762">SUM(EB93+ED93)</f>
        <v>0</v>
      </c>
      <c r="EG93" s="102">
        <f t="shared" ref="EG93:EG94" si="2763">SUM(EC93+EE93)</f>
        <v>0</v>
      </c>
      <c r="EH93" s="103">
        <f t="shared" ref="EH93:EH94" si="2764">SUM(EB93-DZ93)</f>
        <v>0</v>
      </c>
      <c r="EI93" s="103">
        <f t="shared" ref="EI93:EI94" si="2765">SUM(EC93-EA93)</f>
        <v>0</v>
      </c>
      <c r="EJ93" s="102"/>
      <c r="EK93" s="102"/>
      <c r="EL93" s="102"/>
      <c r="EM93" s="102"/>
      <c r="EN93" s="102">
        <f>VLOOKUP($D93,'факт '!$D$7:$AQ$89,37,0)</f>
        <v>0</v>
      </c>
      <c r="EO93" s="102">
        <f>VLOOKUP($D93,'факт '!$D$7:$AQ$89,38,0)</f>
        <v>0</v>
      </c>
      <c r="EP93" s="102">
        <f>VLOOKUP($D93,'факт '!$D$7:$AQ$89,39,0)</f>
        <v>0</v>
      </c>
      <c r="EQ93" s="102">
        <f>VLOOKUP($D93,'факт '!$D$7:$AQ$89,40,0)</f>
        <v>0</v>
      </c>
      <c r="ER93" s="102">
        <f t="shared" ref="ER93:ER94" si="2766">SUM(EN93+EP93)</f>
        <v>0</v>
      </c>
      <c r="ES93" s="102">
        <f t="shared" ref="ES93:ES94" si="2767">SUM(EO93+EQ93)</f>
        <v>0</v>
      </c>
      <c r="ET93" s="103">
        <f t="shared" ref="ET93:ET94" si="2768">SUM(EN93-EL93)</f>
        <v>0</v>
      </c>
      <c r="EU93" s="103">
        <f t="shared" ref="EU93:EU94" si="2769">SUM(EO93-EM93)</f>
        <v>0</v>
      </c>
      <c r="EV93" s="102"/>
      <c r="EW93" s="102"/>
      <c r="EX93" s="102"/>
      <c r="EY93" s="102"/>
      <c r="EZ93" s="102"/>
      <c r="FA93" s="102"/>
      <c r="FB93" s="102"/>
      <c r="FC93" s="102"/>
      <c r="FD93" s="102">
        <f t="shared" ref="FD93:FD95" si="2770">SUM(EZ93+FB93)</f>
        <v>0</v>
      </c>
      <c r="FE93" s="102">
        <f t="shared" ref="FE93:FE95" si="2771">SUM(FA93+FC93)</f>
        <v>0</v>
      </c>
      <c r="FF93" s="103">
        <f t="shared" si="2295"/>
        <v>0</v>
      </c>
      <c r="FG93" s="103">
        <f t="shared" si="2296"/>
        <v>0</v>
      </c>
      <c r="FH93" s="102"/>
      <c r="FI93" s="102"/>
      <c r="FJ93" s="102"/>
      <c r="FK93" s="102"/>
      <c r="FL93" s="102"/>
      <c r="FM93" s="102"/>
      <c r="FN93" s="102"/>
      <c r="FO93" s="102"/>
      <c r="FP93" s="102">
        <f t="shared" ref="FP93:FP95" si="2772">SUM(FL93+FN93)</f>
        <v>0</v>
      </c>
      <c r="FQ93" s="102">
        <f t="shared" ref="FQ93:FQ95" si="2773">SUM(FM93+FO93)</f>
        <v>0</v>
      </c>
      <c r="FR93" s="103">
        <f t="shared" si="2298"/>
        <v>0</v>
      </c>
      <c r="FS93" s="103">
        <f t="shared" si="2299"/>
        <v>0</v>
      </c>
      <c r="FT93" s="102"/>
      <c r="FU93" s="102"/>
      <c r="FV93" s="102"/>
      <c r="FW93" s="102"/>
      <c r="FX93" s="102"/>
      <c r="FY93" s="102"/>
      <c r="FZ93" s="102"/>
      <c r="GA93" s="102"/>
      <c r="GB93" s="102">
        <f t="shared" ref="GB93:GB95" si="2774">SUM(FX93+FZ93)</f>
        <v>0</v>
      </c>
      <c r="GC93" s="102">
        <f t="shared" ref="GC93:GC95" si="2775">SUM(FY93+GA93)</f>
        <v>0</v>
      </c>
      <c r="GD93" s="103">
        <f t="shared" si="2301"/>
        <v>0</v>
      </c>
      <c r="GE93" s="103">
        <f t="shared" si="2302"/>
        <v>0</v>
      </c>
      <c r="GF93" s="102">
        <f t="shared" ref="GF93:GF95" si="2776">SUM(H93,T93,AF93,AR93,BD93,BP93,CB93,CN93,CZ93,DL93,DX93,EJ93,EV93)</f>
        <v>0</v>
      </c>
      <c r="GG93" s="102">
        <f t="shared" ref="GG93:GG95" si="2777">SUM(I93,U93,AG93,AS93,BE93,BQ93,CC93,CO93,DA93,DM93,DY93,EK93,EW93)</f>
        <v>0</v>
      </c>
      <c r="GH93" s="102">
        <f t="shared" ref="GH93:GH95" si="2778">SUM(J93,V93,AH93,AT93,BF93,BR93,CD93,CP93,DB93,DN93,DZ93,EL93,EX93)</f>
        <v>0</v>
      </c>
      <c r="GI93" s="102">
        <f t="shared" ref="GI93:GI95" si="2779">SUM(K93,W93,AI93,AU93,BG93,BS93,CE93,CQ93,DC93,DO93,EA93,EM93,EY93)</f>
        <v>0</v>
      </c>
      <c r="GJ93" s="102">
        <f t="shared" ref="GJ93:GJ94" si="2780">SUM(L93,X93,AJ93,AV93,BH93,BT93,CF93,CR93,DD93,DP93,EB93,EN93,EZ93)</f>
        <v>32</v>
      </c>
      <c r="GK93" s="102">
        <f t="shared" ref="GK93:GK94" si="2781">SUM(M93,Y93,AK93,AW93,BI93,BU93,CG93,CS93,DE93,DQ93,EC93,EO93,FA93)</f>
        <v>3792651.5200000009</v>
      </c>
      <c r="GL93" s="102">
        <f t="shared" ref="GL93:GL94" si="2782">SUM(N93,Z93,AL93,AX93,BJ93,BV93,CH93,CT93,DF93,DR93,ED93,EP93,FB93)</f>
        <v>5</v>
      </c>
      <c r="GM93" s="102">
        <f t="shared" ref="GM93:GM94" si="2783">SUM(O93,AA93,AM93,AY93,BK93,BW93,CI93,CU93,DG93,DS93,EE93,EQ93,FC93)</f>
        <v>592601.80000000005</v>
      </c>
      <c r="GN93" s="102">
        <f t="shared" ref="GN93:GN94" si="2784">SUM(P93,AB93,AN93,AZ93,BL93,BX93,CJ93,CV93,DH93,DT93,EF93,ER93,FD93)</f>
        <v>37</v>
      </c>
      <c r="GO93" s="102">
        <f t="shared" ref="GO93:GO94" si="2785">SUM(Q93,AC93,AO93,BA93,BM93,BY93,CK93,CW93,DI93,DU93,EG93,ES93,FE93)</f>
        <v>4385253.32</v>
      </c>
      <c r="GP93" s="102"/>
      <c r="GQ93" s="102"/>
      <c r="GR93" s="147"/>
      <c r="GS93" s="81"/>
      <c r="GT93" s="183">
        <v>118520.3584</v>
      </c>
      <c r="GU93" s="183">
        <f t="shared" si="2389"/>
        <v>118520.36000000003</v>
      </c>
    </row>
    <row r="94" spans="2:203" ht="59.25" customHeight="1" x14ac:dyDescent="0.2">
      <c r="B94" s="169" t="s">
        <v>183</v>
      </c>
      <c r="C94" s="170" t="s">
        <v>184</v>
      </c>
      <c r="D94" s="171">
        <v>359</v>
      </c>
      <c r="E94" s="172" t="s">
        <v>300</v>
      </c>
      <c r="F94" s="89">
        <v>19</v>
      </c>
      <c r="G94" s="101">
        <v>118520.3584</v>
      </c>
      <c r="H94" s="102"/>
      <c r="I94" s="102"/>
      <c r="J94" s="102"/>
      <c r="K94" s="102"/>
      <c r="L94" s="102">
        <f>VLOOKUP($D94,'факт '!$D$7:$AQ$89,3,0)</f>
        <v>0</v>
      </c>
      <c r="M94" s="102">
        <f>VLOOKUP($D94,'факт '!$D$7:$AQ$89,4,0)</f>
        <v>0</v>
      </c>
      <c r="N94" s="102"/>
      <c r="O94" s="102"/>
      <c r="P94" s="102">
        <f t="shared" si="2722"/>
        <v>0</v>
      </c>
      <c r="Q94" s="102">
        <f t="shared" si="2723"/>
        <v>0</v>
      </c>
      <c r="R94" s="103">
        <f t="shared" si="2724"/>
        <v>0</v>
      </c>
      <c r="S94" s="103">
        <f t="shared" si="2725"/>
        <v>0</v>
      </c>
      <c r="T94" s="102"/>
      <c r="U94" s="102"/>
      <c r="V94" s="102"/>
      <c r="W94" s="102"/>
      <c r="X94" s="102">
        <f>VLOOKUP($D94,'факт '!$D$7:$AQ$89,7,0)</f>
        <v>0</v>
      </c>
      <c r="Y94" s="102">
        <f>VLOOKUP($D94,'факт '!$D$7:$AQ$89,8,0)</f>
        <v>0</v>
      </c>
      <c r="Z94" s="102">
        <f>VLOOKUP($D94,'факт '!$D$7:$AQ$89,9,0)</f>
        <v>0</v>
      </c>
      <c r="AA94" s="102">
        <f>VLOOKUP($D94,'факт '!$D$7:$AQ$89,10,0)</f>
        <v>0</v>
      </c>
      <c r="AB94" s="102">
        <f t="shared" si="2726"/>
        <v>0</v>
      </c>
      <c r="AC94" s="102">
        <f t="shared" si="2727"/>
        <v>0</v>
      </c>
      <c r="AD94" s="103">
        <f t="shared" si="2728"/>
        <v>0</v>
      </c>
      <c r="AE94" s="103">
        <f t="shared" si="2729"/>
        <v>0</v>
      </c>
      <c r="AF94" s="102"/>
      <c r="AG94" s="102"/>
      <c r="AH94" s="102"/>
      <c r="AI94" s="102"/>
      <c r="AJ94" s="102">
        <f>VLOOKUP($D94,'факт '!$D$7:$AQ$89,5,0)</f>
        <v>0</v>
      </c>
      <c r="AK94" s="102">
        <f>VLOOKUP($D94,'факт '!$D$7:$AQ$89,6,0)</f>
        <v>0</v>
      </c>
      <c r="AL94" s="102"/>
      <c r="AM94" s="102"/>
      <c r="AN94" s="102">
        <f t="shared" si="2730"/>
        <v>0</v>
      </c>
      <c r="AO94" s="102">
        <f t="shared" si="2731"/>
        <v>0</v>
      </c>
      <c r="AP94" s="103">
        <f t="shared" si="2732"/>
        <v>0</v>
      </c>
      <c r="AQ94" s="103">
        <f t="shared" si="2733"/>
        <v>0</v>
      </c>
      <c r="AR94" s="102"/>
      <c r="AS94" s="102"/>
      <c r="AT94" s="102"/>
      <c r="AU94" s="102"/>
      <c r="AV94" s="102">
        <f>VLOOKUP($D94,'факт '!$D$7:$AQ$89,11,0)</f>
        <v>0</v>
      </c>
      <c r="AW94" s="102">
        <f>VLOOKUP($D94,'факт '!$D$7:$AQ$89,12,0)</f>
        <v>0</v>
      </c>
      <c r="AX94" s="102"/>
      <c r="AY94" s="102"/>
      <c r="AZ94" s="102">
        <f t="shared" si="2734"/>
        <v>0</v>
      </c>
      <c r="BA94" s="102">
        <f t="shared" si="2735"/>
        <v>0</v>
      </c>
      <c r="BB94" s="103">
        <f t="shared" si="2736"/>
        <v>0</v>
      </c>
      <c r="BC94" s="103">
        <f t="shared" si="2737"/>
        <v>0</v>
      </c>
      <c r="BD94" s="102"/>
      <c r="BE94" s="102"/>
      <c r="BF94" s="102"/>
      <c r="BG94" s="102"/>
      <c r="BH94" s="102">
        <f>VLOOKUP($D94,'факт '!$D$7:$AQ$89,15,0)</f>
        <v>0</v>
      </c>
      <c r="BI94" s="102">
        <f>VLOOKUP($D94,'факт '!$D$7:$AQ$89,16,0)</f>
        <v>0</v>
      </c>
      <c r="BJ94" s="102">
        <f>VLOOKUP($D94,'факт '!$D$7:$AQ$89,17,0)</f>
        <v>0</v>
      </c>
      <c r="BK94" s="102">
        <f>VLOOKUP($D94,'факт '!$D$7:$AQ$89,18,0)</f>
        <v>0</v>
      </c>
      <c r="BL94" s="102">
        <f t="shared" si="2738"/>
        <v>0</v>
      </c>
      <c r="BM94" s="102">
        <f t="shared" si="2739"/>
        <v>0</v>
      </c>
      <c r="BN94" s="103">
        <f t="shared" si="2740"/>
        <v>0</v>
      </c>
      <c r="BO94" s="103">
        <f t="shared" si="2741"/>
        <v>0</v>
      </c>
      <c r="BP94" s="102"/>
      <c r="BQ94" s="102"/>
      <c r="BR94" s="102"/>
      <c r="BS94" s="102"/>
      <c r="BT94" s="102">
        <f>VLOOKUP($D94,'факт '!$D$7:$AQ$89,19,0)</f>
        <v>0</v>
      </c>
      <c r="BU94" s="102">
        <f>VLOOKUP($D94,'факт '!$D$7:$AQ$89,20,0)</f>
        <v>0</v>
      </c>
      <c r="BV94" s="102">
        <f>VLOOKUP($D94,'факт '!$D$7:$AQ$89,21,0)</f>
        <v>0</v>
      </c>
      <c r="BW94" s="102">
        <f>VLOOKUP($D94,'факт '!$D$7:$AQ$89,22,0)</f>
        <v>0</v>
      </c>
      <c r="BX94" s="102">
        <f t="shared" si="2742"/>
        <v>0</v>
      </c>
      <c r="BY94" s="102">
        <f t="shared" si="2743"/>
        <v>0</v>
      </c>
      <c r="BZ94" s="103">
        <f t="shared" si="2744"/>
        <v>0</v>
      </c>
      <c r="CA94" s="103">
        <f t="shared" si="2745"/>
        <v>0</v>
      </c>
      <c r="CB94" s="102"/>
      <c r="CC94" s="102"/>
      <c r="CD94" s="102"/>
      <c r="CE94" s="102"/>
      <c r="CF94" s="102">
        <f>VLOOKUP($D94,'факт '!$D$7:$AQ$89,23,0)</f>
        <v>4</v>
      </c>
      <c r="CG94" s="102">
        <f>VLOOKUP($D94,'факт '!$D$7:$AQ$89,24,0)</f>
        <v>474081.44</v>
      </c>
      <c r="CH94" s="102">
        <f>VLOOKUP($D94,'факт '!$D$7:$AQ$89,25,0)</f>
        <v>0</v>
      </c>
      <c r="CI94" s="102">
        <f>VLOOKUP($D94,'факт '!$D$7:$AQ$89,26,0)</f>
        <v>0</v>
      </c>
      <c r="CJ94" s="102">
        <f t="shared" si="2746"/>
        <v>4</v>
      </c>
      <c r="CK94" s="102">
        <f t="shared" si="2747"/>
        <v>474081.44</v>
      </c>
      <c r="CL94" s="103">
        <f t="shared" si="2748"/>
        <v>4</v>
      </c>
      <c r="CM94" s="103">
        <f t="shared" si="2749"/>
        <v>474081.44</v>
      </c>
      <c r="CN94" s="102"/>
      <c r="CO94" s="102"/>
      <c r="CP94" s="102"/>
      <c r="CQ94" s="102"/>
      <c r="CR94" s="102">
        <f>VLOOKUP($D94,'факт '!$D$7:$AQ$89,27,0)</f>
        <v>0</v>
      </c>
      <c r="CS94" s="102">
        <f>VLOOKUP($D94,'факт '!$D$7:$AQ$89,28,0)</f>
        <v>0</v>
      </c>
      <c r="CT94" s="102">
        <f>VLOOKUP($D94,'факт '!$D$7:$AQ$89,29,0)</f>
        <v>0</v>
      </c>
      <c r="CU94" s="102">
        <f>VLOOKUP($D94,'факт '!$D$7:$AQ$89,30,0)</f>
        <v>0</v>
      </c>
      <c r="CV94" s="102">
        <f t="shared" si="2750"/>
        <v>0</v>
      </c>
      <c r="CW94" s="102">
        <f t="shared" si="2751"/>
        <v>0</v>
      </c>
      <c r="CX94" s="103">
        <f t="shared" si="2752"/>
        <v>0</v>
      </c>
      <c r="CY94" s="103">
        <f t="shared" si="2753"/>
        <v>0</v>
      </c>
      <c r="CZ94" s="102"/>
      <c r="DA94" s="102"/>
      <c r="DB94" s="102"/>
      <c r="DC94" s="102"/>
      <c r="DD94" s="102">
        <f>VLOOKUP($D94,'факт '!$D$7:$AQ$89,31,0)</f>
        <v>0</v>
      </c>
      <c r="DE94" s="102">
        <f>VLOOKUP($D94,'факт '!$D$7:$AQ$89,32,0)</f>
        <v>0</v>
      </c>
      <c r="DF94" s="102"/>
      <c r="DG94" s="102"/>
      <c r="DH94" s="102">
        <f t="shared" si="2754"/>
        <v>0</v>
      </c>
      <c r="DI94" s="102">
        <f t="shared" si="2755"/>
        <v>0</v>
      </c>
      <c r="DJ94" s="103">
        <f t="shared" si="2756"/>
        <v>0</v>
      </c>
      <c r="DK94" s="103">
        <f t="shared" si="2757"/>
        <v>0</v>
      </c>
      <c r="DL94" s="102"/>
      <c r="DM94" s="102"/>
      <c r="DN94" s="102"/>
      <c r="DO94" s="102"/>
      <c r="DP94" s="102">
        <f>VLOOKUP($D94,'факт '!$D$7:$AQ$89,13,0)</f>
        <v>0</v>
      </c>
      <c r="DQ94" s="102">
        <f>VLOOKUP($D94,'факт '!$D$7:$AQ$89,14,0)</f>
        <v>0</v>
      </c>
      <c r="DR94" s="102"/>
      <c r="DS94" s="102"/>
      <c r="DT94" s="102">
        <f t="shared" si="2758"/>
        <v>0</v>
      </c>
      <c r="DU94" s="102">
        <f t="shared" si="2759"/>
        <v>0</v>
      </c>
      <c r="DV94" s="103">
        <f t="shared" si="2760"/>
        <v>0</v>
      </c>
      <c r="DW94" s="103">
        <f t="shared" si="2761"/>
        <v>0</v>
      </c>
      <c r="DX94" s="102"/>
      <c r="DY94" s="102"/>
      <c r="DZ94" s="102"/>
      <c r="EA94" s="102"/>
      <c r="EB94" s="102">
        <f>VLOOKUP($D94,'факт '!$D$7:$AQ$89,33,0)</f>
        <v>0</v>
      </c>
      <c r="EC94" s="102">
        <f>VLOOKUP($D94,'факт '!$D$7:$AQ$89,34,0)</f>
        <v>0</v>
      </c>
      <c r="ED94" s="102">
        <f>VLOOKUP($D94,'факт '!$D$7:$AQ$89,35,0)</f>
        <v>0</v>
      </c>
      <c r="EE94" s="102">
        <f>VLOOKUP($D94,'факт '!$D$7:$AQ$89,36,0)</f>
        <v>0</v>
      </c>
      <c r="EF94" s="102">
        <f t="shared" si="2762"/>
        <v>0</v>
      </c>
      <c r="EG94" s="102">
        <f t="shared" si="2763"/>
        <v>0</v>
      </c>
      <c r="EH94" s="103">
        <f t="shared" si="2764"/>
        <v>0</v>
      </c>
      <c r="EI94" s="103">
        <f t="shared" si="2765"/>
        <v>0</v>
      </c>
      <c r="EJ94" s="102"/>
      <c r="EK94" s="102"/>
      <c r="EL94" s="102"/>
      <c r="EM94" s="102"/>
      <c r="EN94" s="102">
        <f>VLOOKUP($D94,'факт '!$D$7:$AQ$89,37,0)</f>
        <v>0</v>
      </c>
      <c r="EO94" s="102">
        <f>VLOOKUP($D94,'факт '!$D$7:$AQ$89,38,0)</f>
        <v>0</v>
      </c>
      <c r="EP94" s="102">
        <f>VLOOKUP($D94,'факт '!$D$7:$AQ$89,39,0)</f>
        <v>0</v>
      </c>
      <c r="EQ94" s="102">
        <f>VLOOKUP($D94,'факт '!$D$7:$AQ$89,40,0)</f>
        <v>0</v>
      </c>
      <c r="ER94" s="102">
        <f t="shared" si="2766"/>
        <v>0</v>
      </c>
      <c r="ES94" s="102">
        <f t="shared" si="2767"/>
        <v>0</v>
      </c>
      <c r="ET94" s="103">
        <f t="shared" si="2768"/>
        <v>0</v>
      </c>
      <c r="EU94" s="103">
        <f t="shared" si="2769"/>
        <v>0</v>
      </c>
      <c r="EV94" s="102"/>
      <c r="EW94" s="102"/>
      <c r="EX94" s="102"/>
      <c r="EY94" s="102"/>
      <c r="EZ94" s="102"/>
      <c r="FA94" s="102"/>
      <c r="FB94" s="102"/>
      <c r="FC94" s="102"/>
      <c r="FD94" s="102"/>
      <c r="FE94" s="102"/>
      <c r="FF94" s="103"/>
      <c r="FG94" s="103"/>
      <c r="FH94" s="102"/>
      <c r="FI94" s="102"/>
      <c r="FJ94" s="102"/>
      <c r="FK94" s="102"/>
      <c r="FL94" s="102"/>
      <c r="FM94" s="102"/>
      <c r="FN94" s="102"/>
      <c r="FO94" s="102"/>
      <c r="FP94" s="102"/>
      <c r="FQ94" s="102"/>
      <c r="FR94" s="103"/>
      <c r="FS94" s="103"/>
      <c r="FT94" s="102"/>
      <c r="FU94" s="102"/>
      <c r="FV94" s="102"/>
      <c r="FW94" s="102"/>
      <c r="FX94" s="102"/>
      <c r="FY94" s="102"/>
      <c r="FZ94" s="102"/>
      <c r="GA94" s="102"/>
      <c r="GB94" s="102"/>
      <c r="GC94" s="102"/>
      <c r="GD94" s="103"/>
      <c r="GE94" s="103"/>
      <c r="GF94" s="102"/>
      <c r="GG94" s="102"/>
      <c r="GH94" s="102"/>
      <c r="GI94" s="102"/>
      <c r="GJ94" s="102">
        <f t="shared" si="2780"/>
        <v>4</v>
      </c>
      <c r="GK94" s="102">
        <f t="shared" si="2781"/>
        <v>474081.44</v>
      </c>
      <c r="GL94" s="102">
        <f t="shared" si="2782"/>
        <v>0</v>
      </c>
      <c r="GM94" s="102">
        <f t="shared" si="2783"/>
        <v>0</v>
      </c>
      <c r="GN94" s="102">
        <f t="shared" si="2784"/>
        <v>4</v>
      </c>
      <c r="GO94" s="102">
        <f t="shared" si="2785"/>
        <v>474081.44</v>
      </c>
      <c r="GP94" s="102"/>
      <c r="GQ94" s="102"/>
      <c r="GR94" s="147"/>
      <c r="GS94" s="81"/>
      <c r="GT94" s="183">
        <v>118520.3584</v>
      </c>
      <c r="GU94" s="183">
        <f t="shared" si="2389"/>
        <v>118520.36</v>
      </c>
    </row>
    <row r="95" spans="2:203" hidden="1" x14ac:dyDescent="0.2">
      <c r="B95" s="81"/>
      <c r="C95" s="82"/>
      <c r="D95" s="89"/>
      <c r="E95" s="88"/>
      <c r="F95" s="89"/>
      <c r="G95" s="101"/>
      <c r="H95" s="102"/>
      <c r="I95" s="102"/>
      <c r="J95" s="102"/>
      <c r="K95" s="102"/>
      <c r="L95" s="102"/>
      <c r="M95" s="102"/>
      <c r="N95" s="102"/>
      <c r="O95" s="102"/>
      <c r="P95" s="102">
        <f t="shared" ref="P95:P101" si="2786">SUM(L95+N95)</f>
        <v>0</v>
      </c>
      <c r="Q95" s="102">
        <f t="shared" ref="Q95:Q101" si="2787">SUM(M95+O95)</f>
        <v>0</v>
      </c>
      <c r="R95" s="103">
        <f t="shared" si="2536"/>
        <v>0</v>
      </c>
      <c r="S95" s="103">
        <f t="shared" si="2537"/>
        <v>0</v>
      </c>
      <c r="T95" s="102"/>
      <c r="U95" s="102"/>
      <c r="V95" s="102"/>
      <c r="W95" s="102"/>
      <c r="X95" s="102"/>
      <c r="Y95" s="102"/>
      <c r="Z95" s="102"/>
      <c r="AA95" s="102"/>
      <c r="AB95" s="102">
        <f t="shared" ref="AB95" si="2788">SUM(X95+Z95)</f>
        <v>0</v>
      </c>
      <c r="AC95" s="102">
        <f t="shared" ref="AC95" si="2789">SUM(Y95+AA95)</f>
        <v>0</v>
      </c>
      <c r="AD95" s="103">
        <f t="shared" si="2263"/>
        <v>0</v>
      </c>
      <c r="AE95" s="103">
        <f t="shared" si="2264"/>
        <v>0</v>
      </c>
      <c r="AF95" s="102"/>
      <c r="AG95" s="102"/>
      <c r="AH95" s="102"/>
      <c r="AI95" s="102"/>
      <c r="AJ95" s="102"/>
      <c r="AK95" s="102"/>
      <c r="AL95" s="102"/>
      <c r="AM95" s="102"/>
      <c r="AN95" s="102">
        <f t="shared" ref="AN95" si="2790">SUM(AJ95+AL95)</f>
        <v>0</v>
      </c>
      <c r="AO95" s="102">
        <f t="shared" ref="AO95" si="2791">SUM(AK95+AM95)</f>
        <v>0</v>
      </c>
      <c r="AP95" s="103">
        <f t="shared" si="2265"/>
        <v>0</v>
      </c>
      <c r="AQ95" s="103">
        <f t="shared" si="2266"/>
        <v>0</v>
      </c>
      <c r="AR95" s="102"/>
      <c r="AS95" s="102"/>
      <c r="AT95" s="102"/>
      <c r="AU95" s="102"/>
      <c r="AV95" s="102"/>
      <c r="AW95" s="102"/>
      <c r="AX95" s="102"/>
      <c r="AY95" s="102"/>
      <c r="AZ95" s="102">
        <f t="shared" ref="AZ95" si="2792">SUM(AV95+AX95)</f>
        <v>0</v>
      </c>
      <c r="BA95" s="102">
        <f t="shared" ref="BA95" si="2793">SUM(AW95+AY95)</f>
        <v>0</v>
      </c>
      <c r="BB95" s="103">
        <f t="shared" si="2268"/>
        <v>0</v>
      </c>
      <c r="BC95" s="103">
        <f t="shared" si="2269"/>
        <v>0</v>
      </c>
      <c r="BD95" s="102"/>
      <c r="BE95" s="102"/>
      <c r="BF95" s="102"/>
      <c r="BG95" s="102"/>
      <c r="BH95" s="102"/>
      <c r="BI95" s="102"/>
      <c r="BJ95" s="102"/>
      <c r="BK95" s="102"/>
      <c r="BL95" s="102">
        <f t="shared" ref="BL95" si="2794">SUM(BH95+BJ95)</f>
        <v>0</v>
      </c>
      <c r="BM95" s="102">
        <f t="shared" ref="BM95" si="2795">SUM(BI95+BK95)</f>
        <v>0</v>
      </c>
      <c r="BN95" s="103">
        <f t="shared" si="2271"/>
        <v>0</v>
      </c>
      <c r="BO95" s="103">
        <f t="shared" si="2272"/>
        <v>0</v>
      </c>
      <c r="BP95" s="102"/>
      <c r="BQ95" s="102"/>
      <c r="BR95" s="102"/>
      <c r="BS95" s="102"/>
      <c r="BT95" s="102"/>
      <c r="BU95" s="102"/>
      <c r="BV95" s="102"/>
      <c r="BW95" s="102"/>
      <c r="BX95" s="102">
        <f t="shared" ref="BX95" si="2796">SUM(BT95+BV95)</f>
        <v>0</v>
      </c>
      <c r="BY95" s="102">
        <f t="shared" ref="BY95" si="2797">SUM(BU95+BW95)</f>
        <v>0</v>
      </c>
      <c r="BZ95" s="103">
        <f t="shared" si="2274"/>
        <v>0</v>
      </c>
      <c r="CA95" s="103">
        <f t="shared" si="2275"/>
        <v>0</v>
      </c>
      <c r="CB95" s="102"/>
      <c r="CC95" s="102"/>
      <c r="CD95" s="102"/>
      <c r="CE95" s="102"/>
      <c r="CF95" s="102"/>
      <c r="CG95" s="102"/>
      <c r="CH95" s="102"/>
      <c r="CI95" s="102"/>
      <c r="CJ95" s="102">
        <f t="shared" ref="CJ95" si="2798">SUM(CF95+CH95)</f>
        <v>0</v>
      </c>
      <c r="CK95" s="102">
        <f t="shared" ref="CK95" si="2799">SUM(CG95+CI95)</f>
        <v>0</v>
      </c>
      <c r="CL95" s="103">
        <f t="shared" si="2277"/>
        <v>0</v>
      </c>
      <c r="CM95" s="103">
        <f t="shared" si="2278"/>
        <v>0</v>
      </c>
      <c r="CN95" s="102"/>
      <c r="CO95" s="102"/>
      <c r="CP95" s="102"/>
      <c r="CQ95" s="102"/>
      <c r="CR95" s="102"/>
      <c r="CS95" s="102"/>
      <c r="CT95" s="102"/>
      <c r="CU95" s="102"/>
      <c r="CV95" s="102">
        <f t="shared" ref="CV95" si="2800">SUM(CR95+CT95)</f>
        <v>0</v>
      </c>
      <c r="CW95" s="102">
        <f t="shared" ref="CW95" si="2801">SUM(CS95+CU95)</f>
        <v>0</v>
      </c>
      <c r="CX95" s="103">
        <f t="shared" si="2280"/>
        <v>0</v>
      </c>
      <c r="CY95" s="103">
        <f t="shared" si="2281"/>
        <v>0</v>
      </c>
      <c r="CZ95" s="102"/>
      <c r="DA95" s="102"/>
      <c r="DB95" s="102"/>
      <c r="DC95" s="102"/>
      <c r="DD95" s="102"/>
      <c r="DE95" s="102"/>
      <c r="DF95" s="102"/>
      <c r="DG95" s="102"/>
      <c r="DH95" s="102">
        <f t="shared" ref="DH95" si="2802">SUM(DD95+DF95)</f>
        <v>0</v>
      </c>
      <c r="DI95" s="102">
        <f t="shared" ref="DI95" si="2803">SUM(DE95+DG95)</f>
        <v>0</v>
      </c>
      <c r="DJ95" s="103">
        <f t="shared" si="2283"/>
        <v>0</v>
      </c>
      <c r="DK95" s="103">
        <f t="shared" si="2284"/>
        <v>0</v>
      </c>
      <c r="DL95" s="102"/>
      <c r="DM95" s="102"/>
      <c r="DN95" s="102"/>
      <c r="DO95" s="102"/>
      <c r="DP95" s="102"/>
      <c r="DQ95" s="102"/>
      <c r="DR95" s="102"/>
      <c r="DS95" s="102"/>
      <c r="DT95" s="102">
        <f t="shared" ref="DT95" si="2804">SUM(DP95+DR95)</f>
        <v>0</v>
      </c>
      <c r="DU95" s="102">
        <f t="shared" ref="DU95" si="2805">SUM(DQ95+DS95)</f>
        <v>0</v>
      </c>
      <c r="DV95" s="103">
        <f t="shared" si="2286"/>
        <v>0</v>
      </c>
      <c r="DW95" s="103">
        <f t="shared" si="2287"/>
        <v>0</v>
      </c>
      <c r="DX95" s="102"/>
      <c r="DY95" s="102"/>
      <c r="DZ95" s="102"/>
      <c r="EA95" s="102"/>
      <c r="EB95" s="102"/>
      <c r="EC95" s="102"/>
      <c r="ED95" s="102"/>
      <c r="EE95" s="102"/>
      <c r="EF95" s="102">
        <f t="shared" ref="EF95" si="2806">SUM(EB95+ED95)</f>
        <v>0</v>
      </c>
      <c r="EG95" s="102">
        <f t="shared" ref="EG95" si="2807">SUM(EC95+EE95)</f>
        <v>0</v>
      </c>
      <c r="EH95" s="103">
        <f t="shared" si="2289"/>
        <v>0</v>
      </c>
      <c r="EI95" s="103">
        <f t="shared" si="2290"/>
        <v>0</v>
      </c>
      <c r="EJ95" s="102"/>
      <c r="EK95" s="102"/>
      <c r="EL95" s="102"/>
      <c r="EM95" s="102"/>
      <c r="EN95" s="102"/>
      <c r="EO95" s="102"/>
      <c r="EP95" s="102"/>
      <c r="EQ95" s="102"/>
      <c r="ER95" s="102">
        <f t="shared" ref="ER95" si="2808">SUM(EN95+EP95)</f>
        <v>0</v>
      </c>
      <c r="ES95" s="102">
        <f t="shared" ref="ES95" si="2809">SUM(EO95+EQ95)</f>
        <v>0</v>
      </c>
      <c r="ET95" s="103">
        <f t="shared" si="2292"/>
        <v>0</v>
      </c>
      <c r="EU95" s="103">
        <f t="shared" si="2293"/>
        <v>0</v>
      </c>
      <c r="EV95" s="102"/>
      <c r="EW95" s="102"/>
      <c r="EX95" s="102"/>
      <c r="EY95" s="102"/>
      <c r="EZ95" s="102"/>
      <c r="FA95" s="102"/>
      <c r="FB95" s="102"/>
      <c r="FC95" s="102"/>
      <c r="FD95" s="102">
        <f t="shared" si="2770"/>
        <v>0</v>
      </c>
      <c r="FE95" s="102">
        <f t="shared" si="2771"/>
        <v>0</v>
      </c>
      <c r="FF95" s="103">
        <f t="shared" si="2295"/>
        <v>0</v>
      </c>
      <c r="FG95" s="103">
        <f t="shared" si="2296"/>
        <v>0</v>
      </c>
      <c r="FH95" s="102"/>
      <c r="FI95" s="102"/>
      <c r="FJ95" s="102"/>
      <c r="FK95" s="102"/>
      <c r="FL95" s="102"/>
      <c r="FM95" s="102"/>
      <c r="FN95" s="102"/>
      <c r="FO95" s="102"/>
      <c r="FP95" s="102">
        <f t="shared" si="2772"/>
        <v>0</v>
      </c>
      <c r="FQ95" s="102">
        <f t="shared" si="2773"/>
        <v>0</v>
      </c>
      <c r="FR95" s="103">
        <f t="shared" si="2298"/>
        <v>0</v>
      </c>
      <c r="FS95" s="103">
        <f t="shared" si="2299"/>
        <v>0</v>
      </c>
      <c r="FT95" s="102"/>
      <c r="FU95" s="102"/>
      <c r="FV95" s="102"/>
      <c r="FW95" s="102"/>
      <c r="FX95" s="102"/>
      <c r="FY95" s="102"/>
      <c r="FZ95" s="102"/>
      <c r="GA95" s="102"/>
      <c r="GB95" s="102">
        <f t="shared" si="2774"/>
        <v>0</v>
      </c>
      <c r="GC95" s="102">
        <f t="shared" si="2775"/>
        <v>0</v>
      </c>
      <c r="GD95" s="103">
        <f t="shared" si="2301"/>
        <v>0</v>
      </c>
      <c r="GE95" s="103">
        <f t="shared" si="2302"/>
        <v>0</v>
      </c>
      <c r="GF95" s="102">
        <f t="shared" si="2776"/>
        <v>0</v>
      </c>
      <c r="GG95" s="102">
        <f t="shared" si="2777"/>
        <v>0</v>
      </c>
      <c r="GH95" s="102">
        <f t="shared" si="2778"/>
        <v>0</v>
      </c>
      <c r="GI95" s="102">
        <f t="shared" si="2779"/>
        <v>0</v>
      </c>
      <c r="GJ95" s="102">
        <f t="shared" ref="GJ95" si="2810">SUM(L95,X95,AJ95,AV95,BH95,BT95,CF95,CR95,DD95,DP95,EB95,EN95,EZ95)</f>
        <v>0</v>
      </c>
      <c r="GK95" s="102">
        <f t="shared" ref="GK95" si="2811">SUM(M95,Y95,AK95,AW95,BI95,BU95,CG95,CS95,DE95,DQ95,EC95,EO95,FA95)</f>
        <v>0</v>
      </c>
      <c r="GL95" s="102">
        <f t="shared" ref="GL95" si="2812">SUM(N95,Z95,AL95,AX95,BJ95,BV95,CH95,CT95,DF95,DR95,ED95,EP95,FB95)</f>
        <v>0</v>
      </c>
      <c r="GM95" s="102">
        <f t="shared" ref="GM95" si="2813">SUM(O95,AA95,AM95,AY95,BK95,BW95,CI95,CU95,DG95,DS95,EE95,EQ95,FC95)</f>
        <v>0</v>
      </c>
      <c r="GN95" s="102">
        <f t="shared" ref="GN95" si="2814">SUM(P95,AB95,AN95,AZ95,BL95,BX95,CJ95,CV95,DH95,DT95,EF95,ER95,FD95)</f>
        <v>0</v>
      </c>
      <c r="GO95" s="102">
        <f t="shared" ref="GO95" si="2815">SUM(Q95,AC95,AO95,BA95,BM95,BY95,CK95,CW95,DI95,DU95,EG95,ES95,FE95)</f>
        <v>0</v>
      </c>
      <c r="GP95" s="102"/>
      <c r="GQ95" s="102"/>
      <c r="GR95" s="147"/>
      <c r="GS95" s="81"/>
      <c r="GT95" s="183"/>
      <c r="GU95" s="183"/>
    </row>
    <row r="96" spans="2:203" x14ac:dyDescent="0.2">
      <c r="B96" s="105"/>
      <c r="C96" s="106"/>
      <c r="D96" s="107"/>
      <c r="E96" s="127" t="s">
        <v>47</v>
      </c>
      <c r="F96" s="129">
        <v>20</v>
      </c>
      <c r="G96" s="130">
        <v>70983.635200000004</v>
      </c>
      <c r="H96" s="110"/>
      <c r="I96" s="110">
        <v>0</v>
      </c>
      <c r="J96" s="110">
        <f t="shared" si="278"/>
        <v>0</v>
      </c>
      <c r="K96" s="110">
        <f t="shared" si="279"/>
        <v>0</v>
      </c>
      <c r="L96" s="110">
        <f>SUM(L97:L101)</f>
        <v>0</v>
      </c>
      <c r="M96" s="110">
        <f t="shared" ref="M96:P96" si="2816">SUM(M97:M101)</f>
        <v>0</v>
      </c>
      <c r="N96" s="110">
        <f t="shared" si="2816"/>
        <v>0</v>
      </c>
      <c r="O96" s="110">
        <f t="shared" si="2816"/>
        <v>0</v>
      </c>
      <c r="P96" s="110">
        <f t="shared" si="2816"/>
        <v>0</v>
      </c>
      <c r="Q96" s="110">
        <f>SUM(Q97:Q101)</f>
        <v>0</v>
      </c>
      <c r="R96" s="126">
        <f t="shared" si="2536"/>
        <v>0</v>
      </c>
      <c r="S96" s="126">
        <f t="shared" si="2537"/>
        <v>0</v>
      </c>
      <c r="T96" s="110"/>
      <c r="U96" s="110">
        <v>0</v>
      </c>
      <c r="V96" s="110">
        <f t="shared" si="281"/>
        <v>0</v>
      </c>
      <c r="W96" s="110">
        <f t="shared" si="282"/>
        <v>0</v>
      </c>
      <c r="X96" s="110">
        <f>SUM(X97:X101)</f>
        <v>0</v>
      </c>
      <c r="Y96" s="110">
        <f t="shared" ref="Y96" si="2817">SUM(Y97:Y101)</f>
        <v>0</v>
      </c>
      <c r="Z96" s="110">
        <f t="shared" ref="Z96" si="2818">SUM(Z97:Z101)</f>
        <v>0</v>
      </c>
      <c r="AA96" s="110">
        <f t="shared" ref="AA96" si="2819">SUM(AA97:AA101)</f>
        <v>0</v>
      </c>
      <c r="AB96" s="110">
        <f t="shared" ref="AB96" si="2820">SUM(AB97:AB101)</f>
        <v>0</v>
      </c>
      <c r="AC96" s="110">
        <f>SUM(AC97:AC101)</f>
        <v>0</v>
      </c>
      <c r="AD96" s="126">
        <f t="shared" si="2263"/>
        <v>0</v>
      </c>
      <c r="AE96" s="126">
        <f t="shared" si="2264"/>
        <v>0</v>
      </c>
      <c r="AF96" s="110">
        <f>VLOOKUP($E96,'ВМП план'!$B$8:$AL$43,12,0)</f>
        <v>0</v>
      </c>
      <c r="AG96" s="110">
        <f>VLOOKUP($E96,'ВМП план'!$B$8:$AL$43,13,0)</f>
        <v>0</v>
      </c>
      <c r="AH96" s="110">
        <f t="shared" si="288"/>
        <v>0</v>
      </c>
      <c r="AI96" s="110">
        <f t="shared" si="289"/>
        <v>0</v>
      </c>
      <c r="AJ96" s="110">
        <f>SUM(AJ97:AJ101)</f>
        <v>0</v>
      </c>
      <c r="AK96" s="110">
        <f t="shared" ref="AK96" si="2821">SUM(AK97:AK101)</f>
        <v>0</v>
      </c>
      <c r="AL96" s="110">
        <f t="shared" ref="AL96" si="2822">SUM(AL97:AL101)</f>
        <v>0</v>
      </c>
      <c r="AM96" s="110">
        <f t="shared" ref="AM96" si="2823">SUM(AM97:AM101)</f>
        <v>0</v>
      </c>
      <c r="AN96" s="110">
        <f t="shared" ref="AN96" si="2824">SUM(AN97:AN101)</f>
        <v>0</v>
      </c>
      <c r="AO96" s="110">
        <f>SUM(AO97:AO101)</f>
        <v>0</v>
      </c>
      <c r="AP96" s="126">
        <f t="shared" si="2265"/>
        <v>0</v>
      </c>
      <c r="AQ96" s="126">
        <f t="shared" si="2266"/>
        <v>0</v>
      </c>
      <c r="AR96" s="110"/>
      <c r="AS96" s="110"/>
      <c r="AT96" s="110">
        <f t="shared" si="295"/>
        <v>0</v>
      </c>
      <c r="AU96" s="110">
        <f t="shared" si="296"/>
        <v>0</v>
      </c>
      <c r="AV96" s="110">
        <f>SUM(AV97:AV101)</f>
        <v>0</v>
      </c>
      <c r="AW96" s="110">
        <f t="shared" ref="AW96" si="2825">SUM(AW97:AW101)</f>
        <v>0</v>
      </c>
      <c r="AX96" s="110">
        <f t="shared" ref="AX96" si="2826">SUM(AX97:AX101)</f>
        <v>0</v>
      </c>
      <c r="AY96" s="110">
        <f t="shared" ref="AY96" si="2827">SUM(AY97:AY101)</f>
        <v>0</v>
      </c>
      <c r="AZ96" s="110">
        <f t="shared" ref="AZ96" si="2828">SUM(AZ97:AZ101)</f>
        <v>0</v>
      </c>
      <c r="BA96" s="110">
        <f>SUM(BA97:BA101)</f>
        <v>0</v>
      </c>
      <c r="BB96" s="126">
        <f t="shared" si="2268"/>
        <v>0</v>
      </c>
      <c r="BC96" s="126">
        <f t="shared" si="2269"/>
        <v>0</v>
      </c>
      <c r="BD96" s="110">
        <v>40</v>
      </c>
      <c r="BE96" s="110">
        <v>2839345.4080000003</v>
      </c>
      <c r="BF96" s="110">
        <f t="shared" si="302"/>
        <v>10</v>
      </c>
      <c r="BG96" s="110">
        <f t="shared" si="303"/>
        <v>709836.35200000007</v>
      </c>
      <c r="BH96" s="110">
        <f>SUM(BH97:BH101)</f>
        <v>12</v>
      </c>
      <c r="BI96" s="110">
        <f t="shared" ref="BI96" si="2829">SUM(BI97:BI101)</f>
        <v>851803.68</v>
      </c>
      <c r="BJ96" s="110">
        <f t="shared" ref="BJ96" si="2830">SUM(BJ97:BJ101)</f>
        <v>0</v>
      </c>
      <c r="BK96" s="110">
        <f t="shared" ref="BK96" si="2831">SUM(BK97:BK101)</f>
        <v>0</v>
      </c>
      <c r="BL96" s="110">
        <f t="shared" ref="BL96" si="2832">SUM(BL97:BL101)</f>
        <v>12</v>
      </c>
      <c r="BM96" s="110">
        <f>SUM(BM97:BM101)</f>
        <v>851803.68</v>
      </c>
      <c r="BN96" s="126">
        <f t="shared" si="2271"/>
        <v>2</v>
      </c>
      <c r="BO96" s="126">
        <f t="shared" si="2272"/>
        <v>141967.32799999998</v>
      </c>
      <c r="BP96" s="110"/>
      <c r="BQ96" s="110"/>
      <c r="BR96" s="110">
        <f t="shared" si="309"/>
        <v>0</v>
      </c>
      <c r="BS96" s="110">
        <f t="shared" si="310"/>
        <v>0</v>
      </c>
      <c r="BT96" s="110">
        <f>SUM(BT97:BT101)</f>
        <v>0</v>
      </c>
      <c r="BU96" s="110">
        <f t="shared" ref="BU96" si="2833">SUM(BU97:BU101)</f>
        <v>0</v>
      </c>
      <c r="BV96" s="110">
        <f t="shared" ref="BV96" si="2834">SUM(BV97:BV101)</f>
        <v>0</v>
      </c>
      <c r="BW96" s="110">
        <f t="shared" ref="BW96" si="2835">SUM(BW97:BW101)</f>
        <v>0</v>
      </c>
      <c r="BX96" s="110">
        <f t="shared" ref="BX96" si="2836">SUM(BX97:BX101)</f>
        <v>0</v>
      </c>
      <c r="BY96" s="110">
        <f>SUM(BY97:BY101)</f>
        <v>0</v>
      </c>
      <c r="BZ96" s="126">
        <f t="shared" si="2274"/>
        <v>0</v>
      </c>
      <c r="CA96" s="126">
        <f t="shared" si="2275"/>
        <v>0</v>
      </c>
      <c r="CB96" s="110">
        <v>73</v>
      </c>
      <c r="CC96" s="110">
        <v>5181805.3695999999</v>
      </c>
      <c r="CD96" s="110">
        <f t="shared" si="316"/>
        <v>18.25</v>
      </c>
      <c r="CE96" s="110">
        <f t="shared" si="317"/>
        <v>1295451.3424</v>
      </c>
      <c r="CF96" s="110">
        <f>SUM(CF97:CF101)</f>
        <v>6</v>
      </c>
      <c r="CG96" s="110">
        <f t="shared" ref="CG96" si="2837">SUM(CG97:CG101)</f>
        <v>425901.83999999997</v>
      </c>
      <c r="CH96" s="110">
        <f t="shared" ref="CH96" si="2838">SUM(CH97:CH101)</f>
        <v>2</v>
      </c>
      <c r="CI96" s="110">
        <f t="shared" ref="CI96" si="2839">SUM(CI97:CI101)</f>
        <v>141967.28</v>
      </c>
      <c r="CJ96" s="110">
        <f t="shared" ref="CJ96" si="2840">SUM(CJ97:CJ101)</f>
        <v>8</v>
      </c>
      <c r="CK96" s="110">
        <f>SUM(CK97:CK101)</f>
        <v>567869.12</v>
      </c>
      <c r="CL96" s="126">
        <f t="shared" si="2277"/>
        <v>-12.25</v>
      </c>
      <c r="CM96" s="126">
        <f t="shared" si="2278"/>
        <v>-869549.5024</v>
      </c>
      <c r="CN96" s="110"/>
      <c r="CO96" s="110"/>
      <c r="CP96" s="110">
        <f t="shared" si="323"/>
        <v>0</v>
      </c>
      <c r="CQ96" s="110">
        <f t="shared" si="324"/>
        <v>0</v>
      </c>
      <c r="CR96" s="110">
        <f>SUM(CR97:CR101)</f>
        <v>0</v>
      </c>
      <c r="CS96" s="110">
        <f t="shared" ref="CS96" si="2841">SUM(CS97:CS101)</f>
        <v>0</v>
      </c>
      <c r="CT96" s="110">
        <f t="shared" ref="CT96" si="2842">SUM(CT97:CT101)</f>
        <v>0</v>
      </c>
      <c r="CU96" s="110">
        <f t="shared" ref="CU96" si="2843">SUM(CU97:CU101)</f>
        <v>0</v>
      </c>
      <c r="CV96" s="110">
        <f t="shared" ref="CV96" si="2844">SUM(CV97:CV101)</f>
        <v>0</v>
      </c>
      <c r="CW96" s="110">
        <f>SUM(CW97:CW101)</f>
        <v>0</v>
      </c>
      <c r="CX96" s="126">
        <f t="shared" si="2280"/>
        <v>0</v>
      </c>
      <c r="CY96" s="126">
        <f t="shared" si="2281"/>
        <v>0</v>
      </c>
      <c r="CZ96" s="110">
        <v>5</v>
      </c>
      <c r="DA96" s="110">
        <v>354918.17600000004</v>
      </c>
      <c r="DB96" s="110">
        <f t="shared" si="330"/>
        <v>1.25</v>
      </c>
      <c r="DC96" s="110">
        <f t="shared" si="331"/>
        <v>88729.544000000009</v>
      </c>
      <c r="DD96" s="110">
        <f>SUM(DD97:DD101)</f>
        <v>3</v>
      </c>
      <c r="DE96" s="110">
        <f t="shared" ref="DE96" si="2845">SUM(DE97:DE101)</f>
        <v>212950.91999999998</v>
      </c>
      <c r="DF96" s="110">
        <f t="shared" ref="DF96" si="2846">SUM(DF97:DF101)</f>
        <v>0</v>
      </c>
      <c r="DG96" s="110">
        <f t="shared" ref="DG96" si="2847">SUM(DG97:DG101)</f>
        <v>0</v>
      </c>
      <c r="DH96" s="110">
        <f t="shared" ref="DH96" si="2848">SUM(DH97:DH101)</f>
        <v>3</v>
      </c>
      <c r="DI96" s="110">
        <f>SUM(DI97:DI101)</f>
        <v>212950.91999999998</v>
      </c>
      <c r="DJ96" s="126">
        <f t="shared" si="2283"/>
        <v>1.75</v>
      </c>
      <c r="DK96" s="126">
        <f t="shared" si="2284"/>
        <v>124221.37599999997</v>
      </c>
      <c r="DL96" s="110"/>
      <c r="DM96" s="110"/>
      <c r="DN96" s="110">
        <f t="shared" si="337"/>
        <v>0</v>
      </c>
      <c r="DO96" s="110">
        <f t="shared" si="338"/>
        <v>0</v>
      </c>
      <c r="DP96" s="110">
        <f>SUM(DP97:DP101)</f>
        <v>0</v>
      </c>
      <c r="DQ96" s="110">
        <f t="shared" ref="DQ96" si="2849">SUM(DQ97:DQ101)</f>
        <v>0</v>
      </c>
      <c r="DR96" s="110">
        <f t="shared" ref="DR96" si="2850">SUM(DR97:DR101)</f>
        <v>0</v>
      </c>
      <c r="DS96" s="110">
        <f t="shared" ref="DS96" si="2851">SUM(DS97:DS101)</f>
        <v>0</v>
      </c>
      <c r="DT96" s="110">
        <f t="shared" ref="DT96" si="2852">SUM(DT97:DT101)</f>
        <v>0</v>
      </c>
      <c r="DU96" s="110">
        <f>SUM(DU97:DU101)</f>
        <v>0</v>
      </c>
      <c r="DV96" s="126">
        <f t="shared" si="2286"/>
        <v>0</v>
      </c>
      <c r="DW96" s="126">
        <f t="shared" si="2287"/>
        <v>0</v>
      </c>
      <c r="DX96" s="110"/>
      <c r="DY96" s="110">
        <v>0</v>
      </c>
      <c r="DZ96" s="110">
        <f t="shared" si="344"/>
        <v>0</v>
      </c>
      <c r="EA96" s="110">
        <f t="shared" si="345"/>
        <v>0</v>
      </c>
      <c r="EB96" s="110">
        <f>SUM(EB97:EB101)</f>
        <v>0</v>
      </c>
      <c r="EC96" s="110">
        <f t="shared" ref="EC96" si="2853">SUM(EC97:EC101)</f>
        <v>0</v>
      </c>
      <c r="ED96" s="110">
        <f t="shared" ref="ED96" si="2854">SUM(ED97:ED101)</f>
        <v>0</v>
      </c>
      <c r="EE96" s="110">
        <f t="shared" ref="EE96" si="2855">SUM(EE97:EE101)</f>
        <v>0</v>
      </c>
      <c r="EF96" s="110">
        <f t="shared" ref="EF96" si="2856">SUM(EF97:EF101)</f>
        <v>0</v>
      </c>
      <c r="EG96" s="110">
        <f>SUM(EG97:EG101)</f>
        <v>0</v>
      </c>
      <c r="EH96" s="126">
        <f t="shared" si="2289"/>
        <v>0</v>
      </c>
      <c r="EI96" s="126">
        <f t="shared" si="2290"/>
        <v>0</v>
      </c>
      <c r="EJ96" s="110"/>
      <c r="EK96" s="110">
        <v>0</v>
      </c>
      <c r="EL96" s="110">
        <f t="shared" si="351"/>
        <v>0</v>
      </c>
      <c r="EM96" s="110">
        <f t="shared" si="352"/>
        <v>0</v>
      </c>
      <c r="EN96" s="110">
        <f>SUM(EN97:EN101)</f>
        <v>0</v>
      </c>
      <c r="EO96" s="110">
        <f t="shared" ref="EO96" si="2857">SUM(EO97:EO101)</f>
        <v>0</v>
      </c>
      <c r="EP96" s="110">
        <f t="shared" ref="EP96" si="2858">SUM(EP97:EP101)</f>
        <v>0</v>
      </c>
      <c r="EQ96" s="110">
        <f t="shared" ref="EQ96" si="2859">SUM(EQ97:EQ101)</f>
        <v>0</v>
      </c>
      <c r="ER96" s="110">
        <f t="shared" ref="ER96" si="2860">SUM(ER97:ER101)</f>
        <v>0</v>
      </c>
      <c r="ES96" s="110">
        <f>SUM(ES97:ES101)</f>
        <v>0</v>
      </c>
      <c r="ET96" s="126">
        <f t="shared" si="2292"/>
        <v>0</v>
      </c>
      <c r="EU96" s="126">
        <f t="shared" si="2293"/>
        <v>0</v>
      </c>
      <c r="EV96" s="110"/>
      <c r="EW96" s="110"/>
      <c r="EX96" s="110">
        <f t="shared" si="358"/>
        <v>0</v>
      </c>
      <c r="EY96" s="110">
        <f t="shared" si="359"/>
        <v>0</v>
      </c>
      <c r="EZ96" s="110">
        <f>SUM(EZ97:EZ101)</f>
        <v>0</v>
      </c>
      <c r="FA96" s="110">
        <f t="shared" ref="FA96" si="2861">SUM(FA97:FA101)</f>
        <v>0</v>
      </c>
      <c r="FB96" s="110">
        <f t="shared" ref="FB96" si="2862">SUM(FB97:FB101)</f>
        <v>0</v>
      </c>
      <c r="FC96" s="110">
        <f t="shared" ref="FC96" si="2863">SUM(FC97:FC101)</f>
        <v>0</v>
      </c>
      <c r="FD96" s="110">
        <f t="shared" ref="FD96" si="2864">SUM(FD97:FD101)</f>
        <v>0</v>
      </c>
      <c r="FE96" s="110">
        <f>SUM(FE97:FE101)</f>
        <v>0</v>
      </c>
      <c r="FF96" s="126">
        <f t="shared" si="2295"/>
        <v>0</v>
      </c>
      <c r="FG96" s="126">
        <f t="shared" si="2296"/>
        <v>0</v>
      </c>
      <c r="FH96" s="110"/>
      <c r="FI96" s="110"/>
      <c r="FJ96" s="110">
        <f t="shared" si="365"/>
        <v>0</v>
      </c>
      <c r="FK96" s="110">
        <f t="shared" si="366"/>
        <v>0</v>
      </c>
      <c r="FL96" s="110">
        <f>SUM(FL97:FL101)</f>
        <v>0</v>
      </c>
      <c r="FM96" s="110">
        <f t="shared" ref="FM96" si="2865">SUM(FM97:FM101)</f>
        <v>0</v>
      </c>
      <c r="FN96" s="110">
        <f t="shared" ref="FN96" si="2866">SUM(FN97:FN101)</f>
        <v>0</v>
      </c>
      <c r="FO96" s="110">
        <f t="shared" ref="FO96" si="2867">SUM(FO97:FO101)</f>
        <v>0</v>
      </c>
      <c r="FP96" s="110">
        <f t="shared" ref="FP96" si="2868">SUM(FP97:FP101)</f>
        <v>0</v>
      </c>
      <c r="FQ96" s="110">
        <f>SUM(FQ97:FQ101)</f>
        <v>0</v>
      </c>
      <c r="FR96" s="126">
        <f t="shared" si="2298"/>
        <v>0</v>
      </c>
      <c r="FS96" s="126">
        <f t="shared" si="2299"/>
        <v>0</v>
      </c>
      <c r="FT96" s="110"/>
      <c r="FU96" s="110"/>
      <c r="FV96" s="110">
        <f t="shared" si="372"/>
        <v>0</v>
      </c>
      <c r="FW96" s="110">
        <f t="shared" si="373"/>
        <v>0</v>
      </c>
      <c r="FX96" s="110">
        <f>SUM(FX97:FX101)</f>
        <v>0</v>
      </c>
      <c r="FY96" s="110">
        <f t="shared" ref="FY96" si="2869">SUM(FY97:FY101)</f>
        <v>0</v>
      </c>
      <c r="FZ96" s="110">
        <f t="shared" ref="FZ96" si="2870">SUM(FZ97:FZ101)</f>
        <v>0</v>
      </c>
      <c r="GA96" s="110">
        <f t="shared" ref="GA96" si="2871">SUM(GA97:GA101)</f>
        <v>0</v>
      </c>
      <c r="GB96" s="110">
        <f t="shared" ref="GB96" si="2872">SUM(GB97:GB101)</f>
        <v>0</v>
      </c>
      <c r="GC96" s="110">
        <f>SUM(GC97:GC101)</f>
        <v>0</v>
      </c>
      <c r="GD96" s="126">
        <f t="shared" si="2301"/>
        <v>0</v>
      </c>
      <c r="GE96" s="126">
        <f t="shared" si="2302"/>
        <v>0</v>
      </c>
      <c r="GF96" s="110">
        <f t="shared" si="2714"/>
        <v>118</v>
      </c>
      <c r="GG96" s="110">
        <f t="shared" si="2714"/>
        <v>8376068.9535999997</v>
      </c>
      <c r="GH96" s="133">
        <f>SUM(GF96/12*$A$2)</f>
        <v>29.5</v>
      </c>
      <c r="GI96" s="199">
        <f>SUM(GG96/12*$A$2)</f>
        <v>2094017.2383999999</v>
      </c>
      <c r="GJ96" s="110">
        <f>SUM(GJ97:GJ101)</f>
        <v>21</v>
      </c>
      <c r="GK96" s="110">
        <f t="shared" ref="GK96" si="2873">SUM(GK97:GK101)</f>
        <v>1490656.44</v>
      </c>
      <c r="GL96" s="110">
        <f t="shared" ref="GL96" si="2874">SUM(GL97:GL101)</f>
        <v>2</v>
      </c>
      <c r="GM96" s="110">
        <f t="shared" ref="GM96" si="2875">SUM(GM97:GM101)</f>
        <v>141967.28</v>
      </c>
      <c r="GN96" s="110">
        <f t="shared" ref="GN96" si="2876">SUM(GN97:GN101)</f>
        <v>23</v>
      </c>
      <c r="GO96" s="110">
        <f>SUM(GO97:GO101)</f>
        <v>1632623.7199999997</v>
      </c>
      <c r="GP96" s="110">
        <f t="shared" si="2720"/>
        <v>-8.5</v>
      </c>
      <c r="GQ96" s="110">
        <f t="shared" si="2721"/>
        <v>-603360.79839999997</v>
      </c>
      <c r="GR96" s="147"/>
      <c r="GS96" s="81"/>
      <c r="GT96" s="183">
        <v>70983.635200000004</v>
      </c>
      <c r="GU96" s="183">
        <f t="shared" si="2389"/>
        <v>70983.64</v>
      </c>
    </row>
    <row r="97" spans="2:203" ht="72" x14ac:dyDescent="0.2">
      <c r="B97" s="81" t="s">
        <v>186</v>
      </c>
      <c r="C97" s="84" t="s">
        <v>187</v>
      </c>
      <c r="D97" s="85">
        <v>367</v>
      </c>
      <c r="E97" s="86" t="s">
        <v>188</v>
      </c>
      <c r="F97" s="89">
        <v>20</v>
      </c>
      <c r="G97" s="101">
        <v>70983.635200000004</v>
      </c>
      <c r="H97" s="102"/>
      <c r="I97" s="102"/>
      <c r="J97" s="102"/>
      <c r="K97" s="102"/>
      <c r="L97" s="102">
        <f>VLOOKUP($D97,'факт '!$D$7:$AQ$89,3,0)</f>
        <v>0</v>
      </c>
      <c r="M97" s="102">
        <f>VLOOKUP($D97,'факт '!$D$7:$AQ$89,4,0)</f>
        <v>0</v>
      </c>
      <c r="N97" s="102"/>
      <c r="O97" s="102"/>
      <c r="P97" s="102">
        <f t="shared" ref="P97:P100" si="2877">SUM(L97+N97)</f>
        <v>0</v>
      </c>
      <c r="Q97" s="102">
        <f t="shared" ref="Q97:Q100" si="2878">SUM(M97+O97)</f>
        <v>0</v>
      </c>
      <c r="R97" s="103">
        <f t="shared" ref="R97:R100" si="2879">SUM(L97-J97)</f>
        <v>0</v>
      </c>
      <c r="S97" s="103">
        <f t="shared" ref="S97:S100" si="2880">SUM(M97-K97)</f>
        <v>0</v>
      </c>
      <c r="T97" s="102"/>
      <c r="U97" s="102"/>
      <c r="V97" s="102"/>
      <c r="W97" s="102"/>
      <c r="X97" s="102">
        <f>VLOOKUP($D97,'факт '!$D$7:$AQ$89,7,0)</f>
        <v>0</v>
      </c>
      <c r="Y97" s="102">
        <f>VLOOKUP($D97,'факт '!$D$7:$AQ$89,8,0)</f>
        <v>0</v>
      </c>
      <c r="Z97" s="102">
        <f>VLOOKUP($D97,'факт '!$D$7:$AQ$89,9,0)</f>
        <v>0</v>
      </c>
      <c r="AA97" s="102">
        <f>VLOOKUP($D97,'факт '!$D$7:$AQ$89,10,0)</f>
        <v>0</v>
      </c>
      <c r="AB97" s="102">
        <f t="shared" ref="AB97:AB100" si="2881">SUM(X97+Z97)</f>
        <v>0</v>
      </c>
      <c r="AC97" s="102">
        <f t="shared" ref="AC97:AC100" si="2882">SUM(Y97+AA97)</f>
        <v>0</v>
      </c>
      <c r="AD97" s="103">
        <f t="shared" ref="AD97:AD100" si="2883">SUM(X97-V97)</f>
        <v>0</v>
      </c>
      <c r="AE97" s="103">
        <f t="shared" ref="AE97:AE100" si="2884">SUM(Y97-W97)</f>
        <v>0</v>
      </c>
      <c r="AF97" s="102"/>
      <c r="AG97" s="102"/>
      <c r="AH97" s="102"/>
      <c r="AI97" s="102"/>
      <c r="AJ97" s="102">
        <f>VLOOKUP($D97,'факт '!$D$7:$AQ$89,5,0)</f>
        <v>0</v>
      </c>
      <c r="AK97" s="102">
        <f>VLOOKUP($D97,'факт '!$D$7:$AQ$89,6,0)</f>
        <v>0</v>
      </c>
      <c r="AL97" s="102"/>
      <c r="AM97" s="102"/>
      <c r="AN97" s="102">
        <f t="shared" ref="AN97:AN100" si="2885">SUM(AJ97+AL97)</f>
        <v>0</v>
      </c>
      <c r="AO97" s="102">
        <f t="shared" ref="AO97:AO100" si="2886">SUM(AK97+AM97)</f>
        <v>0</v>
      </c>
      <c r="AP97" s="103">
        <f t="shared" ref="AP97:AP100" si="2887">SUM(AJ97-AH97)</f>
        <v>0</v>
      </c>
      <c r="AQ97" s="103">
        <f t="shared" ref="AQ97:AQ100" si="2888">SUM(AK97-AI97)</f>
        <v>0</v>
      </c>
      <c r="AR97" s="102"/>
      <c r="AS97" s="102"/>
      <c r="AT97" s="102"/>
      <c r="AU97" s="102"/>
      <c r="AV97" s="102">
        <f>VLOOKUP($D97,'факт '!$D$7:$AQ$89,11,0)</f>
        <v>0</v>
      </c>
      <c r="AW97" s="102">
        <f>VLOOKUP($D97,'факт '!$D$7:$AQ$89,12,0)</f>
        <v>0</v>
      </c>
      <c r="AX97" s="102"/>
      <c r="AY97" s="102"/>
      <c r="AZ97" s="102">
        <f t="shared" ref="AZ97:AZ100" si="2889">SUM(AV97+AX97)</f>
        <v>0</v>
      </c>
      <c r="BA97" s="102">
        <f t="shared" ref="BA97:BA100" si="2890">SUM(AW97+AY97)</f>
        <v>0</v>
      </c>
      <c r="BB97" s="103">
        <f t="shared" ref="BB97:BB100" si="2891">SUM(AV97-AT97)</f>
        <v>0</v>
      </c>
      <c r="BC97" s="103">
        <f t="shared" ref="BC97:BC100" si="2892">SUM(AW97-AU97)</f>
        <v>0</v>
      </c>
      <c r="BD97" s="102"/>
      <c r="BE97" s="102"/>
      <c r="BF97" s="102"/>
      <c r="BG97" s="102"/>
      <c r="BH97" s="102">
        <f>VLOOKUP($D97,'факт '!$D$7:$AQ$89,15,0)</f>
        <v>6</v>
      </c>
      <c r="BI97" s="102">
        <f>VLOOKUP($D97,'факт '!$D$7:$AQ$89,16,0)</f>
        <v>425901.84</v>
      </c>
      <c r="BJ97" s="102">
        <f>VLOOKUP($D97,'факт '!$D$7:$AQ$89,17,0)</f>
        <v>0</v>
      </c>
      <c r="BK97" s="102">
        <f>VLOOKUP($D97,'факт '!$D$7:$AQ$89,18,0)</f>
        <v>0</v>
      </c>
      <c r="BL97" s="102">
        <f t="shared" ref="BL97:BL100" si="2893">SUM(BH97+BJ97)</f>
        <v>6</v>
      </c>
      <c r="BM97" s="102">
        <f t="shared" ref="BM97:BM100" si="2894">SUM(BI97+BK97)</f>
        <v>425901.84</v>
      </c>
      <c r="BN97" s="103">
        <f t="shared" ref="BN97:BN100" si="2895">SUM(BH97-BF97)</f>
        <v>6</v>
      </c>
      <c r="BO97" s="103">
        <f t="shared" ref="BO97:BO100" si="2896">SUM(BI97-BG97)</f>
        <v>425901.84</v>
      </c>
      <c r="BP97" s="102"/>
      <c r="BQ97" s="102"/>
      <c r="BR97" s="102"/>
      <c r="BS97" s="102"/>
      <c r="BT97" s="102">
        <f>VLOOKUP($D97,'факт '!$D$7:$AQ$89,19,0)</f>
        <v>0</v>
      </c>
      <c r="BU97" s="102">
        <f>VLOOKUP($D97,'факт '!$D$7:$AQ$89,20,0)</f>
        <v>0</v>
      </c>
      <c r="BV97" s="102">
        <f>VLOOKUP($D97,'факт '!$D$7:$AQ$89,21,0)</f>
        <v>0</v>
      </c>
      <c r="BW97" s="102">
        <f>VLOOKUP($D97,'факт '!$D$7:$AQ$89,22,0)</f>
        <v>0</v>
      </c>
      <c r="BX97" s="102">
        <f t="shared" ref="BX97:BX100" si="2897">SUM(BT97+BV97)</f>
        <v>0</v>
      </c>
      <c r="BY97" s="102">
        <f t="shared" ref="BY97:BY100" si="2898">SUM(BU97+BW97)</f>
        <v>0</v>
      </c>
      <c r="BZ97" s="103">
        <f t="shared" ref="BZ97:BZ100" si="2899">SUM(BT97-BR97)</f>
        <v>0</v>
      </c>
      <c r="CA97" s="103">
        <f t="shared" ref="CA97:CA100" si="2900">SUM(BU97-BS97)</f>
        <v>0</v>
      </c>
      <c r="CB97" s="102"/>
      <c r="CC97" s="102"/>
      <c r="CD97" s="102"/>
      <c r="CE97" s="102"/>
      <c r="CF97" s="102">
        <f>VLOOKUP($D97,'факт '!$D$7:$AQ$89,23,0)</f>
        <v>1</v>
      </c>
      <c r="CG97" s="102">
        <f>VLOOKUP($D97,'факт '!$D$7:$AQ$89,24,0)</f>
        <v>70983.64</v>
      </c>
      <c r="CH97" s="102">
        <f>VLOOKUP($D97,'факт '!$D$7:$AQ$89,25,0)</f>
        <v>0</v>
      </c>
      <c r="CI97" s="102">
        <f>VLOOKUP($D97,'факт '!$D$7:$AQ$89,26,0)</f>
        <v>0</v>
      </c>
      <c r="CJ97" s="102">
        <f t="shared" ref="CJ97:CJ100" si="2901">SUM(CF97+CH97)</f>
        <v>1</v>
      </c>
      <c r="CK97" s="102">
        <f t="shared" ref="CK97:CK100" si="2902">SUM(CG97+CI97)</f>
        <v>70983.64</v>
      </c>
      <c r="CL97" s="103">
        <f t="shared" ref="CL97:CL100" si="2903">SUM(CF97-CD97)</f>
        <v>1</v>
      </c>
      <c r="CM97" s="103">
        <f t="shared" ref="CM97:CM100" si="2904">SUM(CG97-CE97)</f>
        <v>70983.64</v>
      </c>
      <c r="CN97" s="102"/>
      <c r="CO97" s="102"/>
      <c r="CP97" s="102"/>
      <c r="CQ97" s="102"/>
      <c r="CR97" s="102">
        <f>VLOOKUP($D97,'факт '!$D$7:$AQ$89,27,0)</f>
        <v>0</v>
      </c>
      <c r="CS97" s="102">
        <f>VLOOKUP($D97,'факт '!$D$7:$AQ$89,28,0)</f>
        <v>0</v>
      </c>
      <c r="CT97" s="102">
        <f>VLOOKUP($D97,'факт '!$D$7:$AQ$89,29,0)</f>
        <v>0</v>
      </c>
      <c r="CU97" s="102">
        <f>VLOOKUP($D97,'факт '!$D$7:$AQ$89,30,0)</f>
        <v>0</v>
      </c>
      <c r="CV97" s="102">
        <f t="shared" ref="CV97:CV100" si="2905">SUM(CR97+CT97)</f>
        <v>0</v>
      </c>
      <c r="CW97" s="102">
        <f t="shared" ref="CW97:CW100" si="2906">SUM(CS97+CU97)</f>
        <v>0</v>
      </c>
      <c r="CX97" s="103">
        <f t="shared" ref="CX97:CX100" si="2907">SUM(CR97-CP97)</f>
        <v>0</v>
      </c>
      <c r="CY97" s="103">
        <f t="shared" ref="CY97:CY100" si="2908">SUM(CS97-CQ97)</f>
        <v>0</v>
      </c>
      <c r="CZ97" s="102"/>
      <c r="DA97" s="102"/>
      <c r="DB97" s="102"/>
      <c r="DC97" s="102"/>
      <c r="DD97" s="102">
        <f>VLOOKUP($D97,'факт '!$D$7:$AQ$89,31,0)</f>
        <v>0</v>
      </c>
      <c r="DE97" s="102">
        <f>VLOOKUP($D97,'факт '!$D$7:$AQ$89,32,0)</f>
        <v>0</v>
      </c>
      <c r="DF97" s="102"/>
      <c r="DG97" s="102"/>
      <c r="DH97" s="102">
        <f t="shared" ref="DH97:DH100" si="2909">SUM(DD97+DF97)</f>
        <v>0</v>
      </c>
      <c r="DI97" s="102">
        <f t="shared" ref="DI97:DI100" si="2910">SUM(DE97+DG97)</f>
        <v>0</v>
      </c>
      <c r="DJ97" s="103">
        <f t="shared" ref="DJ97:DJ100" si="2911">SUM(DD97-DB97)</f>
        <v>0</v>
      </c>
      <c r="DK97" s="103">
        <f t="shared" ref="DK97:DK100" si="2912">SUM(DE97-DC97)</f>
        <v>0</v>
      </c>
      <c r="DL97" s="102"/>
      <c r="DM97" s="102"/>
      <c r="DN97" s="102"/>
      <c r="DO97" s="102"/>
      <c r="DP97" s="102">
        <f>VLOOKUP($D97,'факт '!$D$7:$AQ$89,13,0)</f>
        <v>0</v>
      </c>
      <c r="DQ97" s="102">
        <f>VLOOKUP($D97,'факт '!$D$7:$AQ$89,14,0)</f>
        <v>0</v>
      </c>
      <c r="DR97" s="102"/>
      <c r="DS97" s="102"/>
      <c r="DT97" s="102">
        <f t="shared" ref="DT97:DT100" si="2913">SUM(DP97+DR97)</f>
        <v>0</v>
      </c>
      <c r="DU97" s="102">
        <f t="shared" ref="DU97:DU100" si="2914">SUM(DQ97+DS97)</f>
        <v>0</v>
      </c>
      <c r="DV97" s="103">
        <f t="shared" ref="DV97:DV100" si="2915">SUM(DP97-DN97)</f>
        <v>0</v>
      </c>
      <c r="DW97" s="103">
        <f t="shared" ref="DW97:DW100" si="2916">SUM(DQ97-DO97)</f>
        <v>0</v>
      </c>
      <c r="DX97" s="102"/>
      <c r="DY97" s="102"/>
      <c r="DZ97" s="102"/>
      <c r="EA97" s="102"/>
      <c r="EB97" s="102">
        <f>VLOOKUP($D97,'факт '!$D$7:$AQ$89,33,0)</f>
        <v>0</v>
      </c>
      <c r="EC97" s="102">
        <f>VLOOKUP($D97,'факт '!$D$7:$AQ$89,34,0)</f>
        <v>0</v>
      </c>
      <c r="ED97" s="102">
        <f>VLOOKUP($D97,'факт '!$D$7:$AQ$89,35,0)</f>
        <v>0</v>
      </c>
      <c r="EE97" s="102">
        <f>VLOOKUP($D97,'факт '!$D$7:$AQ$89,36,0)</f>
        <v>0</v>
      </c>
      <c r="EF97" s="102">
        <f t="shared" ref="EF97:EF100" si="2917">SUM(EB97+ED97)</f>
        <v>0</v>
      </c>
      <c r="EG97" s="102">
        <f t="shared" ref="EG97:EG100" si="2918">SUM(EC97+EE97)</f>
        <v>0</v>
      </c>
      <c r="EH97" s="103">
        <f t="shared" ref="EH97:EH100" si="2919">SUM(EB97-DZ97)</f>
        <v>0</v>
      </c>
      <c r="EI97" s="103">
        <f t="shared" ref="EI97:EI100" si="2920">SUM(EC97-EA97)</f>
        <v>0</v>
      </c>
      <c r="EJ97" s="102"/>
      <c r="EK97" s="102"/>
      <c r="EL97" s="102"/>
      <c r="EM97" s="102"/>
      <c r="EN97" s="102">
        <f>VLOOKUP($D97,'факт '!$D$7:$AQ$89,37,0)</f>
        <v>0</v>
      </c>
      <c r="EO97" s="102">
        <f>VLOOKUP($D97,'факт '!$D$7:$AQ$89,38,0)</f>
        <v>0</v>
      </c>
      <c r="EP97" s="102">
        <f>VLOOKUP($D97,'факт '!$D$7:$AQ$89,39,0)</f>
        <v>0</v>
      </c>
      <c r="EQ97" s="102">
        <f>VLOOKUP($D97,'факт '!$D$7:$AQ$89,40,0)</f>
        <v>0</v>
      </c>
      <c r="ER97" s="102">
        <f t="shared" ref="ER97:ER100" si="2921">SUM(EN97+EP97)</f>
        <v>0</v>
      </c>
      <c r="ES97" s="102">
        <f t="shared" ref="ES97:ES100" si="2922">SUM(EO97+EQ97)</f>
        <v>0</v>
      </c>
      <c r="ET97" s="103">
        <f t="shared" ref="ET97:ET100" si="2923">SUM(EN97-EL97)</f>
        <v>0</v>
      </c>
      <c r="EU97" s="103">
        <f t="shared" ref="EU97:EU100" si="2924">SUM(EO97-EM97)</f>
        <v>0</v>
      </c>
      <c r="EV97" s="102"/>
      <c r="EW97" s="102"/>
      <c r="EX97" s="102"/>
      <c r="EY97" s="102"/>
      <c r="EZ97" s="102"/>
      <c r="FA97" s="102"/>
      <c r="FB97" s="102"/>
      <c r="FC97" s="102"/>
      <c r="FD97" s="102">
        <f t="shared" ref="FD97:FD101" si="2925">SUM(EZ97+FB97)</f>
        <v>0</v>
      </c>
      <c r="FE97" s="102">
        <f t="shared" ref="FE97:FE101" si="2926">SUM(FA97+FC97)</f>
        <v>0</v>
      </c>
      <c r="FF97" s="103">
        <f t="shared" si="2295"/>
        <v>0</v>
      </c>
      <c r="FG97" s="103">
        <f t="shared" si="2296"/>
        <v>0</v>
      </c>
      <c r="FH97" s="102"/>
      <c r="FI97" s="102"/>
      <c r="FJ97" s="102"/>
      <c r="FK97" s="102"/>
      <c r="FL97" s="102"/>
      <c r="FM97" s="102"/>
      <c r="FN97" s="102"/>
      <c r="FO97" s="102"/>
      <c r="FP97" s="102">
        <f t="shared" ref="FP97:FP101" si="2927">SUM(FL97+FN97)</f>
        <v>0</v>
      </c>
      <c r="FQ97" s="102">
        <f t="shared" ref="FQ97:FQ101" si="2928">SUM(FM97+FO97)</f>
        <v>0</v>
      </c>
      <c r="FR97" s="103">
        <f t="shared" si="2298"/>
        <v>0</v>
      </c>
      <c r="FS97" s="103">
        <f t="shared" si="2299"/>
        <v>0</v>
      </c>
      <c r="FT97" s="102"/>
      <c r="FU97" s="102"/>
      <c r="FV97" s="102"/>
      <c r="FW97" s="102"/>
      <c r="FX97" s="102"/>
      <c r="FY97" s="102"/>
      <c r="FZ97" s="102"/>
      <c r="GA97" s="102"/>
      <c r="GB97" s="102">
        <f t="shared" ref="GB97:GB101" si="2929">SUM(FX97+FZ97)</f>
        <v>0</v>
      </c>
      <c r="GC97" s="102">
        <f t="shared" ref="GC97:GC101" si="2930">SUM(FY97+GA97)</f>
        <v>0</v>
      </c>
      <c r="GD97" s="103">
        <f t="shared" si="2301"/>
        <v>0</v>
      </c>
      <c r="GE97" s="103">
        <f t="shared" si="2302"/>
        <v>0</v>
      </c>
      <c r="GF97" s="102">
        <f t="shared" ref="GF97:GF101" si="2931">SUM(H97,T97,AF97,AR97,BD97,BP97,CB97,CN97,CZ97,DL97,DX97,EJ97,EV97)</f>
        <v>0</v>
      </c>
      <c r="GG97" s="102">
        <f t="shared" ref="GG97:GG101" si="2932">SUM(I97,U97,AG97,AS97,BE97,BQ97,CC97,CO97,DA97,DM97,DY97,EK97,EW97)</f>
        <v>0</v>
      </c>
      <c r="GH97" s="102">
        <f t="shared" ref="GH97:GH101" si="2933">SUM(J97,V97,AH97,AT97,BF97,BR97,CD97,CP97,DB97,DN97,DZ97,EL97,EX97)</f>
        <v>0</v>
      </c>
      <c r="GI97" s="102">
        <f t="shared" ref="GI97:GI101" si="2934">SUM(K97,W97,AI97,AU97,BG97,BS97,CE97,CQ97,DC97,DO97,EA97,EM97,EY97)</f>
        <v>0</v>
      </c>
      <c r="GJ97" s="102">
        <f t="shared" ref="GJ97:GJ100" si="2935">SUM(L97,X97,AJ97,AV97,BH97,BT97,CF97,CR97,DD97,DP97,EB97,EN97,EZ97)</f>
        <v>7</v>
      </c>
      <c r="GK97" s="102">
        <f t="shared" ref="GK97:GK100" si="2936">SUM(M97,Y97,AK97,AW97,BI97,BU97,CG97,CS97,DE97,DQ97,EC97,EO97,FA97)</f>
        <v>496885.48000000004</v>
      </c>
      <c r="GL97" s="102">
        <f t="shared" ref="GL97:GL100" si="2937">SUM(N97,Z97,AL97,AX97,BJ97,BV97,CH97,CT97,DF97,DR97,ED97,EP97,FB97)</f>
        <v>0</v>
      </c>
      <c r="GM97" s="102">
        <f t="shared" ref="GM97:GM100" si="2938">SUM(O97,AA97,AM97,AY97,BK97,BW97,CI97,CU97,DG97,DS97,EE97,EQ97,FC97)</f>
        <v>0</v>
      </c>
      <c r="GN97" s="102">
        <f t="shared" ref="GN97:GN100" si="2939">SUM(P97,AB97,AN97,AZ97,BL97,BX97,CJ97,CV97,DH97,DT97,EF97,ER97,FD97)</f>
        <v>7</v>
      </c>
      <c r="GO97" s="102">
        <f t="shared" ref="GO97:GO100" si="2940">SUM(Q97,AC97,AO97,BA97,BM97,BY97,CK97,CW97,DI97,DU97,EG97,ES97,FE97)</f>
        <v>496885.48000000004</v>
      </c>
      <c r="GP97" s="102"/>
      <c r="GQ97" s="102"/>
      <c r="GR97" s="147"/>
      <c r="GS97" s="81"/>
      <c r="GT97" s="183">
        <v>70983.635200000004</v>
      </c>
      <c r="GU97" s="183">
        <f t="shared" si="2389"/>
        <v>70983.64</v>
      </c>
    </row>
    <row r="98" spans="2:203" ht="36" x14ac:dyDescent="0.2">
      <c r="B98" s="81" t="s">
        <v>189</v>
      </c>
      <c r="C98" s="84" t="s">
        <v>190</v>
      </c>
      <c r="D98" s="85">
        <v>368</v>
      </c>
      <c r="E98" s="86" t="s">
        <v>191</v>
      </c>
      <c r="F98" s="89">
        <v>20</v>
      </c>
      <c r="G98" s="101">
        <v>70983.635200000004</v>
      </c>
      <c r="H98" s="102"/>
      <c r="I98" s="102"/>
      <c r="J98" s="102"/>
      <c r="K98" s="102"/>
      <c r="L98" s="102">
        <f>VLOOKUP($D98,'факт '!$D$7:$AQ$89,3,0)</f>
        <v>0</v>
      </c>
      <c r="M98" s="102">
        <f>VLOOKUP($D98,'факт '!$D$7:$AQ$89,4,0)</f>
        <v>0</v>
      </c>
      <c r="N98" s="102"/>
      <c r="O98" s="102"/>
      <c r="P98" s="102">
        <f t="shared" si="2877"/>
        <v>0</v>
      </c>
      <c r="Q98" s="102">
        <f t="shared" si="2878"/>
        <v>0</v>
      </c>
      <c r="R98" s="103">
        <f t="shared" si="2879"/>
        <v>0</v>
      </c>
      <c r="S98" s="103">
        <f t="shared" si="2880"/>
        <v>0</v>
      </c>
      <c r="T98" s="102"/>
      <c r="U98" s="102"/>
      <c r="V98" s="102"/>
      <c r="W98" s="102"/>
      <c r="X98" s="102">
        <f>VLOOKUP($D98,'факт '!$D$7:$AQ$89,7,0)</f>
        <v>0</v>
      </c>
      <c r="Y98" s="102">
        <f>VLOOKUP($D98,'факт '!$D$7:$AQ$89,8,0)</f>
        <v>0</v>
      </c>
      <c r="Z98" s="102">
        <f>VLOOKUP($D98,'факт '!$D$7:$AQ$89,9,0)</f>
        <v>0</v>
      </c>
      <c r="AA98" s="102">
        <f>VLOOKUP($D98,'факт '!$D$7:$AQ$89,10,0)</f>
        <v>0</v>
      </c>
      <c r="AB98" s="102">
        <f t="shared" si="2881"/>
        <v>0</v>
      </c>
      <c r="AC98" s="102">
        <f t="shared" si="2882"/>
        <v>0</v>
      </c>
      <c r="AD98" s="103">
        <f t="shared" si="2883"/>
        <v>0</v>
      </c>
      <c r="AE98" s="103">
        <f t="shared" si="2884"/>
        <v>0</v>
      </c>
      <c r="AF98" s="102"/>
      <c r="AG98" s="102"/>
      <c r="AH98" s="102"/>
      <c r="AI98" s="102"/>
      <c r="AJ98" s="102">
        <f>VLOOKUP($D98,'факт '!$D$7:$AQ$89,5,0)</f>
        <v>0</v>
      </c>
      <c r="AK98" s="102">
        <f>VLOOKUP($D98,'факт '!$D$7:$AQ$89,6,0)</f>
        <v>0</v>
      </c>
      <c r="AL98" s="102"/>
      <c r="AM98" s="102"/>
      <c r="AN98" s="102">
        <f t="shared" si="2885"/>
        <v>0</v>
      </c>
      <c r="AO98" s="102">
        <f t="shared" si="2886"/>
        <v>0</v>
      </c>
      <c r="AP98" s="103">
        <f t="shared" si="2887"/>
        <v>0</v>
      </c>
      <c r="AQ98" s="103">
        <f t="shared" si="2888"/>
        <v>0</v>
      </c>
      <c r="AR98" s="102"/>
      <c r="AS98" s="102"/>
      <c r="AT98" s="102"/>
      <c r="AU98" s="102"/>
      <c r="AV98" s="102">
        <f>VLOOKUP($D98,'факт '!$D$7:$AQ$89,11,0)</f>
        <v>0</v>
      </c>
      <c r="AW98" s="102">
        <f>VLOOKUP($D98,'факт '!$D$7:$AQ$89,12,0)</f>
        <v>0</v>
      </c>
      <c r="AX98" s="102"/>
      <c r="AY98" s="102"/>
      <c r="AZ98" s="102">
        <f t="shared" si="2889"/>
        <v>0</v>
      </c>
      <c r="BA98" s="102">
        <f t="shared" si="2890"/>
        <v>0</v>
      </c>
      <c r="BB98" s="103">
        <f t="shared" si="2891"/>
        <v>0</v>
      </c>
      <c r="BC98" s="103">
        <f t="shared" si="2892"/>
        <v>0</v>
      </c>
      <c r="BD98" s="102"/>
      <c r="BE98" s="102"/>
      <c r="BF98" s="102"/>
      <c r="BG98" s="102"/>
      <c r="BH98" s="102">
        <f>VLOOKUP($D98,'факт '!$D$7:$AQ$89,15,0)</f>
        <v>5</v>
      </c>
      <c r="BI98" s="102">
        <f>VLOOKUP($D98,'факт '!$D$7:$AQ$89,16,0)</f>
        <v>354918.19999999995</v>
      </c>
      <c r="BJ98" s="102">
        <f>VLOOKUP($D98,'факт '!$D$7:$AQ$89,17,0)</f>
        <v>0</v>
      </c>
      <c r="BK98" s="102">
        <f>VLOOKUP($D98,'факт '!$D$7:$AQ$89,18,0)</f>
        <v>0</v>
      </c>
      <c r="BL98" s="102">
        <f t="shared" si="2893"/>
        <v>5</v>
      </c>
      <c r="BM98" s="102">
        <f t="shared" si="2894"/>
        <v>354918.19999999995</v>
      </c>
      <c r="BN98" s="103">
        <f t="shared" si="2895"/>
        <v>5</v>
      </c>
      <c r="BO98" s="103">
        <f t="shared" si="2896"/>
        <v>354918.19999999995</v>
      </c>
      <c r="BP98" s="102"/>
      <c r="BQ98" s="102"/>
      <c r="BR98" s="102"/>
      <c r="BS98" s="102"/>
      <c r="BT98" s="102">
        <f>VLOOKUP($D98,'факт '!$D$7:$AQ$89,19,0)</f>
        <v>0</v>
      </c>
      <c r="BU98" s="102">
        <f>VLOOKUP($D98,'факт '!$D$7:$AQ$89,20,0)</f>
        <v>0</v>
      </c>
      <c r="BV98" s="102">
        <f>VLOOKUP($D98,'факт '!$D$7:$AQ$89,21,0)</f>
        <v>0</v>
      </c>
      <c r="BW98" s="102">
        <f>VLOOKUP($D98,'факт '!$D$7:$AQ$89,22,0)</f>
        <v>0</v>
      </c>
      <c r="BX98" s="102">
        <f t="shared" si="2897"/>
        <v>0</v>
      </c>
      <c r="BY98" s="102">
        <f t="shared" si="2898"/>
        <v>0</v>
      </c>
      <c r="BZ98" s="103">
        <f t="shared" si="2899"/>
        <v>0</v>
      </c>
      <c r="CA98" s="103">
        <f t="shared" si="2900"/>
        <v>0</v>
      </c>
      <c r="CB98" s="102"/>
      <c r="CC98" s="102"/>
      <c r="CD98" s="102"/>
      <c r="CE98" s="102"/>
      <c r="CF98" s="102">
        <f>VLOOKUP($D98,'факт '!$D$7:$AQ$89,23,0)</f>
        <v>1</v>
      </c>
      <c r="CG98" s="102">
        <f>VLOOKUP($D98,'факт '!$D$7:$AQ$89,24,0)</f>
        <v>70983.64</v>
      </c>
      <c r="CH98" s="102">
        <f>VLOOKUP($D98,'факт '!$D$7:$AQ$89,25,0)</f>
        <v>1</v>
      </c>
      <c r="CI98" s="102">
        <f>VLOOKUP($D98,'факт '!$D$7:$AQ$89,26,0)</f>
        <v>70983.64</v>
      </c>
      <c r="CJ98" s="102">
        <f t="shared" si="2901"/>
        <v>2</v>
      </c>
      <c r="CK98" s="102">
        <f t="shared" si="2902"/>
        <v>141967.28</v>
      </c>
      <c r="CL98" s="103">
        <f t="shared" si="2903"/>
        <v>1</v>
      </c>
      <c r="CM98" s="103">
        <f t="shared" si="2904"/>
        <v>70983.64</v>
      </c>
      <c r="CN98" s="102"/>
      <c r="CO98" s="102"/>
      <c r="CP98" s="102"/>
      <c r="CQ98" s="102"/>
      <c r="CR98" s="102">
        <f>VLOOKUP($D98,'факт '!$D$7:$AQ$89,27,0)</f>
        <v>0</v>
      </c>
      <c r="CS98" s="102">
        <f>VLOOKUP($D98,'факт '!$D$7:$AQ$89,28,0)</f>
        <v>0</v>
      </c>
      <c r="CT98" s="102">
        <f>VLOOKUP($D98,'факт '!$D$7:$AQ$89,29,0)</f>
        <v>0</v>
      </c>
      <c r="CU98" s="102">
        <f>VLOOKUP($D98,'факт '!$D$7:$AQ$89,30,0)</f>
        <v>0</v>
      </c>
      <c r="CV98" s="102">
        <f t="shared" si="2905"/>
        <v>0</v>
      </c>
      <c r="CW98" s="102">
        <f t="shared" si="2906"/>
        <v>0</v>
      </c>
      <c r="CX98" s="103">
        <f t="shared" si="2907"/>
        <v>0</v>
      </c>
      <c r="CY98" s="103">
        <f t="shared" si="2908"/>
        <v>0</v>
      </c>
      <c r="CZ98" s="102"/>
      <c r="DA98" s="102"/>
      <c r="DB98" s="102"/>
      <c r="DC98" s="102"/>
      <c r="DD98" s="102">
        <f>VLOOKUP($D98,'факт '!$D$7:$AQ$89,31,0)</f>
        <v>3</v>
      </c>
      <c r="DE98" s="102">
        <f>VLOOKUP($D98,'факт '!$D$7:$AQ$89,32,0)</f>
        <v>212950.91999999998</v>
      </c>
      <c r="DF98" s="102"/>
      <c r="DG98" s="102"/>
      <c r="DH98" s="102">
        <f t="shared" si="2909"/>
        <v>3</v>
      </c>
      <c r="DI98" s="102">
        <f t="shared" si="2910"/>
        <v>212950.91999999998</v>
      </c>
      <c r="DJ98" s="103">
        <f t="shared" si="2911"/>
        <v>3</v>
      </c>
      <c r="DK98" s="103">
        <f t="shared" si="2912"/>
        <v>212950.91999999998</v>
      </c>
      <c r="DL98" s="102"/>
      <c r="DM98" s="102"/>
      <c r="DN98" s="102"/>
      <c r="DO98" s="102"/>
      <c r="DP98" s="102">
        <f>VLOOKUP($D98,'факт '!$D$7:$AQ$89,13,0)</f>
        <v>0</v>
      </c>
      <c r="DQ98" s="102">
        <f>VLOOKUP($D98,'факт '!$D$7:$AQ$89,14,0)</f>
        <v>0</v>
      </c>
      <c r="DR98" s="102"/>
      <c r="DS98" s="102"/>
      <c r="DT98" s="102">
        <f t="shared" si="2913"/>
        <v>0</v>
      </c>
      <c r="DU98" s="102">
        <f t="shared" si="2914"/>
        <v>0</v>
      </c>
      <c r="DV98" s="103">
        <f t="shared" si="2915"/>
        <v>0</v>
      </c>
      <c r="DW98" s="103">
        <f t="shared" si="2916"/>
        <v>0</v>
      </c>
      <c r="DX98" s="102"/>
      <c r="DY98" s="102"/>
      <c r="DZ98" s="102"/>
      <c r="EA98" s="102"/>
      <c r="EB98" s="102">
        <f>VLOOKUP($D98,'факт '!$D$7:$AQ$89,33,0)</f>
        <v>0</v>
      </c>
      <c r="EC98" s="102">
        <f>VLOOKUP($D98,'факт '!$D$7:$AQ$89,34,0)</f>
        <v>0</v>
      </c>
      <c r="ED98" s="102">
        <f>VLOOKUP($D98,'факт '!$D$7:$AQ$89,35,0)</f>
        <v>0</v>
      </c>
      <c r="EE98" s="102">
        <f>VLOOKUP($D98,'факт '!$D$7:$AQ$89,36,0)</f>
        <v>0</v>
      </c>
      <c r="EF98" s="102">
        <f t="shared" si="2917"/>
        <v>0</v>
      </c>
      <c r="EG98" s="102">
        <f t="shared" si="2918"/>
        <v>0</v>
      </c>
      <c r="EH98" s="103">
        <f t="shared" si="2919"/>
        <v>0</v>
      </c>
      <c r="EI98" s="103">
        <f t="shared" si="2920"/>
        <v>0</v>
      </c>
      <c r="EJ98" s="102"/>
      <c r="EK98" s="102"/>
      <c r="EL98" s="102"/>
      <c r="EM98" s="102"/>
      <c r="EN98" s="102">
        <f>VLOOKUP($D98,'факт '!$D$7:$AQ$89,37,0)</f>
        <v>0</v>
      </c>
      <c r="EO98" s="102">
        <f>VLOOKUP($D98,'факт '!$D$7:$AQ$89,38,0)</f>
        <v>0</v>
      </c>
      <c r="EP98" s="102">
        <f>VLOOKUP($D98,'факт '!$D$7:$AQ$89,39,0)</f>
        <v>0</v>
      </c>
      <c r="EQ98" s="102">
        <f>VLOOKUP($D98,'факт '!$D$7:$AQ$89,40,0)</f>
        <v>0</v>
      </c>
      <c r="ER98" s="102">
        <f t="shared" si="2921"/>
        <v>0</v>
      </c>
      <c r="ES98" s="102">
        <f t="shared" si="2922"/>
        <v>0</v>
      </c>
      <c r="ET98" s="103">
        <f t="shared" si="2923"/>
        <v>0</v>
      </c>
      <c r="EU98" s="103">
        <f t="shared" si="2924"/>
        <v>0</v>
      </c>
      <c r="EV98" s="102"/>
      <c r="EW98" s="102"/>
      <c r="EX98" s="102"/>
      <c r="EY98" s="102"/>
      <c r="EZ98" s="102"/>
      <c r="FA98" s="102"/>
      <c r="FB98" s="102"/>
      <c r="FC98" s="102"/>
      <c r="FD98" s="102">
        <f t="shared" si="2925"/>
        <v>0</v>
      </c>
      <c r="FE98" s="102">
        <f t="shared" si="2926"/>
        <v>0</v>
      </c>
      <c r="FF98" s="103">
        <f t="shared" si="2295"/>
        <v>0</v>
      </c>
      <c r="FG98" s="103">
        <f t="shared" si="2296"/>
        <v>0</v>
      </c>
      <c r="FH98" s="102"/>
      <c r="FI98" s="102"/>
      <c r="FJ98" s="102"/>
      <c r="FK98" s="102"/>
      <c r="FL98" s="102"/>
      <c r="FM98" s="102"/>
      <c r="FN98" s="102"/>
      <c r="FO98" s="102"/>
      <c r="FP98" s="102">
        <f t="shared" si="2927"/>
        <v>0</v>
      </c>
      <c r="FQ98" s="102">
        <f t="shared" si="2928"/>
        <v>0</v>
      </c>
      <c r="FR98" s="103">
        <f t="shared" si="2298"/>
        <v>0</v>
      </c>
      <c r="FS98" s="103">
        <f t="shared" si="2299"/>
        <v>0</v>
      </c>
      <c r="FT98" s="102"/>
      <c r="FU98" s="102"/>
      <c r="FV98" s="102"/>
      <c r="FW98" s="102"/>
      <c r="FX98" s="102"/>
      <c r="FY98" s="102"/>
      <c r="FZ98" s="102"/>
      <c r="GA98" s="102"/>
      <c r="GB98" s="102">
        <f t="shared" si="2929"/>
        <v>0</v>
      </c>
      <c r="GC98" s="102">
        <f t="shared" si="2930"/>
        <v>0</v>
      </c>
      <c r="GD98" s="103">
        <f t="shared" si="2301"/>
        <v>0</v>
      </c>
      <c r="GE98" s="103">
        <f t="shared" si="2302"/>
        <v>0</v>
      </c>
      <c r="GF98" s="102">
        <f t="shared" si="2931"/>
        <v>0</v>
      </c>
      <c r="GG98" s="102">
        <f t="shared" si="2932"/>
        <v>0</v>
      </c>
      <c r="GH98" s="102">
        <f t="shared" si="2933"/>
        <v>0</v>
      </c>
      <c r="GI98" s="102">
        <f t="shared" si="2934"/>
        <v>0</v>
      </c>
      <c r="GJ98" s="102">
        <f t="shared" si="2935"/>
        <v>9</v>
      </c>
      <c r="GK98" s="102">
        <f t="shared" si="2936"/>
        <v>638852.76</v>
      </c>
      <c r="GL98" s="102">
        <f t="shared" si="2937"/>
        <v>1</v>
      </c>
      <c r="GM98" s="102">
        <f t="shared" si="2938"/>
        <v>70983.64</v>
      </c>
      <c r="GN98" s="102">
        <f t="shared" si="2939"/>
        <v>10</v>
      </c>
      <c r="GO98" s="102">
        <f t="shared" si="2940"/>
        <v>709836.39999999991</v>
      </c>
      <c r="GP98" s="102"/>
      <c r="GQ98" s="102"/>
      <c r="GR98" s="147"/>
      <c r="GS98" s="81"/>
      <c r="GT98" s="183">
        <v>70983.635200000004</v>
      </c>
      <c r="GU98" s="183">
        <f t="shared" si="2389"/>
        <v>70983.64</v>
      </c>
    </row>
    <row r="99" spans="2:203" ht="72" x14ac:dyDescent="0.2">
      <c r="B99" s="81" t="s">
        <v>189</v>
      </c>
      <c r="C99" s="84" t="s">
        <v>190</v>
      </c>
      <c r="D99" s="85">
        <v>369</v>
      </c>
      <c r="E99" s="86" t="s">
        <v>192</v>
      </c>
      <c r="F99" s="89">
        <v>20</v>
      </c>
      <c r="G99" s="101">
        <v>70983.635200000004</v>
      </c>
      <c r="H99" s="102"/>
      <c r="I99" s="102"/>
      <c r="J99" s="102"/>
      <c r="K99" s="102"/>
      <c r="L99" s="102">
        <f>VLOOKUP($D99,'факт '!$D$7:$AQ$89,3,0)</f>
        <v>0</v>
      </c>
      <c r="M99" s="102">
        <f>VLOOKUP($D99,'факт '!$D$7:$AQ$89,4,0)</f>
        <v>0</v>
      </c>
      <c r="N99" s="102"/>
      <c r="O99" s="102"/>
      <c r="P99" s="102">
        <f t="shared" si="2877"/>
        <v>0</v>
      </c>
      <c r="Q99" s="102">
        <f t="shared" si="2878"/>
        <v>0</v>
      </c>
      <c r="R99" s="103">
        <f t="shared" si="2879"/>
        <v>0</v>
      </c>
      <c r="S99" s="103">
        <f t="shared" si="2880"/>
        <v>0</v>
      </c>
      <c r="T99" s="102"/>
      <c r="U99" s="102"/>
      <c r="V99" s="102"/>
      <c r="W99" s="102"/>
      <c r="X99" s="102">
        <f>VLOOKUP($D99,'факт '!$D$7:$AQ$89,7,0)</f>
        <v>0</v>
      </c>
      <c r="Y99" s="102">
        <f>VLOOKUP($D99,'факт '!$D$7:$AQ$89,8,0)</f>
        <v>0</v>
      </c>
      <c r="Z99" s="102">
        <f>VLOOKUP($D99,'факт '!$D$7:$AQ$89,9,0)</f>
        <v>0</v>
      </c>
      <c r="AA99" s="102">
        <f>VLOOKUP($D99,'факт '!$D$7:$AQ$89,10,0)</f>
        <v>0</v>
      </c>
      <c r="AB99" s="102">
        <f t="shared" si="2881"/>
        <v>0</v>
      </c>
      <c r="AC99" s="102">
        <f t="shared" si="2882"/>
        <v>0</v>
      </c>
      <c r="AD99" s="103">
        <f t="shared" si="2883"/>
        <v>0</v>
      </c>
      <c r="AE99" s="103">
        <f t="shared" si="2884"/>
        <v>0</v>
      </c>
      <c r="AF99" s="102"/>
      <c r="AG99" s="102"/>
      <c r="AH99" s="102"/>
      <c r="AI99" s="102"/>
      <c r="AJ99" s="102">
        <f>VLOOKUP($D99,'факт '!$D$7:$AQ$89,5,0)</f>
        <v>0</v>
      </c>
      <c r="AK99" s="102">
        <f>VLOOKUP($D99,'факт '!$D$7:$AQ$89,6,0)</f>
        <v>0</v>
      </c>
      <c r="AL99" s="102"/>
      <c r="AM99" s="102"/>
      <c r="AN99" s="102">
        <f t="shared" si="2885"/>
        <v>0</v>
      </c>
      <c r="AO99" s="102">
        <f t="shared" si="2886"/>
        <v>0</v>
      </c>
      <c r="AP99" s="103">
        <f t="shared" si="2887"/>
        <v>0</v>
      </c>
      <c r="AQ99" s="103">
        <f t="shared" si="2888"/>
        <v>0</v>
      </c>
      <c r="AR99" s="102"/>
      <c r="AS99" s="102"/>
      <c r="AT99" s="102"/>
      <c r="AU99" s="102"/>
      <c r="AV99" s="102">
        <f>VLOOKUP($D99,'факт '!$D$7:$AQ$89,11,0)</f>
        <v>0</v>
      </c>
      <c r="AW99" s="102">
        <f>VLOOKUP($D99,'факт '!$D$7:$AQ$89,12,0)</f>
        <v>0</v>
      </c>
      <c r="AX99" s="102"/>
      <c r="AY99" s="102"/>
      <c r="AZ99" s="102">
        <f t="shared" si="2889"/>
        <v>0</v>
      </c>
      <c r="BA99" s="102">
        <f t="shared" si="2890"/>
        <v>0</v>
      </c>
      <c r="BB99" s="103">
        <f t="shared" si="2891"/>
        <v>0</v>
      </c>
      <c r="BC99" s="103">
        <f t="shared" si="2892"/>
        <v>0</v>
      </c>
      <c r="BD99" s="102"/>
      <c r="BE99" s="102"/>
      <c r="BF99" s="102"/>
      <c r="BG99" s="102"/>
      <c r="BH99" s="102">
        <f>VLOOKUP($D99,'факт '!$D$7:$AQ$89,15,0)</f>
        <v>0</v>
      </c>
      <c r="BI99" s="102">
        <f>VLOOKUP($D99,'факт '!$D$7:$AQ$89,16,0)</f>
        <v>0</v>
      </c>
      <c r="BJ99" s="102">
        <f>VLOOKUP($D99,'факт '!$D$7:$AQ$89,17,0)</f>
        <v>0</v>
      </c>
      <c r="BK99" s="102">
        <f>VLOOKUP($D99,'факт '!$D$7:$AQ$89,18,0)</f>
        <v>0</v>
      </c>
      <c r="BL99" s="102">
        <f t="shared" si="2893"/>
        <v>0</v>
      </c>
      <c r="BM99" s="102">
        <f t="shared" si="2894"/>
        <v>0</v>
      </c>
      <c r="BN99" s="103">
        <f t="shared" si="2895"/>
        <v>0</v>
      </c>
      <c r="BO99" s="103">
        <f t="shared" si="2896"/>
        <v>0</v>
      </c>
      <c r="BP99" s="102"/>
      <c r="BQ99" s="102"/>
      <c r="BR99" s="102"/>
      <c r="BS99" s="102"/>
      <c r="BT99" s="102">
        <f>VLOOKUP($D99,'факт '!$D$7:$AQ$89,19,0)</f>
        <v>0</v>
      </c>
      <c r="BU99" s="102">
        <f>VLOOKUP($D99,'факт '!$D$7:$AQ$89,20,0)</f>
        <v>0</v>
      </c>
      <c r="BV99" s="102">
        <f>VLOOKUP($D99,'факт '!$D$7:$AQ$89,21,0)</f>
        <v>0</v>
      </c>
      <c r="BW99" s="102">
        <f>VLOOKUP($D99,'факт '!$D$7:$AQ$89,22,0)</f>
        <v>0</v>
      </c>
      <c r="BX99" s="102">
        <f t="shared" si="2897"/>
        <v>0</v>
      </c>
      <c r="BY99" s="102">
        <f t="shared" si="2898"/>
        <v>0</v>
      </c>
      <c r="BZ99" s="103">
        <f t="shared" si="2899"/>
        <v>0</v>
      </c>
      <c r="CA99" s="103">
        <f t="shared" si="2900"/>
        <v>0</v>
      </c>
      <c r="CB99" s="102"/>
      <c r="CC99" s="102"/>
      <c r="CD99" s="102"/>
      <c r="CE99" s="102"/>
      <c r="CF99" s="102">
        <f>VLOOKUP($D99,'факт '!$D$7:$AQ$89,23,0)</f>
        <v>3</v>
      </c>
      <c r="CG99" s="102">
        <f>VLOOKUP($D99,'факт '!$D$7:$AQ$89,24,0)</f>
        <v>212950.91999999998</v>
      </c>
      <c r="CH99" s="102">
        <f>VLOOKUP($D99,'факт '!$D$7:$AQ$89,25,0)</f>
        <v>0</v>
      </c>
      <c r="CI99" s="102">
        <f>VLOOKUP($D99,'факт '!$D$7:$AQ$89,26,0)</f>
        <v>0</v>
      </c>
      <c r="CJ99" s="102">
        <f t="shared" si="2901"/>
        <v>3</v>
      </c>
      <c r="CK99" s="102">
        <f t="shared" si="2902"/>
        <v>212950.91999999998</v>
      </c>
      <c r="CL99" s="103">
        <f t="shared" si="2903"/>
        <v>3</v>
      </c>
      <c r="CM99" s="103">
        <f t="shared" si="2904"/>
        <v>212950.91999999998</v>
      </c>
      <c r="CN99" s="102"/>
      <c r="CO99" s="102"/>
      <c r="CP99" s="102"/>
      <c r="CQ99" s="102"/>
      <c r="CR99" s="102">
        <f>VLOOKUP($D99,'факт '!$D$7:$AQ$89,27,0)</f>
        <v>0</v>
      </c>
      <c r="CS99" s="102">
        <f>VLOOKUP($D99,'факт '!$D$7:$AQ$89,28,0)</f>
        <v>0</v>
      </c>
      <c r="CT99" s="102">
        <f>VLOOKUP($D99,'факт '!$D$7:$AQ$89,29,0)</f>
        <v>0</v>
      </c>
      <c r="CU99" s="102">
        <f>VLOOKUP($D99,'факт '!$D$7:$AQ$89,30,0)</f>
        <v>0</v>
      </c>
      <c r="CV99" s="102">
        <f t="shared" si="2905"/>
        <v>0</v>
      </c>
      <c r="CW99" s="102">
        <f t="shared" si="2906"/>
        <v>0</v>
      </c>
      <c r="CX99" s="103">
        <f t="shared" si="2907"/>
        <v>0</v>
      </c>
      <c r="CY99" s="103">
        <f t="shared" si="2908"/>
        <v>0</v>
      </c>
      <c r="CZ99" s="102"/>
      <c r="DA99" s="102"/>
      <c r="DB99" s="102"/>
      <c r="DC99" s="102"/>
      <c r="DD99" s="102">
        <f>VLOOKUP($D99,'факт '!$D$7:$AQ$89,31,0)</f>
        <v>0</v>
      </c>
      <c r="DE99" s="102">
        <f>VLOOKUP($D99,'факт '!$D$7:$AQ$89,32,0)</f>
        <v>0</v>
      </c>
      <c r="DF99" s="102"/>
      <c r="DG99" s="102"/>
      <c r="DH99" s="102">
        <f t="shared" si="2909"/>
        <v>0</v>
      </c>
      <c r="DI99" s="102">
        <f t="shared" si="2910"/>
        <v>0</v>
      </c>
      <c r="DJ99" s="103">
        <f t="shared" si="2911"/>
        <v>0</v>
      </c>
      <c r="DK99" s="103">
        <f t="shared" si="2912"/>
        <v>0</v>
      </c>
      <c r="DL99" s="102"/>
      <c r="DM99" s="102"/>
      <c r="DN99" s="102"/>
      <c r="DO99" s="102"/>
      <c r="DP99" s="102">
        <f>VLOOKUP($D99,'факт '!$D$7:$AQ$89,13,0)</f>
        <v>0</v>
      </c>
      <c r="DQ99" s="102">
        <f>VLOOKUP($D99,'факт '!$D$7:$AQ$89,14,0)</f>
        <v>0</v>
      </c>
      <c r="DR99" s="102"/>
      <c r="DS99" s="102"/>
      <c r="DT99" s="102">
        <f t="shared" si="2913"/>
        <v>0</v>
      </c>
      <c r="DU99" s="102">
        <f t="shared" si="2914"/>
        <v>0</v>
      </c>
      <c r="DV99" s="103">
        <f t="shared" si="2915"/>
        <v>0</v>
      </c>
      <c r="DW99" s="103">
        <f t="shared" si="2916"/>
        <v>0</v>
      </c>
      <c r="DX99" s="102"/>
      <c r="DY99" s="102"/>
      <c r="DZ99" s="102"/>
      <c r="EA99" s="102"/>
      <c r="EB99" s="102">
        <f>VLOOKUP($D99,'факт '!$D$7:$AQ$89,33,0)</f>
        <v>0</v>
      </c>
      <c r="EC99" s="102">
        <f>VLOOKUP($D99,'факт '!$D$7:$AQ$89,34,0)</f>
        <v>0</v>
      </c>
      <c r="ED99" s="102">
        <f>VLOOKUP($D99,'факт '!$D$7:$AQ$89,35,0)</f>
        <v>0</v>
      </c>
      <c r="EE99" s="102">
        <f>VLOOKUP($D99,'факт '!$D$7:$AQ$89,36,0)</f>
        <v>0</v>
      </c>
      <c r="EF99" s="102">
        <f t="shared" si="2917"/>
        <v>0</v>
      </c>
      <c r="EG99" s="102">
        <f t="shared" si="2918"/>
        <v>0</v>
      </c>
      <c r="EH99" s="103">
        <f t="shared" si="2919"/>
        <v>0</v>
      </c>
      <c r="EI99" s="103">
        <f t="shared" si="2920"/>
        <v>0</v>
      </c>
      <c r="EJ99" s="102"/>
      <c r="EK99" s="102"/>
      <c r="EL99" s="102"/>
      <c r="EM99" s="102"/>
      <c r="EN99" s="102">
        <f>VLOOKUP($D99,'факт '!$D$7:$AQ$89,37,0)</f>
        <v>0</v>
      </c>
      <c r="EO99" s="102">
        <f>VLOOKUP($D99,'факт '!$D$7:$AQ$89,38,0)</f>
        <v>0</v>
      </c>
      <c r="EP99" s="102">
        <f>VLOOKUP($D99,'факт '!$D$7:$AQ$89,39,0)</f>
        <v>0</v>
      </c>
      <c r="EQ99" s="102">
        <f>VLOOKUP($D99,'факт '!$D$7:$AQ$89,40,0)</f>
        <v>0</v>
      </c>
      <c r="ER99" s="102">
        <f t="shared" si="2921"/>
        <v>0</v>
      </c>
      <c r="ES99" s="102">
        <f t="shared" si="2922"/>
        <v>0</v>
      </c>
      <c r="ET99" s="103">
        <f t="shared" si="2923"/>
        <v>0</v>
      </c>
      <c r="EU99" s="103">
        <f t="shared" si="2924"/>
        <v>0</v>
      </c>
      <c r="EV99" s="102"/>
      <c r="EW99" s="102"/>
      <c r="EX99" s="102"/>
      <c r="EY99" s="102"/>
      <c r="EZ99" s="102"/>
      <c r="FA99" s="102"/>
      <c r="FB99" s="102"/>
      <c r="FC99" s="102"/>
      <c r="FD99" s="102">
        <f t="shared" si="2925"/>
        <v>0</v>
      </c>
      <c r="FE99" s="102">
        <f t="shared" si="2926"/>
        <v>0</v>
      </c>
      <c r="FF99" s="103">
        <f t="shared" si="2295"/>
        <v>0</v>
      </c>
      <c r="FG99" s="103">
        <f t="shared" si="2296"/>
        <v>0</v>
      </c>
      <c r="FH99" s="102"/>
      <c r="FI99" s="102"/>
      <c r="FJ99" s="102"/>
      <c r="FK99" s="102"/>
      <c r="FL99" s="102"/>
      <c r="FM99" s="102"/>
      <c r="FN99" s="102"/>
      <c r="FO99" s="102"/>
      <c r="FP99" s="102">
        <f t="shared" si="2927"/>
        <v>0</v>
      </c>
      <c r="FQ99" s="102">
        <f t="shared" si="2928"/>
        <v>0</v>
      </c>
      <c r="FR99" s="103">
        <f t="shared" si="2298"/>
        <v>0</v>
      </c>
      <c r="FS99" s="103">
        <f t="shared" si="2299"/>
        <v>0</v>
      </c>
      <c r="FT99" s="102"/>
      <c r="FU99" s="102"/>
      <c r="FV99" s="102"/>
      <c r="FW99" s="102"/>
      <c r="FX99" s="102"/>
      <c r="FY99" s="102"/>
      <c r="FZ99" s="102"/>
      <c r="GA99" s="102"/>
      <c r="GB99" s="102">
        <f t="shared" si="2929"/>
        <v>0</v>
      </c>
      <c r="GC99" s="102">
        <f t="shared" si="2930"/>
        <v>0</v>
      </c>
      <c r="GD99" s="103">
        <f t="shared" si="2301"/>
        <v>0</v>
      </c>
      <c r="GE99" s="103">
        <f t="shared" si="2302"/>
        <v>0</v>
      </c>
      <c r="GF99" s="102">
        <f t="shared" si="2931"/>
        <v>0</v>
      </c>
      <c r="GG99" s="102">
        <f t="shared" si="2932"/>
        <v>0</v>
      </c>
      <c r="GH99" s="102">
        <f t="shared" si="2933"/>
        <v>0</v>
      </c>
      <c r="GI99" s="102">
        <f t="shared" si="2934"/>
        <v>0</v>
      </c>
      <c r="GJ99" s="102">
        <f t="shared" si="2935"/>
        <v>3</v>
      </c>
      <c r="GK99" s="102">
        <f t="shared" si="2936"/>
        <v>212950.91999999998</v>
      </c>
      <c r="GL99" s="102">
        <f t="shared" si="2937"/>
        <v>0</v>
      </c>
      <c r="GM99" s="102">
        <f t="shared" si="2938"/>
        <v>0</v>
      </c>
      <c r="GN99" s="102">
        <f t="shared" si="2939"/>
        <v>3</v>
      </c>
      <c r="GO99" s="102">
        <f t="shared" si="2940"/>
        <v>212950.91999999998</v>
      </c>
      <c r="GP99" s="102"/>
      <c r="GQ99" s="102"/>
      <c r="GR99" s="147"/>
      <c r="GS99" s="81"/>
      <c r="GT99" s="183">
        <v>70983.635200000004</v>
      </c>
      <c r="GU99" s="183">
        <f t="shared" si="2389"/>
        <v>70983.64</v>
      </c>
    </row>
    <row r="100" spans="2:203" ht="84" x14ac:dyDescent="0.2">
      <c r="B100" s="81" t="s">
        <v>193</v>
      </c>
      <c r="C100" s="84" t="s">
        <v>194</v>
      </c>
      <c r="D100" s="85">
        <v>372</v>
      </c>
      <c r="E100" s="86" t="s">
        <v>195</v>
      </c>
      <c r="F100" s="89">
        <v>20</v>
      </c>
      <c r="G100" s="101">
        <v>70983.635200000004</v>
      </c>
      <c r="H100" s="102"/>
      <c r="I100" s="102"/>
      <c r="J100" s="102"/>
      <c r="K100" s="102"/>
      <c r="L100" s="102">
        <f>VLOOKUP($D100,'факт '!$D$7:$AQ$89,3,0)</f>
        <v>0</v>
      </c>
      <c r="M100" s="102">
        <f>VLOOKUP($D100,'факт '!$D$7:$AQ$89,4,0)</f>
        <v>0</v>
      </c>
      <c r="N100" s="102"/>
      <c r="O100" s="102"/>
      <c r="P100" s="102">
        <f t="shared" si="2877"/>
        <v>0</v>
      </c>
      <c r="Q100" s="102">
        <f t="shared" si="2878"/>
        <v>0</v>
      </c>
      <c r="R100" s="103">
        <f t="shared" si="2879"/>
        <v>0</v>
      </c>
      <c r="S100" s="103">
        <f t="shared" si="2880"/>
        <v>0</v>
      </c>
      <c r="T100" s="102"/>
      <c r="U100" s="102"/>
      <c r="V100" s="102"/>
      <c r="W100" s="102"/>
      <c r="X100" s="102">
        <f>VLOOKUP($D100,'факт '!$D$7:$AQ$89,7,0)</f>
        <v>0</v>
      </c>
      <c r="Y100" s="102">
        <f>VLOOKUP($D100,'факт '!$D$7:$AQ$89,8,0)</f>
        <v>0</v>
      </c>
      <c r="Z100" s="102">
        <f>VLOOKUP($D100,'факт '!$D$7:$AQ$89,9,0)</f>
        <v>0</v>
      </c>
      <c r="AA100" s="102">
        <f>VLOOKUP($D100,'факт '!$D$7:$AQ$89,10,0)</f>
        <v>0</v>
      </c>
      <c r="AB100" s="102">
        <f t="shared" si="2881"/>
        <v>0</v>
      </c>
      <c r="AC100" s="102">
        <f t="shared" si="2882"/>
        <v>0</v>
      </c>
      <c r="AD100" s="103">
        <f t="shared" si="2883"/>
        <v>0</v>
      </c>
      <c r="AE100" s="103">
        <f t="shared" si="2884"/>
        <v>0</v>
      </c>
      <c r="AF100" s="102"/>
      <c r="AG100" s="102"/>
      <c r="AH100" s="102"/>
      <c r="AI100" s="102"/>
      <c r="AJ100" s="102">
        <f>VLOOKUP($D100,'факт '!$D$7:$AQ$89,5,0)</f>
        <v>0</v>
      </c>
      <c r="AK100" s="102">
        <f>VLOOKUP($D100,'факт '!$D$7:$AQ$89,6,0)</f>
        <v>0</v>
      </c>
      <c r="AL100" s="102"/>
      <c r="AM100" s="102"/>
      <c r="AN100" s="102">
        <f t="shared" si="2885"/>
        <v>0</v>
      </c>
      <c r="AO100" s="102">
        <f t="shared" si="2886"/>
        <v>0</v>
      </c>
      <c r="AP100" s="103">
        <f t="shared" si="2887"/>
        <v>0</v>
      </c>
      <c r="AQ100" s="103">
        <f t="shared" si="2888"/>
        <v>0</v>
      </c>
      <c r="AR100" s="102"/>
      <c r="AS100" s="102"/>
      <c r="AT100" s="102"/>
      <c r="AU100" s="102"/>
      <c r="AV100" s="102">
        <f>VLOOKUP($D100,'факт '!$D$7:$AQ$89,11,0)</f>
        <v>0</v>
      </c>
      <c r="AW100" s="102">
        <f>VLOOKUP($D100,'факт '!$D$7:$AQ$89,12,0)</f>
        <v>0</v>
      </c>
      <c r="AX100" s="102"/>
      <c r="AY100" s="102"/>
      <c r="AZ100" s="102">
        <f t="shared" si="2889"/>
        <v>0</v>
      </c>
      <c r="BA100" s="102">
        <f t="shared" si="2890"/>
        <v>0</v>
      </c>
      <c r="BB100" s="103">
        <f t="shared" si="2891"/>
        <v>0</v>
      </c>
      <c r="BC100" s="103">
        <f t="shared" si="2892"/>
        <v>0</v>
      </c>
      <c r="BD100" s="102"/>
      <c r="BE100" s="102"/>
      <c r="BF100" s="102"/>
      <c r="BG100" s="102"/>
      <c r="BH100" s="102">
        <f>VLOOKUP($D100,'факт '!$D$7:$AQ$89,15,0)</f>
        <v>1</v>
      </c>
      <c r="BI100" s="102">
        <f>VLOOKUP($D100,'факт '!$D$7:$AQ$89,16,0)</f>
        <v>70983.64</v>
      </c>
      <c r="BJ100" s="102">
        <f>VLOOKUP($D100,'факт '!$D$7:$AQ$89,17,0)</f>
        <v>0</v>
      </c>
      <c r="BK100" s="102">
        <f>VLOOKUP($D100,'факт '!$D$7:$AQ$89,18,0)</f>
        <v>0</v>
      </c>
      <c r="BL100" s="102">
        <f t="shared" si="2893"/>
        <v>1</v>
      </c>
      <c r="BM100" s="102">
        <f t="shared" si="2894"/>
        <v>70983.64</v>
      </c>
      <c r="BN100" s="103">
        <f t="shared" si="2895"/>
        <v>1</v>
      </c>
      <c r="BO100" s="103">
        <f t="shared" si="2896"/>
        <v>70983.64</v>
      </c>
      <c r="BP100" s="102"/>
      <c r="BQ100" s="102"/>
      <c r="BR100" s="102"/>
      <c r="BS100" s="102"/>
      <c r="BT100" s="102">
        <f>VLOOKUP($D100,'факт '!$D$7:$AQ$89,19,0)</f>
        <v>0</v>
      </c>
      <c r="BU100" s="102">
        <f>VLOOKUP($D100,'факт '!$D$7:$AQ$89,20,0)</f>
        <v>0</v>
      </c>
      <c r="BV100" s="102">
        <f>VLOOKUP($D100,'факт '!$D$7:$AQ$89,21,0)</f>
        <v>0</v>
      </c>
      <c r="BW100" s="102">
        <f>VLOOKUP($D100,'факт '!$D$7:$AQ$89,22,0)</f>
        <v>0</v>
      </c>
      <c r="BX100" s="102">
        <f t="shared" si="2897"/>
        <v>0</v>
      </c>
      <c r="BY100" s="102">
        <f t="shared" si="2898"/>
        <v>0</v>
      </c>
      <c r="BZ100" s="103">
        <f t="shared" si="2899"/>
        <v>0</v>
      </c>
      <c r="CA100" s="103">
        <f t="shared" si="2900"/>
        <v>0</v>
      </c>
      <c r="CB100" s="102"/>
      <c r="CC100" s="102"/>
      <c r="CD100" s="102"/>
      <c r="CE100" s="102"/>
      <c r="CF100" s="102">
        <f>VLOOKUP($D100,'факт '!$D$7:$AQ$89,23,0)</f>
        <v>1</v>
      </c>
      <c r="CG100" s="102">
        <f>VLOOKUP($D100,'факт '!$D$7:$AQ$89,24,0)</f>
        <v>70983.64</v>
      </c>
      <c r="CH100" s="102">
        <f>VLOOKUP($D100,'факт '!$D$7:$AQ$89,25,0)</f>
        <v>1</v>
      </c>
      <c r="CI100" s="102">
        <f>VLOOKUP($D100,'факт '!$D$7:$AQ$89,26,0)</f>
        <v>70983.64</v>
      </c>
      <c r="CJ100" s="102">
        <f t="shared" si="2901"/>
        <v>2</v>
      </c>
      <c r="CK100" s="102">
        <f t="shared" si="2902"/>
        <v>141967.28</v>
      </c>
      <c r="CL100" s="103">
        <f t="shared" si="2903"/>
        <v>1</v>
      </c>
      <c r="CM100" s="103">
        <f t="shared" si="2904"/>
        <v>70983.64</v>
      </c>
      <c r="CN100" s="102"/>
      <c r="CO100" s="102"/>
      <c r="CP100" s="102"/>
      <c r="CQ100" s="102"/>
      <c r="CR100" s="102">
        <f>VLOOKUP($D100,'факт '!$D$7:$AQ$89,27,0)</f>
        <v>0</v>
      </c>
      <c r="CS100" s="102">
        <f>VLOOKUP($D100,'факт '!$D$7:$AQ$89,28,0)</f>
        <v>0</v>
      </c>
      <c r="CT100" s="102">
        <f>VLOOKUP($D100,'факт '!$D$7:$AQ$89,29,0)</f>
        <v>0</v>
      </c>
      <c r="CU100" s="102">
        <f>VLOOKUP($D100,'факт '!$D$7:$AQ$89,30,0)</f>
        <v>0</v>
      </c>
      <c r="CV100" s="102">
        <f t="shared" si="2905"/>
        <v>0</v>
      </c>
      <c r="CW100" s="102">
        <f t="shared" si="2906"/>
        <v>0</v>
      </c>
      <c r="CX100" s="103">
        <f t="shared" si="2907"/>
        <v>0</v>
      </c>
      <c r="CY100" s="103">
        <f t="shared" si="2908"/>
        <v>0</v>
      </c>
      <c r="CZ100" s="102"/>
      <c r="DA100" s="102"/>
      <c r="DB100" s="102"/>
      <c r="DC100" s="102"/>
      <c r="DD100" s="102">
        <f>VLOOKUP($D100,'факт '!$D$7:$AQ$89,31,0)</f>
        <v>0</v>
      </c>
      <c r="DE100" s="102">
        <f>VLOOKUP($D100,'факт '!$D$7:$AQ$89,32,0)</f>
        <v>0</v>
      </c>
      <c r="DF100" s="102"/>
      <c r="DG100" s="102"/>
      <c r="DH100" s="102">
        <f t="shared" si="2909"/>
        <v>0</v>
      </c>
      <c r="DI100" s="102">
        <f t="shared" si="2910"/>
        <v>0</v>
      </c>
      <c r="DJ100" s="103">
        <f t="shared" si="2911"/>
        <v>0</v>
      </c>
      <c r="DK100" s="103">
        <f t="shared" si="2912"/>
        <v>0</v>
      </c>
      <c r="DL100" s="102"/>
      <c r="DM100" s="102"/>
      <c r="DN100" s="102"/>
      <c r="DO100" s="102"/>
      <c r="DP100" s="102">
        <f>VLOOKUP($D100,'факт '!$D$7:$AQ$89,13,0)</f>
        <v>0</v>
      </c>
      <c r="DQ100" s="102">
        <f>VLOOKUP($D100,'факт '!$D$7:$AQ$89,14,0)</f>
        <v>0</v>
      </c>
      <c r="DR100" s="102"/>
      <c r="DS100" s="102"/>
      <c r="DT100" s="102">
        <f t="shared" si="2913"/>
        <v>0</v>
      </c>
      <c r="DU100" s="102">
        <f t="shared" si="2914"/>
        <v>0</v>
      </c>
      <c r="DV100" s="103">
        <f t="shared" si="2915"/>
        <v>0</v>
      </c>
      <c r="DW100" s="103">
        <f t="shared" si="2916"/>
        <v>0</v>
      </c>
      <c r="DX100" s="102"/>
      <c r="DY100" s="102"/>
      <c r="DZ100" s="102"/>
      <c r="EA100" s="102"/>
      <c r="EB100" s="102">
        <f>VLOOKUP($D100,'факт '!$D$7:$AQ$89,33,0)</f>
        <v>0</v>
      </c>
      <c r="EC100" s="102">
        <f>VLOOKUP($D100,'факт '!$D$7:$AQ$89,34,0)</f>
        <v>0</v>
      </c>
      <c r="ED100" s="102">
        <f>VLOOKUP($D100,'факт '!$D$7:$AQ$89,35,0)</f>
        <v>0</v>
      </c>
      <c r="EE100" s="102">
        <f>VLOOKUP($D100,'факт '!$D$7:$AQ$89,36,0)</f>
        <v>0</v>
      </c>
      <c r="EF100" s="102">
        <f t="shared" si="2917"/>
        <v>0</v>
      </c>
      <c r="EG100" s="102">
        <f t="shared" si="2918"/>
        <v>0</v>
      </c>
      <c r="EH100" s="103">
        <f t="shared" si="2919"/>
        <v>0</v>
      </c>
      <c r="EI100" s="103">
        <f t="shared" si="2920"/>
        <v>0</v>
      </c>
      <c r="EJ100" s="102"/>
      <c r="EK100" s="102"/>
      <c r="EL100" s="102"/>
      <c r="EM100" s="102"/>
      <c r="EN100" s="102">
        <f>VLOOKUP($D100,'факт '!$D$7:$AQ$89,37,0)</f>
        <v>0</v>
      </c>
      <c r="EO100" s="102">
        <f>VLOOKUP($D100,'факт '!$D$7:$AQ$89,38,0)</f>
        <v>0</v>
      </c>
      <c r="EP100" s="102">
        <f>VLOOKUP($D100,'факт '!$D$7:$AQ$89,39,0)</f>
        <v>0</v>
      </c>
      <c r="EQ100" s="102">
        <f>VLOOKUP($D100,'факт '!$D$7:$AQ$89,40,0)</f>
        <v>0</v>
      </c>
      <c r="ER100" s="102">
        <f t="shared" si="2921"/>
        <v>0</v>
      </c>
      <c r="ES100" s="102">
        <f t="shared" si="2922"/>
        <v>0</v>
      </c>
      <c r="ET100" s="103">
        <f t="shared" si="2923"/>
        <v>0</v>
      </c>
      <c r="EU100" s="103">
        <f t="shared" si="2924"/>
        <v>0</v>
      </c>
      <c r="EV100" s="102"/>
      <c r="EW100" s="102"/>
      <c r="EX100" s="102"/>
      <c r="EY100" s="102"/>
      <c r="EZ100" s="102"/>
      <c r="FA100" s="102"/>
      <c r="FB100" s="102"/>
      <c r="FC100" s="102"/>
      <c r="FD100" s="102">
        <f t="shared" si="2925"/>
        <v>0</v>
      </c>
      <c r="FE100" s="102">
        <f t="shared" si="2926"/>
        <v>0</v>
      </c>
      <c r="FF100" s="103">
        <f t="shared" si="2295"/>
        <v>0</v>
      </c>
      <c r="FG100" s="103">
        <f t="shared" si="2296"/>
        <v>0</v>
      </c>
      <c r="FH100" s="102"/>
      <c r="FI100" s="102"/>
      <c r="FJ100" s="102"/>
      <c r="FK100" s="102"/>
      <c r="FL100" s="102"/>
      <c r="FM100" s="102"/>
      <c r="FN100" s="102"/>
      <c r="FO100" s="102"/>
      <c r="FP100" s="102">
        <f t="shared" si="2927"/>
        <v>0</v>
      </c>
      <c r="FQ100" s="102">
        <f t="shared" si="2928"/>
        <v>0</v>
      </c>
      <c r="FR100" s="103">
        <f t="shared" si="2298"/>
        <v>0</v>
      </c>
      <c r="FS100" s="103">
        <f t="shared" si="2299"/>
        <v>0</v>
      </c>
      <c r="FT100" s="102"/>
      <c r="FU100" s="102"/>
      <c r="FV100" s="102"/>
      <c r="FW100" s="102"/>
      <c r="FX100" s="102"/>
      <c r="FY100" s="102"/>
      <c r="FZ100" s="102"/>
      <c r="GA100" s="102"/>
      <c r="GB100" s="102">
        <f t="shared" si="2929"/>
        <v>0</v>
      </c>
      <c r="GC100" s="102">
        <f t="shared" si="2930"/>
        <v>0</v>
      </c>
      <c r="GD100" s="103">
        <f t="shared" si="2301"/>
        <v>0</v>
      </c>
      <c r="GE100" s="103">
        <f t="shared" si="2302"/>
        <v>0</v>
      </c>
      <c r="GF100" s="102">
        <f t="shared" si="2931"/>
        <v>0</v>
      </c>
      <c r="GG100" s="102">
        <f t="shared" si="2932"/>
        <v>0</v>
      </c>
      <c r="GH100" s="102">
        <f t="shared" si="2933"/>
        <v>0</v>
      </c>
      <c r="GI100" s="102">
        <f t="shared" si="2934"/>
        <v>0</v>
      </c>
      <c r="GJ100" s="102">
        <f t="shared" si="2935"/>
        <v>2</v>
      </c>
      <c r="GK100" s="102">
        <f t="shared" si="2936"/>
        <v>141967.28</v>
      </c>
      <c r="GL100" s="102">
        <f t="shared" si="2937"/>
        <v>1</v>
      </c>
      <c r="GM100" s="102">
        <f t="shared" si="2938"/>
        <v>70983.64</v>
      </c>
      <c r="GN100" s="102">
        <f t="shared" si="2939"/>
        <v>3</v>
      </c>
      <c r="GO100" s="102">
        <f t="shared" si="2940"/>
        <v>212950.91999999998</v>
      </c>
      <c r="GP100" s="102"/>
      <c r="GQ100" s="102"/>
      <c r="GR100" s="147"/>
      <c r="GS100" s="81"/>
      <c r="GT100" s="183">
        <v>70983.635200000004</v>
      </c>
      <c r="GU100" s="183">
        <f t="shared" si="2389"/>
        <v>70983.64</v>
      </c>
    </row>
    <row r="101" spans="2:203" hidden="1" x14ac:dyDescent="0.2">
      <c r="B101" s="81"/>
      <c r="C101" s="84"/>
      <c r="D101" s="85"/>
      <c r="E101" s="86"/>
      <c r="F101" s="89"/>
      <c r="G101" s="101"/>
      <c r="H101" s="102"/>
      <c r="I101" s="102"/>
      <c r="J101" s="102"/>
      <c r="K101" s="102"/>
      <c r="L101" s="102"/>
      <c r="M101" s="102"/>
      <c r="N101" s="102"/>
      <c r="O101" s="102"/>
      <c r="P101" s="102">
        <f t="shared" si="2786"/>
        <v>0</v>
      </c>
      <c r="Q101" s="102">
        <f t="shared" si="2787"/>
        <v>0</v>
      </c>
      <c r="R101" s="103">
        <f t="shared" si="2536"/>
        <v>0</v>
      </c>
      <c r="S101" s="103">
        <f t="shared" si="2537"/>
        <v>0</v>
      </c>
      <c r="T101" s="102"/>
      <c r="U101" s="102"/>
      <c r="V101" s="102"/>
      <c r="W101" s="102"/>
      <c r="X101" s="102"/>
      <c r="Y101" s="102"/>
      <c r="Z101" s="102"/>
      <c r="AA101" s="102"/>
      <c r="AB101" s="102">
        <f t="shared" ref="AB101" si="2941">SUM(X101+Z101)</f>
        <v>0</v>
      </c>
      <c r="AC101" s="102">
        <f t="shared" ref="AC101" si="2942">SUM(Y101+AA101)</f>
        <v>0</v>
      </c>
      <c r="AD101" s="103">
        <f t="shared" si="2263"/>
        <v>0</v>
      </c>
      <c r="AE101" s="103">
        <f t="shared" si="2264"/>
        <v>0</v>
      </c>
      <c r="AF101" s="102"/>
      <c r="AG101" s="102"/>
      <c r="AH101" s="102"/>
      <c r="AI101" s="102"/>
      <c r="AJ101" s="102"/>
      <c r="AK101" s="102"/>
      <c r="AL101" s="102"/>
      <c r="AM101" s="102"/>
      <c r="AN101" s="102">
        <f t="shared" ref="AN101" si="2943">SUM(AJ101+AL101)</f>
        <v>0</v>
      </c>
      <c r="AO101" s="102">
        <f t="shared" ref="AO101" si="2944">SUM(AK101+AM101)</f>
        <v>0</v>
      </c>
      <c r="AP101" s="103">
        <f t="shared" si="2265"/>
        <v>0</v>
      </c>
      <c r="AQ101" s="103">
        <f t="shared" si="2266"/>
        <v>0</v>
      </c>
      <c r="AR101" s="102"/>
      <c r="AS101" s="102"/>
      <c r="AT101" s="102"/>
      <c r="AU101" s="102"/>
      <c r="AV101" s="102"/>
      <c r="AW101" s="102"/>
      <c r="AX101" s="102"/>
      <c r="AY101" s="102"/>
      <c r="AZ101" s="102">
        <f t="shared" ref="AZ101" si="2945">SUM(AV101+AX101)</f>
        <v>0</v>
      </c>
      <c r="BA101" s="102">
        <f t="shared" ref="BA101" si="2946">SUM(AW101+AY101)</f>
        <v>0</v>
      </c>
      <c r="BB101" s="103">
        <f t="shared" si="2268"/>
        <v>0</v>
      </c>
      <c r="BC101" s="103">
        <f t="shared" si="2269"/>
        <v>0</v>
      </c>
      <c r="BD101" s="102"/>
      <c r="BE101" s="102"/>
      <c r="BF101" s="102"/>
      <c r="BG101" s="102"/>
      <c r="BH101" s="102"/>
      <c r="BI101" s="102"/>
      <c r="BJ101" s="102"/>
      <c r="BK101" s="102"/>
      <c r="BL101" s="102">
        <f t="shared" ref="BL101" si="2947">SUM(BH101+BJ101)</f>
        <v>0</v>
      </c>
      <c r="BM101" s="102">
        <f t="shared" ref="BM101" si="2948">SUM(BI101+BK101)</f>
        <v>0</v>
      </c>
      <c r="BN101" s="103">
        <f t="shared" si="2271"/>
        <v>0</v>
      </c>
      <c r="BO101" s="103">
        <f t="shared" si="2272"/>
        <v>0</v>
      </c>
      <c r="BP101" s="102"/>
      <c r="BQ101" s="102"/>
      <c r="BR101" s="102"/>
      <c r="BS101" s="102"/>
      <c r="BT101" s="102"/>
      <c r="BU101" s="102"/>
      <c r="BV101" s="102"/>
      <c r="BW101" s="102"/>
      <c r="BX101" s="102">
        <f t="shared" ref="BX101" si="2949">SUM(BT101+BV101)</f>
        <v>0</v>
      </c>
      <c r="BY101" s="102">
        <f t="shared" ref="BY101" si="2950">SUM(BU101+BW101)</f>
        <v>0</v>
      </c>
      <c r="BZ101" s="103">
        <f t="shared" si="2274"/>
        <v>0</v>
      </c>
      <c r="CA101" s="103">
        <f t="shared" si="2275"/>
        <v>0</v>
      </c>
      <c r="CB101" s="102"/>
      <c r="CC101" s="102"/>
      <c r="CD101" s="102"/>
      <c r="CE101" s="102"/>
      <c r="CF101" s="102"/>
      <c r="CG101" s="102"/>
      <c r="CH101" s="102"/>
      <c r="CI101" s="102"/>
      <c r="CJ101" s="102">
        <f t="shared" ref="CJ101" si="2951">SUM(CF101+CH101)</f>
        <v>0</v>
      </c>
      <c r="CK101" s="102">
        <f t="shared" ref="CK101" si="2952">SUM(CG101+CI101)</f>
        <v>0</v>
      </c>
      <c r="CL101" s="103">
        <f t="shared" si="2277"/>
        <v>0</v>
      </c>
      <c r="CM101" s="103">
        <f t="shared" si="2278"/>
        <v>0</v>
      </c>
      <c r="CN101" s="102"/>
      <c r="CO101" s="102"/>
      <c r="CP101" s="102"/>
      <c r="CQ101" s="102"/>
      <c r="CR101" s="102"/>
      <c r="CS101" s="102"/>
      <c r="CT101" s="102"/>
      <c r="CU101" s="102"/>
      <c r="CV101" s="102">
        <f t="shared" ref="CV101" si="2953">SUM(CR101+CT101)</f>
        <v>0</v>
      </c>
      <c r="CW101" s="102">
        <f t="shared" ref="CW101" si="2954">SUM(CS101+CU101)</f>
        <v>0</v>
      </c>
      <c r="CX101" s="103">
        <f t="shared" si="2280"/>
        <v>0</v>
      </c>
      <c r="CY101" s="103">
        <f t="shared" si="2281"/>
        <v>0</v>
      </c>
      <c r="CZ101" s="102"/>
      <c r="DA101" s="102"/>
      <c r="DB101" s="102"/>
      <c r="DC101" s="102"/>
      <c r="DD101" s="102"/>
      <c r="DE101" s="102"/>
      <c r="DF101" s="102"/>
      <c r="DG101" s="102"/>
      <c r="DH101" s="102">
        <f t="shared" ref="DH101" si="2955">SUM(DD101+DF101)</f>
        <v>0</v>
      </c>
      <c r="DI101" s="102">
        <f t="shared" ref="DI101" si="2956">SUM(DE101+DG101)</f>
        <v>0</v>
      </c>
      <c r="DJ101" s="103">
        <f t="shared" si="2283"/>
        <v>0</v>
      </c>
      <c r="DK101" s="103">
        <f t="shared" si="2284"/>
        <v>0</v>
      </c>
      <c r="DL101" s="102"/>
      <c r="DM101" s="102"/>
      <c r="DN101" s="102"/>
      <c r="DO101" s="102"/>
      <c r="DP101" s="102"/>
      <c r="DQ101" s="102"/>
      <c r="DR101" s="102"/>
      <c r="DS101" s="102"/>
      <c r="DT101" s="102">
        <f t="shared" ref="DT101" si="2957">SUM(DP101+DR101)</f>
        <v>0</v>
      </c>
      <c r="DU101" s="102">
        <f t="shared" ref="DU101" si="2958">SUM(DQ101+DS101)</f>
        <v>0</v>
      </c>
      <c r="DV101" s="103">
        <f t="shared" si="2286"/>
        <v>0</v>
      </c>
      <c r="DW101" s="103">
        <f t="shared" si="2287"/>
        <v>0</v>
      </c>
      <c r="DX101" s="102"/>
      <c r="DY101" s="102"/>
      <c r="DZ101" s="102"/>
      <c r="EA101" s="102"/>
      <c r="EB101" s="102"/>
      <c r="EC101" s="102"/>
      <c r="ED101" s="102"/>
      <c r="EE101" s="102"/>
      <c r="EF101" s="102">
        <f t="shared" ref="EF101" si="2959">SUM(EB101+ED101)</f>
        <v>0</v>
      </c>
      <c r="EG101" s="102">
        <f t="shared" ref="EG101" si="2960">SUM(EC101+EE101)</f>
        <v>0</v>
      </c>
      <c r="EH101" s="103">
        <f t="shared" si="2289"/>
        <v>0</v>
      </c>
      <c r="EI101" s="103">
        <f t="shared" si="2290"/>
        <v>0</v>
      </c>
      <c r="EJ101" s="102"/>
      <c r="EK101" s="102"/>
      <c r="EL101" s="102"/>
      <c r="EM101" s="102"/>
      <c r="EN101" s="102"/>
      <c r="EO101" s="102"/>
      <c r="EP101" s="102"/>
      <c r="EQ101" s="102"/>
      <c r="ER101" s="102">
        <f t="shared" ref="ER101" si="2961">SUM(EN101+EP101)</f>
        <v>0</v>
      </c>
      <c r="ES101" s="102">
        <f t="shared" ref="ES101" si="2962">SUM(EO101+EQ101)</f>
        <v>0</v>
      </c>
      <c r="ET101" s="103">
        <f t="shared" si="2292"/>
        <v>0</v>
      </c>
      <c r="EU101" s="103">
        <f t="shared" si="2293"/>
        <v>0</v>
      </c>
      <c r="EV101" s="102"/>
      <c r="EW101" s="102"/>
      <c r="EX101" s="102"/>
      <c r="EY101" s="102"/>
      <c r="EZ101" s="102"/>
      <c r="FA101" s="102"/>
      <c r="FB101" s="102"/>
      <c r="FC101" s="102"/>
      <c r="FD101" s="102">
        <f t="shared" si="2925"/>
        <v>0</v>
      </c>
      <c r="FE101" s="102">
        <f t="shared" si="2926"/>
        <v>0</v>
      </c>
      <c r="FF101" s="103">
        <f t="shared" si="2295"/>
        <v>0</v>
      </c>
      <c r="FG101" s="103">
        <f t="shared" si="2296"/>
        <v>0</v>
      </c>
      <c r="FH101" s="102"/>
      <c r="FI101" s="102"/>
      <c r="FJ101" s="102"/>
      <c r="FK101" s="102"/>
      <c r="FL101" s="102"/>
      <c r="FM101" s="102"/>
      <c r="FN101" s="102"/>
      <c r="FO101" s="102"/>
      <c r="FP101" s="102">
        <f t="shared" si="2927"/>
        <v>0</v>
      </c>
      <c r="FQ101" s="102">
        <f t="shared" si="2928"/>
        <v>0</v>
      </c>
      <c r="FR101" s="103">
        <f t="shared" si="2298"/>
        <v>0</v>
      </c>
      <c r="FS101" s="103">
        <f t="shared" si="2299"/>
        <v>0</v>
      </c>
      <c r="FT101" s="102"/>
      <c r="FU101" s="102"/>
      <c r="FV101" s="102"/>
      <c r="FW101" s="102"/>
      <c r="FX101" s="102"/>
      <c r="FY101" s="102"/>
      <c r="FZ101" s="102"/>
      <c r="GA101" s="102"/>
      <c r="GB101" s="102">
        <f t="shared" si="2929"/>
        <v>0</v>
      </c>
      <c r="GC101" s="102">
        <f t="shared" si="2930"/>
        <v>0</v>
      </c>
      <c r="GD101" s="103">
        <f t="shared" si="2301"/>
        <v>0</v>
      </c>
      <c r="GE101" s="103">
        <f t="shared" si="2302"/>
        <v>0</v>
      </c>
      <c r="GF101" s="102">
        <f t="shared" si="2931"/>
        <v>0</v>
      </c>
      <c r="GG101" s="102">
        <f t="shared" si="2932"/>
        <v>0</v>
      </c>
      <c r="GH101" s="102">
        <f t="shared" si="2933"/>
        <v>0</v>
      </c>
      <c r="GI101" s="102">
        <f t="shared" si="2934"/>
        <v>0</v>
      </c>
      <c r="GJ101" s="102">
        <f t="shared" ref="GJ101" si="2963">SUM(L101,X101,AJ101,AV101,BH101,BT101,CF101,CR101,DD101,DP101,EB101,EN101,EZ101)</f>
        <v>0</v>
      </c>
      <c r="GK101" s="102">
        <f t="shared" ref="GK101" si="2964">SUM(M101,Y101,AK101,AW101,BI101,BU101,CG101,CS101,DE101,DQ101,EC101,EO101,FA101)</f>
        <v>0</v>
      </c>
      <c r="GL101" s="102">
        <f t="shared" ref="GL101" si="2965">SUM(N101,Z101,AL101,AX101,BJ101,BV101,CH101,CT101,DF101,DR101,ED101,EP101,FB101)</f>
        <v>0</v>
      </c>
      <c r="GM101" s="102">
        <f t="shared" ref="GM101" si="2966">SUM(O101,AA101,AM101,AY101,BK101,BW101,CI101,CU101,DG101,DS101,EE101,EQ101,FC101)</f>
        <v>0</v>
      </c>
      <c r="GN101" s="102">
        <f t="shared" ref="GN101" si="2967">SUM(P101,AB101,AN101,AZ101,BL101,BX101,CJ101,CV101,DH101,DT101,EF101,ER101,FD101)</f>
        <v>0</v>
      </c>
      <c r="GO101" s="102">
        <f t="shared" ref="GO101" si="2968">SUM(Q101,AC101,AO101,BA101,BM101,BY101,CK101,CW101,DI101,DU101,EG101,ES101,FE101)</f>
        <v>0</v>
      </c>
      <c r="GP101" s="102"/>
      <c r="GQ101" s="102"/>
      <c r="GR101" s="147"/>
      <c r="GS101" s="81"/>
      <c r="GT101" s="183"/>
      <c r="GU101" s="183"/>
    </row>
    <row r="102" spans="2:203" hidden="1" x14ac:dyDescent="0.2">
      <c r="B102" s="105"/>
      <c r="C102" s="106"/>
      <c r="D102" s="106"/>
      <c r="E102" s="114" t="s">
        <v>48</v>
      </c>
      <c r="F102" s="108"/>
      <c r="G102" s="109"/>
      <c r="H102" s="110">
        <f>SUM(H103)</f>
        <v>0</v>
      </c>
      <c r="I102" s="110">
        <f t="shared" ref="I102:BT102" si="2969">SUM(I103)</f>
        <v>0</v>
      </c>
      <c r="J102" s="110">
        <f t="shared" si="2969"/>
        <v>0</v>
      </c>
      <c r="K102" s="110">
        <f t="shared" si="2969"/>
        <v>0</v>
      </c>
      <c r="L102" s="110">
        <f t="shared" si="2969"/>
        <v>0</v>
      </c>
      <c r="M102" s="110">
        <f t="shared" si="2969"/>
        <v>0</v>
      </c>
      <c r="N102" s="110">
        <f t="shared" si="2969"/>
        <v>0</v>
      </c>
      <c r="O102" s="110">
        <f t="shared" si="2969"/>
        <v>0</v>
      </c>
      <c r="P102" s="110">
        <f t="shared" si="2969"/>
        <v>0</v>
      </c>
      <c r="Q102" s="110">
        <f t="shared" si="2969"/>
        <v>0</v>
      </c>
      <c r="R102" s="103">
        <f t="shared" si="2536"/>
        <v>0</v>
      </c>
      <c r="S102" s="103">
        <f t="shared" si="2537"/>
        <v>0</v>
      </c>
      <c r="T102" s="110">
        <f t="shared" si="2969"/>
        <v>0</v>
      </c>
      <c r="U102" s="110">
        <f t="shared" si="2969"/>
        <v>0</v>
      </c>
      <c r="V102" s="110">
        <f t="shared" si="2969"/>
        <v>0</v>
      </c>
      <c r="W102" s="110">
        <f t="shared" si="2969"/>
        <v>0</v>
      </c>
      <c r="X102" s="110">
        <f t="shared" si="2969"/>
        <v>0</v>
      </c>
      <c r="Y102" s="110">
        <f t="shared" si="2969"/>
        <v>0</v>
      </c>
      <c r="Z102" s="110">
        <f t="shared" si="2969"/>
        <v>0</v>
      </c>
      <c r="AA102" s="110">
        <f t="shared" si="2969"/>
        <v>0</v>
      </c>
      <c r="AB102" s="110">
        <f t="shared" si="2969"/>
        <v>0</v>
      </c>
      <c r="AC102" s="110">
        <f t="shared" si="2969"/>
        <v>0</v>
      </c>
      <c r="AD102" s="103">
        <f t="shared" si="2263"/>
        <v>0</v>
      </c>
      <c r="AE102" s="103">
        <f t="shared" si="2264"/>
        <v>0</v>
      </c>
      <c r="AF102" s="110">
        <f t="shared" si="2969"/>
        <v>0</v>
      </c>
      <c r="AG102" s="110">
        <f t="shared" si="2969"/>
        <v>0</v>
      </c>
      <c r="AH102" s="110">
        <f t="shared" si="2969"/>
        <v>0</v>
      </c>
      <c r="AI102" s="110">
        <f t="shared" si="2969"/>
        <v>0</v>
      </c>
      <c r="AJ102" s="110">
        <f t="shared" si="2969"/>
        <v>0</v>
      </c>
      <c r="AK102" s="110">
        <f t="shared" si="2969"/>
        <v>0</v>
      </c>
      <c r="AL102" s="110">
        <f t="shared" si="2969"/>
        <v>0</v>
      </c>
      <c r="AM102" s="110">
        <f t="shared" si="2969"/>
        <v>0</v>
      </c>
      <c r="AN102" s="110">
        <f t="shared" si="2969"/>
        <v>0</v>
      </c>
      <c r="AO102" s="110">
        <f t="shared" si="2969"/>
        <v>0</v>
      </c>
      <c r="AP102" s="103">
        <f t="shared" si="2265"/>
        <v>0</v>
      </c>
      <c r="AQ102" s="103">
        <f t="shared" si="2266"/>
        <v>0</v>
      </c>
      <c r="AR102" s="110">
        <f t="shared" si="2969"/>
        <v>0</v>
      </c>
      <c r="AS102" s="110">
        <f t="shared" si="2969"/>
        <v>0</v>
      </c>
      <c r="AT102" s="110">
        <f t="shared" si="2969"/>
        <v>0</v>
      </c>
      <c r="AU102" s="110">
        <f t="shared" si="2969"/>
        <v>0</v>
      </c>
      <c r="AV102" s="110">
        <f t="shared" si="2969"/>
        <v>0</v>
      </c>
      <c r="AW102" s="110">
        <f t="shared" si="2969"/>
        <v>0</v>
      </c>
      <c r="AX102" s="110">
        <f t="shared" si="2969"/>
        <v>0</v>
      </c>
      <c r="AY102" s="110">
        <f t="shared" si="2969"/>
        <v>0</v>
      </c>
      <c r="AZ102" s="110">
        <f t="shared" si="2969"/>
        <v>0</v>
      </c>
      <c r="BA102" s="110">
        <f t="shared" si="2969"/>
        <v>0</v>
      </c>
      <c r="BB102" s="103">
        <f t="shared" si="2268"/>
        <v>0</v>
      </c>
      <c r="BC102" s="103">
        <f t="shared" si="2269"/>
        <v>0</v>
      </c>
      <c r="BD102" s="110">
        <f t="shared" si="2969"/>
        <v>0</v>
      </c>
      <c r="BE102" s="110">
        <f t="shared" si="2969"/>
        <v>0</v>
      </c>
      <c r="BF102" s="110">
        <f t="shared" si="2969"/>
        <v>0</v>
      </c>
      <c r="BG102" s="110">
        <f t="shared" si="2969"/>
        <v>0</v>
      </c>
      <c r="BH102" s="110">
        <f t="shared" si="2969"/>
        <v>0</v>
      </c>
      <c r="BI102" s="110">
        <f t="shared" si="2969"/>
        <v>0</v>
      </c>
      <c r="BJ102" s="110">
        <f t="shared" si="2969"/>
        <v>0</v>
      </c>
      <c r="BK102" s="110">
        <f t="shared" si="2969"/>
        <v>0</v>
      </c>
      <c r="BL102" s="110">
        <f t="shared" si="2969"/>
        <v>0</v>
      </c>
      <c r="BM102" s="110">
        <f t="shared" si="2969"/>
        <v>0</v>
      </c>
      <c r="BN102" s="103">
        <f t="shared" si="2271"/>
        <v>0</v>
      </c>
      <c r="BO102" s="103">
        <f t="shared" si="2272"/>
        <v>0</v>
      </c>
      <c r="BP102" s="110">
        <f t="shared" si="2969"/>
        <v>0</v>
      </c>
      <c r="BQ102" s="110">
        <f t="shared" si="2969"/>
        <v>0</v>
      </c>
      <c r="BR102" s="110">
        <f t="shared" si="2969"/>
        <v>0</v>
      </c>
      <c r="BS102" s="110">
        <f t="shared" si="2969"/>
        <v>0</v>
      </c>
      <c r="BT102" s="110">
        <f t="shared" si="2969"/>
        <v>0</v>
      </c>
      <c r="BU102" s="110">
        <f t="shared" ref="BU102:BY102" si="2970">SUM(BU103)</f>
        <v>0</v>
      </c>
      <c r="BV102" s="110">
        <f t="shared" si="2970"/>
        <v>0</v>
      </c>
      <c r="BW102" s="110">
        <f t="shared" si="2970"/>
        <v>0</v>
      </c>
      <c r="BX102" s="110">
        <f t="shared" si="2970"/>
        <v>0</v>
      </c>
      <c r="BY102" s="110">
        <f t="shared" si="2970"/>
        <v>0</v>
      </c>
      <c r="BZ102" s="103">
        <f t="shared" si="2274"/>
        <v>0</v>
      </c>
      <c r="CA102" s="103">
        <f t="shared" si="2275"/>
        <v>0</v>
      </c>
      <c r="CB102" s="110">
        <f t="shared" ref="CB102:EF102" si="2971">SUM(CB103)</f>
        <v>0</v>
      </c>
      <c r="CC102" s="110">
        <f t="shared" si="2971"/>
        <v>0</v>
      </c>
      <c r="CD102" s="110">
        <f t="shared" si="2971"/>
        <v>0</v>
      </c>
      <c r="CE102" s="110">
        <f t="shared" si="2971"/>
        <v>0</v>
      </c>
      <c r="CF102" s="110">
        <f t="shared" si="2971"/>
        <v>0</v>
      </c>
      <c r="CG102" s="110">
        <f t="shared" si="2971"/>
        <v>0</v>
      </c>
      <c r="CH102" s="110">
        <f t="shared" si="2971"/>
        <v>0</v>
      </c>
      <c r="CI102" s="110">
        <f t="shared" si="2971"/>
        <v>0</v>
      </c>
      <c r="CJ102" s="110">
        <f t="shared" si="2971"/>
        <v>0</v>
      </c>
      <c r="CK102" s="110">
        <f t="shared" si="2971"/>
        <v>0</v>
      </c>
      <c r="CL102" s="103">
        <f t="shared" si="2277"/>
        <v>0</v>
      </c>
      <c r="CM102" s="103">
        <f t="shared" si="2278"/>
        <v>0</v>
      </c>
      <c r="CN102" s="110">
        <f t="shared" si="2971"/>
        <v>808</v>
      </c>
      <c r="CO102" s="110">
        <f t="shared" si="2971"/>
        <v>59815540.110399999</v>
      </c>
      <c r="CP102" s="110">
        <f t="shared" si="2971"/>
        <v>202</v>
      </c>
      <c r="CQ102" s="110">
        <f t="shared" si="2971"/>
        <v>14953885.0276</v>
      </c>
      <c r="CR102" s="110">
        <f t="shared" si="2971"/>
        <v>206</v>
      </c>
      <c r="CS102" s="110">
        <f t="shared" si="2971"/>
        <v>15250000.779999996</v>
      </c>
      <c r="CT102" s="110">
        <f t="shared" si="2971"/>
        <v>109</v>
      </c>
      <c r="CU102" s="110">
        <f t="shared" si="2971"/>
        <v>8069175.1699999981</v>
      </c>
      <c r="CV102" s="110">
        <f t="shared" si="2971"/>
        <v>315</v>
      </c>
      <c r="CW102" s="110">
        <f t="shared" si="2971"/>
        <v>23319175.949999996</v>
      </c>
      <c r="CX102" s="103">
        <f t="shared" si="2280"/>
        <v>4</v>
      </c>
      <c r="CY102" s="103">
        <f t="shared" si="2281"/>
        <v>296115.75239999592</v>
      </c>
      <c r="CZ102" s="110">
        <f t="shared" si="2971"/>
        <v>0</v>
      </c>
      <c r="DA102" s="110">
        <f t="shared" si="2971"/>
        <v>0</v>
      </c>
      <c r="DB102" s="110">
        <f t="shared" si="2971"/>
        <v>0</v>
      </c>
      <c r="DC102" s="110">
        <f t="shared" si="2971"/>
        <v>0</v>
      </c>
      <c r="DD102" s="110">
        <f t="shared" si="2971"/>
        <v>0</v>
      </c>
      <c r="DE102" s="110">
        <f t="shared" si="2971"/>
        <v>0</v>
      </c>
      <c r="DF102" s="110">
        <f t="shared" si="2971"/>
        <v>0</v>
      </c>
      <c r="DG102" s="110">
        <f t="shared" si="2971"/>
        <v>0</v>
      </c>
      <c r="DH102" s="110">
        <f t="shared" si="2971"/>
        <v>0</v>
      </c>
      <c r="DI102" s="110">
        <f t="shared" si="2971"/>
        <v>0</v>
      </c>
      <c r="DJ102" s="103">
        <f t="shared" si="2283"/>
        <v>0</v>
      </c>
      <c r="DK102" s="103">
        <f t="shared" si="2284"/>
        <v>0</v>
      </c>
      <c r="DL102" s="110">
        <f t="shared" si="2971"/>
        <v>0</v>
      </c>
      <c r="DM102" s="110">
        <f t="shared" si="2971"/>
        <v>0</v>
      </c>
      <c r="DN102" s="110">
        <f t="shared" si="2971"/>
        <v>0</v>
      </c>
      <c r="DO102" s="110">
        <f t="shared" si="2971"/>
        <v>0</v>
      </c>
      <c r="DP102" s="110">
        <f t="shared" si="2971"/>
        <v>0</v>
      </c>
      <c r="DQ102" s="110">
        <f t="shared" si="2971"/>
        <v>0</v>
      </c>
      <c r="DR102" s="110">
        <f t="shared" si="2971"/>
        <v>0</v>
      </c>
      <c r="DS102" s="110">
        <f t="shared" si="2971"/>
        <v>0</v>
      </c>
      <c r="DT102" s="110">
        <f t="shared" si="2971"/>
        <v>0</v>
      </c>
      <c r="DU102" s="110">
        <f t="shared" si="2971"/>
        <v>0</v>
      </c>
      <c r="DV102" s="103">
        <f t="shared" si="2286"/>
        <v>0</v>
      </c>
      <c r="DW102" s="103">
        <f t="shared" si="2287"/>
        <v>0</v>
      </c>
      <c r="DX102" s="110">
        <f t="shared" si="2971"/>
        <v>7</v>
      </c>
      <c r="DY102" s="110">
        <f t="shared" si="2971"/>
        <v>518203.93659999996</v>
      </c>
      <c r="DZ102" s="110">
        <f t="shared" si="2971"/>
        <v>1.75</v>
      </c>
      <c r="EA102" s="110">
        <f t="shared" si="2971"/>
        <v>129550.98415</v>
      </c>
      <c r="EB102" s="110">
        <f t="shared" si="2971"/>
        <v>0</v>
      </c>
      <c r="EC102" s="110">
        <f t="shared" si="2971"/>
        <v>0</v>
      </c>
      <c r="ED102" s="110">
        <f t="shared" si="2971"/>
        <v>0</v>
      </c>
      <c r="EE102" s="110">
        <f t="shared" si="2971"/>
        <v>0</v>
      </c>
      <c r="EF102" s="110">
        <f t="shared" si="2971"/>
        <v>0</v>
      </c>
      <c r="EG102" s="110">
        <f t="shared" ref="EG102" si="2972">SUM(EG103)</f>
        <v>0</v>
      </c>
      <c r="EH102" s="103">
        <f t="shared" si="2289"/>
        <v>-1.75</v>
      </c>
      <c r="EI102" s="103">
        <f t="shared" si="2290"/>
        <v>-129550.98415</v>
      </c>
      <c r="EJ102" s="110">
        <f t="shared" ref="EJ102:GQ102" si="2973">SUM(EJ103)</f>
        <v>0</v>
      </c>
      <c r="EK102" s="110">
        <f t="shared" si="2973"/>
        <v>0</v>
      </c>
      <c r="EL102" s="110">
        <f t="shared" si="2973"/>
        <v>0</v>
      </c>
      <c r="EM102" s="110">
        <f t="shared" si="2973"/>
        <v>0</v>
      </c>
      <c r="EN102" s="110">
        <f t="shared" si="2973"/>
        <v>0</v>
      </c>
      <c r="EO102" s="110">
        <f t="shared" si="2973"/>
        <v>0</v>
      </c>
      <c r="EP102" s="110">
        <f t="shared" si="2973"/>
        <v>0</v>
      </c>
      <c r="EQ102" s="110">
        <f t="shared" si="2973"/>
        <v>0</v>
      </c>
      <c r="ER102" s="110">
        <f t="shared" si="2973"/>
        <v>0</v>
      </c>
      <c r="ES102" s="110">
        <f t="shared" si="2973"/>
        <v>0</v>
      </c>
      <c r="ET102" s="103">
        <f t="shared" si="2292"/>
        <v>0</v>
      </c>
      <c r="EU102" s="103">
        <f t="shared" si="2293"/>
        <v>0</v>
      </c>
      <c r="EV102" s="110">
        <f t="shared" si="2973"/>
        <v>0</v>
      </c>
      <c r="EW102" s="110">
        <f t="shared" si="2973"/>
        <v>0</v>
      </c>
      <c r="EX102" s="110">
        <f t="shared" si="2973"/>
        <v>0</v>
      </c>
      <c r="EY102" s="110">
        <f t="shared" si="2973"/>
        <v>0</v>
      </c>
      <c r="EZ102" s="110">
        <f t="shared" si="2973"/>
        <v>0</v>
      </c>
      <c r="FA102" s="110">
        <f t="shared" si="2973"/>
        <v>0</v>
      </c>
      <c r="FB102" s="110">
        <f t="shared" si="2973"/>
        <v>0</v>
      </c>
      <c r="FC102" s="110">
        <f t="shared" si="2973"/>
        <v>0</v>
      </c>
      <c r="FD102" s="110">
        <f t="shared" si="2973"/>
        <v>0</v>
      </c>
      <c r="FE102" s="110">
        <f t="shared" si="2973"/>
        <v>0</v>
      </c>
      <c r="FF102" s="103">
        <f t="shared" si="2295"/>
        <v>0</v>
      </c>
      <c r="FG102" s="103">
        <f t="shared" si="2296"/>
        <v>0</v>
      </c>
      <c r="FH102" s="110">
        <f t="shared" si="2973"/>
        <v>0</v>
      </c>
      <c r="FI102" s="110">
        <f t="shared" si="2973"/>
        <v>0</v>
      </c>
      <c r="FJ102" s="110">
        <f t="shared" si="2973"/>
        <v>0</v>
      </c>
      <c r="FK102" s="110">
        <f t="shared" si="2973"/>
        <v>0</v>
      </c>
      <c r="FL102" s="110">
        <f t="shared" si="2973"/>
        <v>0</v>
      </c>
      <c r="FM102" s="110">
        <f t="shared" si="2973"/>
        <v>0</v>
      </c>
      <c r="FN102" s="110">
        <f t="shared" si="2973"/>
        <v>0</v>
      </c>
      <c r="FO102" s="110">
        <f t="shared" si="2973"/>
        <v>0</v>
      </c>
      <c r="FP102" s="110">
        <f t="shared" si="2973"/>
        <v>0</v>
      </c>
      <c r="FQ102" s="110">
        <f t="shared" si="2973"/>
        <v>0</v>
      </c>
      <c r="FR102" s="103">
        <f t="shared" si="2298"/>
        <v>0</v>
      </c>
      <c r="FS102" s="103">
        <f t="shared" si="2299"/>
        <v>0</v>
      </c>
      <c r="FT102" s="110">
        <f t="shared" si="2973"/>
        <v>0</v>
      </c>
      <c r="FU102" s="110">
        <f t="shared" si="2973"/>
        <v>0</v>
      </c>
      <c r="FV102" s="110">
        <f t="shared" si="2973"/>
        <v>0</v>
      </c>
      <c r="FW102" s="110">
        <f t="shared" si="2973"/>
        <v>0</v>
      </c>
      <c r="FX102" s="110">
        <f t="shared" si="2973"/>
        <v>0</v>
      </c>
      <c r="FY102" s="110">
        <f t="shared" si="2973"/>
        <v>0</v>
      </c>
      <c r="FZ102" s="110">
        <f t="shared" si="2973"/>
        <v>0</v>
      </c>
      <c r="GA102" s="110">
        <f t="shared" si="2973"/>
        <v>0</v>
      </c>
      <c r="GB102" s="110">
        <f t="shared" si="2973"/>
        <v>0</v>
      </c>
      <c r="GC102" s="110">
        <f t="shared" si="2973"/>
        <v>0</v>
      </c>
      <c r="GD102" s="103">
        <f t="shared" si="2301"/>
        <v>0</v>
      </c>
      <c r="GE102" s="103">
        <f t="shared" si="2302"/>
        <v>0</v>
      </c>
      <c r="GF102" s="110">
        <f t="shared" si="2973"/>
        <v>815</v>
      </c>
      <c r="GG102" s="110">
        <f t="shared" si="2973"/>
        <v>60333744.046999998</v>
      </c>
      <c r="GH102" s="133">
        <f t="shared" ref="GH102:GH103" si="2974">SUM(GF102/12*$A$2)</f>
        <v>203.75</v>
      </c>
      <c r="GI102" s="199">
        <f t="shared" ref="GI102:GI103" si="2975">SUM(GG102/12*$A$2)</f>
        <v>15083436.011750001</v>
      </c>
      <c r="GJ102" s="110">
        <f t="shared" si="2973"/>
        <v>206</v>
      </c>
      <c r="GK102" s="110">
        <f t="shared" si="2973"/>
        <v>15250000.779999996</v>
      </c>
      <c r="GL102" s="110">
        <f t="shared" si="2973"/>
        <v>109</v>
      </c>
      <c r="GM102" s="110">
        <f t="shared" si="2973"/>
        <v>8069175.1699999981</v>
      </c>
      <c r="GN102" s="110">
        <f t="shared" si="2973"/>
        <v>315</v>
      </c>
      <c r="GO102" s="110">
        <f t="shared" si="2973"/>
        <v>23319175.949999996</v>
      </c>
      <c r="GP102" s="110">
        <f t="shared" si="2973"/>
        <v>2.25</v>
      </c>
      <c r="GQ102" s="110">
        <f t="shared" si="2973"/>
        <v>166564.76824999414</v>
      </c>
      <c r="GR102" s="147"/>
      <c r="GS102" s="81"/>
      <c r="GT102" s="183"/>
      <c r="GU102" s="183"/>
    </row>
    <row r="103" spans="2:203" hidden="1" x14ac:dyDescent="0.2">
      <c r="B103" s="105"/>
      <c r="C103" s="111"/>
      <c r="D103" s="112"/>
      <c r="E103" s="127" t="s">
        <v>49</v>
      </c>
      <c r="F103" s="129">
        <v>21</v>
      </c>
      <c r="G103" s="130">
        <v>74029.133799999996</v>
      </c>
      <c r="H103" s="110"/>
      <c r="I103" s="110">
        <v>0</v>
      </c>
      <c r="J103" s="110">
        <f t="shared" si="278"/>
        <v>0</v>
      </c>
      <c r="K103" s="110">
        <f t="shared" si="279"/>
        <v>0</v>
      </c>
      <c r="L103" s="110">
        <f>SUM(L104:L109)</f>
        <v>0</v>
      </c>
      <c r="M103" s="110">
        <f t="shared" ref="M103:Q103" si="2976">SUM(M104:M109)</f>
        <v>0</v>
      </c>
      <c r="N103" s="110">
        <f t="shared" si="2976"/>
        <v>0</v>
      </c>
      <c r="O103" s="110">
        <f t="shared" si="2976"/>
        <v>0</v>
      </c>
      <c r="P103" s="110">
        <f t="shared" si="2976"/>
        <v>0</v>
      </c>
      <c r="Q103" s="110">
        <f t="shared" si="2976"/>
        <v>0</v>
      </c>
      <c r="R103" s="126">
        <f t="shared" si="2536"/>
        <v>0</v>
      </c>
      <c r="S103" s="126">
        <f t="shared" si="2537"/>
        <v>0</v>
      </c>
      <c r="T103" s="110"/>
      <c r="U103" s="110">
        <v>0</v>
      </c>
      <c r="V103" s="110">
        <f t="shared" si="281"/>
        <v>0</v>
      </c>
      <c r="W103" s="110">
        <f t="shared" si="282"/>
        <v>0</v>
      </c>
      <c r="X103" s="110">
        <f>SUM(X104:X109)</f>
        <v>0</v>
      </c>
      <c r="Y103" s="110">
        <f t="shared" ref="Y103" si="2977">SUM(Y104:Y109)</f>
        <v>0</v>
      </c>
      <c r="Z103" s="110">
        <f t="shared" ref="Z103" si="2978">SUM(Z104:Z109)</f>
        <v>0</v>
      </c>
      <c r="AA103" s="110">
        <f t="shared" ref="AA103" si="2979">SUM(AA104:AA109)</f>
        <v>0</v>
      </c>
      <c r="AB103" s="110">
        <f t="shared" ref="AB103" si="2980">SUM(AB104:AB109)</f>
        <v>0</v>
      </c>
      <c r="AC103" s="110">
        <f t="shared" ref="AC103" si="2981">SUM(AC104:AC109)</f>
        <v>0</v>
      </c>
      <c r="AD103" s="126">
        <f t="shared" si="2263"/>
        <v>0</v>
      </c>
      <c r="AE103" s="126">
        <f t="shared" si="2264"/>
        <v>0</v>
      </c>
      <c r="AF103" s="110">
        <f>VLOOKUP($E103,'ВМП план'!$B$8:$AL$43,12,0)</f>
        <v>0</v>
      </c>
      <c r="AG103" s="110">
        <f>VLOOKUP($E103,'ВМП план'!$B$8:$AL$43,13,0)</f>
        <v>0</v>
      </c>
      <c r="AH103" s="110">
        <f t="shared" si="288"/>
        <v>0</v>
      </c>
      <c r="AI103" s="110">
        <f t="shared" si="289"/>
        <v>0</v>
      </c>
      <c r="AJ103" s="110">
        <f>SUM(AJ104:AJ109)</f>
        <v>0</v>
      </c>
      <c r="AK103" s="110">
        <f t="shared" ref="AK103" si="2982">SUM(AK104:AK109)</f>
        <v>0</v>
      </c>
      <c r="AL103" s="110">
        <f t="shared" ref="AL103" si="2983">SUM(AL104:AL109)</f>
        <v>0</v>
      </c>
      <c r="AM103" s="110">
        <f t="shared" ref="AM103" si="2984">SUM(AM104:AM109)</f>
        <v>0</v>
      </c>
      <c r="AN103" s="110">
        <f t="shared" ref="AN103" si="2985">SUM(AN104:AN109)</f>
        <v>0</v>
      </c>
      <c r="AO103" s="110">
        <f t="shared" ref="AO103" si="2986">SUM(AO104:AO109)</f>
        <v>0</v>
      </c>
      <c r="AP103" s="126">
        <f t="shared" si="2265"/>
        <v>0</v>
      </c>
      <c r="AQ103" s="126">
        <f t="shared" si="2266"/>
        <v>0</v>
      </c>
      <c r="AR103" s="110"/>
      <c r="AS103" s="110"/>
      <c r="AT103" s="110">
        <f t="shared" si="295"/>
        <v>0</v>
      </c>
      <c r="AU103" s="110">
        <f t="shared" si="296"/>
        <v>0</v>
      </c>
      <c r="AV103" s="110">
        <f>SUM(AV104:AV109)</f>
        <v>0</v>
      </c>
      <c r="AW103" s="110">
        <f t="shared" ref="AW103" si="2987">SUM(AW104:AW109)</f>
        <v>0</v>
      </c>
      <c r="AX103" s="110">
        <f t="shared" ref="AX103" si="2988">SUM(AX104:AX109)</f>
        <v>0</v>
      </c>
      <c r="AY103" s="110">
        <f t="shared" ref="AY103" si="2989">SUM(AY104:AY109)</f>
        <v>0</v>
      </c>
      <c r="AZ103" s="110">
        <f t="shared" ref="AZ103" si="2990">SUM(AZ104:AZ109)</f>
        <v>0</v>
      </c>
      <c r="BA103" s="110">
        <f t="shared" ref="BA103" si="2991">SUM(BA104:BA109)</f>
        <v>0</v>
      </c>
      <c r="BB103" s="126">
        <f t="shared" si="2268"/>
        <v>0</v>
      </c>
      <c r="BC103" s="126">
        <f t="shared" si="2269"/>
        <v>0</v>
      </c>
      <c r="BD103" s="110"/>
      <c r="BE103" s="110">
        <v>0</v>
      </c>
      <c r="BF103" s="110">
        <f t="shared" si="302"/>
        <v>0</v>
      </c>
      <c r="BG103" s="110">
        <f t="shared" si="303"/>
        <v>0</v>
      </c>
      <c r="BH103" s="110">
        <f>SUM(BH104:BH109)</f>
        <v>0</v>
      </c>
      <c r="BI103" s="110">
        <f t="shared" ref="BI103" si="2992">SUM(BI104:BI109)</f>
        <v>0</v>
      </c>
      <c r="BJ103" s="110">
        <f t="shared" ref="BJ103" si="2993">SUM(BJ104:BJ109)</f>
        <v>0</v>
      </c>
      <c r="BK103" s="110">
        <f t="shared" ref="BK103" si="2994">SUM(BK104:BK109)</f>
        <v>0</v>
      </c>
      <c r="BL103" s="110">
        <f t="shared" ref="BL103" si="2995">SUM(BL104:BL109)</f>
        <v>0</v>
      </c>
      <c r="BM103" s="110">
        <f t="shared" ref="BM103" si="2996">SUM(BM104:BM109)</f>
        <v>0</v>
      </c>
      <c r="BN103" s="126">
        <f t="shared" si="2271"/>
        <v>0</v>
      </c>
      <c r="BO103" s="126">
        <f t="shared" si="2272"/>
        <v>0</v>
      </c>
      <c r="BP103" s="110"/>
      <c r="BQ103" s="110"/>
      <c r="BR103" s="110">
        <f t="shared" si="309"/>
        <v>0</v>
      </c>
      <c r="BS103" s="110">
        <f t="shared" si="310"/>
        <v>0</v>
      </c>
      <c r="BT103" s="110">
        <f>SUM(BT104:BT109)</f>
        <v>0</v>
      </c>
      <c r="BU103" s="110">
        <f t="shared" ref="BU103" si="2997">SUM(BU104:BU109)</f>
        <v>0</v>
      </c>
      <c r="BV103" s="110">
        <f t="shared" ref="BV103" si="2998">SUM(BV104:BV109)</f>
        <v>0</v>
      </c>
      <c r="BW103" s="110">
        <f t="shared" ref="BW103" si="2999">SUM(BW104:BW109)</f>
        <v>0</v>
      </c>
      <c r="BX103" s="110">
        <f t="shared" ref="BX103" si="3000">SUM(BX104:BX109)</f>
        <v>0</v>
      </c>
      <c r="BY103" s="110">
        <f t="shared" ref="BY103" si="3001">SUM(BY104:BY109)</f>
        <v>0</v>
      </c>
      <c r="BZ103" s="126">
        <f t="shared" si="2274"/>
        <v>0</v>
      </c>
      <c r="CA103" s="126">
        <f t="shared" si="2275"/>
        <v>0</v>
      </c>
      <c r="CB103" s="110"/>
      <c r="CC103" s="110">
        <v>0</v>
      </c>
      <c r="CD103" s="110">
        <f t="shared" si="316"/>
        <v>0</v>
      </c>
      <c r="CE103" s="110">
        <f t="shared" si="317"/>
        <v>0</v>
      </c>
      <c r="CF103" s="110">
        <f>SUM(CF104:CF109)</f>
        <v>0</v>
      </c>
      <c r="CG103" s="110">
        <f t="shared" ref="CG103" si="3002">SUM(CG104:CG109)</f>
        <v>0</v>
      </c>
      <c r="CH103" s="110">
        <f t="shared" ref="CH103" si="3003">SUM(CH104:CH109)</f>
        <v>0</v>
      </c>
      <c r="CI103" s="110">
        <f t="shared" ref="CI103" si="3004">SUM(CI104:CI109)</f>
        <v>0</v>
      </c>
      <c r="CJ103" s="110">
        <f t="shared" ref="CJ103" si="3005">SUM(CJ104:CJ109)</f>
        <v>0</v>
      </c>
      <c r="CK103" s="110">
        <f t="shared" ref="CK103" si="3006">SUM(CK104:CK109)</f>
        <v>0</v>
      </c>
      <c r="CL103" s="126">
        <f t="shared" si="2277"/>
        <v>0</v>
      </c>
      <c r="CM103" s="126">
        <f t="shared" si="2278"/>
        <v>0</v>
      </c>
      <c r="CN103" s="110">
        <v>808</v>
      </c>
      <c r="CO103" s="110">
        <v>59815540.110399999</v>
      </c>
      <c r="CP103" s="110">
        <f t="shared" si="323"/>
        <v>202</v>
      </c>
      <c r="CQ103" s="110">
        <f t="shared" si="324"/>
        <v>14953885.0276</v>
      </c>
      <c r="CR103" s="110">
        <f>SUM(CR104:CR109)</f>
        <v>206</v>
      </c>
      <c r="CS103" s="110">
        <f t="shared" ref="CS103" si="3007">SUM(CS104:CS109)</f>
        <v>15250000.779999996</v>
      </c>
      <c r="CT103" s="110">
        <f t="shared" ref="CT103" si="3008">SUM(CT104:CT109)</f>
        <v>109</v>
      </c>
      <c r="CU103" s="110">
        <f t="shared" ref="CU103" si="3009">SUM(CU104:CU109)</f>
        <v>8069175.1699999981</v>
      </c>
      <c r="CV103" s="110">
        <f t="shared" ref="CV103" si="3010">SUM(CV104:CV109)</f>
        <v>315</v>
      </c>
      <c r="CW103" s="110">
        <f t="shared" ref="CW103" si="3011">SUM(CW104:CW109)</f>
        <v>23319175.949999996</v>
      </c>
      <c r="CX103" s="126">
        <f t="shared" si="2280"/>
        <v>4</v>
      </c>
      <c r="CY103" s="126">
        <f t="shared" si="2281"/>
        <v>296115.75239999592</v>
      </c>
      <c r="CZ103" s="110"/>
      <c r="DA103" s="110"/>
      <c r="DB103" s="110">
        <f t="shared" si="330"/>
        <v>0</v>
      </c>
      <c r="DC103" s="110">
        <f t="shared" si="331"/>
        <v>0</v>
      </c>
      <c r="DD103" s="110">
        <f>SUM(DD104:DD109)</f>
        <v>0</v>
      </c>
      <c r="DE103" s="110">
        <f t="shared" ref="DE103" si="3012">SUM(DE104:DE109)</f>
        <v>0</v>
      </c>
      <c r="DF103" s="110">
        <f t="shared" ref="DF103" si="3013">SUM(DF104:DF109)</f>
        <v>0</v>
      </c>
      <c r="DG103" s="110">
        <f t="shared" ref="DG103" si="3014">SUM(DG104:DG109)</f>
        <v>0</v>
      </c>
      <c r="DH103" s="110">
        <f t="shared" ref="DH103" si="3015">SUM(DH104:DH109)</f>
        <v>0</v>
      </c>
      <c r="DI103" s="110">
        <f t="shared" ref="DI103" si="3016">SUM(DI104:DI109)</f>
        <v>0</v>
      </c>
      <c r="DJ103" s="126">
        <f t="shared" si="2283"/>
        <v>0</v>
      </c>
      <c r="DK103" s="126">
        <f t="shared" si="2284"/>
        <v>0</v>
      </c>
      <c r="DL103" s="110"/>
      <c r="DM103" s="110"/>
      <c r="DN103" s="110">
        <f t="shared" si="337"/>
        <v>0</v>
      </c>
      <c r="DO103" s="110">
        <f t="shared" si="338"/>
        <v>0</v>
      </c>
      <c r="DP103" s="110">
        <f>SUM(DP104:DP109)</f>
        <v>0</v>
      </c>
      <c r="DQ103" s="110">
        <f t="shared" ref="DQ103" si="3017">SUM(DQ104:DQ109)</f>
        <v>0</v>
      </c>
      <c r="DR103" s="110">
        <f t="shared" ref="DR103" si="3018">SUM(DR104:DR109)</f>
        <v>0</v>
      </c>
      <c r="DS103" s="110">
        <f t="shared" ref="DS103" si="3019">SUM(DS104:DS109)</f>
        <v>0</v>
      </c>
      <c r="DT103" s="110">
        <f t="shared" ref="DT103" si="3020">SUM(DT104:DT109)</f>
        <v>0</v>
      </c>
      <c r="DU103" s="110">
        <f t="shared" ref="DU103" si="3021">SUM(DU104:DU109)</f>
        <v>0</v>
      </c>
      <c r="DV103" s="126">
        <f t="shared" si="2286"/>
        <v>0</v>
      </c>
      <c r="DW103" s="126">
        <f t="shared" si="2287"/>
        <v>0</v>
      </c>
      <c r="DX103" s="110">
        <v>7</v>
      </c>
      <c r="DY103" s="110">
        <v>518203.93659999996</v>
      </c>
      <c r="DZ103" s="110">
        <f t="shared" si="344"/>
        <v>1.75</v>
      </c>
      <c r="EA103" s="110">
        <f t="shared" si="345"/>
        <v>129550.98415</v>
      </c>
      <c r="EB103" s="110">
        <f>SUM(EB104:EB109)</f>
        <v>0</v>
      </c>
      <c r="EC103" s="110">
        <f t="shared" ref="EC103" si="3022">SUM(EC104:EC109)</f>
        <v>0</v>
      </c>
      <c r="ED103" s="110">
        <f t="shared" ref="ED103" si="3023">SUM(ED104:ED109)</f>
        <v>0</v>
      </c>
      <c r="EE103" s="110">
        <f t="shared" ref="EE103" si="3024">SUM(EE104:EE109)</f>
        <v>0</v>
      </c>
      <c r="EF103" s="110">
        <f t="shared" ref="EF103" si="3025">SUM(EF104:EF109)</f>
        <v>0</v>
      </c>
      <c r="EG103" s="110">
        <f t="shared" ref="EG103" si="3026">SUM(EG104:EG109)</f>
        <v>0</v>
      </c>
      <c r="EH103" s="126">
        <f t="shared" si="2289"/>
        <v>-1.75</v>
      </c>
      <c r="EI103" s="126">
        <f t="shared" si="2290"/>
        <v>-129550.98415</v>
      </c>
      <c r="EJ103" s="110"/>
      <c r="EK103" s="110">
        <v>0</v>
      </c>
      <c r="EL103" s="110">
        <f t="shared" si="351"/>
        <v>0</v>
      </c>
      <c r="EM103" s="110">
        <f t="shared" si="352"/>
        <v>0</v>
      </c>
      <c r="EN103" s="110">
        <f>SUM(EN104:EN109)</f>
        <v>0</v>
      </c>
      <c r="EO103" s="110">
        <f t="shared" ref="EO103" si="3027">SUM(EO104:EO109)</f>
        <v>0</v>
      </c>
      <c r="EP103" s="110">
        <f t="shared" ref="EP103" si="3028">SUM(EP104:EP109)</f>
        <v>0</v>
      </c>
      <c r="EQ103" s="110">
        <f t="shared" ref="EQ103" si="3029">SUM(EQ104:EQ109)</f>
        <v>0</v>
      </c>
      <c r="ER103" s="110">
        <f t="shared" ref="ER103" si="3030">SUM(ER104:ER109)</f>
        <v>0</v>
      </c>
      <c r="ES103" s="110">
        <f t="shared" ref="ES103" si="3031">SUM(ES104:ES109)</f>
        <v>0</v>
      </c>
      <c r="ET103" s="126">
        <f t="shared" si="2292"/>
        <v>0</v>
      </c>
      <c r="EU103" s="126">
        <f t="shared" si="2293"/>
        <v>0</v>
      </c>
      <c r="EV103" s="110"/>
      <c r="EW103" s="110"/>
      <c r="EX103" s="110">
        <f t="shared" si="358"/>
        <v>0</v>
      </c>
      <c r="EY103" s="110">
        <f t="shared" si="359"/>
        <v>0</v>
      </c>
      <c r="EZ103" s="110">
        <f>SUM(EZ104:EZ109)</f>
        <v>0</v>
      </c>
      <c r="FA103" s="110">
        <f t="shared" ref="FA103" si="3032">SUM(FA104:FA109)</f>
        <v>0</v>
      </c>
      <c r="FB103" s="110">
        <f t="shared" ref="FB103" si="3033">SUM(FB104:FB109)</f>
        <v>0</v>
      </c>
      <c r="FC103" s="110">
        <f t="shared" ref="FC103" si="3034">SUM(FC104:FC109)</f>
        <v>0</v>
      </c>
      <c r="FD103" s="110">
        <f t="shared" ref="FD103" si="3035">SUM(FD104:FD109)</f>
        <v>0</v>
      </c>
      <c r="FE103" s="110">
        <f t="shared" ref="FE103" si="3036">SUM(FE104:FE109)</f>
        <v>0</v>
      </c>
      <c r="FF103" s="126">
        <f t="shared" si="2295"/>
        <v>0</v>
      </c>
      <c r="FG103" s="126">
        <f t="shared" si="2296"/>
        <v>0</v>
      </c>
      <c r="FH103" s="110"/>
      <c r="FI103" s="110"/>
      <c r="FJ103" s="110">
        <f t="shared" si="365"/>
        <v>0</v>
      </c>
      <c r="FK103" s="110">
        <f t="shared" si="366"/>
        <v>0</v>
      </c>
      <c r="FL103" s="110">
        <f>SUM(FL104:FL109)</f>
        <v>0</v>
      </c>
      <c r="FM103" s="110">
        <f t="shared" ref="FM103" si="3037">SUM(FM104:FM109)</f>
        <v>0</v>
      </c>
      <c r="FN103" s="110">
        <f t="shared" ref="FN103" si="3038">SUM(FN104:FN109)</f>
        <v>0</v>
      </c>
      <c r="FO103" s="110">
        <f t="shared" ref="FO103" si="3039">SUM(FO104:FO109)</f>
        <v>0</v>
      </c>
      <c r="FP103" s="110">
        <f t="shared" ref="FP103" si="3040">SUM(FP104:FP109)</f>
        <v>0</v>
      </c>
      <c r="FQ103" s="110">
        <f t="shared" ref="FQ103" si="3041">SUM(FQ104:FQ109)</f>
        <v>0</v>
      </c>
      <c r="FR103" s="126">
        <f t="shared" si="2298"/>
        <v>0</v>
      </c>
      <c r="FS103" s="126">
        <f t="shared" si="2299"/>
        <v>0</v>
      </c>
      <c r="FT103" s="110"/>
      <c r="FU103" s="110"/>
      <c r="FV103" s="110">
        <f t="shared" si="372"/>
        <v>0</v>
      </c>
      <c r="FW103" s="110">
        <f t="shared" si="373"/>
        <v>0</v>
      </c>
      <c r="FX103" s="110">
        <f>SUM(FX104:FX109)</f>
        <v>0</v>
      </c>
      <c r="FY103" s="110">
        <f t="shared" ref="FY103" si="3042">SUM(FY104:FY109)</f>
        <v>0</v>
      </c>
      <c r="FZ103" s="110">
        <f t="shared" ref="FZ103" si="3043">SUM(FZ104:FZ109)</f>
        <v>0</v>
      </c>
      <c r="GA103" s="110">
        <f t="shared" ref="GA103" si="3044">SUM(GA104:GA109)</f>
        <v>0</v>
      </c>
      <c r="GB103" s="110">
        <f t="shared" ref="GB103" si="3045">SUM(GB104:GB109)</f>
        <v>0</v>
      </c>
      <c r="GC103" s="110">
        <f t="shared" ref="GC103" si="3046">SUM(GC104:GC109)</f>
        <v>0</v>
      </c>
      <c r="GD103" s="126">
        <f t="shared" si="2301"/>
        <v>0</v>
      </c>
      <c r="GE103" s="126">
        <f t="shared" si="2302"/>
        <v>0</v>
      </c>
      <c r="GF103" s="110">
        <f t="shared" ref="GF103:GG103" si="3047">H103+T103+AF103+AR103+BD103+BP103+CB103+CN103+CZ103+DL103+DX103+EJ103+EV103+FH103+FT103</f>
        <v>815</v>
      </c>
      <c r="GG103" s="110">
        <f t="shared" si="3047"/>
        <v>60333744.046999998</v>
      </c>
      <c r="GH103" s="133">
        <f t="shared" si="2974"/>
        <v>203.75</v>
      </c>
      <c r="GI103" s="199">
        <f t="shared" si="2975"/>
        <v>15083436.011750001</v>
      </c>
      <c r="GJ103" s="110">
        <f>SUM(GJ104:GJ109)</f>
        <v>206</v>
      </c>
      <c r="GK103" s="110">
        <f t="shared" ref="GK103" si="3048">SUM(GK104:GK109)</f>
        <v>15250000.779999996</v>
      </c>
      <c r="GL103" s="110">
        <f t="shared" ref="GL103" si="3049">SUM(GL104:GL109)</f>
        <v>109</v>
      </c>
      <c r="GM103" s="110">
        <f t="shared" ref="GM103" si="3050">SUM(GM104:GM109)</f>
        <v>8069175.1699999981</v>
      </c>
      <c r="GN103" s="110">
        <f t="shared" ref="GN103" si="3051">SUM(GN104:GN109)</f>
        <v>315</v>
      </c>
      <c r="GO103" s="110">
        <f t="shared" ref="GO103" si="3052">SUM(GO104:GO109)</f>
        <v>23319175.949999996</v>
      </c>
      <c r="GP103" s="110">
        <f>SUM(GJ103-GH103)</f>
        <v>2.25</v>
      </c>
      <c r="GQ103" s="110">
        <f>SUM(GK103-GI103)</f>
        <v>166564.76824999414</v>
      </c>
      <c r="GR103" s="147"/>
      <c r="GS103" s="81"/>
      <c r="GT103" s="183">
        <v>74029.133799999996</v>
      </c>
      <c r="GU103" s="183">
        <f t="shared" si="2389"/>
        <v>74029.129999999976</v>
      </c>
    </row>
    <row r="104" spans="2:203" ht="54" hidden="1" customHeight="1" x14ac:dyDescent="0.2">
      <c r="B104" s="81" t="s">
        <v>196</v>
      </c>
      <c r="C104" s="82" t="s">
        <v>197</v>
      </c>
      <c r="D104" s="89">
        <v>378</v>
      </c>
      <c r="E104" s="86" t="s">
        <v>198</v>
      </c>
      <c r="F104" s="89">
        <v>21</v>
      </c>
      <c r="G104" s="101">
        <v>74029.133799999996</v>
      </c>
      <c r="H104" s="102"/>
      <c r="I104" s="102"/>
      <c r="J104" s="102"/>
      <c r="K104" s="102"/>
      <c r="L104" s="102">
        <f>VLOOKUP($D104,'факт '!$D$7:$AQ$89,3,0)</f>
        <v>0</v>
      </c>
      <c r="M104" s="102">
        <f>VLOOKUP($D104,'факт '!$D$7:$AQ$89,4,0)</f>
        <v>0</v>
      </c>
      <c r="N104" s="102"/>
      <c r="O104" s="102"/>
      <c r="P104" s="102">
        <f t="shared" ref="P104:P108" si="3053">SUM(L104+N104)</f>
        <v>0</v>
      </c>
      <c r="Q104" s="102">
        <f t="shared" ref="Q104:Q108" si="3054">SUM(M104+O104)</f>
        <v>0</v>
      </c>
      <c r="R104" s="103">
        <f t="shared" ref="R104:R108" si="3055">SUM(L104-J104)</f>
        <v>0</v>
      </c>
      <c r="S104" s="103">
        <f t="shared" ref="S104:S108" si="3056">SUM(M104-K104)</f>
        <v>0</v>
      </c>
      <c r="T104" s="102"/>
      <c r="U104" s="102"/>
      <c r="V104" s="102"/>
      <c r="W104" s="102"/>
      <c r="X104" s="102">
        <f>VLOOKUP($D104,'факт '!$D$7:$AQ$89,7,0)</f>
        <v>0</v>
      </c>
      <c r="Y104" s="102">
        <f>VLOOKUP($D104,'факт '!$D$7:$AQ$89,8,0)</f>
        <v>0</v>
      </c>
      <c r="Z104" s="102">
        <f>VLOOKUP($D104,'факт '!$D$7:$AQ$89,9,0)</f>
        <v>0</v>
      </c>
      <c r="AA104" s="102">
        <f>VLOOKUP($D104,'факт '!$D$7:$AQ$89,10,0)</f>
        <v>0</v>
      </c>
      <c r="AB104" s="102">
        <f t="shared" ref="AB104:AB108" si="3057">SUM(X104+Z104)</f>
        <v>0</v>
      </c>
      <c r="AC104" s="102">
        <f t="shared" ref="AC104:AC108" si="3058">SUM(Y104+AA104)</f>
        <v>0</v>
      </c>
      <c r="AD104" s="103">
        <f t="shared" ref="AD104:AD108" si="3059">SUM(X104-V104)</f>
        <v>0</v>
      </c>
      <c r="AE104" s="103">
        <f t="shared" ref="AE104:AE108" si="3060">SUM(Y104-W104)</f>
        <v>0</v>
      </c>
      <c r="AF104" s="102"/>
      <c r="AG104" s="102"/>
      <c r="AH104" s="102"/>
      <c r="AI104" s="102"/>
      <c r="AJ104" s="102">
        <f>VLOOKUP($D104,'факт '!$D$7:$AQ$89,5,0)</f>
        <v>0</v>
      </c>
      <c r="AK104" s="102">
        <f>VLOOKUP($D104,'факт '!$D$7:$AQ$89,6,0)</f>
        <v>0</v>
      </c>
      <c r="AL104" s="102"/>
      <c r="AM104" s="102"/>
      <c r="AN104" s="102">
        <f t="shared" ref="AN104:AN108" si="3061">SUM(AJ104+AL104)</f>
        <v>0</v>
      </c>
      <c r="AO104" s="102">
        <f t="shared" ref="AO104:AO108" si="3062">SUM(AK104+AM104)</f>
        <v>0</v>
      </c>
      <c r="AP104" s="103">
        <f t="shared" ref="AP104:AP108" si="3063">SUM(AJ104-AH104)</f>
        <v>0</v>
      </c>
      <c r="AQ104" s="103">
        <f t="shared" ref="AQ104:AQ108" si="3064">SUM(AK104-AI104)</f>
        <v>0</v>
      </c>
      <c r="AR104" s="102"/>
      <c r="AS104" s="102"/>
      <c r="AT104" s="102"/>
      <c r="AU104" s="102"/>
      <c r="AV104" s="102">
        <f>VLOOKUP($D104,'факт '!$D$7:$AQ$89,11,0)</f>
        <v>0</v>
      </c>
      <c r="AW104" s="102">
        <f>VLOOKUP($D104,'факт '!$D$7:$AQ$89,12,0)</f>
        <v>0</v>
      </c>
      <c r="AX104" s="102"/>
      <c r="AY104" s="102"/>
      <c r="AZ104" s="102">
        <f t="shared" ref="AZ104:AZ108" si="3065">SUM(AV104+AX104)</f>
        <v>0</v>
      </c>
      <c r="BA104" s="102">
        <f t="shared" ref="BA104:BA108" si="3066">SUM(AW104+AY104)</f>
        <v>0</v>
      </c>
      <c r="BB104" s="103">
        <f t="shared" ref="BB104:BB108" si="3067">SUM(AV104-AT104)</f>
        <v>0</v>
      </c>
      <c r="BC104" s="103">
        <f t="shared" ref="BC104:BC108" si="3068">SUM(AW104-AU104)</f>
        <v>0</v>
      </c>
      <c r="BD104" s="102"/>
      <c r="BE104" s="102"/>
      <c r="BF104" s="102"/>
      <c r="BG104" s="102"/>
      <c r="BH104" s="102">
        <f>VLOOKUP($D104,'факт '!$D$7:$AQ$89,15,0)</f>
        <v>0</v>
      </c>
      <c r="BI104" s="102">
        <f>VLOOKUP($D104,'факт '!$D$7:$AQ$89,16,0)</f>
        <v>0</v>
      </c>
      <c r="BJ104" s="102">
        <f>VLOOKUP($D104,'факт '!$D$7:$AQ$89,17,0)</f>
        <v>0</v>
      </c>
      <c r="BK104" s="102">
        <f>VLOOKUP($D104,'факт '!$D$7:$AQ$89,18,0)</f>
        <v>0</v>
      </c>
      <c r="BL104" s="102">
        <f t="shared" ref="BL104:BL108" si="3069">SUM(BH104+BJ104)</f>
        <v>0</v>
      </c>
      <c r="BM104" s="102">
        <f t="shared" ref="BM104:BM108" si="3070">SUM(BI104+BK104)</f>
        <v>0</v>
      </c>
      <c r="BN104" s="103">
        <f t="shared" ref="BN104:BN108" si="3071">SUM(BH104-BF104)</f>
        <v>0</v>
      </c>
      <c r="BO104" s="103">
        <f t="shared" ref="BO104:BO108" si="3072">SUM(BI104-BG104)</f>
        <v>0</v>
      </c>
      <c r="BP104" s="102"/>
      <c r="BQ104" s="102"/>
      <c r="BR104" s="102"/>
      <c r="BS104" s="102"/>
      <c r="BT104" s="102">
        <f>VLOOKUP($D104,'факт '!$D$7:$AQ$89,19,0)</f>
        <v>0</v>
      </c>
      <c r="BU104" s="102">
        <f>VLOOKUP($D104,'факт '!$D$7:$AQ$89,20,0)</f>
        <v>0</v>
      </c>
      <c r="BV104" s="102">
        <f>VLOOKUP($D104,'факт '!$D$7:$AQ$89,21,0)</f>
        <v>0</v>
      </c>
      <c r="BW104" s="102">
        <f>VLOOKUP($D104,'факт '!$D$7:$AQ$89,22,0)</f>
        <v>0</v>
      </c>
      <c r="BX104" s="102">
        <f t="shared" ref="BX104:BX108" si="3073">SUM(BT104+BV104)</f>
        <v>0</v>
      </c>
      <c r="BY104" s="102">
        <f t="shared" ref="BY104:BY108" si="3074">SUM(BU104+BW104)</f>
        <v>0</v>
      </c>
      <c r="BZ104" s="103">
        <f t="shared" ref="BZ104:BZ108" si="3075">SUM(BT104-BR104)</f>
        <v>0</v>
      </c>
      <c r="CA104" s="103">
        <f t="shared" ref="CA104:CA108" si="3076">SUM(BU104-BS104)</f>
        <v>0</v>
      </c>
      <c r="CB104" s="102"/>
      <c r="CC104" s="102"/>
      <c r="CD104" s="102"/>
      <c r="CE104" s="102"/>
      <c r="CF104" s="102">
        <f>VLOOKUP($D104,'факт '!$D$7:$AQ$89,23,0)</f>
        <v>0</v>
      </c>
      <c r="CG104" s="102">
        <f>VLOOKUP($D104,'факт '!$D$7:$AQ$89,24,0)</f>
        <v>0</v>
      </c>
      <c r="CH104" s="102">
        <f>VLOOKUP($D104,'факт '!$D$7:$AQ$89,25,0)</f>
        <v>0</v>
      </c>
      <c r="CI104" s="102">
        <f>VLOOKUP($D104,'факт '!$D$7:$AQ$89,26,0)</f>
        <v>0</v>
      </c>
      <c r="CJ104" s="102">
        <f t="shared" ref="CJ104:CJ108" si="3077">SUM(CF104+CH104)</f>
        <v>0</v>
      </c>
      <c r="CK104" s="102">
        <f t="shared" ref="CK104:CK108" si="3078">SUM(CG104+CI104)</f>
        <v>0</v>
      </c>
      <c r="CL104" s="103">
        <f t="shared" ref="CL104:CL108" si="3079">SUM(CF104-CD104)</f>
        <v>0</v>
      </c>
      <c r="CM104" s="103">
        <f t="shared" ref="CM104:CM108" si="3080">SUM(CG104-CE104)</f>
        <v>0</v>
      </c>
      <c r="CN104" s="102"/>
      <c r="CO104" s="102"/>
      <c r="CP104" s="102"/>
      <c r="CQ104" s="102"/>
      <c r="CR104" s="102">
        <f>VLOOKUP($D104,'факт '!$D$7:$AQ$89,27,0)</f>
        <v>0</v>
      </c>
      <c r="CS104" s="102">
        <f>VLOOKUP($D104,'факт '!$D$7:$AQ$89,28,0)</f>
        <v>0</v>
      </c>
      <c r="CT104" s="102">
        <f>VLOOKUP($D104,'факт '!$D$7:$AQ$89,29,0)</f>
        <v>1</v>
      </c>
      <c r="CU104" s="102">
        <f>VLOOKUP($D104,'факт '!$D$7:$AQ$89,30,0)</f>
        <v>74029.13</v>
      </c>
      <c r="CV104" s="102">
        <f t="shared" ref="CV104:CV108" si="3081">SUM(CR104+CT104)</f>
        <v>1</v>
      </c>
      <c r="CW104" s="102">
        <f t="shared" ref="CW104:CW108" si="3082">SUM(CS104+CU104)</f>
        <v>74029.13</v>
      </c>
      <c r="CX104" s="103">
        <f t="shared" ref="CX104:CX108" si="3083">SUM(CR104-CP104)</f>
        <v>0</v>
      </c>
      <c r="CY104" s="103">
        <f t="shared" ref="CY104:CY108" si="3084">SUM(CS104-CQ104)</f>
        <v>0</v>
      </c>
      <c r="CZ104" s="102"/>
      <c r="DA104" s="102"/>
      <c r="DB104" s="102"/>
      <c r="DC104" s="102"/>
      <c r="DD104" s="102">
        <f>VLOOKUP($D104,'факт '!$D$7:$AQ$89,31,0)</f>
        <v>0</v>
      </c>
      <c r="DE104" s="102">
        <f>VLOOKUP($D104,'факт '!$D$7:$AQ$89,32,0)</f>
        <v>0</v>
      </c>
      <c r="DF104" s="102"/>
      <c r="DG104" s="102"/>
      <c r="DH104" s="102">
        <f t="shared" ref="DH104:DH108" si="3085">SUM(DD104+DF104)</f>
        <v>0</v>
      </c>
      <c r="DI104" s="102">
        <f t="shared" ref="DI104:DI108" si="3086">SUM(DE104+DG104)</f>
        <v>0</v>
      </c>
      <c r="DJ104" s="103">
        <f t="shared" ref="DJ104:DJ108" si="3087">SUM(DD104-DB104)</f>
        <v>0</v>
      </c>
      <c r="DK104" s="103">
        <f t="shared" ref="DK104:DK108" si="3088">SUM(DE104-DC104)</f>
        <v>0</v>
      </c>
      <c r="DL104" s="102"/>
      <c r="DM104" s="102"/>
      <c r="DN104" s="102"/>
      <c r="DO104" s="102"/>
      <c r="DP104" s="102">
        <f>VLOOKUP($D104,'факт '!$D$7:$AQ$89,13,0)</f>
        <v>0</v>
      </c>
      <c r="DQ104" s="102">
        <f>VLOOKUP($D104,'факт '!$D$7:$AQ$89,14,0)</f>
        <v>0</v>
      </c>
      <c r="DR104" s="102"/>
      <c r="DS104" s="102"/>
      <c r="DT104" s="102">
        <f t="shared" ref="DT104:DT108" si="3089">SUM(DP104+DR104)</f>
        <v>0</v>
      </c>
      <c r="DU104" s="102">
        <f t="shared" ref="DU104:DU108" si="3090">SUM(DQ104+DS104)</f>
        <v>0</v>
      </c>
      <c r="DV104" s="103">
        <f t="shared" ref="DV104:DV108" si="3091">SUM(DP104-DN104)</f>
        <v>0</v>
      </c>
      <c r="DW104" s="103">
        <f t="shared" ref="DW104:DW108" si="3092">SUM(DQ104-DO104)</f>
        <v>0</v>
      </c>
      <c r="DX104" s="102"/>
      <c r="DY104" s="102"/>
      <c r="DZ104" s="102"/>
      <c r="EA104" s="102"/>
      <c r="EB104" s="102">
        <f>VLOOKUP($D104,'факт '!$D$7:$AQ$89,33,0)</f>
        <v>0</v>
      </c>
      <c r="EC104" s="102">
        <f>VLOOKUP($D104,'факт '!$D$7:$AQ$89,34,0)</f>
        <v>0</v>
      </c>
      <c r="ED104" s="102">
        <f>VLOOKUP($D104,'факт '!$D$7:$AQ$89,35,0)</f>
        <v>0</v>
      </c>
      <c r="EE104" s="102">
        <f>VLOOKUP($D104,'факт '!$D$7:$AQ$89,36,0)</f>
        <v>0</v>
      </c>
      <c r="EF104" s="102">
        <f t="shared" ref="EF104:EF108" si="3093">SUM(EB104+ED104)</f>
        <v>0</v>
      </c>
      <c r="EG104" s="102">
        <f t="shared" ref="EG104:EG108" si="3094">SUM(EC104+EE104)</f>
        <v>0</v>
      </c>
      <c r="EH104" s="103">
        <f t="shared" ref="EH104:EH108" si="3095">SUM(EB104-DZ104)</f>
        <v>0</v>
      </c>
      <c r="EI104" s="103">
        <f t="shared" ref="EI104:EI108" si="3096">SUM(EC104-EA104)</f>
        <v>0</v>
      </c>
      <c r="EJ104" s="102"/>
      <c r="EK104" s="102"/>
      <c r="EL104" s="102"/>
      <c r="EM104" s="102"/>
      <c r="EN104" s="102">
        <f>VLOOKUP($D104,'факт '!$D$7:$AQ$89,37,0)</f>
        <v>0</v>
      </c>
      <c r="EO104" s="102">
        <f>VLOOKUP($D104,'факт '!$D$7:$AQ$89,38,0)</f>
        <v>0</v>
      </c>
      <c r="EP104" s="102">
        <f>VLOOKUP($D104,'факт '!$D$7:$AQ$89,39,0)</f>
        <v>0</v>
      </c>
      <c r="EQ104" s="102">
        <f>VLOOKUP($D104,'факт '!$D$7:$AQ$89,40,0)</f>
        <v>0</v>
      </c>
      <c r="ER104" s="102">
        <f t="shared" ref="ER104:ER108" si="3097">SUM(EN104+EP104)</f>
        <v>0</v>
      </c>
      <c r="ES104" s="102">
        <f t="shared" ref="ES104:ES108" si="3098">SUM(EO104+EQ104)</f>
        <v>0</v>
      </c>
      <c r="ET104" s="103">
        <f t="shared" ref="ET104:ET108" si="3099">SUM(EN104-EL104)</f>
        <v>0</v>
      </c>
      <c r="EU104" s="103">
        <f t="shared" ref="EU104:EU108" si="3100">SUM(EO104-EM104)</f>
        <v>0</v>
      </c>
      <c r="EV104" s="102"/>
      <c r="EW104" s="102"/>
      <c r="EX104" s="102"/>
      <c r="EY104" s="102"/>
      <c r="EZ104" s="102"/>
      <c r="FA104" s="102"/>
      <c r="FB104" s="102"/>
      <c r="FC104" s="102"/>
      <c r="FD104" s="102">
        <f t="shared" ref="FD104:FD109" si="3101">SUM(EZ104+FB104)</f>
        <v>0</v>
      </c>
      <c r="FE104" s="102">
        <f t="shared" ref="FE104:FE109" si="3102">SUM(FA104+FC104)</f>
        <v>0</v>
      </c>
      <c r="FF104" s="103">
        <f t="shared" si="2295"/>
        <v>0</v>
      </c>
      <c r="FG104" s="103">
        <f t="shared" si="2296"/>
        <v>0</v>
      </c>
      <c r="FH104" s="102"/>
      <c r="FI104" s="102"/>
      <c r="FJ104" s="102"/>
      <c r="FK104" s="102"/>
      <c r="FL104" s="102"/>
      <c r="FM104" s="102"/>
      <c r="FN104" s="102"/>
      <c r="FO104" s="102"/>
      <c r="FP104" s="102">
        <f t="shared" ref="FP104:FP109" si="3103">SUM(FL104+FN104)</f>
        <v>0</v>
      </c>
      <c r="FQ104" s="102">
        <f t="shared" ref="FQ104:FQ109" si="3104">SUM(FM104+FO104)</f>
        <v>0</v>
      </c>
      <c r="FR104" s="103">
        <f t="shared" si="2298"/>
        <v>0</v>
      </c>
      <c r="FS104" s="103">
        <f t="shared" si="2299"/>
        <v>0</v>
      </c>
      <c r="FT104" s="102"/>
      <c r="FU104" s="102"/>
      <c r="FV104" s="102"/>
      <c r="FW104" s="102"/>
      <c r="FX104" s="102"/>
      <c r="FY104" s="102"/>
      <c r="FZ104" s="102"/>
      <c r="GA104" s="102"/>
      <c r="GB104" s="102">
        <f t="shared" ref="GB104:GB109" si="3105">SUM(FX104+FZ104)</f>
        <v>0</v>
      </c>
      <c r="GC104" s="102">
        <f t="shared" ref="GC104:GC109" si="3106">SUM(FY104+GA104)</f>
        <v>0</v>
      </c>
      <c r="GD104" s="103">
        <f t="shared" si="2301"/>
        <v>0</v>
      </c>
      <c r="GE104" s="103">
        <f t="shared" si="2302"/>
        <v>0</v>
      </c>
      <c r="GF104" s="102">
        <f t="shared" ref="GF104:GF109" si="3107">SUM(H104,T104,AF104,AR104,BD104,BP104,CB104,CN104,CZ104,DL104,DX104,EJ104,EV104)</f>
        <v>0</v>
      </c>
      <c r="GG104" s="102">
        <f t="shared" ref="GG104:GG109" si="3108">SUM(I104,U104,AG104,AS104,BE104,BQ104,CC104,CO104,DA104,DM104,DY104,EK104,EW104)</f>
        <v>0</v>
      </c>
      <c r="GH104" s="102">
        <f t="shared" ref="GH104:GH109" si="3109">SUM(J104,V104,AH104,AT104,BF104,BR104,CD104,CP104,DB104,DN104,DZ104,EL104,EX104)</f>
        <v>0</v>
      </c>
      <c r="GI104" s="102">
        <f t="shared" ref="GI104:GI109" si="3110">SUM(K104,W104,AI104,AU104,BG104,BS104,CE104,CQ104,DC104,DO104,EA104,EM104,EY104)</f>
        <v>0</v>
      </c>
      <c r="GJ104" s="102">
        <f t="shared" ref="GJ104:GJ108" si="3111">SUM(L104,X104,AJ104,AV104,BH104,BT104,CF104,CR104,DD104,DP104,EB104,EN104,EZ104)</f>
        <v>0</v>
      </c>
      <c r="GK104" s="102">
        <f t="shared" ref="GK104:GK108" si="3112">SUM(M104,Y104,AK104,AW104,BI104,BU104,CG104,CS104,DE104,DQ104,EC104,EO104,FA104)</f>
        <v>0</v>
      </c>
      <c r="GL104" s="102">
        <f t="shared" ref="GL104:GL108" si="3113">SUM(N104,Z104,AL104,AX104,BJ104,BV104,CH104,CT104,DF104,DR104,ED104,EP104,FB104)</f>
        <v>1</v>
      </c>
      <c r="GM104" s="102">
        <f t="shared" ref="GM104:GM108" si="3114">SUM(O104,AA104,AM104,AY104,BK104,BW104,CI104,CU104,DG104,DS104,EE104,EQ104,FC104)</f>
        <v>74029.13</v>
      </c>
      <c r="GN104" s="102">
        <f t="shared" ref="GN104:GN108" si="3115">SUM(P104,AB104,AN104,AZ104,BL104,BX104,CJ104,CV104,DH104,DT104,EF104,ER104,FD104)</f>
        <v>1</v>
      </c>
      <c r="GO104" s="102">
        <f t="shared" ref="GO104:GO108" si="3116">SUM(Q104,AC104,AO104,BA104,BM104,BY104,CK104,CW104,DI104,DU104,EG104,ES104,FE104)</f>
        <v>74029.13</v>
      </c>
      <c r="GP104" s="102"/>
      <c r="GQ104" s="102"/>
      <c r="GR104" s="147"/>
      <c r="GS104" s="81"/>
      <c r="GT104" s="183">
        <v>74029.133799999996</v>
      </c>
      <c r="GU104" s="183"/>
    </row>
    <row r="105" spans="2:203" ht="54" hidden="1" customHeight="1" x14ac:dyDescent="0.2">
      <c r="B105" s="81" t="s">
        <v>196</v>
      </c>
      <c r="C105" s="82" t="s">
        <v>197</v>
      </c>
      <c r="D105" s="89">
        <v>379</v>
      </c>
      <c r="E105" s="86" t="s">
        <v>199</v>
      </c>
      <c r="F105" s="89">
        <v>21</v>
      </c>
      <c r="G105" s="101">
        <v>74029.133799999996</v>
      </c>
      <c r="H105" s="102"/>
      <c r="I105" s="102"/>
      <c r="J105" s="102"/>
      <c r="K105" s="102"/>
      <c r="L105" s="102">
        <f>VLOOKUP($D105,'факт '!$D$7:$AQ$89,3,0)</f>
        <v>0</v>
      </c>
      <c r="M105" s="102">
        <f>VLOOKUP($D105,'факт '!$D$7:$AQ$89,4,0)</f>
        <v>0</v>
      </c>
      <c r="N105" s="102"/>
      <c r="O105" s="102"/>
      <c r="P105" s="102">
        <f t="shared" si="3053"/>
        <v>0</v>
      </c>
      <c r="Q105" s="102">
        <f t="shared" si="3054"/>
        <v>0</v>
      </c>
      <c r="R105" s="103">
        <f t="shared" si="3055"/>
        <v>0</v>
      </c>
      <c r="S105" s="103">
        <f t="shared" si="3056"/>
        <v>0</v>
      </c>
      <c r="T105" s="102"/>
      <c r="U105" s="102"/>
      <c r="V105" s="102"/>
      <c r="W105" s="102"/>
      <c r="X105" s="102">
        <f>VLOOKUP($D105,'факт '!$D$7:$AQ$89,7,0)</f>
        <v>0</v>
      </c>
      <c r="Y105" s="102">
        <f>VLOOKUP($D105,'факт '!$D$7:$AQ$89,8,0)</f>
        <v>0</v>
      </c>
      <c r="Z105" s="102">
        <f>VLOOKUP($D105,'факт '!$D$7:$AQ$89,9,0)</f>
        <v>0</v>
      </c>
      <c r="AA105" s="102">
        <f>VLOOKUP($D105,'факт '!$D$7:$AQ$89,10,0)</f>
        <v>0</v>
      </c>
      <c r="AB105" s="102">
        <f t="shared" si="3057"/>
        <v>0</v>
      </c>
      <c r="AC105" s="102">
        <f t="shared" si="3058"/>
        <v>0</v>
      </c>
      <c r="AD105" s="103">
        <f t="shared" si="3059"/>
        <v>0</v>
      </c>
      <c r="AE105" s="103">
        <f t="shared" si="3060"/>
        <v>0</v>
      </c>
      <c r="AF105" s="102"/>
      <c r="AG105" s="102"/>
      <c r="AH105" s="102"/>
      <c r="AI105" s="102"/>
      <c r="AJ105" s="102">
        <f>VLOOKUP($D105,'факт '!$D$7:$AQ$89,5,0)</f>
        <v>0</v>
      </c>
      <c r="AK105" s="102">
        <f>VLOOKUP($D105,'факт '!$D$7:$AQ$89,6,0)</f>
        <v>0</v>
      </c>
      <c r="AL105" s="102"/>
      <c r="AM105" s="102"/>
      <c r="AN105" s="102">
        <f t="shared" si="3061"/>
        <v>0</v>
      </c>
      <c r="AO105" s="102">
        <f t="shared" si="3062"/>
        <v>0</v>
      </c>
      <c r="AP105" s="103">
        <f t="shared" si="3063"/>
        <v>0</v>
      </c>
      <c r="AQ105" s="103">
        <f t="shared" si="3064"/>
        <v>0</v>
      </c>
      <c r="AR105" s="102"/>
      <c r="AS105" s="102"/>
      <c r="AT105" s="102"/>
      <c r="AU105" s="102"/>
      <c r="AV105" s="102">
        <f>VLOOKUP($D105,'факт '!$D$7:$AQ$89,11,0)</f>
        <v>0</v>
      </c>
      <c r="AW105" s="102">
        <f>VLOOKUP($D105,'факт '!$D$7:$AQ$89,12,0)</f>
        <v>0</v>
      </c>
      <c r="AX105" s="102"/>
      <c r="AY105" s="102"/>
      <c r="AZ105" s="102">
        <f t="shared" si="3065"/>
        <v>0</v>
      </c>
      <c r="BA105" s="102">
        <f t="shared" si="3066"/>
        <v>0</v>
      </c>
      <c r="BB105" s="103">
        <f t="shared" si="3067"/>
        <v>0</v>
      </c>
      <c r="BC105" s="103">
        <f t="shared" si="3068"/>
        <v>0</v>
      </c>
      <c r="BD105" s="102"/>
      <c r="BE105" s="102"/>
      <c r="BF105" s="102"/>
      <c r="BG105" s="102"/>
      <c r="BH105" s="102">
        <f>VLOOKUP($D105,'факт '!$D$7:$AQ$89,15,0)</f>
        <v>0</v>
      </c>
      <c r="BI105" s="102">
        <f>VLOOKUP($D105,'факт '!$D$7:$AQ$89,16,0)</f>
        <v>0</v>
      </c>
      <c r="BJ105" s="102">
        <f>VLOOKUP($D105,'факт '!$D$7:$AQ$89,17,0)</f>
        <v>0</v>
      </c>
      <c r="BK105" s="102">
        <f>VLOOKUP($D105,'факт '!$D$7:$AQ$89,18,0)</f>
        <v>0</v>
      </c>
      <c r="BL105" s="102">
        <f t="shared" si="3069"/>
        <v>0</v>
      </c>
      <c r="BM105" s="102">
        <f t="shared" si="3070"/>
        <v>0</v>
      </c>
      <c r="BN105" s="103">
        <f t="shared" si="3071"/>
        <v>0</v>
      </c>
      <c r="BO105" s="103">
        <f t="shared" si="3072"/>
        <v>0</v>
      </c>
      <c r="BP105" s="102"/>
      <c r="BQ105" s="102"/>
      <c r="BR105" s="102"/>
      <c r="BS105" s="102"/>
      <c r="BT105" s="102">
        <f>VLOOKUP($D105,'факт '!$D$7:$AQ$89,19,0)</f>
        <v>0</v>
      </c>
      <c r="BU105" s="102">
        <f>VLOOKUP($D105,'факт '!$D$7:$AQ$89,20,0)</f>
        <v>0</v>
      </c>
      <c r="BV105" s="102">
        <f>VLOOKUP($D105,'факт '!$D$7:$AQ$89,21,0)</f>
        <v>0</v>
      </c>
      <c r="BW105" s="102">
        <f>VLOOKUP($D105,'факт '!$D$7:$AQ$89,22,0)</f>
        <v>0</v>
      </c>
      <c r="BX105" s="102">
        <f t="shared" si="3073"/>
        <v>0</v>
      </c>
      <c r="BY105" s="102">
        <f t="shared" si="3074"/>
        <v>0</v>
      </c>
      <c r="BZ105" s="103">
        <f t="shared" si="3075"/>
        <v>0</v>
      </c>
      <c r="CA105" s="103">
        <f t="shared" si="3076"/>
        <v>0</v>
      </c>
      <c r="CB105" s="102"/>
      <c r="CC105" s="102"/>
      <c r="CD105" s="102"/>
      <c r="CE105" s="102"/>
      <c r="CF105" s="102">
        <f>VLOOKUP($D105,'факт '!$D$7:$AQ$89,23,0)</f>
        <v>0</v>
      </c>
      <c r="CG105" s="102">
        <f>VLOOKUP($D105,'факт '!$D$7:$AQ$89,24,0)</f>
        <v>0</v>
      </c>
      <c r="CH105" s="102">
        <f>VLOOKUP($D105,'факт '!$D$7:$AQ$89,25,0)</f>
        <v>0</v>
      </c>
      <c r="CI105" s="102">
        <f>VLOOKUP($D105,'факт '!$D$7:$AQ$89,26,0)</f>
        <v>0</v>
      </c>
      <c r="CJ105" s="102">
        <f t="shared" si="3077"/>
        <v>0</v>
      </c>
      <c r="CK105" s="102">
        <f t="shared" si="3078"/>
        <v>0</v>
      </c>
      <c r="CL105" s="103">
        <f t="shared" si="3079"/>
        <v>0</v>
      </c>
      <c r="CM105" s="103">
        <f t="shared" si="3080"/>
        <v>0</v>
      </c>
      <c r="CN105" s="102"/>
      <c r="CO105" s="102"/>
      <c r="CP105" s="102"/>
      <c r="CQ105" s="102"/>
      <c r="CR105" s="102">
        <f>VLOOKUP($D105,'факт '!$D$7:$AQ$89,27,0)</f>
        <v>133</v>
      </c>
      <c r="CS105" s="102">
        <f>VLOOKUP($D105,'факт '!$D$7:$AQ$89,28,0)</f>
        <v>9845874.2899999954</v>
      </c>
      <c r="CT105" s="102">
        <f>VLOOKUP($D105,'факт '!$D$7:$AQ$89,29,0)</f>
        <v>76</v>
      </c>
      <c r="CU105" s="102">
        <f>VLOOKUP($D105,'факт '!$D$7:$AQ$89,30,0)</f>
        <v>5626213.879999998</v>
      </c>
      <c r="CV105" s="102">
        <f t="shared" si="3081"/>
        <v>209</v>
      </c>
      <c r="CW105" s="102">
        <f t="shared" si="3082"/>
        <v>15472088.169999994</v>
      </c>
      <c r="CX105" s="103">
        <f t="shared" si="3083"/>
        <v>133</v>
      </c>
      <c r="CY105" s="103">
        <f t="shared" si="3084"/>
        <v>9845874.2899999954</v>
      </c>
      <c r="CZ105" s="102"/>
      <c r="DA105" s="102"/>
      <c r="DB105" s="102"/>
      <c r="DC105" s="102"/>
      <c r="DD105" s="102">
        <f>VLOOKUP($D105,'факт '!$D$7:$AQ$89,31,0)</f>
        <v>0</v>
      </c>
      <c r="DE105" s="102">
        <f>VLOOKUP($D105,'факт '!$D$7:$AQ$89,32,0)</f>
        <v>0</v>
      </c>
      <c r="DF105" s="102"/>
      <c r="DG105" s="102"/>
      <c r="DH105" s="102">
        <f t="shared" si="3085"/>
        <v>0</v>
      </c>
      <c r="DI105" s="102">
        <f t="shared" si="3086"/>
        <v>0</v>
      </c>
      <c r="DJ105" s="103">
        <f t="shared" si="3087"/>
        <v>0</v>
      </c>
      <c r="DK105" s="103">
        <f t="shared" si="3088"/>
        <v>0</v>
      </c>
      <c r="DL105" s="102"/>
      <c r="DM105" s="102"/>
      <c r="DN105" s="102"/>
      <c r="DO105" s="102"/>
      <c r="DP105" s="102">
        <f>VLOOKUP($D105,'факт '!$D$7:$AQ$89,13,0)</f>
        <v>0</v>
      </c>
      <c r="DQ105" s="102">
        <f>VLOOKUP($D105,'факт '!$D$7:$AQ$89,14,0)</f>
        <v>0</v>
      </c>
      <c r="DR105" s="102"/>
      <c r="DS105" s="102"/>
      <c r="DT105" s="102">
        <f t="shared" si="3089"/>
        <v>0</v>
      </c>
      <c r="DU105" s="102">
        <f t="shared" si="3090"/>
        <v>0</v>
      </c>
      <c r="DV105" s="103">
        <f t="shared" si="3091"/>
        <v>0</v>
      </c>
      <c r="DW105" s="103">
        <f t="shared" si="3092"/>
        <v>0</v>
      </c>
      <c r="DX105" s="102"/>
      <c r="DY105" s="102"/>
      <c r="DZ105" s="102"/>
      <c r="EA105" s="102"/>
      <c r="EB105" s="102">
        <f>VLOOKUP($D105,'факт '!$D$7:$AQ$89,33,0)</f>
        <v>0</v>
      </c>
      <c r="EC105" s="102">
        <f>VLOOKUP($D105,'факт '!$D$7:$AQ$89,34,0)</f>
        <v>0</v>
      </c>
      <c r="ED105" s="102">
        <f>VLOOKUP($D105,'факт '!$D$7:$AQ$89,35,0)</f>
        <v>0</v>
      </c>
      <c r="EE105" s="102">
        <f>VLOOKUP($D105,'факт '!$D$7:$AQ$89,36,0)</f>
        <v>0</v>
      </c>
      <c r="EF105" s="102">
        <f t="shared" si="3093"/>
        <v>0</v>
      </c>
      <c r="EG105" s="102">
        <f t="shared" si="3094"/>
        <v>0</v>
      </c>
      <c r="EH105" s="103">
        <f t="shared" si="3095"/>
        <v>0</v>
      </c>
      <c r="EI105" s="103">
        <f t="shared" si="3096"/>
        <v>0</v>
      </c>
      <c r="EJ105" s="102"/>
      <c r="EK105" s="102"/>
      <c r="EL105" s="102"/>
      <c r="EM105" s="102"/>
      <c r="EN105" s="102">
        <f>VLOOKUP($D105,'факт '!$D$7:$AQ$89,37,0)</f>
        <v>0</v>
      </c>
      <c r="EO105" s="102">
        <f>VLOOKUP($D105,'факт '!$D$7:$AQ$89,38,0)</f>
        <v>0</v>
      </c>
      <c r="EP105" s="102">
        <f>VLOOKUP($D105,'факт '!$D$7:$AQ$89,39,0)</f>
        <v>0</v>
      </c>
      <c r="EQ105" s="102">
        <f>VLOOKUP($D105,'факт '!$D$7:$AQ$89,40,0)</f>
        <v>0</v>
      </c>
      <c r="ER105" s="102">
        <f t="shared" si="3097"/>
        <v>0</v>
      </c>
      <c r="ES105" s="102">
        <f t="shared" si="3098"/>
        <v>0</v>
      </c>
      <c r="ET105" s="103">
        <f t="shared" si="3099"/>
        <v>0</v>
      </c>
      <c r="EU105" s="103">
        <f t="shared" si="3100"/>
        <v>0</v>
      </c>
      <c r="EV105" s="102"/>
      <c r="EW105" s="102"/>
      <c r="EX105" s="102"/>
      <c r="EY105" s="102"/>
      <c r="EZ105" s="102"/>
      <c r="FA105" s="102"/>
      <c r="FB105" s="102"/>
      <c r="FC105" s="102"/>
      <c r="FD105" s="102">
        <f t="shared" si="3101"/>
        <v>0</v>
      </c>
      <c r="FE105" s="102">
        <f t="shared" si="3102"/>
        <v>0</v>
      </c>
      <c r="FF105" s="103">
        <f t="shared" si="2295"/>
        <v>0</v>
      </c>
      <c r="FG105" s="103">
        <f t="shared" si="2296"/>
        <v>0</v>
      </c>
      <c r="FH105" s="102"/>
      <c r="FI105" s="102"/>
      <c r="FJ105" s="102"/>
      <c r="FK105" s="102"/>
      <c r="FL105" s="102"/>
      <c r="FM105" s="102"/>
      <c r="FN105" s="102"/>
      <c r="FO105" s="102"/>
      <c r="FP105" s="102">
        <f t="shared" si="3103"/>
        <v>0</v>
      </c>
      <c r="FQ105" s="102">
        <f t="shared" si="3104"/>
        <v>0</v>
      </c>
      <c r="FR105" s="103">
        <f t="shared" si="2298"/>
        <v>0</v>
      </c>
      <c r="FS105" s="103">
        <f t="shared" si="2299"/>
        <v>0</v>
      </c>
      <c r="FT105" s="102"/>
      <c r="FU105" s="102"/>
      <c r="FV105" s="102"/>
      <c r="FW105" s="102"/>
      <c r="FX105" s="102"/>
      <c r="FY105" s="102"/>
      <c r="FZ105" s="102"/>
      <c r="GA105" s="102"/>
      <c r="GB105" s="102">
        <f t="shared" si="3105"/>
        <v>0</v>
      </c>
      <c r="GC105" s="102">
        <f t="shared" si="3106"/>
        <v>0</v>
      </c>
      <c r="GD105" s="103">
        <f t="shared" si="2301"/>
        <v>0</v>
      </c>
      <c r="GE105" s="103">
        <f t="shared" si="2302"/>
        <v>0</v>
      </c>
      <c r="GF105" s="102">
        <f t="shared" si="3107"/>
        <v>0</v>
      </c>
      <c r="GG105" s="102">
        <f t="shared" si="3108"/>
        <v>0</v>
      </c>
      <c r="GH105" s="102">
        <f t="shared" si="3109"/>
        <v>0</v>
      </c>
      <c r="GI105" s="102">
        <f t="shared" si="3110"/>
        <v>0</v>
      </c>
      <c r="GJ105" s="102">
        <f t="shared" si="3111"/>
        <v>133</v>
      </c>
      <c r="GK105" s="102">
        <f t="shared" si="3112"/>
        <v>9845874.2899999954</v>
      </c>
      <c r="GL105" s="102">
        <f t="shared" si="3113"/>
        <v>76</v>
      </c>
      <c r="GM105" s="102">
        <f t="shared" si="3114"/>
        <v>5626213.879999998</v>
      </c>
      <c r="GN105" s="102">
        <f t="shared" si="3115"/>
        <v>209</v>
      </c>
      <c r="GO105" s="102">
        <f t="shared" si="3116"/>
        <v>15472088.169999994</v>
      </c>
      <c r="GP105" s="102"/>
      <c r="GQ105" s="102"/>
      <c r="GR105" s="147"/>
      <c r="GS105" s="81"/>
      <c r="GT105" s="183">
        <v>74029.133799999996</v>
      </c>
      <c r="GU105" s="183">
        <f t="shared" si="2389"/>
        <v>74029.129999999961</v>
      </c>
    </row>
    <row r="106" spans="2:203" ht="54" hidden="1" customHeight="1" x14ac:dyDescent="0.2">
      <c r="B106" s="81" t="s">
        <v>196</v>
      </c>
      <c r="C106" s="82" t="s">
        <v>197</v>
      </c>
      <c r="D106" s="89">
        <v>380</v>
      </c>
      <c r="E106" s="86" t="s">
        <v>200</v>
      </c>
      <c r="F106" s="89">
        <v>21</v>
      </c>
      <c r="G106" s="101">
        <v>74029.133799999996</v>
      </c>
      <c r="H106" s="102"/>
      <c r="I106" s="102"/>
      <c r="J106" s="102"/>
      <c r="K106" s="102"/>
      <c r="L106" s="102">
        <f>VLOOKUP($D106,'факт '!$D$7:$AQ$89,3,0)</f>
        <v>0</v>
      </c>
      <c r="M106" s="102">
        <f>VLOOKUP($D106,'факт '!$D$7:$AQ$89,4,0)</f>
        <v>0</v>
      </c>
      <c r="N106" s="102"/>
      <c r="O106" s="102"/>
      <c r="P106" s="102">
        <f t="shared" si="3053"/>
        <v>0</v>
      </c>
      <c r="Q106" s="102">
        <f t="shared" si="3054"/>
        <v>0</v>
      </c>
      <c r="R106" s="103">
        <f t="shared" si="3055"/>
        <v>0</v>
      </c>
      <c r="S106" s="103">
        <f t="shared" si="3056"/>
        <v>0</v>
      </c>
      <c r="T106" s="102"/>
      <c r="U106" s="102"/>
      <c r="V106" s="102"/>
      <c r="W106" s="102"/>
      <c r="X106" s="102">
        <f>VLOOKUP($D106,'факт '!$D$7:$AQ$89,7,0)</f>
        <v>0</v>
      </c>
      <c r="Y106" s="102">
        <f>VLOOKUP($D106,'факт '!$D$7:$AQ$89,8,0)</f>
        <v>0</v>
      </c>
      <c r="Z106" s="102">
        <f>VLOOKUP($D106,'факт '!$D$7:$AQ$89,9,0)</f>
        <v>0</v>
      </c>
      <c r="AA106" s="102">
        <f>VLOOKUP($D106,'факт '!$D$7:$AQ$89,10,0)</f>
        <v>0</v>
      </c>
      <c r="AB106" s="102">
        <f t="shared" si="3057"/>
        <v>0</v>
      </c>
      <c r="AC106" s="102">
        <f t="shared" si="3058"/>
        <v>0</v>
      </c>
      <c r="AD106" s="103">
        <f t="shared" si="3059"/>
        <v>0</v>
      </c>
      <c r="AE106" s="103">
        <f t="shared" si="3060"/>
        <v>0</v>
      </c>
      <c r="AF106" s="102"/>
      <c r="AG106" s="102"/>
      <c r="AH106" s="102"/>
      <c r="AI106" s="102"/>
      <c r="AJ106" s="102">
        <f>VLOOKUP($D106,'факт '!$D$7:$AQ$89,5,0)</f>
        <v>0</v>
      </c>
      <c r="AK106" s="102">
        <f>VLOOKUP($D106,'факт '!$D$7:$AQ$89,6,0)</f>
        <v>0</v>
      </c>
      <c r="AL106" s="102"/>
      <c r="AM106" s="102"/>
      <c r="AN106" s="102">
        <f t="shared" si="3061"/>
        <v>0</v>
      </c>
      <c r="AO106" s="102">
        <f t="shared" si="3062"/>
        <v>0</v>
      </c>
      <c r="AP106" s="103">
        <f t="shared" si="3063"/>
        <v>0</v>
      </c>
      <c r="AQ106" s="103">
        <f t="shared" si="3064"/>
        <v>0</v>
      </c>
      <c r="AR106" s="102"/>
      <c r="AS106" s="102"/>
      <c r="AT106" s="102"/>
      <c r="AU106" s="102"/>
      <c r="AV106" s="102">
        <f>VLOOKUP($D106,'факт '!$D$7:$AQ$89,11,0)</f>
        <v>0</v>
      </c>
      <c r="AW106" s="102">
        <f>VLOOKUP($D106,'факт '!$D$7:$AQ$89,12,0)</f>
        <v>0</v>
      </c>
      <c r="AX106" s="102"/>
      <c r="AY106" s="102"/>
      <c r="AZ106" s="102">
        <f t="shared" si="3065"/>
        <v>0</v>
      </c>
      <c r="BA106" s="102">
        <f t="shared" si="3066"/>
        <v>0</v>
      </c>
      <c r="BB106" s="103">
        <f t="shared" si="3067"/>
        <v>0</v>
      </c>
      <c r="BC106" s="103">
        <f t="shared" si="3068"/>
        <v>0</v>
      </c>
      <c r="BD106" s="102"/>
      <c r="BE106" s="102"/>
      <c r="BF106" s="102"/>
      <c r="BG106" s="102"/>
      <c r="BH106" s="102">
        <f>VLOOKUP($D106,'факт '!$D$7:$AQ$89,15,0)</f>
        <v>0</v>
      </c>
      <c r="BI106" s="102">
        <f>VLOOKUP($D106,'факт '!$D$7:$AQ$89,16,0)</f>
        <v>0</v>
      </c>
      <c r="BJ106" s="102">
        <f>VLOOKUP($D106,'факт '!$D$7:$AQ$89,17,0)</f>
        <v>0</v>
      </c>
      <c r="BK106" s="102">
        <f>VLOOKUP($D106,'факт '!$D$7:$AQ$89,18,0)</f>
        <v>0</v>
      </c>
      <c r="BL106" s="102">
        <f t="shared" si="3069"/>
        <v>0</v>
      </c>
      <c r="BM106" s="102">
        <f t="shared" si="3070"/>
        <v>0</v>
      </c>
      <c r="BN106" s="103">
        <f t="shared" si="3071"/>
        <v>0</v>
      </c>
      <c r="BO106" s="103">
        <f t="shared" si="3072"/>
        <v>0</v>
      </c>
      <c r="BP106" s="102"/>
      <c r="BQ106" s="102"/>
      <c r="BR106" s="102"/>
      <c r="BS106" s="102"/>
      <c r="BT106" s="102">
        <f>VLOOKUP($D106,'факт '!$D$7:$AQ$89,19,0)</f>
        <v>0</v>
      </c>
      <c r="BU106" s="102">
        <f>VLOOKUP($D106,'факт '!$D$7:$AQ$89,20,0)</f>
        <v>0</v>
      </c>
      <c r="BV106" s="102">
        <f>VLOOKUP($D106,'факт '!$D$7:$AQ$89,21,0)</f>
        <v>0</v>
      </c>
      <c r="BW106" s="102">
        <f>VLOOKUP($D106,'факт '!$D$7:$AQ$89,22,0)</f>
        <v>0</v>
      </c>
      <c r="BX106" s="102">
        <f t="shared" si="3073"/>
        <v>0</v>
      </c>
      <c r="BY106" s="102">
        <f t="shared" si="3074"/>
        <v>0</v>
      </c>
      <c r="BZ106" s="103">
        <f t="shared" si="3075"/>
        <v>0</v>
      </c>
      <c r="CA106" s="103">
        <f t="shared" si="3076"/>
        <v>0</v>
      </c>
      <c r="CB106" s="102"/>
      <c r="CC106" s="102"/>
      <c r="CD106" s="102"/>
      <c r="CE106" s="102"/>
      <c r="CF106" s="102">
        <f>VLOOKUP($D106,'факт '!$D$7:$AQ$89,23,0)</f>
        <v>0</v>
      </c>
      <c r="CG106" s="102">
        <f>VLOOKUP($D106,'факт '!$D$7:$AQ$89,24,0)</f>
        <v>0</v>
      </c>
      <c r="CH106" s="102">
        <f>VLOOKUP($D106,'факт '!$D$7:$AQ$89,25,0)</f>
        <v>0</v>
      </c>
      <c r="CI106" s="102">
        <f>VLOOKUP($D106,'факт '!$D$7:$AQ$89,26,0)</f>
        <v>0</v>
      </c>
      <c r="CJ106" s="102">
        <f t="shared" si="3077"/>
        <v>0</v>
      </c>
      <c r="CK106" s="102">
        <f t="shared" si="3078"/>
        <v>0</v>
      </c>
      <c r="CL106" s="103">
        <f t="shared" si="3079"/>
        <v>0</v>
      </c>
      <c r="CM106" s="103">
        <f t="shared" si="3080"/>
        <v>0</v>
      </c>
      <c r="CN106" s="102"/>
      <c r="CO106" s="102"/>
      <c r="CP106" s="102"/>
      <c r="CQ106" s="102"/>
      <c r="CR106" s="102">
        <f>VLOOKUP($D106,'факт '!$D$7:$AQ$89,27,0)</f>
        <v>12</v>
      </c>
      <c r="CS106" s="102">
        <f>VLOOKUP($D106,'факт '!$D$7:$AQ$89,28,0)</f>
        <v>888349.56</v>
      </c>
      <c r="CT106" s="102">
        <f>VLOOKUP($D106,'факт '!$D$7:$AQ$89,29,0)</f>
        <v>3</v>
      </c>
      <c r="CU106" s="102">
        <f>VLOOKUP($D106,'факт '!$D$7:$AQ$89,30,0)</f>
        <v>222087.39</v>
      </c>
      <c r="CV106" s="102">
        <f t="shared" si="3081"/>
        <v>15</v>
      </c>
      <c r="CW106" s="102">
        <f t="shared" si="3082"/>
        <v>1110436.9500000002</v>
      </c>
      <c r="CX106" s="103">
        <f t="shared" si="3083"/>
        <v>12</v>
      </c>
      <c r="CY106" s="103">
        <f t="shared" si="3084"/>
        <v>888349.56</v>
      </c>
      <c r="CZ106" s="102"/>
      <c r="DA106" s="102"/>
      <c r="DB106" s="102"/>
      <c r="DC106" s="102"/>
      <c r="DD106" s="102">
        <f>VLOOKUP($D106,'факт '!$D$7:$AQ$89,31,0)</f>
        <v>0</v>
      </c>
      <c r="DE106" s="102">
        <f>VLOOKUP($D106,'факт '!$D$7:$AQ$89,32,0)</f>
        <v>0</v>
      </c>
      <c r="DF106" s="102"/>
      <c r="DG106" s="102"/>
      <c r="DH106" s="102">
        <f t="shared" si="3085"/>
        <v>0</v>
      </c>
      <c r="DI106" s="102">
        <f t="shared" si="3086"/>
        <v>0</v>
      </c>
      <c r="DJ106" s="103">
        <f t="shared" si="3087"/>
        <v>0</v>
      </c>
      <c r="DK106" s="103">
        <f t="shared" si="3088"/>
        <v>0</v>
      </c>
      <c r="DL106" s="102"/>
      <c r="DM106" s="102"/>
      <c r="DN106" s="102"/>
      <c r="DO106" s="102"/>
      <c r="DP106" s="102">
        <f>VLOOKUP($D106,'факт '!$D$7:$AQ$89,13,0)</f>
        <v>0</v>
      </c>
      <c r="DQ106" s="102">
        <f>VLOOKUP($D106,'факт '!$D$7:$AQ$89,14,0)</f>
        <v>0</v>
      </c>
      <c r="DR106" s="102"/>
      <c r="DS106" s="102"/>
      <c r="DT106" s="102">
        <f t="shared" si="3089"/>
        <v>0</v>
      </c>
      <c r="DU106" s="102">
        <f t="shared" si="3090"/>
        <v>0</v>
      </c>
      <c r="DV106" s="103">
        <f t="shared" si="3091"/>
        <v>0</v>
      </c>
      <c r="DW106" s="103">
        <f t="shared" si="3092"/>
        <v>0</v>
      </c>
      <c r="DX106" s="102"/>
      <c r="DY106" s="102"/>
      <c r="DZ106" s="102"/>
      <c r="EA106" s="102"/>
      <c r="EB106" s="102">
        <f>VLOOKUP($D106,'факт '!$D$7:$AQ$89,33,0)</f>
        <v>0</v>
      </c>
      <c r="EC106" s="102">
        <f>VLOOKUP($D106,'факт '!$D$7:$AQ$89,34,0)</f>
        <v>0</v>
      </c>
      <c r="ED106" s="102">
        <f>VLOOKUP($D106,'факт '!$D$7:$AQ$89,35,0)</f>
        <v>0</v>
      </c>
      <c r="EE106" s="102">
        <f>VLOOKUP($D106,'факт '!$D$7:$AQ$89,36,0)</f>
        <v>0</v>
      </c>
      <c r="EF106" s="102">
        <f t="shared" si="3093"/>
        <v>0</v>
      </c>
      <c r="EG106" s="102">
        <f t="shared" si="3094"/>
        <v>0</v>
      </c>
      <c r="EH106" s="103">
        <f t="shared" si="3095"/>
        <v>0</v>
      </c>
      <c r="EI106" s="103">
        <f t="shared" si="3096"/>
        <v>0</v>
      </c>
      <c r="EJ106" s="102"/>
      <c r="EK106" s="102"/>
      <c r="EL106" s="102"/>
      <c r="EM106" s="102"/>
      <c r="EN106" s="102">
        <f>VLOOKUP($D106,'факт '!$D$7:$AQ$89,37,0)</f>
        <v>0</v>
      </c>
      <c r="EO106" s="102">
        <f>VLOOKUP($D106,'факт '!$D$7:$AQ$89,38,0)</f>
        <v>0</v>
      </c>
      <c r="EP106" s="102">
        <f>VLOOKUP($D106,'факт '!$D$7:$AQ$89,39,0)</f>
        <v>0</v>
      </c>
      <c r="EQ106" s="102">
        <f>VLOOKUP($D106,'факт '!$D$7:$AQ$89,40,0)</f>
        <v>0</v>
      </c>
      <c r="ER106" s="102">
        <f t="shared" si="3097"/>
        <v>0</v>
      </c>
      <c r="ES106" s="102">
        <f t="shared" si="3098"/>
        <v>0</v>
      </c>
      <c r="ET106" s="103">
        <f t="shared" si="3099"/>
        <v>0</v>
      </c>
      <c r="EU106" s="103">
        <f t="shared" si="3100"/>
        <v>0</v>
      </c>
      <c r="EV106" s="102"/>
      <c r="EW106" s="102"/>
      <c r="EX106" s="102"/>
      <c r="EY106" s="102"/>
      <c r="EZ106" s="102"/>
      <c r="FA106" s="102"/>
      <c r="FB106" s="102"/>
      <c r="FC106" s="102"/>
      <c r="FD106" s="102">
        <f t="shared" si="3101"/>
        <v>0</v>
      </c>
      <c r="FE106" s="102">
        <f t="shared" si="3102"/>
        <v>0</v>
      </c>
      <c r="FF106" s="103">
        <f t="shared" si="2295"/>
        <v>0</v>
      </c>
      <c r="FG106" s="103">
        <f t="shared" si="2296"/>
        <v>0</v>
      </c>
      <c r="FH106" s="102"/>
      <c r="FI106" s="102"/>
      <c r="FJ106" s="102"/>
      <c r="FK106" s="102"/>
      <c r="FL106" s="102"/>
      <c r="FM106" s="102"/>
      <c r="FN106" s="102"/>
      <c r="FO106" s="102"/>
      <c r="FP106" s="102">
        <f t="shared" si="3103"/>
        <v>0</v>
      </c>
      <c r="FQ106" s="102">
        <f t="shared" si="3104"/>
        <v>0</v>
      </c>
      <c r="FR106" s="103">
        <f t="shared" si="2298"/>
        <v>0</v>
      </c>
      <c r="FS106" s="103">
        <f t="shared" si="2299"/>
        <v>0</v>
      </c>
      <c r="FT106" s="102"/>
      <c r="FU106" s="102"/>
      <c r="FV106" s="102"/>
      <c r="FW106" s="102"/>
      <c r="FX106" s="102"/>
      <c r="FY106" s="102"/>
      <c r="FZ106" s="102"/>
      <c r="GA106" s="102"/>
      <c r="GB106" s="102">
        <f t="shared" si="3105"/>
        <v>0</v>
      </c>
      <c r="GC106" s="102">
        <f t="shared" si="3106"/>
        <v>0</v>
      </c>
      <c r="GD106" s="103">
        <f t="shared" si="2301"/>
        <v>0</v>
      </c>
      <c r="GE106" s="103">
        <f t="shared" si="2302"/>
        <v>0</v>
      </c>
      <c r="GF106" s="102">
        <f t="shared" si="3107"/>
        <v>0</v>
      </c>
      <c r="GG106" s="102">
        <f t="shared" si="3108"/>
        <v>0</v>
      </c>
      <c r="GH106" s="102">
        <f t="shared" si="3109"/>
        <v>0</v>
      </c>
      <c r="GI106" s="102">
        <f t="shared" si="3110"/>
        <v>0</v>
      </c>
      <c r="GJ106" s="102">
        <f t="shared" si="3111"/>
        <v>12</v>
      </c>
      <c r="GK106" s="102">
        <f t="shared" si="3112"/>
        <v>888349.56</v>
      </c>
      <c r="GL106" s="102">
        <f t="shared" si="3113"/>
        <v>3</v>
      </c>
      <c r="GM106" s="102">
        <f t="shared" si="3114"/>
        <v>222087.39</v>
      </c>
      <c r="GN106" s="102">
        <f t="shared" si="3115"/>
        <v>15</v>
      </c>
      <c r="GO106" s="102">
        <f t="shared" si="3116"/>
        <v>1110436.9500000002</v>
      </c>
      <c r="GP106" s="102"/>
      <c r="GQ106" s="102"/>
      <c r="GR106" s="147"/>
      <c r="GS106" s="81"/>
      <c r="GT106" s="183">
        <v>74029.133799999996</v>
      </c>
      <c r="GU106" s="183">
        <f t="shared" si="2389"/>
        <v>74029.13</v>
      </c>
    </row>
    <row r="107" spans="2:203" ht="54" hidden="1" customHeight="1" x14ac:dyDescent="0.2">
      <c r="B107" s="81" t="s">
        <v>196</v>
      </c>
      <c r="C107" s="82" t="s">
        <v>197</v>
      </c>
      <c r="D107" s="89">
        <v>381</v>
      </c>
      <c r="E107" s="86" t="s">
        <v>201</v>
      </c>
      <c r="F107" s="89">
        <v>21</v>
      </c>
      <c r="G107" s="101">
        <v>74029.133799999996</v>
      </c>
      <c r="H107" s="102"/>
      <c r="I107" s="102"/>
      <c r="J107" s="102"/>
      <c r="K107" s="102"/>
      <c r="L107" s="102">
        <f>VLOOKUP($D107,'факт '!$D$7:$AQ$89,3,0)</f>
        <v>0</v>
      </c>
      <c r="M107" s="102">
        <f>VLOOKUP($D107,'факт '!$D$7:$AQ$89,4,0)</f>
        <v>0</v>
      </c>
      <c r="N107" s="102"/>
      <c r="O107" s="102"/>
      <c r="P107" s="102">
        <f t="shared" si="3053"/>
        <v>0</v>
      </c>
      <c r="Q107" s="102">
        <f t="shared" si="3054"/>
        <v>0</v>
      </c>
      <c r="R107" s="103">
        <f t="shared" si="3055"/>
        <v>0</v>
      </c>
      <c r="S107" s="103">
        <f t="shared" si="3056"/>
        <v>0</v>
      </c>
      <c r="T107" s="102"/>
      <c r="U107" s="102"/>
      <c r="V107" s="102"/>
      <c r="W107" s="102"/>
      <c r="X107" s="102">
        <f>VLOOKUP($D107,'факт '!$D$7:$AQ$89,7,0)</f>
        <v>0</v>
      </c>
      <c r="Y107" s="102">
        <f>VLOOKUP($D107,'факт '!$D$7:$AQ$89,8,0)</f>
        <v>0</v>
      </c>
      <c r="Z107" s="102">
        <f>VLOOKUP($D107,'факт '!$D$7:$AQ$89,9,0)</f>
        <v>0</v>
      </c>
      <c r="AA107" s="102">
        <f>VLOOKUP($D107,'факт '!$D$7:$AQ$89,10,0)</f>
        <v>0</v>
      </c>
      <c r="AB107" s="102">
        <f t="shared" si="3057"/>
        <v>0</v>
      </c>
      <c r="AC107" s="102">
        <f t="shared" si="3058"/>
        <v>0</v>
      </c>
      <c r="AD107" s="103">
        <f t="shared" si="3059"/>
        <v>0</v>
      </c>
      <c r="AE107" s="103">
        <f t="shared" si="3060"/>
        <v>0</v>
      </c>
      <c r="AF107" s="102"/>
      <c r="AG107" s="102"/>
      <c r="AH107" s="102"/>
      <c r="AI107" s="102"/>
      <c r="AJ107" s="102">
        <f>VLOOKUP($D107,'факт '!$D$7:$AQ$89,5,0)</f>
        <v>0</v>
      </c>
      <c r="AK107" s="102">
        <f>VLOOKUP($D107,'факт '!$D$7:$AQ$89,6,0)</f>
        <v>0</v>
      </c>
      <c r="AL107" s="102"/>
      <c r="AM107" s="102"/>
      <c r="AN107" s="102">
        <f t="shared" si="3061"/>
        <v>0</v>
      </c>
      <c r="AO107" s="102">
        <f t="shared" si="3062"/>
        <v>0</v>
      </c>
      <c r="AP107" s="103">
        <f t="shared" si="3063"/>
        <v>0</v>
      </c>
      <c r="AQ107" s="103">
        <f t="shared" si="3064"/>
        <v>0</v>
      </c>
      <c r="AR107" s="102"/>
      <c r="AS107" s="102"/>
      <c r="AT107" s="102"/>
      <c r="AU107" s="102"/>
      <c r="AV107" s="102">
        <f>VLOOKUP($D107,'факт '!$D$7:$AQ$89,11,0)</f>
        <v>0</v>
      </c>
      <c r="AW107" s="102">
        <f>VLOOKUP($D107,'факт '!$D$7:$AQ$89,12,0)</f>
        <v>0</v>
      </c>
      <c r="AX107" s="102"/>
      <c r="AY107" s="102"/>
      <c r="AZ107" s="102">
        <f t="shared" si="3065"/>
        <v>0</v>
      </c>
      <c r="BA107" s="102">
        <f t="shared" si="3066"/>
        <v>0</v>
      </c>
      <c r="BB107" s="103">
        <f t="shared" si="3067"/>
        <v>0</v>
      </c>
      <c r="BC107" s="103">
        <f t="shared" si="3068"/>
        <v>0</v>
      </c>
      <c r="BD107" s="102"/>
      <c r="BE107" s="102"/>
      <c r="BF107" s="102"/>
      <c r="BG107" s="102"/>
      <c r="BH107" s="102">
        <f>VLOOKUP($D107,'факт '!$D$7:$AQ$89,15,0)</f>
        <v>0</v>
      </c>
      <c r="BI107" s="102">
        <f>VLOOKUP($D107,'факт '!$D$7:$AQ$89,16,0)</f>
        <v>0</v>
      </c>
      <c r="BJ107" s="102">
        <f>VLOOKUP($D107,'факт '!$D$7:$AQ$89,17,0)</f>
        <v>0</v>
      </c>
      <c r="BK107" s="102">
        <f>VLOOKUP($D107,'факт '!$D$7:$AQ$89,18,0)</f>
        <v>0</v>
      </c>
      <c r="BL107" s="102">
        <f t="shared" si="3069"/>
        <v>0</v>
      </c>
      <c r="BM107" s="102">
        <f t="shared" si="3070"/>
        <v>0</v>
      </c>
      <c r="BN107" s="103">
        <f t="shared" si="3071"/>
        <v>0</v>
      </c>
      <c r="BO107" s="103">
        <f t="shared" si="3072"/>
        <v>0</v>
      </c>
      <c r="BP107" s="102"/>
      <c r="BQ107" s="102"/>
      <c r="BR107" s="102"/>
      <c r="BS107" s="102"/>
      <c r="BT107" s="102">
        <f>VLOOKUP($D107,'факт '!$D$7:$AQ$89,19,0)</f>
        <v>0</v>
      </c>
      <c r="BU107" s="102">
        <f>VLOOKUP($D107,'факт '!$D$7:$AQ$89,20,0)</f>
        <v>0</v>
      </c>
      <c r="BV107" s="102">
        <f>VLOOKUP($D107,'факт '!$D$7:$AQ$89,21,0)</f>
        <v>0</v>
      </c>
      <c r="BW107" s="102">
        <f>VLOOKUP($D107,'факт '!$D$7:$AQ$89,22,0)</f>
        <v>0</v>
      </c>
      <c r="BX107" s="102">
        <f t="shared" si="3073"/>
        <v>0</v>
      </c>
      <c r="BY107" s="102">
        <f t="shared" si="3074"/>
        <v>0</v>
      </c>
      <c r="BZ107" s="103">
        <f t="shared" si="3075"/>
        <v>0</v>
      </c>
      <c r="CA107" s="103">
        <f t="shared" si="3076"/>
        <v>0</v>
      </c>
      <c r="CB107" s="102"/>
      <c r="CC107" s="102"/>
      <c r="CD107" s="102"/>
      <c r="CE107" s="102"/>
      <c r="CF107" s="102">
        <f>VLOOKUP($D107,'факт '!$D$7:$AQ$89,23,0)</f>
        <v>0</v>
      </c>
      <c r="CG107" s="102">
        <f>VLOOKUP($D107,'факт '!$D$7:$AQ$89,24,0)</f>
        <v>0</v>
      </c>
      <c r="CH107" s="102">
        <f>VLOOKUP($D107,'факт '!$D$7:$AQ$89,25,0)</f>
        <v>0</v>
      </c>
      <c r="CI107" s="102">
        <f>VLOOKUP($D107,'факт '!$D$7:$AQ$89,26,0)</f>
        <v>0</v>
      </c>
      <c r="CJ107" s="102">
        <f t="shared" si="3077"/>
        <v>0</v>
      </c>
      <c r="CK107" s="102">
        <f t="shared" si="3078"/>
        <v>0</v>
      </c>
      <c r="CL107" s="103">
        <f t="shared" si="3079"/>
        <v>0</v>
      </c>
      <c r="CM107" s="103">
        <f t="shared" si="3080"/>
        <v>0</v>
      </c>
      <c r="CN107" s="102"/>
      <c r="CO107" s="102"/>
      <c r="CP107" s="102"/>
      <c r="CQ107" s="102"/>
      <c r="CR107" s="102">
        <f>VLOOKUP($D107,'факт '!$D$7:$AQ$89,27,0)</f>
        <v>54</v>
      </c>
      <c r="CS107" s="102">
        <f>VLOOKUP($D107,'факт '!$D$7:$AQ$89,28,0)</f>
        <v>3997573.0199999991</v>
      </c>
      <c r="CT107" s="102">
        <f>VLOOKUP($D107,'факт '!$D$7:$AQ$89,29,0)</f>
        <v>27</v>
      </c>
      <c r="CU107" s="102">
        <f>VLOOKUP($D107,'факт '!$D$7:$AQ$89,30,0)</f>
        <v>1998786.5100000002</v>
      </c>
      <c r="CV107" s="102">
        <f t="shared" si="3081"/>
        <v>81</v>
      </c>
      <c r="CW107" s="102">
        <f t="shared" si="3082"/>
        <v>5996359.5299999993</v>
      </c>
      <c r="CX107" s="103">
        <f t="shared" si="3083"/>
        <v>54</v>
      </c>
      <c r="CY107" s="103">
        <f t="shared" si="3084"/>
        <v>3997573.0199999991</v>
      </c>
      <c r="CZ107" s="102"/>
      <c r="DA107" s="102"/>
      <c r="DB107" s="102"/>
      <c r="DC107" s="102"/>
      <c r="DD107" s="102">
        <f>VLOOKUP($D107,'факт '!$D$7:$AQ$89,31,0)</f>
        <v>0</v>
      </c>
      <c r="DE107" s="102">
        <f>VLOOKUP($D107,'факт '!$D$7:$AQ$89,32,0)</f>
        <v>0</v>
      </c>
      <c r="DF107" s="102"/>
      <c r="DG107" s="102"/>
      <c r="DH107" s="102">
        <f t="shared" si="3085"/>
        <v>0</v>
      </c>
      <c r="DI107" s="102">
        <f t="shared" si="3086"/>
        <v>0</v>
      </c>
      <c r="DJ107" s="103">
        <f t="shared" si="3087"/>
        <v>0</v>
      </c>
      <c r="DK107" s="103">
        <f t="shared" si="3088"/>
        <v>0</v>
      </c>
      <c r="DL107" s="102"/>
      <c r="DM107" s="102"/>
      <c r="DN107" s="102"/>
      <c r="DO107" s="102"/>
      <c r="DP107" s="102">
        <f>VLOOKUP($D107,'факт '!$D$7:$AQ$89,13,0)</f>
        <v>0</v>
      </c>
      <c r="DQ107" s="102">
        <f>VLOOKUP($D107,'факт '!$D$7:$AQ$89,14,0)</f>
        <v>0</v>
      </c>
      <c r="DR107" s="102"/>
      <c r="DS107" s="102"/>
      <c r="DT107" s="102">
        <f t="shared" si="3089"/>
        <v>0</v>
      </c>
      <c r="DU107" s="102">
        <f t="shared" si="3090"/>
        <v>0</v>
      </c>
      <c r="DV107" s="103">
        <f t="shared" si="3091"/>
        <v>0</v>
      </c>
      <c r="DW107" s="103">
        <f t="shared" si="3092"/>
        <v>0</v>
      </c>
      <c r="DX107" s="102"/>
      <c r="DY107" s="102"/>
      <c r="DZ107" s="102"/>
      <c r="EA107" s="102"/>
      <c r="EB107" s="102">
        <f>VLOOKUP($D107,'факт '!$D$7:$AQ$89,33,0)</f>
        <v>0</v>
      </c>
      <c r="EC107" s="102">
        <f>VLOOKUP($D107,'факт '!$D$7:$AQ$89,34,0)</f>
        <v>0</v>
      </c>
      <c r="ED107" s="102">
        <f>VLOOKUP($D107,'факт '!$D$7:$AQ$89,35,0)</f>
        <v>0</v>
      </c>
      <c r="EE107" s="102">
        <f>VLOOKUP($D107,'факт '!$D$7:$AQ$89,36,0)</f>
        <v>0</v>
      </c>
      <c r="EF107" s="102">
        <f t="shared" si="3093"/>
        <v>0</v>
      </c>
      <c r="EG107" s="102">
        <f t="shared" si="3094"/>
        <v>0</v>
      </c>
      <c r="EH107" s="103">
        <f t="shared" si="3095"/>
        <v>0</v>
      </c>
      <c r="EI107" s="103">
        <f t="shared" si="3096"/>
        <v>0</v>
      </c>
      <c r="EJ107" s="102"/>
      <c r="EK107" s="102"/>
      <c r="EL107" s="102"/>
      <c r="EM107" s="102"/>
      <c r="EN107" s="102">
        <f>VLOOKUP($D107,'факт '!$D$7:$AQ$89,37,0)</f>
        <v>0</v>
      </c>
      <c r="EO107" s="102">
        <f>VLOOKUP($D107,'факт '!$D$7:$AQ$89,38,0)</f>
        <v>0</v>
      </c>
      <c r="EP107" s="102">
        <f>VLOOKUP($D107,'факт '!$D$7:$AQ$89,39,0)</f>
        <v>0</v>
      </c>
      <c r="EQ107" s="102">
        <f>VLOOKUP($D107,'факт '!$D$7:$AQ$89,40,0)</f>
        <v>0</v>
      </c>
      <c r="ER107" s="102">
        <f t="shared" si="3097"/>
        <v>0</v>
      </c>
      <c r="ES107" s="102">
        <f t="shared" si="3098"/>
        <v>0</v>
      </c>
      <c r="ET107" s="103">
        <f t="shared" si="3099"/>
        <v>0</v>
      </c>
      <c r="EU107" s="103">
        <f t="shared" si="3100"/>
        <v>0</v>
      </c>
      <c r="EV107" s="102"/>
      <c r="EW107" s="102"/>
      <c r="EX107" s="102"/>
      <c r="EY107" s="102"/>
      <c r="EZ107" s="102"/>
      <c r="FA107" s="102"/>
      <c r="FB107" s="102"/>
      <c r="FC107" s="102"/>
      <c r="FD107" s="102">
        <f t="shared" si="3101"/>
        <v>0</v>
      </c>
      <c r="FE107" s="102">
        <f t="shared" si="3102"/>
        <v>0</v>
      </c>
      <c r="FF107" s="103">
        <f t="shared" si="2295"/>
        <v>0</v>
      </c>
      <c r="FG107" s="103">
        <f t="shared" si="2296"/>
        <v>0</v>
      </c>
      <c r="FH107" s="102"/>
      <c r="FI107" s="102"/>
      <c r="FJ107" s="102"/>
      <c r="FK107" s="102"/>
      <c r="FL107" s="102"/>
      <c r="FM107" s="102"/>
      <c r="FN107" s="102"/>
      <c r="FO107" s="102"/>
      <c r="FP107" s="102">
        <f t="shared" si="3103"/>
        <v>0</v>
      </c>
      <c r="FQ107" s="102">
        <f t="shared" si="3104"/>
        <v>0</v>
      </c>
      <c r="FR107" s="103">
        <f t="shared" si="2298"/>
        <v>0</v>
      </c>
      <c r="FS107" s="103">
        <f t="shared" si="2299"/>
        <v>0</v>
      </c>
      <c r="FT107" s="102"/>
      <c r="FU107" s="102"/>
      <c r="FV107" s="102"/>
      <c r="FW107" s="102"/>
      <c r="FX107" s="102"/>
      <c r="FY107" s="102"/>
      <c r="FZ107" s="102"/>
      <c r="GA107" s="102"/>
      <c r="GB107" s="102">
        <f t="shared" si="3105"/>
        <v>0</v>
      </c>
      <c r="GC107" s="102">
        <f t="shared" si="3106"/>
        <v>0</v>
      </c>
      <c r="GD107" s="103">
        <f t="shared" si="2301"/>
        <v>0</v>
      </c>
      <c r="GE107" s="103">
        <f t="shared" si="2302"/>
        <v>0</v>
      </c>
      <c r="GF107" s="102">
        <f t="shared" si="3107"/>
        <v>0</v>
      </c>
      <c r="GG107" s="102">
        <f t="shared" si="3108"/>
        <v>0</v>
      </c>
      <c r="GH107" s="102">
        <f t="shared" si="3109"/>
        <v>0</v>
      </c>
      <c r="GI107" s="102">
        <f t="shared" si="3110"/>
        <v>0</v>
      </c>
      <c r="GJ107" s="102">
        <f t="shared" si="3111"/>
        <v>54</v>
      </c>
      <c r="GK107" s="102">
        <f t="shared" si="3112"/>
        <v>3997573.0199999991</v>
      </c>
      <c r="GL107" s="102">
        <f t="shared" si="3113"/>
        <v>27</v>
      </c>
      <c r="GM107" s="102">
        <f t="shared" si="3114"/>
        <v>1998786.5100000002</v>
      </c>
      <c r="GN107" s="102">
        <f t="shared" si="3115"/>
        <v>81</v>
      </c>
      <c r="GO107" s="102">
        <f t="shared" si="3116"/>
        <v>5996359.5299999993</v>
      </c>
      <c r="GP107" s="102"/>
      <c r="GQ107" s="102"/>
      <c r="GR107" s="147"/>
      <c r="GS107" s="81"/>
      <c r="GT107" s="183">
        <v>74029.133799999996</v>
      </c>
      <c r="GU107" s="183">
        <f t="shared" si="2389"/>
        <v>74029.12999999999</v>
      </c>
    </row>
    <row r="108" spans="2:203" ht="54" hidden="1" customHeight="1" x14ac:dyDescent="0.2">
      <c r="B108" s="81" t="s">
        <v>202</v>
      </c>
      <c r="C108" s="82" t="s">
        <v>203</v>
      </c>
      <c r="D108" s="89">
        <v>391</v>
      </c>
      <c r="E108" s="86" t="s">
        <v>204</v>
      </c>
      <c r="F108" s="89">
        <v>21</v>
      </c>
      <c r="G108" s="101">
        <v>74029.133799999996</v>
      </c>
      <c r="H108" s="102"/>
      <c r="I108" s="102"/>
      <c r="J108" s="102"/>
      <c r="K108" s="102"/>
      <c r="L108" s="102">
        <f>VLOOKUP($D108,'факт '!$D$7:$AQ$89,3,0)</f>
        <v>0</v>
      </c>
      <c r="M108" s="102">
        <f>VLOOKUP($D108,'факт '!$D$7:$AQ$89,4,0)</f>
        <v>0</v>
      </c>
      <c r="N108" s="102"/>
      <c r="O108" s="102"/>
      <c r="P108" s="102">
        <f t="shared" si="3053"/>
        <v>0</v>
      </c>
      <c r="Q108" s="102">
        <f t="shared" si="3054"/>
        <v>0</v>
      </c>
      <c r="R108" s="103">
        <f t="shared" si="3055"/>
        <v>0</v>
      </c>
      <c r="S108" s="103">
        <f t="shared" si="3056"/>
        <v>0</v>
      </c>
      <c r="T108" s="102"/>
      <c r="U108" s="102"/>
      <c r="V108" s="102"/>
      <c r="W108" s="102"/>
      <c r="X108" s="102">
        <f>VLOOKUP($D108,'факт '!$D$7:$AQ$89,7,0)</f>
        <v>0</v>
      </c>
      <c r="Y108" s="102">
        <f>VLOOKUP($D108,'факт '!$D$7:$AQ$89,8,0)</f>
        <v>0</v>
      </c>
      <c r="Z108" s="102">
        <f>VLOOKUP($D108,'факт '!$D$7:$AQ$89,9,0)</f>
        <v>0</v>
      </c>
      <c r="AA108" s="102">
        <f>VLOOKUP($D108,'факт '!$D$7:$AQ$89,10,0)</f>
        <v>0</v>
      </c>
      <c r="AB108" s="102">
        <f t="shared" si="3057"/>
        <v>0</v>
      </c>
      <c r="AC108" s="102">
        <f t="shared" si="3058"/>
        <v>0</v>
      </c>
      <c r="AD108" s="103">
        <f t="shared" si="3059"/>
        <v>0</v>
      </c>
      <c r="AE108" s="103">
        <f t="shared" si="3060"/>
        <v>0</v>
      </c>
      <c r="AF108" s="102"/>
      <c r="AG108" s="102"/>
      <c r="AH108" s="102"/>
      <c r="AI108" s="102"/>
      <c r="AJ108" s="102">
        <f>VLOOKUP($D108,'факт '!$D$7:$AQ$89,5,0)</f>
        <v>0</v>
      </c>
      <c r="AK108" s="102">
        <f>VLOOKUP($D108,'факт '!$D$7:$AQ$89,6,0)</f>
        <v>0</v>
      </c>
      <c r="AL108" s="102"/>
      <c r="AM108" s="102"/>
      <c r="AN108" s="102">
        <f t="shared" si="3061"/>
        <v>0</v>
      </c>
      <c r="AO108" s="102">
        <f t="shared" si="3062"/>
        <v>0</v>
      </c>
      <c r="AP108" s="103">
        <f t="shared" si="3063"/>
        <v>0</v>
      </c>
      <c r="AQ108" s="103">
        <f t="shared" si="3064"/>
        <v>0</v>
      </c>
      <c r="AR108" s="102"/>
      <c r="AS108" s="102"/>
      <c r="AT108" s="102"/>
      <c r="AU108" s="102"/>
      <c r="AV108" s="102">
        <f>VLOOKUP($D108,'факт '!$D$7:$AQ$89,11,0)</f>
        <v>0</v>
      </c>
      <c r="AW108" s="102">
        <f>VLOOKUP($D108,'факт '!$D$7:$AQ$89,12,0)</f>
        <v>0</v>
      </c>
      <c r="AX108" s="102"/>
      <c r="AY108" s="102"/>
      <c r="AZ108" s="102">
        <f t="shared" si="3065"/>
        <v>0</v>
      </c>
      <c r="BA108" s="102">
        <f t="shared" si="3066"/>
        <v>0</v>
      </c>
      <c r="BB108" s="103">
        <f t="shared" si="3067"/>
        <v>0</v>
      </c>
      <c r="BC108" s="103">
        <f t="shared" si="3068"/>
        <v>0</v>
      </c>
      <c r="BD108" s="102"/>
      <c r="BE108" s="102"/>
      <c r="BF108" s="102"/>
      <c r="BG108" s="102"/>
      <c r="BH108" s="102">
        <f>VLOOKUP($D108,'факт '!$D$7:$AQ$89,15,0)</f>
        <v>0</v>
      </c>
      <c r="BI108" s="102">
        <f>VLOOKUP($D108,'факт '!$D$7:$AQ$89,16,0)</f>
        <v>0</v>
      </c>
      <c r="BJ108" s="102">
        <f>VLOOKUP($D108,'факт '!$D$7:$AQ$89,17,0)</f>
        <v>0</v>
      </c>
      <c r="BK108" s="102">
        <f>VLOOKUP($D108,'факт '!$D$7:$AQ$89,18,0)</f>
        <v>0</v>
      </c>
      <c r="BL108" s="102">
        <f t="shared" si="3069"/>
        <v>0</v>
      </c>
      <c r="BM108" s="102">
        <f t="shared" si="3070"/>
        <v>0</v>
      </c>
      <c r="BN108" s="103">
        <f t="shared" si="3071"/>
        <v>0</v>
      </c>
      <c r="BO108" s="103">
        <f t="shared" si="3072"/>
        <v>0</v>
      </c>
      <c r="BP108" s="102"/>
      <c r="BQ108" s="102"/>
      <c r="BR108" s="102"/>
      <c r="BS108" s="102"/>
      <c r="BT108" s="102">
        <f>VLOOKUP($D108,'факт '!$D$7:$AQ$89,19,0)</f>
        <v>0</v>
      </c>
      <c r="BU108" s="102">
        <f>VLOOKUP($D108,'факт '!$D$7:$AQ$89,20,0)</f>
        <v>0</v>
      </c>
      <c r="BV108" s="102">
        <f>VLOOKUP($D108,'факт '!$D$7:$AQ$89,21,0)</f>
        <v>0</v>
      </c>
      <c r="BW108" s="102">
        <f>VLOOKUP($D108,'факт '!$D$7:$AQ$89,22,0)</f>
        <v>0</v>
      </c>
      <c r="BX108" s="102">
        <f t="shared" si="3073"/>
        <v>0</v>
      </c>
      <c r="BY108" s="102">
        <f t="shared" si="3074"/>
        <v>0</v>
      </c>
      <c r="BZ108" s="103">
        <f t="shared" si="3075"/>
        <v>0</v>
      </c>
      <c r="CA108" s="103">
        <f t="shared" si="3076"/>
        <v>0</v>
      </c>
      <c r="CB108" s="102"/>
      <c r="CC108" s="102"/>
      <c r="CD108" s="102"/>
      <c r="CE108" s="102"/>
      <c r="CF108" s="102">
        <f>VLOOKUP($D108,'факт '!$D$7:$AQ$89,23,0)</f>
        <v>0</v>
      </c>
      <c r="CG108" s="102">
        <f>VLOOKUP($D108,'факт '!$D$7:$AQ$89,24,0)</f>
        <v>0</v>
      </c>
      <c r="CH108" s="102">
        <f>VLOOKUP($D108,'факт '!$D$7:$AQ$89,25,0)</f>
        <v>0</v>
      </c>
      <c r="CI108" s="102">
        <f>VLOOKUP($D108,'факт '!$D$7:$AQ$89,26,0)</f>
        <v>0</v>
      </c>
      <c r="CJ108" s="102">
        <f t="shared" si="3077"/>
        <v>0</v>
      </c>
      <c r="CK108" s="102">
        <f t="shared" si="3078"/>
        <v>0</v>
      </c>
      <c r="CL108" s="103">
        <f t="shared" si="3079"/>
        <v>0</v>
      </c>
      <c r="CM108" s="103">
        <f t="shared" si="3080"/>
        <v>0</v>
      </c>
      <c r="CN108" s="102"/>
      <c r="CO108" s="102"/>
      <c r="CP108" s="102"/>
      <c r="CQ108" s="102"/>
      <c r="CR108" s="102">
        <f>VLOOKUP($D108,'факт '!$D$7:$AQ$89,27,0)</f>
        <v>7</v>
      </c>
      <c r="CS108" s="102">
        <f>VLOOKUP($D108,'факт '!$D$7:$AQ$89,28,0)</f>
        <v>518203.91000000003</v>
      </c>
      <c r="CT108" s="102">
        <f>VLOOKUP($D108,'факт '!$D$7:$AQ$89,29,0)</f>
        <v>2</v>
      </c>
      <c r="CU108" s="102">
        <f>VLOOKUP($D108,'факт '!$D$7:$AQ$89,30,0)</f>
        <v>148058.26</v>
      </c>
      <c r="CV108" s="102">
        <f t="shared" si="3081"/>
        <v>9</v>
      </c>
      <c r="CW108" s="102">
        <f t="shared" si="3082"/>
        <v>666262.17000000004</v>
      </c>
      <c r="CX108" s="103">
        <f t="shared" si="3083"/>
        <v>7</v>
      </c>
      <c r="CY108" s="103">
        <f t="shared" si="3084"/>
        <v>518203.91000000003</v>
      </c>
      <c r="CZ108" s="102"/>
      <c r="DA108" s="102"/>
      <c r="DB108" s="102"/>
      <c r="DC108" s="102"/>
      <c r="DD108" s="102">
        <f>VLOOKUP($D108,'факт '!$D$7:$AQ$89,31,0)</f>
        <v>0</v>
      </c>
      <c r="DE108" s="102">
        <f>VLOOKUP($D108,'факт '!$D$7:$AQ$89,32,0)</f>
        <v>0</v>
      </c>
      <c r="DF108" s="102"/>
      <c r="DG108" s="102"/>
      <c r="DH108" s="102">
        <f t="shared" si="3085"/>
        <v>0</v>
      </c>
      <c r="DI108" s="102">
        <f t="shared" si="3086"/>
        <v>0</v>
      </c>
      <c r="DJ108" s="103">
        <f t="shared" si="3087"/>
        <v>0</v>
      </c>
      <c r="DK108" s="103">
        <f t="shared" si="3088"/>
        <v>0</v>
      </c>
      <c r="DL108" s="102"/>
      <c r="DM108" s="102"/>
      <c r="DN108" s="102"/>
      <c r="DO108" s="102"/>
      <c r="DP108" s="102">
        <f>VLOOKUP($D108,'факт '!$D$7:$AQ$89,13,0)</f>
        <v>0</v>
      </c>
      <c r="DQ108" s="102">
        <f>VLOOKUP($D108,'факт '!$D$7:$AQ$89,14,0)</f>
        <v>0</v>
      </c>
      <c r="DR108" s="102"/>
      <c r="DS108" s="102"/>
      <c r="DT108" s="102">
        <f t="shared" si="3089"/>
        <v>0</v>
      </c>
      <c r="DU108" s="102">
        <f t="shared" si="3090"/>
        <v>0</v>
      </c>
      <c r="DV108" s="103">
        <f t="shared" si="3091"/>
        <v>0</v>
      </c>
      <c r="DW108" s="103">
        <f t="shared" si="3092"/>
        <v>0</v>
      </c>
      <c r="DX108" s="102"/>
      <c r="DY108" s="102"/>
      <c r="DZ108" s="102"/>
      <c r="EA108" s="102"/>
      <c r="EB108" s="102">
        <f>VLOOKUP($D108,'факт '!$D$7:$AQ$89,33,0)</f>
        <v>0</v>
      </c>
      <c r="EC108" s="102">
        <f>VLOOKUP($D108,'факт '!$D$7:$AQ$89,34,0)</f>
        <v>0</v>
      </c>
      <c r="ED108" s="102">
        <f>VLOOKUP($D108,'факт '!$D$7:$AQ$89,35,0)</f>
        <v>0</v>
      </c>
      <c r="EE108" s="102">
        <f>VLOOKUP($D108,'факт '!$D$7:$AQ$89,36,0)</f>
        <v>0</v>
      </c>
      <c r="EF108" s="102">
        <f t="shared" si="3093"/>
        <v>0</v>
      </c>
      <c r="EG108" s="102">
        <f t="shared" si="3094"/>
        <v>0</v>
      </c>
      <c r="EH108" s="103">
        <f t="shared" si="3095"/>
        <v>0</v>
      </c>
      <c r="EI108" s="103">
        <f t="shared" si="3096"/>
        <v>0</v>
      </c>
      <c r="EJ108" s="102"/>
      <c r="EK108" s="102"/>
      <c r="EL108" s="102"/>
      <c r="EM108" s="102"/>
      <c r="EN108" s="102">
        <f>VLOOKUP($D108,'факт '!$D$7:$AQ$89,37,0)</f>
        <v>0</v>
      </c>
      <c r="EO108" s="102">
        <f>VLOOKUP($D108,'факт '!$D$7:$AQ$89,38,0)</f>
        <v>0</v>
      </c>
      <c r="EP108" s="102">
        <f>VLOOKUP($D108,'факт '!$D$7:$AQ$89,39,0)</f>
        <v>0</v>
      </c>
      <c r="EQ108" s="102">
        <f>VLOOKUP($D108,'факт '!$D$7:$AQ$89,40,0)</f>
        <v>0</v>
      </c>
      <c r="ER108" s="102">
        <f t="shared" si="3097"/>
        <v>0</v>
      </c>
      <c r="ES108" s="102">
        <f t="shared" si="3098"/>
        <v>0</v>
      </c>
      <c r="ET108" s="103">
        <f t="shared" si="3099"/>
        <v>0</v>
      </c>
      <c r="EU108" s="103">
        <f t="shared" si="3100"/>
        <v>0</v>
      </c>
      <c r="EV108" s="102"/>
      <c r="EW108" s="102"/>
      <c r="EX108" s="102"/>
      <c r="EY108" s="102"/>
      <c r="EZ108" s="102"/>
      <c r="FA108" s="102"/>
      <c r="FB108" s="102"/>
      <c r="FC108" s="102"/>
      <c r="FD108" s="102">
        <f t="shared" si="3101"/>
        <v>0</v>
      </c>
      <c r="FE108" s="102">
        <f t="shared" si="3102"/>
        <v>0</v>
      </c>
      <c r="FF108" s="103">
        <f t="shared" si="2295"/>
        <v>0</v>
      </c>
      <c r="FG108" s="103">
        <f t="shared" si="2296"/>
        <v>0</v>
      </c>
      <c r="FH108" s="102"/>
      <c r="FI108" s="102"/>
      <c r="FJ108" s="102"/>
      <c r="FK108" s="102"/>
      <c r="FL108" s="102"/>
      <c r="FM108" s="102"/>
      <c r="FN108" s="102"/>
      <c r="FO108" s="102"/>
      <c r="FP108" s="102">
        <f t="shared" si="3103"/>
        <v>0</v>
      </c>
      <c r="FQ108" s="102">
        <f t="shared" si="3104"/>
        <v>0</v>
      </c>
      <c r="FR108" s="103">
        <f t="shared" si="2298"/>
        <v>0</v>
      </c>
      <c r="FS108" s="103">
        <f t="shared" si="2299"/>
        <v>0</v>
      </c>
      <c r="FT108" s="102"/>
      <c r="FU108" s="102"/>
      <c r="FV108" s="102"/>
      <c r="FW108" s="102"/>
      <c r="FX108" s="102"/>
      <c r="FY108" s="102"/>
      <c r="FZ108" s="102"/>
      <c r="GA108" s="102"/>
      <c r="GB108" s="102">
        <f t="shared" si="3105"/>
        <v>0</v>
      </c>
      <c r="GC108" s="102">
        <f t="shared" si="3106"/>
        <v>0</v>
      </c>
      <c r="GD108" s="103">
        <f t="shared" si="2301"/>
        <v>0</v>
      </c>
      <c r="GE108" s="103">
        <f t="shared" si="2302"/>
        <v>0</v>
      </c>
      <c r="GF108" s="102">
        <f t="shared" si="3107"/>
        <v>0</v>
      </c>
      <c r="GG108" s="102">
        <f t="shared" si="3108"/>
        <v>0</v>
      </c>
      <c r="GH108" s="102">
        <f t="shared" si="3109"/>
        <v>0</v>
      </c>
      <c r="GI108" s="102">
        <f t="shared" si="3110"/>
        <v>0</v>
      </c>
      <c r="GJ108" s="102">
        <f t="shared" si="3111"/>
        <v>7</v>
      </c>
      <c r="GK108" s="102">
        <f t="shared" si="3112"/>
        <v>518203.91000000003</v>
      </c>
      <c r="GL108" s="102">
        <f t="shared" si="3113"/>
        <v>2</v>
      </c>
      <c r="GM108" s="102">
        <f t="shared" si="3114"/>
        <v>148058.26</v>
      </c>
      <c r="GN108" s="102">
        <f t="shared" si="3115"/>
        <v>9</v>
      </c>
      <c r="GO108" s="102">
        <f t="shared" si="3116"/>
        <v>666262.17000000004</v>
      </c>
      <c r="GP108" s="102"/>
      <c r="GQ108" s="102"/>
      <c r="GR108" s="147"/>
      <c r="GS108" s="81"/>
      <c r="GT108" s="183">
        <v>74029.133799999996</v>
      </c>
      <c r="GU108" s="183">
        <f t="shared" si="2389"/>
        <v>74029.13</v>
      </c>
    </row>
    <row r="109" spans="2:203" hidden="1" x14ac:dyDescent="0.2">
      <c r="B109" s="81"/>
      <c r="C109" s="82"/>
      <c r="D109" s="89"/>
      <c r="E109" s="86"/>
      <c r="F109" s="89"/>
      <c r="G109" s="101"/>
      <c r="H109" s="102"/>
      <c r="I109" s="102"/>
      <c r="J109" s="102"/>
      <c r="K109" s="102"/>
      <c r="L109" s="102"/>
      <c r="M109" s="102"/>
      <c r="N109" s="102"/>
      <c r="O109" s="102"/>
      <c r="P109" s="102">
        <f t="shared" ref="P109" si="3117">SUM(L109+N109)</f>
        <v>0</v>
      </c>
      <c r="Q109" s="102">
        <f t="shared" ref="Q109" si="3118">SUM(M109+O109)</f>
        <v>0</v>
      </c>
      <c r="R109" s="103">
        <f t="shared" si="2536"/>
        <v>0</v>
      </c>
      <c r="S109" s="103">
        <f t="shared" si="2537"/>
        <v>0</v>
      </c>
      <c r="T109" s="102"/>
      <c r="U109" s="102"/>
      <c r="V109" s="102"/>
      <c r="W109" s="102"/>
      <c r="X109" s="102"/>
      <c r="Y109" s="102"/>
      <c r="Z109" s="102"/>
      <c r="AA109" s="102"/>
      <c r="AB109" s="102">
        <f t="shared" ref="AB109" si="3119">SUM(X109+Z109)</f>
        <v>0</v>
      </c>
      <c r="AC109" s="102">
        <f t="shared" ref="AC109" si="3120">SUM(Y109+AA109)</f>
        <v>0</v>
      </c>
      <c r="AD109" s="103">
        <f t="shared" si="2263"/>
        <v>0</v>
      </c>
      <c r="AE109" s="103">
        <f t="shared" si="2264"/>
        <v>0</v>
      </c>
      <c r="AF109" s="102"/>
      <c r="AG109" s="102"/>
      <c r="AH109" s="102"/>
      <c r="AI109" s="102"/>
      <c r="AJ109" s="102"/>
      <c r="AK109" s="102"/>
      <c r="AL109" s="102"/>
      <c r="AM109" s="102"/>
      <c r="AN109" s="102">
        <f t="shared" ref="AN109" si="3121">SUM(AJ109+AL109)</f>
        <v>0</v>
      </c>
      <c r="AO109" s="102">
        <f t="shared" ref="AO109" si="3122">SUM(AK109+AM109)</f>
        <v>0</v>
      </c>
      <c r="AP109" s="103">
        <f t="shared" si="2265"/>
        <v>0</v>
      </c>
      <c r="AQ109" s="103">
        <f t="shared" si="2266"/>
        <v>0</v>
      </c>
      <c r="AR109" s="102"/>
      <c r="AS109" s="102"/>
      <c r="AT109" s="102"/>
      <c r="AU109" s="102"/>
      <c r="AV109" s="102"/>
      <c r="AW109" s="102"/>
      <c r="AX109" s="102"/>
      <c r="AY109" s="102"/>
      <c r="AZ109" s="102">
        <f t="shared" ref="AZ109" si="3123">SUM(AV109+AX109)</f>
        <v>0</v>
      </c>
      <c r="BA109" s="102">
        <f t="shared" ref="BA109" si="3124">SUM(AW109+AY109)</f>
        <v>0</v>
      </c>
      <c r="BB109" s="103">
        <f t="shared" si="2268"/>
        <v>0</v>
      </c>
      <c r="BC109" s="103">
        <f t="shared" si="2269"/>
        <v>0</v>
      </c>
      <c r="BD109" s="102"/>
      <c r="BE109" s="102"/>
      <c r="BF109" s="102"/>
      <c r="BG109" s="102"/>
      <c r="BH109" s="102"/>
      <c r="BI109" s="102"/>
      <c r="BJ109" s="102"/>
      <c r="BK109" s="102"/>
      <c r="BL109" s="102">
        <f t="shared" ref="BL109" si="3125">SUM(BH109+BJ109)</f>
        <v>0</v>
      </c>
      <c r="BM109" s="102">
        <f t="shared" ref="BM109" si="3126">SUM(BI109+BK109)</f>
        <v>0</v>
      </c>
      <c r="BN109" s="103">
        <f t="shared" si="2271"/>
        <v>0</v>
      </c>
      <c r="BO109" s="103">
        <f t="shared" si="2272"/>
        <v>0</v>
      </c>
      <c r="BP109" s="102"/>
      <c r="BQ109" s="102"/>
      <c r="BR109" s="102"/>
      <c r="BS109" s="102"/>
      <c r="BT109" s="102"/>
      <c r="BU109" s="102"/>
      <c r="BV109" s="102"/>
      <c r="BW109" s="102"/>
      <c r="BX109" s="102">
        <f t="shared" ref="BX109" si="3127">SUM(BT109+BV109)</f>
        <v>0</v>
      </c>
      <c r="BY109" s="102">
        <f t="shared" ref="BY109" si="3128">SUM(BU109+BW109)</f>
        <v>0</v>
      </c>
      <c r="BZ109" s="103">
        <f t="shared" si="2274"/>
        <v>0</v>
      </c>
      <c r="CA109" s="103">
        <f t="shared" si="2275"/>
        <v>0</v>
      </c>
      <c r="CB109" s="102"/>
      <c r="CC109" s="102"/>
      <c r="CD109" s="102"/>
      <c r="CE109" s="102"/>
      <c r="CF109" s="102"/>
      <c r="CG109" s="102"/>
      <c r="CH109" s="102"/>
      <c r="CI109" s="102"/>
      <c r="CJ109" s="102">
        <f t="shared" ref="CJ109" si="3129">SUM(CF109+CH109)</f>
        <v>0</v>
      </c>
      <c r="CK109" s="102">
        <f t="shared" ref="CK109" si="3130">SUM(CG109+CI109)</f>
        <v>0</v>
      </c>
      <c r="CL109" s="103">
        <f t="shared" si="2277"/>
        <v>0</v>
      </c>
      <c r="CM109" s="103">
        <f t="shared" si="2278"/>
        <v>0</v>
      </c>
      <c r="CN109" s="102"/>
      <c r="CO109" s="102"/>
      <c r="CP109" s="102"/>
      <c r="CQ109" s="102"/>
      <c r="CR109" s="102"/>
      <c r="CS109" s="102"/>
      <c r="CT109" s="102"/>
      <c r="CU109" s="102"/>
      <c r="CV109" s="102">
        <f t="shared" ref="CV109" si="3131">SUM(CR109+CT109)</f>
        <v>0</v>
      </c>
      <c r="CW109" s="102">
        <f t="shared" ref="CW109" si="3132">SUM(CS109+CU109)</f>
        <v>0</v>
      </c>
      <c r="CX109" s="103">
        <f t="shared" si="2280"/>
        <v>0</v>
      </c>
      <c r="CY109" s="103">
        <f t="shared" si="2281"/>
        <v>0</v>
      </c>
      <c r="CZ109" s="102"/>
      <c r="DA109" s="102"/>
      <c r="DB109" s="102"/>
      <c r="DC109" s="102"/>
      <c r="DD109" s="102"/>
      <c r="DE109" s="102"/>
      <c r="DF109" s="102"/>
      <c r="DG109" s="102"/>
      <c r="DH109" s="102">
        <f t="shared" ref="DH109" si="3133">SUM(DD109+DF109)</f>
        <v>0</v>
      </c>
      <c r="DI109" s="102">
        <f t="shared" ref="DI109" si="3134">SUM(DE109+DG109)</f>
        <v>0</v>
      </c>
      <c r="DJ109" s="103">
        <f t="shared" si="2283"/>
        <v>0</v>
      </c>
      <c r="DK109" s="103">
        <f t="shared" si="2284"/>
        <v>0</v>
      </c>
      <c r="DL109" s="102"/>
      <c r="DM109" s="102"/>
      <c r="DN109" s="102"/>
      <c r="DO109" s="102"/>
      <c r="DP109" s="102"/>
      <c r="DQ109" s="102"/>
      <c r="DR109" s="102"/>
      <c r="DS109" s="102"/>
      <c r="DT109" s="102">
        <f t="shared" ref="DT109" si="3135">SUM(DP109+DR109)</f>
        <v>0</v>
      </c>
      <c r="DU109" s="102">
        <f t="shared" ref="DU109" si="3136">SUM(DQ109+DS109)</f>
        <v>0</v>
      </c>
      <c r="DV109" s="103">
        <f t="shared" si="2286"/>
        <v>0</v>
      </c>
      <c r="DW109" s="103">
        <f t="shared" si="2287"/>
        <v>0</v>
      </c>
      <c r="DX109" s="102"/>
      <c r="DY109" s="102"/>
      <c r="DZ109" s="102"/>
      <c r="EA109" s="102"/>
      <c r="EB109" s="102"/>
      <c r="EC109" s="102"/>
      <c r="ED109" s="102"/>
      <c r="EE109" s="102"/>
      <c r="EF109" s="102">
        <f t="shared" ref="EF109" si="3137">SUM(EB109+ED109)</f>
        <v>0</v>
      </c>
      <c r="EG109" s="102">
        <f t="shared" ref="EG109" si="3138">SUM(EC109+EE109)</f>
        <v>0</v>
      </c>
      <c r="EH109" s="103">
        <f t="shared" si="2289"/>
        <v>0</v>
      </c>
      <c r="EI109" s="103">
        <f t="shared" si="2290"/>
        <v>0</v>
      </c>
      <c r="EJ109" s="102"/>
      <c r="EK109" s="102"/>
      <c r="EL109" s="102"/>
      <c r="EM109" s="102"/>
      <c r="EN109" s="102"/>
      <c r="EO109" s="102"/>
      <c r="EP109" s="102"/>
      <c r="EQ109" s="102"/>
      <c r="ER109" s="102">
        <f t="shared" ref="ER109" si="3139">SUM(EN109+EP109)</f>
        <v>0</v>
      </c>
      <c r="ES109" s="102">
        <f t="shared" ref="ES109" si="3140">SUM(EO109+EQ109)</f>
        <v>0</v>
      </c>
      <c r="ET109" s="103">
        <f t="shared" si="2292"/>
        <v>0</v>
      </c>
      <c r="EU109" s="103">
        <f t="shared" si="2293"/>
        <v>0</v>
      </c>
      <c r="EV109" s="102"/>
      <c r="EW109" s="102"/>
      <c r="EX109" s="102"/>
      <c r="EY109" s="102"/>
      <c r="EZ109" s="102"/>
      <c r="FA109" s="102"/>
      <c r="FB109" s="102"/>
      <c r="FC109" s="102"/>
      <c r="FD109" s="102">
        <f t="shared" si="3101"/>
        <v>0</v>
      </c>
      <c r="FE109" s="102">
        <f t="shared" si="3102"/>
        <v>0</v>
      </c>
      <c r="FF109" s="103">
        <f t="shared" si="2295"/>
        <v>0</v>
      </c>
      <c r="FG109" s="103">
        <f t="shared" si="2296"/>
        <v>0</v>
      </c>
      <c r="FH109" s="102"/>
      <c r="FI109" s="102"/>
      <c r="FJ109" s="102"/>
      <c r="FK109" s="102"/>
      <c r="FL109" s="102"/>
      <c r="FM109" s="102"/>
      <c r="FN109" s="102"/>
      <c r="FO109" s="102"/>
      <c r="FP109" s="102">
        <f t="shared" si="3103"/>
        <v>0</v>
      </c>
      <c r="FQ109" s="102">
        <f t="shared" si="3104"/>
        <v>0</v>
      </c>
      <c r="FR109" s="103">
        <f t="shared" si="2298"/>
        <v>0</v>
      </c>
      <c r="FS109" s="103">
        <f t="shared" si="2299"/>
        <v>0</v>
      </c>
      <c r="FT109" s="102"/>
      <c r="FU109" s="102"/>
      <c r="FV109" s="102"/>
      <c r="FW109" s="102"/>
      <c r="FX109" s="102"/>
      <c r="FY109" s="102"/>
      <c r="FZ109" s="102"/>
      <c r="GA109" s="102"/>
      <c r="GB109" s="102">
        <f t="shared" si="3105"/>
        <v>0</v>
      </c>
      <c r="GC109" s="102">
        <f t="shared" si="3106"/>
        <v>0</v>
      </c>
      <c r="GD109" s="103">
        <f t="shared" si="2301"/>
        <v>0</v>
      </c>
      <c r="GE109" s="103">
        <f t="shared" si="2302"/>
        <v>0</v>
      </c>
      <c r="GF109" s="102">
        <f t="shared" si="3107"/>
        <v>0</v>
      </c>
      <c r="GG109" s="102">
        <f t="shared" si="3108"/>
        <v>0</v>
      </c>
      <c r="GH109" s="102">
        <f t="shared" si="3109"/>
        <v>0</v>
      </c>
      <c r="GI109" s="102">
        <f t="shared" si="3110"/>
        <v>0</v>
      </c>
      <c r="GJ109" s="102">
        <f t="shared" ref="GJ109" si="3141">SUM(L109,X109,AJ109,AV109,BH109,BT109,CF109,CR109,DD109,DP109,EB109,EN109,EZ109)</f>
        <v>0</v>
      </c>
      <c r="GK109" s="102">
        <f t="shared" ref="GK109" si="3142">SUM(M109,Y109,AK109,AW109,BI109,BU109,CG109,CS109,DE109,DQ109,EC109,EO109,FA109)</f>
        <v>0</v>
      </c>
      <c r="GL109" s="102">
        <f t="shared" ref="GL109" si="3143">SUM(N109,Z109,AL109,AX109,BJ109,BV109,CH109,CT109,DF109,DR109,ED109,EP109,FB109)</f>
        <v>0</v>
      </c>
      <c r="GM109" s="102">
        <f t="shared" ref="GM109" si="3144">SUM(O109,AA109,AM109,AY109,BK109,BW109,CI109,CU109,DG109,DS109,EE109,EQ109,FC109)</f>
        <v>0</v>
      </c>
      <c r="GN109" s="102">
        <f t="shared" ref="GN109" si="3145">SUM(P109,AB109,AN109,AZ109,BL109,BX109,CJ109,CV109,DH109,DT109,EF109,ER109,FD109)</f>
        <v>0</v>
      </c>
      <c r="GO109" s="102">
        <f t="shared" ref="GO109" si="3146">SUM(Q109,AC109,AO109,BA109,BM109,BY109,CK109,CW109,DI109,DU109,EG109,ES109,FE109)</f>
        <v>0</v>
      </c>
      <c r="GP109" s="102"/>
      <c r="GQ109" s="102"/>
      <c r="GR109" s="147"/>
      <c r="GS109" s="81"/>
      <c r="GT109" s="183"/>
      <c r="GU109" s="183"/>
    </row>
    <row r="110" spans="2:203" hidden="1" x14ac:dyDescent="0.2">
      <c r="B110" s="105"/>
      <c r="C110" s="111"/>
      <c r="D110" s="112"/>
      <c r="E110" s="108" t="s">
        <v>50</v>
      </c>
      <c r="F110" s="112"/>
      <c r="G110" s="109"/>
      <c r="H110" s="110">
        <f>SUM(H111:H118)</f>
        <v>12</v>
      </c>
      <c r="I110" s="110">
        <f>SUM(I111:I118)</f>
        <v>1920983.8448999999</v>
      </c>
      <c r="J110" s="110">
        <f>SUM(J111:J118)</f>
        <v>3</v>
      </c>
      <c r="K110" s="110">
        <f>SUM(K111:K118)</f>
        <v>480245.96122499998</v>
      </c>
      <c r="L110" s="110">
        <f>SUM(L118,L114,L111)</f>
        <v>2</v>
      </c>
      <c r="M110" s="110">
        <f t="shared" ref="M110:Q110" si="3147">SUM(M118,M114,M111)</f>
        <v>252157.75</v>
      </c>
      <c r="N110" s="110">
        <f t="shared" si="3147"/>
        <v>0</v>
      </c>
      <c r="O110" s="110">
        <f t="shared" si="3147"/>
        <v>0</v>
      </c>
      <c r="P110" s="110">
        <f t="shared" si="3147"/>
        <v>2</v>
      </c>
      <c r="Q110" s="110">
        <f t="shared" si="3147"/>
        <v>252157.75</v>
      </c>
      <c r="R110" s="103">
        <f t="shared" si="2536"/>
        <v>-1</v>
      </c>
      <c r="S110" s="103">
        <f t="shared" si="2537"/>
        <v>-228088.21122499998</v>
      </c>
      <c r="T110" s="110">
        <f>SUM(T111:T118)</f>
        <v>0</v>
      </c>
      <c r="U110" s="110">
        <f>SUM(U111:U118)</f>
        <v>0</v>
      </c>
      <c r="V110" s="110">
        <f>SUM(V111:V118)</f>
        <v>0</v>
      </c>
      <c r="W110" s="110">
        <f>SUM(W111:W118)</f>
        <v>0</v>
      </c>
      <c r="X110" s="110">
        <f>SUM(X118,X114,X111)</f>
        <v>0</v>
      </c>
      <c r="Y110" s="110">
        <f t="shared" ref="Y110" si="3148">SUM(Y118,Y114,Y111)</f>
        <v>0</v>
      </c>
      <c r="Z110" s="110">
        <f t="shared" ref="Z110" si="3149">SUM(Z118,Z114,Z111)</f>
        <v>0</v>
      </c>
      <c r="AA110" s="110">
        <f t="shared" ref="AA110" si="3150">SUM(AA118,AA114,AA111)</f>
        <v>0</v>
      </c>
      <c r="AB110" s="110">
        <f t="shared" ref="AB110" si="3151">SUM(AB118,AB114,AB111)</f>
        <v>0</v>
      </c>
      <c r="AC110" s="110">
        <f t="shared" ref="AC110" si="3152">SUM(AC118,AC114,AC111)</f>
        <v>0</v>
      </c>
      <c r="AD110" s="103">
        <f t="shared" si="2263"/>
        <v>0</v>
      </c>
      <c r="AE110" s="103">
        <f t="shared" si="2264"/>
        <v>0</v>
      </c>
      <c r="AF110" s="110">
        <f>SUM(AF111:AF118)</f>
        <v>0</v>
      </c>
      <c r="AG110" s="110">
        <f>SUM(AG111:AG118)</f>
        <v>0</v>
      </c>
      <c r="AH110" s="110">
        <f>SUM(AH111:AH118)</f>
        <v>0</v>
      </c>
      <c r="AI110" s="110">
        <f>SUM(AI111:AI118)</f>
        <v>0</v>
      </c>
      <c r="AJ110" s="110">
        <f>SUM(AJ118,AJ114,AJ111)</f>
        <v>0</v>
      </c>
      <c r="AK110" s="110">
        <f t="shared" ref="AK110" si="3153">SUM(AK118,AK114,AK111)</f>
        <v>0</v>
      </c>
      <c r="AL110" s="110">
        <f t="shared" ref="AL110" si="3154">SUM(AL118,AL114,AL111)</f>
        <v>0</v>
      </c>
      <c r="AM110" s="110">
        <f t="shared" ref="AM110" si="3155">SUM(AM118,AM114,AM111)</f>
        <v>0</v>
      </c>
      <c r="AN110" s="110">
        <f t="shared" ref="AN110" si="3156">SUM(AN118,AN114,AN111)</f>
        <v>0</v>
      </c>
      <c r="AO110" s="110">
        <f t="shared" ref="AO110" si="3157">SUM(AO118,AO114,AO111)</f>
        <v>0</v>
      </c>
      <c r="AP110" s="103">
        <f t="shared" si="2265"/>
        <v>0</v>
      </c>
      <c r="AQ110" s="103">
        <f t="shared" si="2266"/>
        <v>0</v>
      </c>
      <c r="AR110" s="110">
        <f>SUM(AR111:AR118)</f>
        <v>0</v>
      </c>
      <c r="AS110" s="110">
        <f>SUM(AS111:AS118)</f>
        <v>0</v>
      </c>
      <c r="AT110" s="110">
        <f>SUM(AT111:AT118)</f>
        <v>0</v>
      </c>
      <c r="AU110" s="110">
        <f>SUM(AU111:AU118)</f>
        <v>0</v>
      </c>
      <c r="AV110" s="110">
        <f>SUM(AV118,AV114,AV111)</f>
        <v>0</v>
      </c>
      <c r="AW110" s="110">
        <f t="shared" ref="AW110" si="3158">SUM(AW118,AW114,AW111)</f>
        <v>0</v>
      </c>
      <c r="AX110" s="110">
        <f t="shared" ref="AX110" si="3159">SUM(AX118,AX114,AX111)</f>
        <v>0</v>
      </c>
      <c r="AY110" s="110">
        <f t="shared" ref="AY110" si="3160">SUM(AY118,AY114,AY111)</f>
        <v>0</v>
      </c>
      <c r="AZ110" s="110">
        <f t="shared" ref="AZ110" si="3161">SUM(AZ118,AZ114,AZ111)</f>
        <v>0</v>
      </c>
      <c r="BA110" s="110">
        <f t="shared" ref="BA110" si="3162">SUM(BA118,BA114,BA111)</f>
        <v>0</v>
      </c>
      <c r="BB110" s="103">
        <f t="shared" si="2268"/>
        <v>0</v>
      </c>
      <c r="BC110" s="103">
        <f t="shared" si="2269"/>
        <v>0</v>
      </c>
      <c r="BD110" s="110">
        <f>SUM(BD111:BD118)</f>
        <v>150</v>
      </c>
      <c r="BE110" s="110">
        <f>SUM(BE111:BE118)</f>
        <v>20445080.91</v>
      </c>
      <c r="BF110" s="110">
        <f>SUM(BF111:BF118)</f>
        <v>37.5</v>
      </c>
      <c r="BG110" s="110">
        <f>SUM(BG111:BG118)</f>
        <v>5111270.2275</v>
      </c>
      <c r="BH110" s="110">
        <f>SUM(BH118,BH114,BH111)</f>
        <v>16</v>
      </c>
      <c r="BI110" s="110">
        <f t="shared" ref="BI110" si="3163">SUM(BI118,BI114,BI111)</f>
        <v>2180808.64</v>
      </c>
      <c r="BJ110" s="110">
        <f t="shared" ref="BJ110" si="3164">SUM(BJ118,BJ114,BJ111)</f>
        <v>0</v>
      </c>
      <c r="BK110" s="110">
        <f t="shared" ref="BK110" si="3165">SUM(BK118,BK114,BK111)</f>
        <v>0</v>
      </c>
      <c r="BL110" s="110">
        <f t="shared" ref="BL110" si="3166">SUM(BL118,BL114,BL111)</f>
        <v>16</v>
      </c>
      <c r="BM110" s="110">
        <f t="shared" ref="BM110" si="3167">SUM(BM118,BM114,BM111)</f>
        <v>2180808.64</v>
      </c>
      <c r="BN110" s="103">
        <f t="shared" si="2271"/>
        <v>-21.5</v>
      </c>
      <c r="BO110" s="103">
        <f t="shared" si="2272"/>
        <v>-2930461.5874999999</v>
      </c>
      <c r="BP110" s="110">
        <f>SUM(BP111:BP118)</f>
        <v>0</v>
      </c>
      <c r="BQ110" s="110">
        <f>SUM(BQ111:BQ118)</f>
        <v>0</v>
      </c>
      <c r="BR110" s="110">
        <f>SUM(BR111:BR118)</f>
        <v>0</v>
      </c>
      <c r="BS110" s="110">
        <f>SUM(BS111:BS118)</f>
        <v>0</v>
      </c>
      <c r="BT110" s="110">
        <f>SUM(BT118,BT114,BT111)</f>
        <v>0</v>
      </c>
      <c r="BU110" s="110">
        <f t="shared" ref="BU110" si="3168">SUM(BU118,BU114,BU111)</f>
        <v>0</v>
      </c>
      <c r="BV110" s="110">
        <f t="shared" ref="BV110" si="3169">SUM(BV118,BV114,BV111)</f>
        <v>0</v>
      </c>
      <c r="BW110" s="110">
        <f t="shared" ref="BW110" si="3170">SUM(BW118,BW114,BW111)</f>
        <v>0</v>
      </c>
      <c r="BX110" s="110">
        <f t="shared" ref="BX110" si="3171">SUM(BX118,BX114,BX111)</f>
        <v>0</v>
      </c>
      <c r="BY110" s="110">
        <f t="shared" ref="BY110" si="3172">SUM(BY118,BY114,BY111)</f>
        <v>0</v>
      </c>
      <c r="BZ110" s="103">
        <f t="shared" si="2274"/>
        <v>0</v>
      </c>
      <c r="CA110" s="103">
        <f t="shared" si="2275"/>
        <v>0</v>
      </c>
      <c r="CB110" s="110">
        <f t="shared" ref="CB110:EA110" si="3173">SUM(CB111:CB118)</f>
        <v>0</v>
      </c>
      <c r="CC110" s="110">
        <f t="shared" si="3173"/>
        <v>0</v>
      </c>
      <c r="CD110" s="110">
        <f t="shared" si="3173"/>
        <v>0</v>
      </c>
      <c r="CE110" s="110">
        <f t="shared" si="3173"/>
        <v>0</v>
      </c>
      <c r="CF110" s="110">
        <f>SUM(CF118,CF114,CF111)</f>
        <v>0</v>
      </c>
      <c r="CG110" s="110">
        <f t="shared" ref="CG110" si="3174">SUM(CG118,CG114,CG111)</f>
        <v>0</v>
      </c>
      <c r="CH110" s="110">
        <f t="shared" ref="CH110" si="3175">SUM(CH118,CH114,CH111)</f>
        <v>0</v>
      </c>
      <c r="CI110" s="110">
        <f t="shared" ref="CI110" si="3176">SUM(CI118,CI114,CI111)</f>
        <v>0</v>
      </c>
      <c r="CJ110" s="110">
        <f t="shared" ref="CJ110" si="3177">SUM(CJ118,CJ114,CJ111)</f>
        <v>0</v>
      </c>
      <c r="CK110" s="110">
        <f t="shared" ref="CK110" si="3178">SUM(CK118,CK114,CK111)</f>
        <v>0</v>
      </c>
      <c r="CL110" s="103">
        <f t="shared" si="2277"/>
        <v>0</v>
      </c>
      <c r="CM110" s="103">
        <f t="shared" si="2278"/>
        <v>0</v>
      </c>
      <c r="CN110" s="110">
        <f t="shared" si="3173"/>
        <v>0</v>
      </c>
      <c r="CO110" s="110">
        <f t="shared" si="3173"/>
        <v>0</v>
      </c>
      <c r="CP110" s="110">
        <f t="shared" si="3173"/>
        <v>0</v>
      </c>
      <c r="CQ110" s="110">
        <f t="shared" si="3173"/>
        <v>0</v>
      </c>
      <c r="CR110" s="110">
        <f>SUM(CR118,CR114,CR111)</f>
        <v>0</v>
      </c>
      <c r="CS110" s="110">
        <f t="shared" ref="CS110" si="3179">SUM(CS118,CS114,CS111)</f>
        <v>0</v>
      </c>
      <c r="CT110" s="110">
        <f t="shared" ref="CT110" si="3180">SUM(CT118,CT114,CT111)</f>
        <v>0</v>
      </c>
      <c r="CU110" s="110">
        <f t="shared" ref="CU110" si="3181">SUM(CU118,CU114,CU111)</f>
        <v>0</v>
      </c>
      <c r="CV110" s="110">
        <f t="shared" ref="CV110" si="3182">SUM(CV118,CV114,CV111)</f>
        <v>0</v>
      </c>
      <c r="CW110" s="110">
        <f t="shared" ref="CW110" si="3183">SUM(CW118,CW114,CW111)</f>
        <v>0</v>
      </c>
      <c r="CX110" s="103">
        <f t="shared" si="2280"/>
        <v>0</v>
      </c>
      <c r="CY110" s="103">
        <f t="shared" si="2281"/>
        <v>0</v>
      </c>
      <c r="CZ110" s="110">
        <f t="shared" si="3173"/>
        <v>0</v>
      </c>
      <c r="DA110" s="110">
        <f t="shared" si="3173"/>
        <v>0</v>
      </c>
      <c r="DB110" s="110">
        <f t="shared" si="3173"/>
        <v>0</v>
      </c>
      <c r="DC110" s="110">
        <f t="shared" si="3173"/>
        <v>0</v>
      </c>
      <c r="DD110" s="110">
        <f>SUM(DD118,DD114,DD111)</f>
        <v>0</v>
      </c>
      <c r="DE110" s="110">
        <f t="shared" ref="DE110" si="3184">SUM(DE118,DE114,DE111)</f>
        <v>0</v>
      </c>
      <c r="DF110" s="110">
        <f t="shared" ref="DF110" si="3185">SUM(DF118,DF114,DF111)</f>
        <v>0</v>
      </c>
      <c r="DG110" s="110">
        <f t="shared" ref="DG110" si="3186">SUM(DG118,DG114,DG111)</f>
        <v>0</v>
      </c>
      <c r="DH110" s="110">
        <f t="shared" ref="DH110" si="3187">SUM(DH118,DH114,DH111)</f>
        <v>0</v>
      </c>
      <c r="DI110" s="110">
        <f t="shared" ref="DI110" si="3188">SUM(DI118,DI114,DI111)</f>
        <v>0</v>
      </c>
      <c r="DJ110" s="103">
        <f t="shared" si="2283"/>
        <v>0</v>
      </c>
      <c r="DK110" s="103">
        <f t="shared" si="2284"/>
        <v>0</v>
      </c>
      <c r="DL110" s="110">
        <f t="shared" si="3173"/>
        <v>0</v>
      </c>
      <c r="DM110" s="110">
        <f t="shared" si="3173"/>
        <v>0</v>
      </c>
      <c r="DN110" s="110">
        <f t="shared" si="3173"/>
        <v>0</v>
      </c>
      <c r="DO110" s="110">
        <f t="shared" si="3173"/>
        <v>0</v>
      </c>
      <c r="DP110" s="110">
        <f>SUM(DP118,DP114,DP111)</f>
        <v>0</v>
      </c>
      <c r="DQ110" s="110">
        <f t="shared" ref="DQ110" si="3189">SUM(DQ118,DQ114,DQ111)</f>
        <v>0</v>
      </c>
      <c r="DR110" s="110">
        <f t="shared" ref="DR110" si="3190">SUM(DR118,DR114,DR111)</f>
        <v>0</v>
      </c>
      <c r="DS110" s="110">
        <f t="shared" ref="DS110" si="3191">SUM(DS118,DS114,DS111)</f>
        <v>0</v>
      </c>
      <c r="DT110" s="110">
        <f t="shared" ref="DT110" si="3192">SUM(DT118,DT114,DT111)</f>
        <v>0</v>
      </c>
      <c r="DU110" s="110">
        <f t="shared" ref="DU110" si="3193">SUM(DU118,DU114,DU111)</f>
        <v>0</v>
      </c>
      <c r="DV110" s="103">
        <f t="shared" si="2286"/>
        <v>0</v>
      </c>
      <c r="DW110" s="103">
        <f t="shared" si="2287"/>
        <v>0</v>
      </c>
      <c r="DX110" s="110">
        <f t="shared" si="3173"/>
        <v>0</v>
      </c>
      <c r="DY110" s="110">
        <f t="shared" si="3173"/>
        <v>0</v>
      </c>
      <c r="DZ110" s="110">
        <f t="shared" si="3173"/>
        <v>0</v>
      </c>
      <c r="EA110" s="110">
        <f t="shared" si="3173"/>
        <v>0</v>
      </c>
      <c r="EB110" s="110">
        <f>SUM(EB118,EB114,EB111)</f>
        <v>0</v>
      </c>
      <c r="EC110" s="110">
        <f t="shared" ref="EC110" si="3194">SUM(EC118,EC114,EC111)</f>
        <v>0</v>
      </c>
      <c r="ED110" s="110">
        <f t="shared" ref="ED110" si="3195">SUM(ED118,ED114,ED111)</f>
        <v>0</v>
      </c>
      <c r="EE110" s="110">
        <f t="shared" ref="EE110" si="3196">SUM(EE118,EE114,EE111)</f>
        <v>0</v>
      </c>
      <c r="EF110" s="110">
        <f t="shared" ref="EF110" si="3197">SUM(EF118,EF114,EF111)</f>
        <v>0</v>
      </c>
      <c r="EG110" s="110">
        <f t="shared" ref="EG110" si="3198">SUM(EG118,EG114,EG111)</f>
        <v>0</v>
      </c>
      <c r="EH110" s="103">
        <f t="shared" si="2289"/>
        <v>0</v>
      </c>
      <c r="EI110" s="103">
        <f t="shared" si="2290"/>
        <v>0</v>
      </c>
      <c r="EJ110" s="110">
        <f t="shared" ref="EJ110:GQ110" si="3199">SUM(EJ111:EJ118)</f>
        <v>0</v>
      </c>
      <c r="EK110" s="110">
        <f t="shared" si="3199"/>
        <v>0</v>
      </c>
      <c r="EL110" s="110">
        <f t="shared" si="3199"/>
        <v>0</v>
      </c>
      <c r="EM110" s="110">
        <f t="shared" si="3199"/>
        <v>0</v>
      </c>
      <c r="EN110" s="110">
        <f>SUM(EN118,EN114,EN111)</f>
        <v>0</v>
      </c>
      <c r="EO110" s="110">
        <f t="shared" ref="EO110" si="3200">SUM(EO118,EO114,EO111)</f>
        <v>0</v>
      </c>
      <c r="EP110" s="110">
        <f t="shared" ref="EP110" si="3201">SUM(EP118,EP114,EP111)</f>
        <v>0</v>
      </c>
      <c r="EQ110" s="110">
        <f t="shared" ref="EQ110" si="3202">SUM(EQ118,EQ114,EQ111)</f>
        <v>0</v>
      </c>
      <c r="ER110" s="110">
        <f t="shared" ref="ER110" si="3203">SUM(ER118,ER114,ER111)</f>
        <v>0</v>
      </c>
      <c r="ES110" s="110">
        <f t="shared" ref="ES110" si="3204">SUM(ES118,ES114,ES111)</f>
        <v>0</v>
      </c>
      <c r="ET110" s="103">
        <f t="shared" si="2292"/>
        <v>0</v>
      </c>
      <c r="EU110" s="103">
        <f t="shared" si="2293"/>
        <v>0</v>
      </c>
      <c r="EV110" s="110">
        <f t="shared" si="3199"/>
        <v>0</v>
      </c>
      <c r="EW110" s="110">
        <f t="shared" si="3199"/>
        <v>0</v>
      </c>
      <c r="EX110" s="110">
        <f t="shared" si="3199"/>
        <v>0</v>
      </c>
      <c r="EY110" s="110">
        <f t="shared" si="3199"/>
        <v>0</v>
      </c>
      <c r="EZ110" s="110">
        <f>SUM(EZ118,EZ114,EZ111)</f>
        <v>0</v>
      </c>
      <c r="FA110" s="110">
        <f t="shared" ref="FA110" si="3205">SUM(FA118,FA114,FA111)</f>
        <v>0</v>
      </c>
      <c r="FB110" s="110">
        <f t="shared" ref="FB110" si="3206">SUM(FB118,FB114,FB111)</f>
        <v>0</v>
      </c>
      <c r="FC110" s="110">
        <f t="shared" ref="FC110" si="3207">SUM(FC118,FC114,FC111)</f>
        <v>0</v>
      </c>
      <c r="FD110" s="110">
        <f t="shared" ref="FD110" si="3208">SUM(FD118,FD114,FD111)</f>
        <v>0</v>
      </c>
      <c r="FE110" s="110">
        <f t="shared" ref="FE110" si="3209">SUM(FE118,FE114,FE111)</f>
        <v>0</v>
      </c>
      <c r="FF110" s="103">
        <f t="shared" si="2295"/>
        <v>0</v>
      </c>
      <c r="FG110" s="103">
        <f t="shared" si="2296"/>
        <v>0</v>
      </c>
      <c r="FH110" s="110">
        <f t="shared" si="3199"/>
        <v>0</v>
      </c>
      <c r="FI110" s="110">
        <f t="shared" si="3199"/>
        <v>0</v>
      </c>
      <c r="FJ110" s="110">
        <f t="shared" si="3199"/>
        <v>0</v>
      </c>
      <c r="FK110" s="110">
        <f t="shared" si="3199"/>
        <v>0</v>
      </c>
      <c r="FL110" s="110">
        <f>SUM(FL118,FL114,FL111)</f>
        <v>0</v>
      </c>
      <c r="FM110" s="110">
        <f t="shared" ref="FM110" si="3210">SUM(FM118,FM114,FM111)</f>
        <v>0</v>
      </c>
      <c r="FN110" s="110">
        <f t="shared" ref="FN110" si="3211">SUM(FN118,FN114,FN111)</f>
        <v>0</v>
      </c>
      <c r="FO110" s="110">
        <f t="shared" ref="FO110" si="3212">SUM(FO118,FO114,FO111)</f>
        <v>0</v>
      </c>
      <c r="FP110" s="110">
        <f t="shared" ref="FP110" si="3213">SUM(FP118,FP114,FP111)</f>
        <v>0</v>
      </c>
      <c r="FQ110" s="110">
        <f t="shared" ref="FQ110" si="3214">SUM(FQ118,FQ114,FQ111)</f>
        <v>0</v>
      </c>
      <c r="FR110" s="103">
        <f t="shared" si="2298"/>
        <v>0</v>
      </c>
      <c r="FS110" s="103">
        <f t="shared" si="2299"/>
        <v>0</v>
      </c>
      <c r="FT110" s="110">
        <f t="shared" si="3199"/>
        <v>0</v>
      </c>
      <c r="FU110" s="110">
        <f t="shared" si="3199"/>
        <v>0</v>
      </c>
      <c r="FV110" s="110">
        <f t="shared" si="3199"/>
        <v>0</v>
      </c>
      <c r="FW110" s="110">
        <f t="shared" si="3199"/>
        <v>0</v>
      </c>
      <c r="FX110" s="110">
        <f>SUM(FX118,FX114,FX111)</f>
        <v>0</v>
      </c>
      <c r="FY110" s="110">
        <f t="shared" ref="FY110" si="3215">SUM(FY118,FY114,FY111)</f>
        <v>0</v>
      </c>
      <c r="FZ110" s="110">
        <f t="shared" ref="FZ110" si="3216">SUM(FZ118,FZ114,FZ111)</f>
        <v>0</v>
      </c>
      <c r="GA110" s="110">
        <f t="shared" ref="GA110" si="3217">SUM(GA118,GA114,GA111)</f>
        <v>0</v>
      </c>
      <c r="GB110" s="110">
        <f t="shared" ref="GB110" si="3218">SUM(GB118,GB114,GB111)</f>
        <v>0</v>
      </c>
      <c r="GC110" s="110">
        <f t="shared" ref="GC110" si="3219">SUM(GC118,GC114,GC111)</f>
        <v>0</v>
      </c>
      <c r="GD110" s="103">
        <f t="shared" si="2301"/>
        <v>0</v>
      </c>
      <c r="GE110" s="103">
        <f t="shared" si="2302"/>
        <v>0</v>
      </c>
      <c r="GF110" s="110">
        <f>SUM(GF111,GF114,GF118)</f>
        <v>162</v>
      </c>
      <c r="GG110" s="110">
        <f t="shared" ref="GG110:GO110" si="3220">SUM(GG111,GG114,GG118)</f>
        <v>22366064.754900001</v>
      </c>
      <c r="GH110" s="133">
        <f t="shared" ref="GH110:GH111" si="3221">SUM(GF110/12*$A$2)</f>
        <v>40.5</v>
      </c>
      <c r="GI110" s="199">
        <f t="shared" ref="GI110:GI111" si="3222">SUM(GG110/12*$A$2)</f>
        <v>5591516.1887250002</v>
      </c>
      <c r="GJ110" s="110">
        <f t="shared" si="3220"/>
        <v>18</v>
      </c>
      <c r="GK110" s="110">
        <f t="shared" si="3220"/>
        <v>2432966.39</v>
      </c>
      <c r="GL110" s="110">
        <f t="shared" si="3220"/>
        <v>0</v>
      </c>
      <c r="GM110" s="110">
        <f t="shared" si="3220"/>
        <v>0</v>
      </c>
      <c r="GN110" s="110">
        <f t="shared" si="3220"/>
        <v>18</v>
      </c>
      <c r="GO110" s="110">
        <f t="shared" si="3220"/>
        <v>2432966.39</v>
      </c>
      <c r="GP110" s="110">
        <f t="shared" si="3199"/>
        <v>-22.5</v>
      </c>
      <c r="GQ110" s="110">
        <f t="shared" si="3199"/>
        <v>-3158549.7987250001</v>
      </c>
      <c r="GR110" s="147"/>
      <c r="GS110" s="81"/>
      <c r="GT110" s="183"/>
      <c r="GU110" s="183"/>
    </row>
    <row r="111" spans="2:203" hidden="1" x14ac:dyDescent="0.2">
      <c r="B111" s="105"/>
      <c r="C111" s="111"/>
      <c r="D111" s="112"/>
      <c r="E111" s="127" t="s">
        <v>51</v>
      </c>
      <c r="F111" s="129">
        <v>23</v>
      </c>
      <c r="G111" s="130">
        <v>85275.142599999992</v>
      </c>
      <c r="H111" s="110">
        <v>1</v>
      </c>
      <c r="I111" s="110">
        <v>85275.142599999992</v>
      </c>
      <c r="J111" s="110">
        <f t="shared" si="278"/>
        <v>0.25</v>
      </c>
      <c r="K111" s="110">
        <f t="shared" si="279"/>
        <v>21318.785649999998</v>
      </c>
      <c r="L111" s="110">
        <f>SUM(L112:L113)</f>
        <v>1</v>
      </c>
      <c r="M111" s="110">
        <f t="shared" ref="M111:Q111" si="3223">SUM(M112:M113)</f>
        <v>85275.14</v>
      </c>
      <c r="N111" s="110">
        <f t="shared" si="3223"/>
        <v>0</v>
      </c>
      <c r="O111" s="110">
        <f t="shared" si="3223"/>
        <v>0</v>
      </c>
      <c r="P111" s="110">
        <f t="shared" si="3223"/>
        <v>1</v>
      </c>
      <c r="Q111" s="110">
        <f t="shared" si="3223"/>
        <v>85275.14</v>
      </c>
      <c r="R111" s="126">
        <f t="shared" si="2536"/>
        <v>0.75</v>
      </c>
      <c r="S111" s="126">
        <f t="shared" si="2537"/>
        <v>63956.354350000001</v>
      </c>
      <c r="T111" s="110"/>
      <c r="U111" s="110">
        <v>0</v>
      </c>
      <c r="V111" s="110">
        <f t="shared" si="281"/>
        <v>0</v>
      </c>
      <c r="W111" s="110">
        <f t="shared" si="282"/>
        <v>0</v>
      </c>
      <c r="X111" s="110">
        <f>SUM(X112:X113)</f>
        <v>0</v>
      </c>
      <c r="Y111" s="110">
        <f t="shared" ref="Y111" si="3224">SUM(Y112:Y113)</f>
        <v>0</v>
      </c>
      <c r="Z111" s="110">
        <f t="shared" ref="Z111" si="3225">SUM(Z112:Z113)</f>
        <v>0</v>
      </c>
      <c r="AA111" s="110">
        <f t="shared" ref="AA111" si="3226">SUM(AA112:AA113)</f>
        <v>0</v>
      </c>
      <c r="AB111" s="110">
        <f t="shared" ref="AB111" si="3227">SUM(AB112:AB113)</f>
        <v>0</v>
      </c>
      <c r="AC111" s="110">
        <f t="shared" ref="AC111" si="3228">SUM(AC112:AC113)</f>
        <v>0</v>
      </c>
      <c r="AD111" s="126">
        <f t="shared" si="2263"/>
        <v>0</v>
      </c>
      <c r="AE111" s="126">
        <f t="shared" si="2264"/>
        <v>0</v>
      </c>
      <c r="AF111" s="110">
        <f>VLOOKUP($E111,'ВМП план'!$B$8:$AL$43,12,0)</f>
        <v>0</v>
      </c>
      <c r="AG111" s="110">
        <f>VLOOKUP($E111,'ВМП план'!$B$8:$AL$43,13,0)</f>
        <v>0</v>
      </c>
      <c r="AH111" s="110">
        <f t="shared" si="288"/>
        <v>0</v>
      </c>
      <c r="AI111" s="110">
        <f t="shared" si="289"/>
        <v>0</v>
      </c>
      <c r="AJ111" s="110">
        <f>SUM(AJ112:AJ113)</f>
        <v>0</v>
      </c>
      <c r="AK111" s="110">
        <f t="shared" ref="AK111" si="3229">SUM(AK112:AK113)</f>
        <v>0</v>
      </c>
      <c r="AL111" s="110">
        <f t="shared" ref="AL111" si="3230">SUM(AL112:AL113)</f>
        <v>0</v>
      </c>
      <c r="AM111" s="110">
        <f t="shared" ref="AM111" si="3231">SUM(AM112:AM113)</f>
        <v>0</v>
      </c>
      <c r="AN111" s="110">
        <f t="shared" ref="AN111" si="3232">SUM(AN112:AN113)</f>
        <v>0</v>
      </c>
      <c r="AO111" s="110">
        <f t="shared" ref="AO111" si="3233">SUM(AO112:AO113)</f>
        <v>0</v>
      </c>
      <c r="AP111" s="126">
        <f t="shared" si="2265"/>
        <v>0</v>
      </c>
      <c r="AQ111" s="126">
        <f t="shared" si="2266"/>
        <v>0</v>
      </c>
      <c r="AR111" s="110"/>
      <c r="AS111" s="110"/>
      <c r="AT111" s="110">
        <f t="shared" si="295"/>
        <v>0</v>
      </c>
      <c r="AU111" s="110">
        <f t="shared" si="296"/>
        <v>0</v>
      </c>
      <c r="AV111" s="110">
        <f>SUM(AV112:AV113)</f>
        <v>0</v>
      </c>
      <c r="AW111" s="110">
        <f t="shared" ref="AW111" si="3234">SUM(AW112:AW113)</f>
        <v>0</v>
      </c>
      <c r="AX111" s="110">
        <f t="shared" ref="AX111" si="3235">SUM(AX112:AX113)</f>
        <v>0</v>
      </c>
      <c r="AY111" s="110">
        <f t="shared" ref="AY111" si="3236">SUM(AY112:AY113)</f>
        <v>0</v>
      </c>
      <c r="AZ111" s="110">
        <f t="shared" ref="AZ111" si="3237">SUM(AZ112:AZ113)</f>
        <v>0</v>
      </c>
      <c r="BA111" s="110">
        <f t="shared" ref="BA111" si="3238">SUM(BA112:BA113)</f>
        <v>0</v>
      </c>
      <c r="BB111" s="126">
        <f t="shared" si="2268"/>
        <v>0</v>
      </c>
      <c r="BC111" s="126">
        <f t="shared" si="2269"/>
        <v>0</v>
      </c>
      <c r="BD111" s="110"/>
      <c r="BE111" s="110">
        <v>0</v>
      </c>
      <c r="BF111" s="110">
        <f t="shared" si="302"/>
        <v>0</v>
      </c>
      <c r="BG111" s="110">
        <f t="shared" si="303"/>
        <v>0</v>
      </c>
      <c r="BH111" s="110">
        <f>SUM(BH112:BH113)</f>
        <v>0</v>
      </c>
      <c r="BI111" s="110">
        <f t="shared" ref="BI111" si="3239">SUM(BI112:BI113)</f>
        <v>0</v>
      </c>
      <c r="BJ111" s="110">
        <f t="shared" ref="BJ111" si="3240">SUM(BJ112:BJ113)</f>
        <v>0</v>
      </c>
      <c r="BK111" s="110">
        <f t="shared" ref="BK111" si="3241">SUM(BK112:BK113)</f>
        <v>0</v>
      </c>
      <c r="BL111" s="110">
        <f t="shared" ref="BL111" si="3242">SUM(BL112:BL113)</f>
        <v>0</v>
      </c>
      <c r="BM111" s="110">
        <f t="shared" ref="BM111" si="3243">SUM(BM112:BM113)</f>
        <v>0</v>
      </c>
      <c r="BN111" s="126">
        <f t="shared" si="2271"/>
        <v>0</v>
      </c>
      <c r="BO111" s="126">
        <f t="shared" si="2272"/>
        <v>0</v>
      </c>
      <c r="BP111" s="110"/>
      <c r="BQ111" s="110"/>
      <c r="BR111" s="110">
        <f t="shared" si="309"/>
        <v>0</v>
      </c>
      <c r="BS111" s="110">
        <f t="shared" si="310"/>
        <v>0</v>
      </c>
      <c r="BT111" s="110">
        <f>SUM(BT112:BT113)</f>
        <v>0</v>
      </c>
      <c r="BU111" s="110">
        <f t="shared" ref="BU111" si="3244">SUM(BU112:BU113)</f>
        <v>0</v>
      </c>
      <c r="BV111" s="110">
        <f t="shared" ref="BV111" si="3245">SUM(BV112:BV113)</f>
        <v>0</v>
      </c>
      <c r="BW111" s="110">
        <f t="shared" ref="BW111" si="3246">SUM(BW112:BW113)</f>
        <v>0</v>
      </c>
      <c r="BX111" s="110">
        <f t="shared" ref="BX111" si="3247">SUM(BX112:BX113)</f>
        <v>0</v>
      </c>
      <c r="BY111" s="110">
        <f t="shared" ref="BY111" si="3248">SUM(BY112:BY113)</f>
        <v>0</v>
      </c>
      <c r="BZ111" s="126">
        <f t="shared" si="2274"/>
        <v>0</v>
      </c>
      <c r="CA111" s="126">
        <f t="shared" si="2275"/>
        <v>0</v>
      </c>
      <c r="CB111" s="110"/>
      <c r="CC111" s="110">
        <v>0</v>
      </c>
      <c r="CD111" s="110">
        <f t="shared" si="316"/>
        <v>0</v>
      </c>
      <c r="CE111" s="110">
        <f t="shared" si="317"/>
        <v>0</v>
      </c>
      <c r="CF111" s="110">
        <f>SUM(CF112:CF113)</f>
        <v>0</v>
      </c>
      <c r="CG111" s="110">
        <f t="shared" ref="CG111" si="3249">SUM(CG112:CG113)</f>
        <v>0</v>
      </c>
      <c r="CH111" s="110">
        <f t="shared" ref="CH111" si="3250">SUM(CH112:CH113)</f>
        <v>0</v>
      </c>
      <c r="CI111" s="110">
        <f t="shared" ref="CI111" si="3251">SUM(CI112:CI113)</f>
        <v>0</v>
      </c>
      <c r="CJ111" s="110">
        <f t="shared" ref="CJ111" si="3252">SUM(CJ112:CJ113)</f>
        <v>0</v>
      </c>
      <c r="CK111" s="110">
        <f t="shared" ref="CK111" si="3253">SUM(CK112:CK113)</f>
        <v>0</v>
      </c>
      <c r="CL111" s="126">
        <f t="shared" si="2277"/>
        <v>0</v>
      </c>
      <c r="CM111" s="126">
        <f t="shared" si="2278"/>
        <v>0</v>
      </c>
      <c r="CN111" s="110"/>
      <c r="CO111" s="110"/>
      <c r="CP111" s="110">
        <f t="shared" si="323"/>
        <v>0</v>
      </c>
      <c r="CQ111" s="110">
        <f t="shared" si="324"/>
        <v>0</v>
      </c>
      <c r="CR111" s="110">
        <f>SUM(CR112:CR113)</f>
        <v>0</v>
      </c>
      <c r="CS111" s="110">
        <f t="shared" ref="CS111" si="3254">SUM(CS112:CS113)</f>
        <v>0</v>
      </c>
      <c r="CT111" s="110">
        <f t="shared" ref="CT111" si="3255">SUM(CT112:CT113)</f>
        <v>0</v>
      </c>
      <c r="CU111" s="110">
        <f t="shared" ref="CU111" si="3256">SUM(CU112:CU113)</f>
        <v>0</v>
      </c>
      <c r="CV111" s="110">
        <f t="shared" ref="CV111" si="3257">SUM(CV112:CV113)</f>
        <v>0</v>
      </c>
      <c r="CW111" s="110">
        <f t="shared" ref="CW111" si="3258">SUM(CW112:CW113)</f>
        <v>0</v>
      </c>
      <c r="CX111" s="126">
        <f t="shared" si="2280"/>
        <v>0</v>
      </c>
      <c r="CY111" s="126">
        <f t="shared" si="2281"/>
        <v>0</v>
      </c>
      <c r="CZ111" s="110"/>
      <c r="DA111" s="110"/>
      <c r="DB111" s="110">
        <f t="shared" si="330"/>
        <v>0</v>
      </c>
      <c r="DC111" s="110">
        <f t="shared" si="331"/>
        <v>0</v>
      </c>
      <c r="DD111" s="110">
        <f>SUM(DD112:DD113)</f>
        <v>0</v>
      </c>
      <c r="DE111" s="110">
        <f t="shared" ref="DE111" si="3259">SUM(DE112:DE113)</f>
        <v>0</v>
      </c>
      <c r="DF111" s="110">
        <f t="shared" ref="DF111" si="3260">SUM(DF112:DF113)</f>
        <v>0</v>
      </c>
      <c r="DG111" s="110">
        <f t="shared" ref="DG111" si="3261">SUM(DG112:DG113)</f>
        <v>0</v>
      </c>
      <c r="DH111" s="110">
        <f t="shared" ref="DH111" si="3262">SUM(DH112:DH113)</f>
        <v>0</v>
      </c>
      <c r="DI111" s="110">
        <f t="shared" ref="DI111" si="3263">SUM(DI112:DI113)</f>
        <v>0</v>
      </c>
      <c r="DJ111" s="126">
        <f t="shared" si="2283"/>
        <v>0</v>
      </c>
      <c r="DK111" s="126">
        <f t="shared" si="2284"/>
        <v>0</v>
      </c>
      <c r="DL111" s="110"/>
      <c r="DM111" s="110"/>
      <c r="DN111" s="110">
        <f t="shared" si="337"/>
        <v>0</v>
      </c>
      <c r="DO111" s="110">
        <f t="shared" si="338"/>
        <v>0</v>
      </c>
      <c r="DP111" s="110">
        <f>SUM(DP112:DP113)</f>
        <v>0</v>
      </c>
      <c r="DQ111" s="110">
        <f t="shared" ref="DQ111" si="3264">SUM(DQ112:DQ113)</f>
        <v>0</v>
      </c>
      <c r="DR111" s="110">
        <f t="shared" ref="DR111" si="3265">SUM(DR112:DR113)</f>
        <v>0</v>
      </c>
      <c r="DS111" s="110">
        <f t="shared" ref="DS111" si="3266">SUM(DS112:DS113)</f>
        <v>0</v>
      </c>
      <c r="DT111" s="110">
        <f t="shared" ref="DT111" si="3267">SUM(DT112:DT113)</f>
        <v>0</v>
      </c>
      <c r="DU111" s="110">
        <f t="shared" ref="DU111" si="3268">SUM(DU112:DU113)</f>
        <v>0</v>
      </c>
      <c r="DV111" s="126">
        <f t="shared" si="2286"/>
        <v>0</v>
      </c>
      <c r="DW111" s="126">
        <f t="shared" si="2287"/>
        <v>0</v>
      </c>
      <c r="DX111" s="110"/>
      <c r="DY111" s="110">
        <v>0</v>
      </c>
      <c r="DZ111" s="110">
        <f t="shared" si="344"/>
        <v>0</v>
      </c>
      <c r="EA111" s="110">
        <f t="shared" si="345"/>
        <v>0</v>
      </c>
      <c r="EB111" s="110">
        <f>SUM(EB112:EB113)</f>
        <v>0</v>
      </c>
      <c r="EC111" s="110">
        <f t="shared" ref="EC111" si="3269">SUM(EC112:EC113)</f>
        <v>0</v>
      </c>
      <c r="ED111" s="110">
        <f t="shared" ref="ED111" si="3270">SUM(ED112:ED113)</f>
        <v>0</v>
      </c>
      <c r="EE111" s="110">
        <f t="shared" ref="EE111" si="3271">SUM(EE112:EE113)</f>
        <v>0</v>
      </c>
      <c r="EF111" s="110">
        <f t="shared" ref="EF111" si="3272">SUM(EF112:EF113)</f>
        <v>0</v>
      </c>
      <c r="EG111" s="110">
        <f t="shared" ref="EG111" si="3273">SUM(EG112:EG113)</f>
        <v>0</v>
      </c>
      <c r="EH111" s="126">
        <f t="shared" si="2289"/>
        <v>0</v>
      </c>
      <c r="EI111" s="126">
        <f t="shared" si="2290"/>
        <v>0</v>
      </c>
      <c r="EJ111" s="110"/>
      <c r="EK111" s="110">
        <v>0</v>
      </c>
      <c r="EL111" s="110">
        <f t="shared" si="351"/>
        <v>0</v>
      </c>
      <c r="EM111" s="110">
        <f t="shared" si="352"/>
        <v>0</v>
      </c>
      <c r="EN111" s="110">
        <f>SUM(EN112:EN113)</f>
        <v>0</v>
      </c>
      <c r="EO111" s="110">
        <f t="shared" ref="EO111" si="3274">SUM(EO112:EO113)</f>
        <v>0</v>
      </c>
      <c r="EP111" s="110">
        <f t="shared" ref="EP111" si="3275">SUM(EP112:EP113)</f>
        <v>0</v>
      </c>
      <c r="EQ111" s="110">
        <f t="shared" ref="EQ111" si="3276">SUM(EQ112:EQ113)</f>
        <v>0</v>
      </c>
      <c r="ER111" s="110">
        <f t="shared" ref="ER111" si="3277">SUM(ER112:ER113)</f>
        <v>0</v>
      </c>
      <c r="ES111" s="110">
        <f t="shared" ref="ES111" si="3278">SUM(ES112:ES113)</f>
        <v>0</v>
      </c>
      <c r="ET111" s="126">
        <f t="shared" si="2292"/>
        <v>0</v>
      </c>
      <c r="EU111" s="126">
        <f t="shared" si="2293"/>
        <v>0</v>
      </c>
      <c r="EV111" s="110"/>
      <c r="EW111" s="110"/>
      <c r="EX111" s="110">
        <f t="shared" si="358"/>
        <v>0</v>
      </c>
      <c r="EY111" s="110">
        <f t="shared" si="359"/>
        <v>0</v>
      </c>
      <c r="EZ111" s="110">
        <f>SUM(EZ112:EZ113)</f>
        <v>0</v>
      </c>
      <c r="FA111" s="110">
        <f t="shared" ref="FA111" si="3279">SUM(FA112:FA113)</f>
        <v>0</v>
      </c>
      <c r="FB111" s="110">
        <f t="shared" ref="FB111" si="3280">SUM(FB112:FB113)</f>
        <v>0</v>
      </c>
      <c r="FC111" s="110">
        <f t="shared" ref="FC111" si="3281">SUM(FC112:FC113)</f>
        <v>0</v>
      </c>
      <c r="FD111" s="110">
        <f t="shared" ref="FD111" si="3282">SUM(FD112:FD113)</f>
        <v>0</v>
      </c>
      <c r="FE111" s="110">
        <f t="shared" ref="FE111" si="3283">SUM(FE112:FE113)</f>
        <v>0</v>
      </c>
      <c r="FF111" s="126">
        <f t="shared" si="2295"/>
        <v>0</v>
      </c>
      <c r="FG111" s="126">
        <f t="shared" si="2296"/>
        <v>0</v>
      </c>
      <c r="FH111" s="110"/>
      <c r="FI111" s="110"/>
      <c r="FJ111" s="110">
        <f t="shared" si="365"/>
        <v>0</v>
      </c>
      <c r="FK111" s="110">
        <f t="shared" si="366"/>
        <v>0</v>
      </c>
      <c r="FL111" s="110">
        <f>SUM(FL112:FL113)</f>
        <v>0</v>
      </c>
      <c r="FM111" s="110">
        <f t="shared" ref="FM111" si="3284">SUM(FM112:FM113)</f>
        <v>0</v>
      </c>
      <c r="FN111" s="110">
        <f t="shared" ref="FN111" si="3285">SUM(FN112:FN113)</f>
        <v>0</v>
      </c>
      <c r="FO111" s="110">
        <f t="shared" ref="FO111" si="3286">SUM(FO112:FO113)</f>
        <v>0</v>
      </c>
      <c r="FP111" s="110">
        <f t="shared" ref="FP111" si="3287">SUM(FP112:FP113)</f>
        <v>0</v>
      </c>
      <c r="FQ111" s="110">
        <f t="shared" ref="FQ111" si="3288">SUM(FQ112:FQ113)</f>
        <v>0</v>
      </c>
      <c r="FR111" s="126">
        <f t="shared" si="2298"/>
        <v>0</v>
      </c>
      <c r="FS111" s="126">
        <f t="shared" si="2299"/>
        <v>0</v>
      </c>
      <c r="FT111" s="110"/>
      <c r="FU111" s="110"/>
      <c r="FV111" s="110">
        <f t="shared" si="372"/>
        <v>0</v>
      </c>
      <c r="FW111" s="110">
        <f t="shared" si="373"/>
        <v>0</v>
      </c>
      <c r="FX111" s="110">
        <f>SUM(FX112:FX113)</f>
        <v>0</v>
      </c>
      <c r="FY111" s="110">
        <f t="shared" ref="FY111" si="3289">SUM(FY112:FY113)</f>
        <v>0</v>
      </c>
      <c r="FZ111" s="110">
        <f t="shared" ref="FZ111" si="3290">SUM(FZ112:FZ113)</f>
        <v>0</v>
      </c>
      <c r="GA111" s="110">
        <f t="shared" ref="GA111" si="3291">SUM(GA112:GA113)</f>
        <v>0</v>
      </c>
      <c r="GB111" s="110">
        <f t="shared" ref="GB111" si="3292">SUM(GB112:GB113)</f>
        <v>0</v>
      </c>
      <c r="GC111" s="110">
        <f t="shared" ref="GC111" si="3293">SUM(GC112:GC113)</f>
        <v>0</v>
      </c>
      <c r="GD111" s="126">
        <f t="shared" si="2301"/>
        <v>0</v>
      </c>
      <c r="GE111" s="126">
        <f t="shared" si="2302"/>
        <v>0</v>
      </c>
      <c r="GF111" s="110">
        <f t="shared" ref="GF111:GG118" si="3294">H111+T111+AF111+AR111+BD111+BP111+CB111+CN111+CZ111+DL111+DX111+EJ111+EV111+FH111+FT111</f>
        <v>1</v>
      </c>
      <c r="GG111" s="110">
        <f t="shared" si="3294"/>
        <v>85275.142599999992</v>
      </c>
      <c r="GH111" s="133">
        <f t="shared" si="3221"/>
        <v>0.25</v>
      </c>
      <c r="GI111" s="199">
        <f t="shared" si="3222"/>
        <v>21318.785649999998</v>
      </c>
      <c r="GJ111" s="110">
        <f>SUM(GJ112:GJ113)</f>
        <v>1</v>
      </c>
      <c r="GK111" s="110">
        <f t="shared" ref="GK111" si="3295">SUM(GK112:GK113)</f>
        <v>85275.14</v>
      </c>
      <c r="GL111" s="110">
        <f t="shared" ref="GL111" si="3296">SUM(GL112:GL113)</f>
        <v>0</v>
      </c>
      <c r="GM111" s="110">
        <f t="shared" ref="GM111" si="3297">SUM(GM112:GM113)</f>
        <v>0</v>
      </c>
      <c r="GN111" s="110">
        <f t="shared" ref="GN111" si="3298">SUM(GN112:GN113)</f>
        <v>1</v>
      </c>
      <c r="GO111" s="110">
        <f t="shared" ref="GO111" si="3299">SUM(GO112:GO113)</f>
        <v>85275.14</v>
      </c>
      <c r="GP111" s="110">
        <f t="shared" ref="GP111:GP118" si="3300">SUM(GJ111-GH111)</f>
        <v>0.75</v>
      </c>
      <c r="GQ111" s="110">
        <f t="shared" ref="GQ111:GQ118" si="3301">SUM(GK111-GI111)</f>
        <v>63956.354350000001</v>
      </c>
      <c r="GR111" s="147"/>
      <c r="GS111" s="81"/>
      <c r="GT111" s="183">
        <v>85275.142599999992</v>
      </c>
      <c r="GU111" s="183">
        <f t="shared" si="2389"/>
        <v>85275.14</v>
      </c>
    </row>
    <row r="112" spans="2:203" ht="39.75" hidden="1" customHeight="1" x14ac:dyDescent="0.2">
      <c r="B112" s="81" t="s">
        <v>205</v>
      </c>
      <c r="C112" s="82" t="s">
        <v>206</v>
      </c>
      <c r="D112" s="89">
        <v>403</v>
      </c>
      <c r="E112" s="86" t="s">
        <v>207</v>
      </c>
      <c r="F112" s="89">
        <v>23</v>
      </c>
      <c r="G112" s="101">
        <v>85275.142599999992</v>
      </c>
      <c r="H112" s="102"/>
      <c r="I112" s="102"/>
      <c r="J112" s="102"/>
      <c r="K112" s="102"/>
      <c r="L112" s="102">
        <f>VLOOKUP($D112,'факт '!$D$7:$AQ$89,3,0)</f>
        <v>1</v>
      </c>
      <c r="M112" s="102">
        <f>VLOOKUP($D112,'факт '!$D$7:$AQ$89,4,0)</f>
        <v>85275.14</v>
      </c>
      <c r="N112" s="102"/>
      <c r="O112" s="102"/>
      <c r="P112" s="102">
        <f>SUM(L112+N112)</f>
        <v>1</v>
      </c>
      <c r="Q112" s="102">
        <f>SUM(M112+O112)</f>
        <v>85275.14</v>
      </c>
      <c r="R112" s="103">
        <f t="shared" ref="R112" si="3302">SUM(L112-J112)</f>
        <v>1</v>
      </c>
      <c r="S112" s="103">
        <f t="shared" ref="S112" si="3303">SUM(M112-K112)</f>
        <v>85275.14</v>
      </c>
      <c r="T112" s="102"/>
      <c r="U112" s="102"/>
      <c r="V112" s="102"/>
      <c r="W112" s="102"/>
      <c r="X112" s="102">
        <f>VLOOKUP($D112,'факт '!$D$7:$AQ$89,7,0)</f>
        <v>0</v>
      </c>
      <c r="Y112" s="102">
        <f>VLOOKUP($D112,'факт '!$D$7:$AQ$89,8,0)</f>
        <v>0</v>
      </c>
      <c r="Z112" s="102">
        <f>VLOOKUP($D112,'факт '!$D$7:$AQ$89,9,0)</f>
        <v>0</v>
      </c>
      <c r="AA112" s="102">
        <f>VLOOKUP($D112,'факт '!$D$7:$AQ$89,10,0)</f>
        <v>0</v>
      </c>
      <c r="AB112" s="102">
        <f>SUM(X112+Z112)</f>
        <v>0</v>
      </c>
      <c r="AC112" s="102">
        <f>SUM(Y112+AA112)</f>
        <v>0</v>
      </c>
      <c r="AD112" s="103">
        <f t="shared" ref="AD112" si="3304">SUM(X112-V112)</f>
        <v>0</v>
      </c>
      <c r="AE112" s="103">
        <f t="shared" ref="AE112" si="3305">SUM(Y112-W112)</f>
        <v>0</v>
      </c>
      <c r="AF112" s="102"/>
      <c r="AG112" s="102"/>
      <c r="AH112" s="102"/>
      <c r="AI112" s="102"/>
      <c r="AJ112" s="102">
        <f>VLOOKUP($D112,'факт '!$D$7:$AQ$89,5,0)</f>
        <v>0</v>
      </c>
      <c r="AK112" s="102">
        <f>VLOOKUP($D112,'факт '!$D$7:$AQ$89,6,0)</f>
        <v>0</v>
      </c>
      <c r="AL112" s="102"/>
      <c r="AM112" s="102"/>
      <c r="AN112" s="102">
        <f>SUM(AJ112+AL112)</f>
        <v>0</v>
      </c>
      <c r="AO112" s="102">
        <f>SUM(AK112+AM112)</f>
        <v>0</v>
      </c>
      <c r="AP112" s="103">
        <f t="shared" ref="AP112" si="3306">SUM(AJ112-AH112)</f>
        <v>0</v>
      </c>
      <c r="AQ112" s="103">
        <f t="shared" ref="AQ112" si="3307">SUM(AK112-AI112)</f>
        <v>0</v>
      </c>
      <c r="AR112" s="102"/>
      <c r="AS112" s="102"/>
      <c r="AT112" s="102"/>
      <c r="AU112" s="102"/>
      <c r="AV112" s="102">
        <f>VLOOKUP($D112,'факт '!$D$7:$AQ$89,11,0)</f>
        <v>0</v>
      </c>
      <c r="AW112" s="102">
        <f>VLOOKUP($D112,'факт '!$D$7:$AQ$89,12,0)</f>
        <v>0</v>
      </c>
      <c r="AX112" s="102"/>
      <c r="AY112" s="102"/>
      <c r="AZ112" s="102">
        <f>SUM(AV112+AX112)</f>
        <v>0</v>
      </c>
      <c r="BA112" s="102">
        <f>SUM(AW112+AY112)</f>
        <v>0</v>
      </c>
      <c r="BB112" s="103">
        <f t="shared" ref="BB112" si="3308">SUM(AV112-AT112)</f>
        <v>0</v>
      </c>
      <c r="BC112" s="103">
        <f t="shared" ref="BC112" si="3309">SUM(AW112-AU112)</f>
        <v>0</v>
      </c>
      <c r="BD112" s="102"/>
      <c r="BE112" s="102"/>
      <c r="BF112" s="102"/>
      <c r="BG112" s="102"/>
      <c r="BH112" s="102">
        <f>VLOOKUP($D112,'факт '!$D$7:$AQ$89,15,0)</f>
        <v>0</v>
      </c>
      <c r="BI112" s="102">
        <f>VLOOKUP($D112,'факт '!$D$7:$AQ$89,16,0)</f>
        <v>0</v>
      </c>
      <c r="BJ112" s="102">
        <f>VLOOKUP($D112,'факт '!$D$7:$AQ$89,17,0)</f>
        <v>0</v>
      </c>
      <c r="BK112" s="102">
        <f>VLOOKUP($D112,'факт '!$D$7:$AQ$89,18,0)</f>
        <v>0</v>
      </c>
      <c r="BL112" s="102">
        <f>SUM(BH112+BJ112)</f>
        <v>0</v>
      </c>
      <c r="BM112" s="102">
        <f>SUM(BI112+BK112)</f>
        <v>0</v>
      </c>
      <c r="BN112" s="103">
        <f t="shared" ref="BN112" si="3310">SUM(BH112-BF112)</f>
        <v>0</v>
      </c>
      <c r="BO112" s="103">
        <f t="shared" ref="BO112" si="3311">SUM(BI112-BG112)</f>
        <v>0</v>
      </c>
      <c r="BP112" s="102"/>
      <c r="BQ112" s="102"/>
      <c r="BR112" s="102"/>
      <c r="BS112" s="102"/>
      <c r="BT112" s="102">
        <f>VLOOKUP($D112,'факт '!$D$7:$AQ$89,19,0)</f>
        <v>0</v>
      </c>
      <c r="BU112" s="102">
        <f>VLOOKUP($D112,'факт '!$D$7:$AQ$89,20,0)</f>
        <v>0</v>
      </c>
      <c r="BV112" s="102">
        <f>VLOOKUP($D112,'факт '!$D$7:$AQ$89,21,0)</f>
        <v>0</v>
      </c>
      <c r="BW112" s="102">
        <f>VLOOKUP($D112,'факт '!$D$7:$AQ$89,22,0)</f>
        <v>0</v>
      </c>
      <c r="BX112" s="102">
        <f>SUM(BT112+BV112)</f>
        <v>0</v>
      </c>
      <c r="BY112" s="102">
        <f>SUM(BU112+BW112)</f>
        <v>0</v>
      </c>
      <c r="BZ112" s="103">
        <f t="shared" ref="BZ112" si="3312">SUM(BT112-BR112)</f>
        <v>0</v>
      </c>
      <c r="CA112" s="103">
        <f t="shared" ref="CA112" si="3313">SUM(BU112-BS112)</f>
        <v>0</v>
      </c>
      <c r="CB112" s="102"/>
      <c r="CC112" s="102"/>
      <c r="CD112" s="102"/>
      <c r="CE112" s="102"/>
      <c r="CF112" s="102">
        <f>VLOOKUP($D112,'факт '!$D$7:$AQ$89,23,0)</f>
        <v>0</v>
      </c>
      <c r="CG112" s="102">
        <f>VLOOKUP($D112,'факт '!$D$7:$AQ$89,24,0)</f>
        <v>0</v>
      </c>
      <c r="CH112" s="102">
        <f>VLOOKUP($D112,'факт '!$D$7:$AQ$89,25,0)</f>
        <v>0</v>
      </c>
      <c r="CI112" s="102">
        <f>VLOOKUP($D112,'факт '!$D$7:$AQ$89,26,0)</f>
        <v>0</v>
      </c>
      <c r="CJ112" s="102">
        <f>SUM(CF112+CH112)</f>
        <v>0</v>
      </c>
      <c r="CK112" s="102">
        <f>SUM(CG112+CI112)</f>
        <v>0</v>
      </c>
      <c r="CL112" s="103">
        <f t="shared" ref="CL112" si="3314">SUM(CF112-CD112)</f>
        <v>0</v>
      </c>
      <c r="CM112" s="103">
        <f t="shared" ref="CM112" si="3315">SUM(CG112-CE112)</f>
        <v>0</v>
      </c>
      <c r="CN112" s="102"/>
      <c r="CO112" s="102"/>
      <c r="CP112" s="102"/>
      <c r="CQ112" s="102"/>
      <c r="CR112" s="102">
        <f>VLOOKUP($D112,'факт '!$D$7:$AQ$89,27,0)</f>
        <v>0</v>
      </c>
      <c r="CS112" s="102">
        <f>VLOOKUP($D112,'факт '!$D$7:$AQ$89,28,0)</f>
        <v>0</v>
      </c>
      <c r="CT112" s="102">
        <f>VLOOKUP($D112,'факт '!$D$7:$AQ$89,29,0)</f>
        <v>0</v>
      </c>
      <c r="CU112" s="102">
        <f>VLOOKUP($D112,'факт '!$D$7:$AQ$89,30,0)</f>
        <v>0</v>
      </c>
      <c r="CV112" s="102">
        <f>SUM(CR112+CT112)</f>
        <v>0</v>
      </c>
      <c r="CW112" s="102">
        <f>SUM(CS112+CU112)</f>
        <v>0</v>
      </c>
      <c r="CX112" s="103">
        <f t="shared" ref="CX112" si="3316">SUM(CR112-CP112)</f>
        <v>0</v>
      </c>
      <c r="CY112" s="103">
        <f t="shared" ref="CY112" si="3317">SUM(CS112-CQ112)</f>
        <v>0</v>
      </c>
      <c r="CZ112" s="102"/>
      <c r="DA112" s="102"/>
      <c r="DB112" s="102"/>
      <c r="DC112" s="102"/>
      <c r="DD112" s="102">
        <f>VLOOKUP($D112,'факт '!$D$7:$AQ$89,31,0)</f>
        <v>0</v>
      </c>
      <c r="DE112" s="102">
        <f>VLOOKUP($D112,'факт '!$D$7:$AQ$89,32,0)</f>
        <v>0</v>
      </c>
      <c r="DF112" s="102"/>
      <c r="DG112" s="102"/>
      <c r="DH112" s="102">
        <f>SUM(DD112+DF112)</f>
        <v>0</v>
      </c>
      <c r="DI112" s="102">
        <f>SUM(DE112+DG112)</f>
        <v>0</v>
      </c>
      <c r="DJ112" s="103">
        <f t="shared" ref="DJ112" si="3318">SUM(DD112-DB112)</f>
        <v>0</v>
      </c>
      <c r="DK112" s="103">
        <f t="shared" ref="DK112" si="3319">SUM(DE112-DC112)</f>
        <v>0</v>
      </c>
      <c r="DL112" s="102"/>
      <c r="DM112" s="102"/>
      <c r="DN112" s="102"/>
      <c r="DO112" s="102"/>
      <c r="DP112" s="102">
        <f>VLOOKUP($D112,'факт '!$D$7:$AQ$89,13,0)</f>
        <v>0</v>
      </c>
      <c r="DQ112" s="102">
        <f>VLOOKUP($D112,'факт '!$D$7:$AQ$89,14,0)</f>
        <v>0</v>
      </c>
      <c r="DR112" s="102"/>
      <c r="DS112" s="102"/>
      <c r="DT112" s="102">
        <f>SUM(DP112+DR112)</f>
        <v>0</v>
      </c>
      <c r="DU112" s="102">
        <f>SUM(DQ112+DS112)</f>
        <v>0</v>
      </c>
      <c r="DV112" s="103">
        <f t="shared" ref="DV112" si="3320">SUM(DP112-DN112)</f>
        <v>0</v>
      </c>
      <c r="DW112" s="103">
        <f t="shared" ref="DW112" si="3321">SUM(DQ112-DO112)</f>
        <v>0</v>
      </c>
      <c r="DX112" s="102"/>
      <c r="DY112" s="102"/>
      <c r="DZ112" s="102"/>
      <c r="EA112" s="102"/>
      <c r="EB112" s="102">
        <f>VLOOKUP($D112,'факт '!$D$7:$AQ$89,33,0)</f>
        <v>0</v>
      </c>
      <c r="EC112" s="102">
        <f>VLOOKUP($D112,'факт '!$D$7:$AQ$89,34,0)</f>
        <v>0</v>
      </c>
      <c r="ED112" s="102">
        <f>VLOOKUP($D112,'факт '!$D$7:$AQ$89,35,0)</f>
        <v>0</v>
      </c>
      <c r="EE112" s="102">
        <f>VLOOKUP($D112,'факт '!$D$7:$AQ$89,36,0)</f>
        <v>0</v>
      </c>
      <c r="EF112" s="102">
        <f>SUM(EB112+ED112)</f>
        <v>0</v>
      </c>
      <c r="EG112" s="102">
        <f>SUM(EC112+EE112)</f>
        <v>0</v>
      </c>
      <c r="EH112" s="103">
        <f t="shared" ref="EH112" si="3322">SUM(EB112-DZ112)</f>
        <v>0</v>
      </c>
      <c r="EI112" s="103">
        <f t="shared" ref="EI112" si="3323">SUM(EC112-EA112)</f>
        <v>0</v>
      </c>
      <c r="EJ112" s="102"/>
      <c r="EK112" s="102"/>
      <c r="EL112" s="102"/>
      <c r="EM112" s="102"/>
      <c r="EN112" s="102">
        <f>VLOOKUP($D112,'факт '!$D$7:$AQ$89,37,0)</f>
        <v>0</v>
      </c>
      <c r="EO112" s="102">
        <f>VLOOKUP($D112,'факт '!$D$7:$AQ$89,38,0)</f>
        <v>0</v>
      </c>
      <c r="EP112" s="102">
        <f>VLOOKUP($D112,'факт '!$D$7:$AQ$89,39,0)</f>
        <v>0</v>
      </c>
      <c r="EQ112" s="102">
        <f>VLOOKUP($D112,'факт '!$D$7:$AQ$89,40,0)</f>
        <v>0</v>
      </c>
      <c r="ER112" s="102">
        <f>SUM(EN112+EP112)</f>
        <v>0</v>
      </c>
      <c r="ES112" s="102">
        <f>SUM(EO112+EQ112)</f>
        <v>0</v>
      </c>
      <c r="ET112" s="103">
        <f t="shared" ref="ET112" si="3324">SUM(EN112-EL112)</f>
        <v>0</v>
      </c>
      <c r="EU112" s="103">
        <f t="shared" ref="EU112" si="3325">SUM(EO112-EM112)</f>
        <v>0</v>
      </c>
      <c r="EV112" s="102"/>
      <c r="EW112" s="102"/>
      <c r="EX112" s="102"/>
      <c r="EY112" s="102"/>
      <c r="EZ112" s="102"/>
      <c r="FA112" s="102"/>
      <c r="FB112" s="102"/>
      <c r="FC112" s="102"/>
      <c r="FD112" s="102">
        <f t="shared" ref="FD112:FD113" si="3326">SUM(EZ112+FB112)</f>
        <v>0</v>
      </c>
      <c r="FE112" s="102">
        <f t="shared" ref="FE112:FE113" si="3327">SUM(FA112+FC112)</f>
        <v>0</v>
      </c>
      <c r="FF112" s="103">
        <f t="shared" si="2295"/>
        <v>0</v>
      </c>
      <c r="FG112" s="103">
        <f t="shared" si="2296"/>
        <v>0</v>
      </c>
      <c r="FH112" s="102"/>
      <c r="FI112" s="102"/>
      <c r="FJ112" s="102"/>
      <c r="FK112" s="102"/>
      <c r="FL112" s="102"/>
      <c r="FM112" s="102"/>
      <c r="FN112" s="102"/>
      <c r="FO112" s="102"/>
      <c r="FP112" s="102">
        <f t="shared" ref="FP112:FP113" si="3328">SUM(FL112+FN112)</f>
        <v>0</v>
      </c>
      <c r="FQ112" s="102">
        <f t="shared" ref="FQ112:FQ113" si="3329">SUM(FM112+FO112)</f>
        <v>0</v>
      </c>
      <c r="FR112" s="103">
        <f t="shared" si="2298"/>
        <v>0</v>
      </c>
      <c r="FS112" s="103">
        <f t="shared" si="2299"/>
        <v>0</v>
      </c>
      <c r="FT112" s="102"/>
      <c r="FU112" s="102"/>
      <c r="FV112" s="102"/>
      <c r="FW112" s="102"/>
      <c r="FX112" s="102"/>
      <c r="FY112" s="102"/>
      <c r="FZ112" s="102"/>
      <c r="GA112" s="102"/>
      <c r="GB112" s="102">
        <f t="shared" ref="GB112:GB113" si="3330">SUM(FX112+FZ112)</f>
        <v>0</v>
      </c>
      <c r="GC112" s="102">
        <f t="shared" ref="GC112:GC113" si="3331">SUM(FY112+GA112)</f>
        <v>0</v>
      </c>
      <c r="GD112" s="103">
        <f t="shared" si="2301"/>
        <v>0</v>
      </c>
      <c r="GE112" s="103">
        <f t="shared" si="2302"/>
        <v>0</v>
      </c>
      <c r="GF112" s="102">
        <f t="shared" ref="GF112:GF113" si="3332">SUM(H112,T112,AF112,AR112,BD112,BP112,CB112,CN112,CZ112,DL112,DX112,EJ112,EV112)</f>
        <v>0</v>
      </c>
      <c r="GG112" s="102">
        <f t="shared" ref="GG112:GG113" si="3333">SUM(I112,U112,AG112,AS112,BE112,BQ112,CC112,CO112,DA112,DM112,DY112,EK112,EW112)</f>
        <v>0</v>
      </c>
      <c r="GH112" s="102">
        <f t="shared" ref="GH112:GH113" si="3334">SUM(J112,V112,AH112,AT112,BF112,BR112,CD112,CP112,DB112,DN112,DZ112,EL112,EX112)</f>
        <v>0</v>
      </c>
      <c r="GI112" s="102">
        <f t="shared" ref="GI112:GI113" si="3335">SUM(K112,W112,AI112,AU112,BG112,BS112,CE112,CQ112,DC112,DO112,EA112,EM112,EY112)</f>
        <v>0</v>
      </c>
      <c r="GJ112" s="102">
        <f t="shared" ref="GJ112" si="3336">SUM(L112,X112,AJ112,AV112,BH112,BT112,CF112,CR112,DD112,DP112,EB112,EN112,EZ112)</f>
        <v>1</v>
      </c>
      <c r="GK112" s="102">
        <f t="shared" ref="GK112" si="3337">SUM(M112,Y112,AK112,AW112,BI112,BU112,CG112,CS112,DE112,DQ112,EC112,EO112,FA112)</f>
        <v>85275.14</v>
      </c>
      <c r="GL112" s="102">
        <f t="shared" ref="GL112" si="3338">SUM(N112,Z112,AL112,AX112,BJ112,BV112,CH112,CT112,DF112,DR112,ED112,EP112,FB112)</f>
        <v>0</v>
      </c>
      <c r="GM112" s="102">
        <f t="shared" ref="GM112" si="3339">SUM(O112,AA112,AM112,AY112,BK112,BW112,CI112,CU112,DG112,DS112,EE112,EQ112,FC112)</f>
        <v>0</v>
      </c>
      <c r="GN112" s="102">
        <f t="shared" ref="GN112" si="3340">SUM(P112,AB112,AN112,AZ112,BL112,BX112,CJ112,CV112,DH112,DT112,EF112,ER112,FD112)</f>
        <v>1</v>
      </c>
      <c r="GO112" s="102">
        <f t="shared" ref="GO112" si="3341">SUM(Q112,AC112,AO112,BA112,BM112,BY112,CK112,CW112,DI112,DU112,EG112,ES112,FE112)</f>
        <v>85275.14</v>
      </c>
      <c r="GP112" s="102"/>
      <c r="GQ112" s="102"/>
      <c r="GR112" s="147"/>
      <c r="GS112" s="81"/>
      <c r="GT112" s="183">
        <v>85275.142599999992</v>
      </c>
      <c r="GU112" s="183">
        <f t="shared" si="2389"/>
        <v>85275.14</v>
      </c>
    </row>
    <row r="113" spans="2:204" hidden="1" x14ac:dyDescent="0.2">
      <c r="B113" s="81"/>
      <c r="C113" s="82"/>
      <c r="D113" s="89"/>
      <c r="E113" s="86"/>
      <c r="F113" s="89"/>
      <c r="G113" s="101"/>
      <c r="H113" s="102"/>
      <c r="I113" s="102"/>
      <c r="J113" s="102"/>
      <c r="K113" s="102"/>
      <c r="L113" s="102"/>
      <c r="M113" s="102"/>
      <c r="N113" s="102"/>
      <c r="O113" s="102"/>
      <c r="P113" s="102">
        <f t="shared" ref="P113:P120" si="3342">SUM(L113+N113)</f>
        <v>0</v>
      </c>
      <c r="Q113" s="102">
        <f t="shared" ref="Q113:Q120" si="3343">SUM(M113+O113)</f>
        <v>0</v>
      </c>
      <c r="R113" s="103">
        <f t="shared" si="2536"/>
        <v>0</v>
      </c>
      <c r="S113" s="103">
        <f t="shared" si="2537"/>
        <v>0</v>
      </c>
      <c r="T113" s="102"/>
      <c r="U113" s="102"/>
      <c r="V113" s="102"/>
      <c r="W113" s="102"/>
      <c r="X113" s="102"/>
      <c r="Y113" s="102"/>
      <c r="Z113" s="102"/>
      <c r="AA113" s="102"/>
      <c r="AB113" s="102">
        <f t="shared" ref="AB113" si="3344">SUM(X113+Z113)</f>
        <v>0</v>
      </c>
      <c r="AC113" s="102">
        <f t="shared" ref="AC113" si="3345">SUM(Y113+AA113)</f>
        <v>0</v>
      </c>
      <c r="AD113" s="103">
        <f t="shared" si="2263"/>
        <v>0</v>
      </c>
      <c r="AE113" s="103">
        <f t="shared" si="2264"/>
        <v>0</v>
      </c>
      <c r="AF113" s="102"/>
      <c r="AG113" s="102"/>
      <c r="AH113" s="102"/>
      <c r="AI113" s="102"/>
      <c r="AJ113" s="102"/>
      <c r="AK113" s="102"/>
      <c r="AL113" s="102"/>
      <c r="AM113" s="102"/>
      <c r="AN113" s="102">
        <f t="shared" ref="AN113" si="3346">SUM(AJ113+AL113)</f>
        <v>0</v>
      </c>
      <c r="AO113" s="102">
        <f t="shared" ref="AO113" si="3347">SUM(AK113+AM113)</f>
        <v>0</v>
      </c>
      <c r="AP113" s="103">
        <f t="shared" si="2265"/>
        <v>0</v>
      </c>
      <c r="AQ113" s="103">
        <f t="shared" si="2266"/>
        <v>0</v>
      </c>
      <c r="AR113" s="102"/>
      <c r="AS113" s="102"/>
      <c r="AT113" s="102"/>
      <c r="AU113" s="102"/>
      <c r="AV113" s="102"/>
      <c r="AW113" s="102"/>
      <c r="AX113" s="102"/>
      <c r="AY113" s="102"/>
      <c r="AZ113" s="102">
        <f t="shared" ref="AZ113" si="3348">SUM(AV113+AX113)</f>
        <v>0</v>
      </c>
      <c r="BA113" s="102">
        <f t="shared" ref="BA113" si="3349">SUM(AW113+AY113)</f>
        <v>0</v>
      </c>
      <c r="BB113" s="103">
        <f t="shared" si="2268"/>
        <v>0</v>
      </c>
      <c r="BC113" s="103">
        <f t="shared" si="2269"/>
        <v>0</v>
      </c>
      <c r="BD113" s="102"/>
      <c r="BE113" s="102"/>
      <c r="BF113" s="102"/>
      <c r="BG113" s="102"/>
      <c r="BH113" s="102"/>
      <c r="BI113" s="102"/>
      <c r="BJ113" s="102"/>
      <c r="BK113" s="102"/>
      <c r="BL113" s="102">
        <f t="shared" ref="BL113" si="3350">SUM(BH113+BJ113)</f>
        <v>0</v>
      </c>
      <c r="BM113" s="102">
        <f t="shared" ref="BM113" si="3351">SUM(BI113+BK113)</f>
        <v>0</v>
      </c>
      <c r="BN113" s="103">
        <f t="shared" si="2271"/>
        <v>0</v>
      </c>
      <c r="BO113" s="103">
        <f t="shared" si="2272"/>
        <v>0</v>
      </c>
      <c r="BP113" s="102"/>
      <c r="BQ113" s="102"/>
      <c r="BR113" s="102"/>
      <c r="BS113" s="102"/>
      <c r="BT113" s="102"/>
      <c r="BU113" s="102"/>
      <c r="BV113" s="102"/>
      <c r="BW113" s="102"/>
      <c r="BX113" s="102">
        <f t="shared" ref="BX113" si="3352">SUM(BT113+BV113)</f>
        <v>0</v>
      </c>
      <c r="BY113" s="102">
        <f t="shared" ref="BY113" si="3353">SUM(BU113+BW113)</f>
        <v>0</v>
      </c>
      <c r="BZ113" s="103">
        <f t="shared" si="2274"/>
        <v>0</v>
      </c>
      <c r="CA113" s="103">
        <f t="shared" si="2275"/>
        <v>0</v>
      </c>
      <c r="CB113" s="102"/>
      <c r="CC113" s="102"/>
      <c r="CD113" s="102"/>
      <c r="CE113" s="102"/>
      <c r="CF113" s="102"/>
      <c r="CG113" s="102"/>
      <c r="CH113" s="102"/>
      <c r="CI113" s="102"/>
      <c r="CJ113" s="102">
        <f t="shared" ref="CJ113" si="3354">SUM(CF113+CH113)</f>
        <v>0</v>
      </c>
      <c r="CK113" s="102">
        <f t="shared" ref="CK113" si="3355">SUM(CG113+CI113)</f>
        <v>0</v>
      </c>
      <c r="CL113" s="103">
        <f t="shared" si="2277"/>
        <v>0</v>
      </c>
      <c r="CM113" s="103">
        <f t="shared" si="2278"/>
        <v>0</v>
      </c>
      <c r="CN113" s="102"/>
      <c r="CO113" s="102"/>
      <c r="CP113" s="102"/>
      <c r="CQ113" s="102"/>
      <c r="CR113" s="102"/>
      <c r="CS113" s="102"/>
      <c r="CT113" s="102"/>
      <c r="CU113" s="102"/>
      <c r="CV113" s="102">
        <f t="shared" ref="CV113" si="3356">SUM(CR113+CT113)</f>
        <v>0</v>
      </c>
      <c r="CW113" s="102">
        <f t="shared" ref="CW113" si="3357">SUM(CS113+CU113)</f>
        <v>0</v>
      </c>
      <c r="CX113" s="103">
        <f t="shared" si="2280"/>
        <v>0</v>
      </c>
      <c r="CY113" s="103">
        <f t="shared" si="2281"/>
        <v>0</v>
      </c>
      <c r="CZ113" s="102"/>
      <c r="DA113" s="102"/>
      <c r="DB113" s="102"/>
      <c r="DC113" s="102"/>
      <c r="DD113" s="102"/>
      <c r="DE113" s="102"/>
      <c r="DF113" s="102"/>
      <c r="DG113" s="102"/>
      <c r="DH113" s="102">
        <f t="shared" ref="DH113" si="3358">SUM(DD113+DF113)</f>
        <v>0</v>
      </c>
      <c r="DI113" s="102">
        <f t="shared" ref="DI113" si="3359">SUM(DE113+DG113)</f>
        <v>0</v>
      </c>
      <c r="DJ113" s="103">
        <f t="shared" si="2283"/>
        <v>0</v>
      </c>
      <c r="DK113" s="103">
        <f t="shared" si="2284"/>
        <v>0</v>
      </c>
      <c r="DL113" s="102"/>
      <c r="DM113" s="102"/>
      <c r="DN113" s="102"/>
      <c r="DO113" s="102"/>
      <c r="DP113" s="102"/>
      <c r="DQ113" s="102"/>
      <c r="DR113" s="102"/>
      <c r="DS113" s="102"/>
      <c r="DT113" s="102">
        <f t="shared" ref="DT113" si="3360">SUM(DP113+DR113)</f>
        <v>0</v>
      </c>
      <c r="DU113" s="102">
        <f t="shared" ref="DU113" si="3361">SUM(DQ113+DS113)</f>
        <v>0</v>
      </c>
      <c r="DV113" s="103">
        <f t="shared" si="2286"/>
        <v>0</v>
      </c>
      <c r="DW113" s="103">
        <f t="shared" si="2287"/>
        <v>0</v>
      </c>
      <c r="DX113" s="102"/>
      <c r="DY113" s="102"/>
      <c r="DZ113" s="102"/>
      <c r="EA113" s="102"/>
      <c r="EB113" s="102"/>
      <c r="EC113" s="102"/>
      <c r="ED113" s="102"/>
      <c r="EE113" s="102"/>
      <c r="EF113" s="102">
        <f t="shared" ref="EF113" si="3362">SUM(EB113+ED113)</f>
        <v>0</v>
      </c>
      <c r="EG113" s="102">
        <f t="shared" ref="EG113" si="3363">SUM(EC113+EE113)</f>
        <v>0</v>
      </c>
      <c r="EH113" s="103">
        <f t="shared" si="2289"/>
        <v>0</v>
      </c>
      <c r="EI113" s="103">
        <f t="shared" si="2290"/>
        <v>0</v>
      </c>
      <c r="EJ113" s="102"/>
      <c r="EK113" s="102"/>
      <c r="EL113" s="102"/>
      <c r="EM113" s="102"/>
      <c r="EN113" s="102"/>
      <c r="EO113" s="102"/>
      <c r="EP113" s="102"/>
      <c r="EQ113" s="102"/>
      <c r="ER113" s="102">
        <f t="shared" ref="ER113" si="3364">SUM(EN113+EP113)</f>
        <v>0</v>
      </c>
      <c r="ES113" s="102">
        <f t="shared" ref="ES113" si="3365">SUM(EO113+EQ113)</f>
        <v>0</v>
      </c>
      <c r="ET113" s="103">
        <f t="shared" si="2292"/>
        <v>0</v>
      </c>
      <c r="EU113" s="103">
        <f t="shared" si="2293"/>
        <v>0</v>
      </c>
      <c r="EV113" s="102"/>
      <c r="EW113" s="102"/>
      <c r="EX113" s="102"/>
      <c r="EY113" s="102"/>
      <c r="EZ113" s="102"/>
      <c r="FA113" s="102"/>
      <c r="FB113" s="102"/>
      <c r="FC113" s="102"/>
      <c r="FD113" s="102">
        <f t="shared" si="3326"/>
        <v>0</v>
      </c>
      <c r="FE113" s="102">
        <f t="shared" si="3327"/>
        <v>0</v>
      </c>
      <c r="FF113" s="103">
        <f t="shared" si="2295"/>
        <v>0</v>
      </c>
      <c r="FG113" s="103">
        <f t="shared" si="2296"/>
        <v>0</v>
      </c>
      <c r="FH113" s="102"/>
      <c r="FI113" s="102"/>
      <c r="FJ113" s="102"/>
      <c r="FK113" s="102"/>
      <c r="FL113" s="102"/>
      <c r="FM113" s="102"/>
      <c r="FN113" s="102"/>
      <c r="FO113" s="102"/>
      <c r="FP113" s="102">
        <f t="shared" si="3328"/>
        <v>0</v>
      </c>
      <c r="FQ113" s="102">
        <f t="shared" si="3329"/>
        <v>0</v>
      </c>
      <c r="FR113" s="103">
        <f t="shared" si="2298"/>
        <v>0</v>
      </c>
      <c r="FS113" s="103">
        <f t="shared" si="2299"/>
        <v>0</v>
      </c>
      <c r="FT113" s="102"/>
      <c r="FU113" s="102"/>
      <c r="FV113" s="102"/>
      <c r="FW113" s="102"/>
      <c r="FX113" s="102"/>
      <c r="FY113" s="102"/>
      <c r="FZ113" s="102"/>
      <c r="GA113" s="102"/>
      <c r="GB113" s="102">
        <f t="shared" si="3330"/>
        <v>0</v>
      </c>
      <c r="GC113" s="102">
        <f t="shared" si="3331"/>
        <v>0</v>
      </c>
      <c r="GD113" s="103">
        <f t="shared" si="2301"/>
        <v>0</v>
      </c>
      <c r="GE113" s="103">
        <f t="shared" si="2302"/>
        <v>0</v>
      </c>
      <c r="GF113" s="102">
        <f t="shared" si="3332"/>
        <v>0</v>
      </c>
      <c r="GG113" s="102">
        <f t="shared" si="3333"/>
        <v>0</v>
      </c>
      <c r="GH113" s="102">
        <f t="shared" si="3334"/>
        <v>0</v>
      </c>
      <c r="GI113" s="102">
        <f t="shared" si="3335"/>
        <v>0</v>
      </c>
      <c r="GJ113" s="102">
        <f t="shared" ref="GJ113" si="3366">SUM(L113,X113,AJ113,AV113,BH113,BT113,CF113,CR113,DD113,DP113,EB113,EN113,EZ113)</f>
        <v>0</v>
      </c>
      <c r="GK113" s="102">
        <f t="shared" ref="GK113" si="3367">SUM(M113,Y113,AK113,AW113,BI113,BU113,CG113,CS113,DE113,DQ113,EC113,EO113,FA113)</f>
        <v>0</v>
      </c>
      <c r="GL113" s="102">
        <f t="shared" ref="GL113" si="3368">SUM(N113,Z113,AL113,AX113,BJ113,BV113,CH113,CT113,DF113,DR113,ED113,EP113,FB113)</f>
        <v>0</v>
      </c>
      <c r="GM113" s="102">
        <f t="shared" ref="GM113" si="3369">SUM(O113,AA113,AM113,AY113,BK113,BW113,CI113,CU113,DG113,DS113,EE113,EQ113,FC113)</f>
        <v>0</v>
      </c>
      <c r="GN113" s="102">
        <f t="shared" ref="GN113" si="3370">SUM(P113,AB113,AN113,AZ113,BL113,BX113,CJ113,CV113,DH113,DT113,EF113,ER113,FD113)</f>
        <v>0</v>
      </c>
      <c r="GO113" s="102">
        <f t="shared" ref="GO113" si="3371">SUM(Q113,AC113,AO113,BA113,BM113,BY113,CK113,CW113,DI113,DU113,EG113,ES113,FE113)</f>
        <v>0</v>
      </c>
      <c r="GP113" s="102"/>
      <c r="GQ113" s="102"/>
      <c r="GR113" s="147"/>
      <c r="GS113" s="81"/>
      <c r="GT113" s="183"/>
      <c r="GU113" s="183"/>
    </row>
    <row r="114" spans="2:204" hidden="1" x14ac:dyDescent="0.2">
      <c r="B114" s="105"/>
      <c r="C114" s="106"/>
      <c r="D114" s="107"/>
      <c r="E114" s="127" t="s">
        <v>52</v>
      </c>
      <c r="F114" s="129">
        <v>24</v>
      </c>
      <c r="G114" s="130">
        <v>166882.60930000001</v>
      </c>
      <c r="H114" s="110">
        <v>11</v>
      </c>
      <c r="I114" s="110">
        <v>1835708.7023</v>
      </c>
      <c r="J114" s="110">
        <f t="shared" si="278"/>
        <v>2.75</v>
      </c>
      <c r="K114" s="110">
        <f t="shared" si="279"/>
        <v>458927.175575</v>
      </c>
      <c r="L114" s="110">
        <f>SUM(L115:L117)</f>
        <v>1</v>
      </c>
      <c r="M114" s="110">
        <f t="shared" ref="M114:Q114" si="3372">SUM(M115:M117)</f>
        <v>166882.60999999999</v>
      </c>
      <c r="N114" s="110">
        <f t="shared" si="3372"/>
        <v>0</v>
      </c>
      <c r="O114" s="110">
        <f t="shared" si="3372"/>
        <v>0</v>
      </c>
      <c r="P114" s="110">
        <f t="shared" si="3372"/>
        <v>1</v>
      </c>
      <c r="Q114" s="110">
        <f t="shared" si="3372"/>
        <v>166882.60999999999</v>
      </c>
      <c r="R114" s="126">
        <f t="shared" si="2536"/>
        <v>-1.75</v>
      </c>
      <c r="S114" s="126">
        <f t="shared" si="2537"/>
        <v>-292044.56557500002</v>
      </c>
      <c r="T114" s="110"/>
      <c r="U114" s="110">
        <v>0</v>
      </c>
      <c r="V114" s="110">
        <f t="shared" si="281"/>
        <v>0</v>
      </c>
      <c r="W114" s="110">
        <f t="shared" si="282"/>
        <v>0</v>
      </c>
      <c r="X114" s="110">
        <f>SUM(X115:X117)</f>
        <v>0</v>
      </c>
      <c r="Y114" s="110">
        <f t="shared" ref="Y114" si="3373">SUM(Y115:Y117)</f>
        <v>0</v>
      </c>
      <c r="Z114" s="110">
        <f t="shared" ref="Z114" si="3374">SUM(Z115:Z117)</f>
        <v>0</v>
      </c>
      <c r="AA114" s="110">
        <f t="shared" ref="AA114" si="3375">SUM(AA115:AA117)</f>
        <v>0</v>
      </c>
      <c r="AB114" s="110">
        <f t="shared" ref="AB114" si="3376">SUM(AB115:AB117)</f>
        <v>0</v>
      </c>
      <c r="AC114" s="110">
        <f t="shared" ref="AC114" si="3377">SUM(AC115:AC117)</f>
        <v>0</v>
      </c>
      <c r="AD114" s="126">
        <f t="shared" si="2263"/>
        <v>0</v>
      </c>
      <c r="AE114" s="126">
        <f t="shared" si="2264"/>
        <v>0</v>
      </c>
      <c r="AF114" s="110">
        <f>VLOOKUP($E114,'ВМП план'!$B$8:$AL$43,12,0)</f>
        <v>0</v>
      </c>
      <c r="AG114" s="110">
        <f>VLOOKUP($E114,'ВМП план'!$B$8:$AL$43,13,0)</f>
        <v>0</v>
      </c>
      <c r="AH114" s="110">
        <f t="shared" si="288"/>
        <v>0</v>
      </c>
      <c r="AI114" s="110">
        <f t="shared" si="289"/>
        <v>0</v>
      </c>
      <c r="AJ114" s="110">
        <f>SUM(AJ115:AJ117)</f>
        <v>0</v>
      </c>
      <c r="AK114" s="110">
        <f t="shared" ref="AK114" si="3378">SUM(AK115:AK117)</f>
        <v>0</v>
      </c>
      <c r="AL114" s="110">
        <f t="shared" ref="AL114" si="3379">SUM(AL115:AL117)</f>
        <v>0</v>
      </c>
      <c r="AM114" s="110">
        <f t="shared" ref="AM114" si="3380">SUM(AM115:AM117)</f>
        <v>0</v>
      </c>
      <c r="AN114" s="110">
        <f t="shared" ref="AN114" si="3381">SUM(AN115:AN117)</f>
        <v>0</v>
      </c>
      <c r="AO114" s="110">
        <f t="shared" ref="AO114" si="3382">SUM(AO115:AO117)</f>
        <v>0</v>
      </c>
      <c r="AP114" s="126">
        <f t="shared" si="2265"/>
        <v>0</v>
      </c>
      <c r="AQ114" s="126">
        <f t="shared" si="2266"/>
        <v>0</v>
      </c>
      <c r="AR114" s="110"/>
      <c r="AS114" s="110"/>
      <c r="AT114" s="110">
        <f t="shared" si="295"/>
        <v>0</v>
      </c>
      <c r="AU114" s="110">
        <f t="shared" si="296"/>
        <v>0</v>
      </c>
      <c r="AV114" s="110">
        <f>SUM(AV115:AV117)</f>
        <v>0</v>
      </c>
      <c r="AW114" s="110">
        <f t="shared" ref="AW114" si="3383">SUM(AW115:AW117)</f>
        <v>0</v>
      </c>
      <c r="AX114" s="110">
        <f t="shared" ref="AX114" si="3384">SUM(AX115:AX117)</f>
        <v>0</v>
      </c>
      <c r="AY114" s="110">
        <f t="shared" ref="AY114" si="3385">SUM(AY115:AY117)</f>
        <v>0</v>
      </c>
      <c r="AZ114" s="110">
        <f t="shared" ref="AZ114" si="3386">SUM(AZ115:AZ117)</f>
        <v>0</v>
      </c>
      <c r="BA114" s="110">
        <f t="shared" ref="BA114" si="3387">SUM(BA115:BA117)</f>
        <v>0</v>
      </c>
      <c r="BB114" s="126">
        <f t="shared" si="2268"/>
        <v>0</v>
      </c>
      <c r="BC114" s="126">
        <f t="shared" si="2269"/>
        <v>0</v>
      </c>
      <c r="BD114" s="110"/>
      <c r="BE114" s="110">
        <v>0</v>
      </c>
      <c r="BF114" s="110">
        <f t="shared" si="302"/>
        <v>0</v>
      </c>
      <c r="BG114" s="110">
        <f t="shared" si="303"/>
        <v>0</v>
      </c>
      <c r="BH114" s="110">
        <f>SUM(BH115:BH117)</f>
        <v>0</v>
      </c>
      <c r="BI114" s="110">
        <f t="shared" ref="BI114" si="3388">SUM(BI115:BI117)</f>
        <v>0</v>
      </c>
      <c r="BJ114" s="110">
        <f t="shared" ref="BJ114" si="3389">SUM(BJ115:BJ117)</f>
        <v>0</v>
      </c>
      <c r="BK114" s="110">
        <f t="shared" ref="BK114" si="3390">SUM(BK115:BK117)</f>
        <v>0</v>
      </c>
      <c r="BL114" s="110">
        <f t="shared" ref="BL114" si="3391">SUM(BL115:BL117)</f>
        <v>0</v>
      </c>
      <c r="BM114" s="110">
        <f t="shared" ref="BM114" si="3392">SUM(BM115:BM117)</f>
        <v>0</v>
      </c>
      <c r="BN114" s="126">
        <f t="shared" si="2271"/>
        <v>0</v>
      </c>
      <c r="BO114" s="126">
        <f t="shared" si="2272"/>
        <v>0</v>
      </c>
      <c r="BP114" s="110"/>
      <c r="BQ114" s="110"/>
      <c r="BR114" s="110">
        <f t="shared" si="309"/>
        <v>0</v>
      </c>
      <c r="BS114" s="110">
        <f t="shared" si="310"/>
        <v>0</v>
      </c>
      <c r="BT114" s="110">
        <f>SUM(BT115:BT117)</f>
        <v>0</v>
      </c>
      <c r="BU114" s="110">
        <f t="shared" ref="BU114" si="3393">SUM(BU115:BU117)</f>
        <v>0</v>
      </c>
      <c r="BV114" s="110">
        <f t="shared" ref="BV114" si="3394">SUM(BV115:BV117)</f>
        <v>0</v>
      </c>
      <c r="BW114" s="110">
        <f t="shared" ref="BW114" si="3395">SUM(BW115:BW117)</f>
        <v>0</v>
      </c>
      <c r="BX114" s="110">
        <f t="shared" ref="BX114" si="3396">SUM(BX115:BX117)</f>
        <v>0</v>
      </c>
      <c r="BY114" s="110">
        <f t="shared" ref="BY114" si="3397">SUM(BY115:BY117)</f>
        <v>0</v>
      </c>
      <c r="BZ114" s="126">
        <f t="shared" si="2274"/>
        <v>0</v>
      </c>
      <c r="CA114" s="126">
        <f t="shared" si="2275"/>
        <v>0</v>
      </c>
      <c r="CB114" s="110"/>
      <c r="CC114" s="110">
        <v>0</v>
      </c>
      <c r="CD114" s="110">
        <f t="shared" si="316"/>
        <v>0</v>
      </c>
      <c r="CE114" s="110">
        <f t="shared" si="317"/>
        <v>0</v>
      </c>
      <c r="CF114" s="110">
        <f>SUM(CF115:CF117)</f>
        <v>0</v>
      </c>
      <c r="CG114" s="110">
        <f t="shared" ref="CG114" si="3398">SUM(CG115:CG117)</f>
        <v>0</v>
      </c>
      <c r="CH114" s="110">
        <f t="shared" ref="CH114" si="3399">SUM(CH115:CH117)</f>
        <v>0</v>
      </c>
      <c r="CI114" s="110">
        <f t="shared" ref="CI114" si="3400">SUM(CI115:CI117)</f>
        <v>0</v>
      </c>
      <c r="CJ114" s="110">
        <f t="shared" ref="CJ114" si="3401">SUM(CJ115:CJ117)</f>
        <v>0</v>
      </c>
      <c r="CK114" s="110">
        <f t="shared" ref="CK114" si="3402">SUM(CK115:CK117)</f>
        <v>0</v>
      </c>
      <c r="CL114" s="126">
        <f t="shared" si="2277"/>
        <v>0</v>
      </c>
      <c r="CM114" s="126">
        <f t="shared" si="2278"/>
        <v>0</v>
      </c>
      <c r="CN114" s="110"/>
      <c r="CO114" s="110"/>
      <c r="CP114" s="110">
        <f t="shared" si="323"/>
        <v>0</v>
      </c>
      <c r="CQ114" s="110">
        <f t="shared" si="324"/>
        <v>0</v>
      </c>
      <c r="CR114" s="110">
        <f>SUM(CR115:CR117)</f>
        <v>0</v>
      </c>
      <c r="CS114" s="110">
        <f t="shared" ref="CS114" si="3403">SUM(CS115:CS117)</f>
        <v>0</v>
      </c>
      <c r="CT114" s="110">
        <f t="shared" ref="CT114" si="3404">SUM(CT115:CT117)</f>
        <v>0</v>
      </c>
      <c r="CU114" s="110">
        <f t="shared" ref="CU114" si="3405">SUM(CU115:CU117)</f>
        <v>0</v>
      </c>
      <c r="CV114" s="110">
        <f t="shared" ref="CV114" si="3406">SUM(CV115:CV117)</f>
        <v>0</v>
      </c>
      <c r="CW114" s="110">
        <f t="shared" ref="CW114" si="3407">SUM(CW115:CW117)</f>
        <v>0</v>
      </c>
      <c r="CX114" s="126">
        <f t="shared" si="2280"/>
        <v>0</v>
      </c>
      <c r="CY114" s="126">
        <f t="shared" si="2281"/>
        <v>0</v>
      </c>
      <c r="CZ114" s="110"/>
      <c r="DA114" s="110"/>
      <c r="DB114" s="110">
        <f t="shared" si="330"/>
        <v>0</v>
      </c>
      <c r="DC114" s="110">
        <f t="shared" si="331"/>
        <v>0</v>
      </c>
      <c r="DD114" s="110">
        <f>SUM(DD115:DD117)</f>
        <v>0</v>
      </c>
      <c r="DE114" s="110">
        <f t="shared" ref="DE114" si="3408">SUM(DE115:DE117)</f>
        <v>0</v>
      </c>
      <c r="DF114" s="110">
        <f t="shared" ref="DF114" si="3409">SUM(DF115:DF117)</f>
        <v>0</v>
      </c>
      <c r="DG114" s="110">
        <f t="shared" ref="DG114" si="3410">SUM(DG115:DG117)</f>
        <v>0</v>
      </c>
      <c r="DH114" s="110">
        <f t="shared" ref="DH114" si="3411">SUM(DH115:DH117)</f>
        <v>0</v>
      </c>
      <c r="DI114" s="110">
        <f t="shared" ref="DI114" si="3412">SUM(DI115:DI117)</f>
        <v>0</v>
      </c>
      <c r="DJ114" s="126">
        <f t="shared" si="2283"/>
        <v>0</v>
      </c>
      <c r="DK114" s="126">
        <f t="shared" si="2284"/>
        <v>0</v>
      </c>
      <c r="DL114" s="110"/>
      <c r="DM114" s="110"/>
      <c r="DN114" s="110">
        <f t="shared" si="337"/>
        <v>0</v>
      </c>
      <c r="DO114" s="110">
        <f t="shared" si="338"/>
        <v>0</v>
      </c>
      <c r="DP114" s="110">
        <f>SUM(DP115:DP117)</f>
        <v>0</v>
      </c>
      <c r="DQ114" s="110">
        <f t="shared" ref="DQ114" si="3413">SUM(DQ115:DQ117)</f>
        <v>0</v>
      </c>
      <c r="DR114" s="110">
        <f t="shared" ref="DR114" si="3414">SUM(DR115:DR117)</f>
        <v>0</v>
      </c>
      <c r="DS114" s="110">
        <f t="shared" ref="DS114" si="3415">SUM(DS115:DS117)</f>
        <v>0</v>
      </c>
      <c r="DT114" s="110">
        <f t="shared" ref="DT114" si="3416">SUM(DT115:DT117)</f>
        <v>0</v>
      </c>
      <c r="DU114" s="110">
        <f t="shared" ref="DU114" si="3417">SUM(DU115:DU117)</f>
        <v>0</v>
      </c>
      <c r="DV114" s="126">
        <f t="shared" si="2286"/>
        <v>0</v>
      </c>
      <c r="DW114" s="126">
        <f t="shared" si="2287"/>
        <v>0</v>
      </c>
      <c r="DX114" s="110"/>
      <c r="DY114" s="110">
        <v>0</v>
      </c>
      <c r="DZ114" s="110">
        <f t="shared" si="344"/>
        <v>0</v>
      </c>
      <c r="EA114" s="110">
        <f t="shared" si="345"/>
        <v>0</v>
      </c>
      <c r="EB114" s="110">
        <f>SUM(EB115:EB117)</f>
        <v>0</v>
      </c>
      <c r="EC114" s="110">
        <f t="shared" ref="EC114" si="3418">SUM(EC115:EC117)</f>
        <v>0</v>
      </c>
      <c r="ED114" s="110">
        <f t="shared" ref="ED114" si="3419">SUM(ED115:ED117)</f>
        <v>0</v>
      </c>
      <c r="EE114" s="110">
        <f t="shared" ref="EE114" si="3420">SUM(EE115:EE117)</f>
        <v>0</v>
      </c>
      <c r="EF114" s="110">
        <f t="shared" ref="EF114" si="3421">SUM(EF115:EF117)</f>
        <v>0</v>
      </c>
      <c r="EG114" s="110">
        <f t="shared" ref="EG114" si="3422">SUM(EG115:EG117)</f>
        <v>0</v>
      </c>
      <c r="EH114" s="126">
        <f t="shared" si="2289"/>
        <v>0</v>
      </c>
      <c r="EI114" s="126">
        <f t="shared" si="2290"/>
        <v>0</v>
      </c>
      <c r="EJ114" s="110"/>
      <c r="EK114" s="110">
        <v>0</v>
      </c>
      <c r="EL114" s="110">
        <f t="shared" si="351"/>
        <v>0</v>
      </c>
      <c r="EM114" s="110">
        <f t="shared" si="352"/>
        <v>0</v>
      </c>
      <c r="EN114" s="110">
        <f>SUM(EN115:EN117)</f>
        <v>0</v>
      </c>
      <c r="EO114" s="110">
        <f t="shared" ref="EO114" si="3423">SUM(EO115:EO117)</f>
        <v>0</v>
      </c>
      <c r="EP114" s="110">
        <f t="shared" ref="EP114" si="3424">SUM(EP115:EP117)</f>
        <v>0</v>
      </c>
      <c r="EQ114" s="110">
        <f t="shared" ref="EQ114" si="3425">SUM(EQ115:EQ117)</f>
        <v>0</v>
      </c>
      <c r="ER114" s="110">
        <f t="shared" ref="ER114" si="3426">SUM(ER115:ER117)</f>
        <v>0</v>
      </c>
      <c r="ES114" s="110">
        <f t="shared" ref="ES114" si="3427">SUM(ES115:ES117)</f>
        <v>0</v>
      </c>
      <c r="ET114" s="126">
        <f t="shared" si="2292"/>
        <v>0</v>
      </c>
      <c r="EU114" s="126">
        <f t="shared" si="2293"/>
        <v>0</v>
      </c>
      <c r="EV114" s="110"/>
      <c r="EW114" s="110"/>
      <c r="EX114" s="110">
        <f t="shared" si="358"/>
        <v>0</v>
      </c>
      <c r="EY114" s="110">
        <f t="shared" si="359"/>
        <v>0</v>
      </c>
      <c r="EZ114" s="110">
        <f>SUM(EZ115:EZ117)</f>
        <v>0</v>
      </c>
      <c r="FA114" s="110">
        <f t="shared" ref="FA114" si="3428">SUM(FA115:FA117)</f>
        <v>0</v>
      </c>
      <c r="FB114" s="110">
        <f t="shared" ref="FB114" si="3429">SUM(FB115:FB117)</f>
        <v>0</v>
      </c>
      <c r="FC114" s="110">
        <f t="shared" ref="FC114" si="3430">SUM(FC115:FC117)</f>
        <v>0</v>
      </c>
      <c r="FD114" s="110">
        <f t="shared" ref="FD114" si="3431">SUM(FD115:FD117)</f>
        <v>0</v>
      </c>
      <c r="FE114" s="110">
        <f t="shared" ref="FE114" si="3432">SUM(FE115:FE117)</f>
        <v>0</v>
      </c>
      <c r="FF114" s="126">
        <f t="shared" si="2295"/>
        <v>0</v>
      </c>
      <c r="FG114" s="126">
        <f t="shared" si="2296"/>
        <v>0</v>
      </c>
      <c r="FH114" s="110"/>
      <c r="FI114" s="110"/>
      <c r="FJ114" s="110">
        <f t="shared" si="365"/>
        <v>0</v>
      </c>
      <c r="FK114" s="110">
        <f t="shared" si="366"/>
        <v>0</v>
      </c>
      <c r="FL114" s="110">
        <f>SUM(FL115:FL117)</f>
        <v>0</v>
      </c>
      <c r="FM114" s="110">
        <f t="shared" ref="FM114" si="3433">SUM(FM115:FM117)</f>
        <v>0</v>
      </c>
      <c r="FN114" s="110">
        <f t="shared" ref="FN114" si="3434">SUM(FN115:FN117)</f>
        <v>0</v>
      </c>
      <c r="FO114" s="110">
        <f t="shared" ref="FO114" si="3435">SUM(FO115:FO117)</f>
        <v>0</v>
      </c>
      <c r="FP114" s="110">
        <f t="shared" ref="FP114" si="3436">SUM(FP115:FP117)</f>
        <v>0</v>
      </c>
      <c r="FQ114" s="110">
        <f t="shared" ref="FQ114" si="3437">SUM(FQ115:FQ117)</f>
        <v>0</v>
      </c>
      <c r="FR114" s="126">
        <f t="shared" si="2298"/>
        <v>0</v>
      </c>
      <c r="FS114" s="126">
        <f t="shared" si="2299"/>
        <v>0</v>
      </c>
      <c r="FT114" s="110"/>
      <c r="FU114" s="110"/>
      <c r="FV114" s="110">
        <f t="shared" si="372"/>
        <v>0</v>
      </c>
      <c r="FW114" s="110">
        <f t="shared" si="373"/>
        <v>0</v>
      </c>
      <c r="FX114" s="110">
        <f>SUM(FX115:FX117)</f>
        <v>0</v>
      </c>
      <c r="FY114" s="110">
        <f t="shared" ref="FY114" si="3438">SUM(FY115:FY117)</f>
        <v>0</v>
      </c>
      <c r="FZ114" s="110">
        <f t="shared" ref="FZ114" si="3439">SUM(FZ115:FZ117)</f>
        <v>0</v>
      </c>
      <c r="GA114" s="110">
        <f t="shared" ref="GA114" si="3440">SUM(GA115:GA117)</f>
        <v>0</v>
      </c>
      <c r="GB114" s="110">
        <f t="shared" ref="GB114" si="3441">SUM(GB115:GB117)</f>
        <v>0</v>
      </c>
      <c r="GC114" s="110">
        <f t="shared" ref="GC114" si="3442">SUM(GC115:GC117)</f>
        <v>0</v>
      </c>
      <c r="GD114" s="126">
        <f t="shared" si="2301"/>
        <v>0</v>
      </c>
      <c r="GE114" s="126">
        <f t="shared" si="2302"/>
        <v>0</v>
      </c>
      <c r="GF114" s="110">
        <f t="shared" si="3294"/>
        <v>11</v>
      </c>
      <c r="GG114" s="110">
        <f t="shared" si="3294"/>
        <v>1835708.7023</v>
      </c>
      <c r="GH114" s="133">
        <f>SUM(GF114/12*$A$2)</f>
        <v>2.75</v>
      </c>
      <c r="GI114" s="199">
        <f>SUM(GG114/12*$A$2)</f>
        <v>458927.175575</v>
      </c>
      <c r="GJ114" s="110">
        <f>SUM(GJ115:GJ117)</f>
        <v>1</v>
      </c>
      <c r="GK114" s="110">
        <f t="shared" ref="GK114" si="3443">SUM(GK115:GK117)</f>
        <v>166882.60999999999</v>
      </c>
      <c r="GL114" s="110">
        <f t="shared" ref="GL114" si="3444">SUM(GL115:GL117)</f>
        <v>0</v>
      </c>
      <c r="GM114" s="110">
        <f t="shared" ref="GM114" si="3445">SUM(GM115:GM117)</f>
        <v>0</v>
      </c>
      <c r="GN114" s="110">
        <f t="shared" ref="GN114" si="3446">SUM(GN115:GN117)</f>
        <v>1</v>
      </c>
      <c r="GO114" s="110">
        <f t="shared" ref="GO114" si="3447">SUM(GO115:GO117)</f>
        <v>166882.60999999999</v>
      </c>
      <c r="GP114" s="110">
        <f t="shared" si="3300"/>
        <v>-1.75</v>
      </c>
      <c r="GQ114" s="110">
        <f t="shared" si="3301"/>
        <v>-292044.56557500002</v>
      </c>
      <c r="GR114" s="147"/>
      <c r="GS114" s="81"/>
      <c r="GT114" s="183">
        <v>166882.60930000001</v>
      </c>
      <c r="GU114" s="183">
        <f t="shared" si="2389"/>
        <v>166882.60999999999</v>
      </c>
    </row>
    <row r="115" spans="2:204" ht="60" hidden="1" customHeight="1" x14ac:dyDescent="0.2">
      <c r="B115" s="81" t="s">
        <v>301</v>
      </c>
      <c r="C115" s="84" t="s">
        <v>302</v>
      </c>
      <c r="D115" s="85">
        <v>404</v>
      </c>
      <c r="E115" s="86" t="s">
        <v>303</v>
      </c>
      <c r="F115" s="89"/>
      <c r="G115" s="101"/>
      <c r="H115" s="102"/>
      <c r="I115" s="102"/>
      <c r="J115" s="102"/>
      <c r="K115" s="102"/>
      <c r="L115" s="102">
        <f>VLOOKUP($D115,'факт '!$D$7:$AQ$89,3,0)</f>
        <v>1</v>
      </c>
      <c r="M115" s="102">
        <f>VLOOKUP($D115,'факт '!$D$7:$AQ$89,4,0)</f>
        <v>166882.60999999999</v>
      </c>
      <c r="N115" s="102"/>
      <c r="O115" s="102"/>
      <c r="P115" s="102">
        <f>SUM(L115+N115)</f>
        <v>1</v>
      </c>
      <c r="Q115" s="102">
        <f>SUM(M115+O115)</f>
        <v>166882.60999999999</v>
      </c>
      <c r="R115" s="103">
        <f t="shared" ref="R115" si="3448">SUM(L115-J115)</f>
        <v>1</v>
      </c>
      <c r="S115" s="103">
        <f t="shared" ref="S115" si="3449">SUM(M115-K115)</f>
        <v>166882.60999999999</v>
      </c>
      <c r="T115" s="102"/>
      <c r="U115" s="102"/>
      <c r="V115" s="102"/>
      <c r="W115" s="102"/>
      <c r="X115" s="102">
        <f>VLOOKUP($D115,'факт '!$D$7:$AQ$89,7,0)</f>
        <v>0</v>
      </c>
      <c r="Y115" s="102">
        <f>VLOOKUP($D115,'факт '!$D$7:$AQ$89,8,0)</f>
        <v>0</v>
      </c>
      <c r="Z115" s="102">
        <f>VLOOKUP($D115,'факт '!$D$7:$AQ$89,9,0)</f>
        <v>0</v>
      </c>
      <c r="AA115" s="102">
        <f>VLOOKUP($D115,'факт '!$D$7:$AQ$89,10,0)</f>
        <v>0</v>
      </c>
      <c r="AB115" s="102">
        <f>SUM(X115+Z115)</f>
        <v>0</v>
      </c>
      <c r="AC115" s="102">
        <f>SUM(Y115+AA115)</f>
        <v>0</v>
      </c>
      <c r="AD115" s="103">
        <f t="shared" ref="AD115" si="3450">SUM(X115-V115)</f>
        <v>0</v>
      </c>
      <c r="AE115" s="103">
        <f t="shared" ref="AE115" si="3451">SUM(Y115-W115)</f>
        <v>0</v>
      </c>
      <c r="AF115" s="102"/>
      <c r="AG115" s="102"/>
      <c r="AH115" s="102"/>
      <c r="AI115" s="102"/>
      <c r="AJ115" s="102">
        <f>VLOOKUP($D115,'факт '!$D$7:$AQ$89,5,0)</f>
        <v>0</v>
      </c>
      <c r="AK115" s="102">
        <f>VLOOKUP($D115,'факт '!$D$7:$AQ$89,6,0)</f>
        <v>0</v>
      </c>
      <c r="AL115" s="102"/>
      <c r="AM115" s="102"/>
      <c r="AN115" s="102">
        <f>SUM(AJ115+AL115)</f>
        <v>0</v>
      </c>
      <c r="AO115" s="102">
        <f>SUM(AK115+AM115)</f>
        <v>0</v>
      </c>
      <c r="AP115" s="103">
        <f t="shared" ref="AP115" si="3452">SUM(AJ115-AH115)</f>
        <v>0</v>
      </c>
      <c r="AQ115" s="103">
        <f t="shared" ref="AQ115" si="3453">SUM(AK115-AI115)</f>
        <v>0</v>
      </c>
      <c r="AR115" s="102"/>
      <c r="AS115" s="102"/>
      <c r="AT115" s="102"/>
      <c r="AU115" s="102"/>
      <c r="AV115" s="102">
        <f>VLOOKUP($D115,'факт '!$D$7:$AQ$89,11,0)</f>
        <v>0</v>
      </c>
      <c r="AW115" s="102">
        <f>VLOOKUP($D115,'факт '!$D$7:$AQ$89,12,0)</f>
        <v>0</v>
      </c>
      <c r="AX115" s="102"/>
      <c r="AY115" s="102"/>
      <c r="AZ115" s="102">
        <f>SUM(AV115+AX115)</f>
        <v>0</v>
      </c>
      <c r="BA115" s="102">
        <f>SUM(AW115+AY115)</f>
        <v>0</v>
      </c>
      <c r="BB115" s="103">
        <f t="shared" ref="BB115" si="3454">SUM(AV115-AT115)</f>
        <v>0</v>
      </c>
      <c r="BC115" s="103">
        <f t="shared" ref="BC115" si="3455">SUM(AW115-AU115)</f>
        <v>0</v>
      </c>
      <c r="BD115" s="102"/>
      <c r="BE115" s="102"/>
      <c r="BF115" s="102"/>
      <c r="BG115" s="102"/>
      <c r="BH115" s="102">
        <f>VLOOKUP($D115,'факт '!$D$7:$AQ$89,15,0)</f>
        <v>0</v>
      </c>
      <c r="BI115" s="102">
        <f>VLOOKUP($D115,'факт '!$D$7:$AQ$89,16,0)</f>
        <v>0</v>
      </c>
      <c r="BJ115" s="102">
        <f>VLOOKUP($D115,'факт '!$D$7:$AQ$89,17,0)</f>
        <v>0</v>
      </c>
      <c r="BK115" s="102">
        <f>VLOOKUP($D115,'факт '!$D$7:$AQ$89,18,0)</f>
        <v>0</v>
      </c>
      <c r="BL115" s="102">
        <f>SUM(BH115+BJ115)</f>
        <v>0</v>
      </c>
      <c r="BM115" s="102">
        <f>SUM(BI115+BK115)</f>
        <v>0</v>
      </c>
      <c r="BN115" s="103">
        <f t="shared" ref="BN115" si="3456">SUM(BH115-BF115)</f>
        <v>0</v>
      </c>
      <c r="BO115" s="103">
        <f t="shared" ref="BO115" si="3457">SUM(BI115-BG115)</f>
        <v>0</v>
      </c>
      <c r="BP115" s="102"/>
      <c r="BQ115" s="102"/>
      <c r="BR115" s="102"/>
      <c r="BS115" s="102"/>
      <c r="BT115" s="102">
        <f>VLOOKUP($D115,'факт '!$D$7:$AQ$89,19,0)</f>
        <v>0</v>
      </c>
      <c r="BU115" s="102">
        <f>VLOOKUP($D115,'факт '!$D$7:$AQ$89,20,0)</f>
        <v>0</v>
      </c>
      <c r="BV115" s="102">
        <f>VLOOKUP($D115,'факт '!$D$7:$AQ$89,21,0)</f>
        <v>0</v>
      </c>
      <c r="BW115" s="102">
        <f>VLOOKUP($D115,'факт '!$D$7:$AQ$89,22,0)</f>
        <v>0</v>
      </c>
      <c r="BX115" s="102">
        <f>SUM(BT115+BV115)</f>
        <v>0</v>
      </c>
      <c r="BY115" s="102">
        <f>SUM(BU115+BW115)</f>
        <v>0</v>
      </c>
      <c r="BZ115" s="103">
        <f t="shared" ref="BZ115" si="3458">SUM(BT115-BR115)</f>
        <v>0</v>
      </c>
      <c r="CA115" s="103">
        <f t="shared" ref="CA115" si="3459">SUM(BU115-BS115)</f>
        <v>0</v>
      </c>
      <c r="CB115" s="102"/>
      <c r="CC115" s="102"/>
      <c r="CD115" s="102"/>
      <c r="CE115" s="102"/>
      <c r="CF115" s="102">
        <f>VLOOKUP($D115,'факт '!$D$7:$AQ$89,23,0)</f>
        <v>0</v>
      </c>
      <c r="CG115" s="102">
        <f>VLOOKUP($D115,'факт '!$D$7:$AQ$89,24,0)</f>
        <v>0</v>
      </c>
      <c r="CH115" s="102">
        <f>VLOOKUP($D115,'факт '!$D$7:$AQ$89,25,0)</f>
        <v>0</v>
      </c>
      <c r="CI115" s="102">
        <f>VLOOKUP($D115,'факт '!$D$7:$AQ$89,26,0)</f>
        <v>0</v>
      </c>
      <c r="CJ115" s="102">
        <f>SUM(CF115+CH115)</f>
        <v>0</v>
      </c>
      <c r="CK115" s="102">
        <f>SUM(CG115+CI115)</f>
        <v>0</v>
      </c>
      <c r="CL115" s="103">
        <f t="shared" ref="CL115" si="3460">SUM(CF115-CD115)</f>
        <v>0</v>
      </c>
      <c r="CM115" s="103">
        <f t="shared" ref="CM115" si="3461">SUM(CG115-CE115)</f>
        <v>0</v>
      </c>
      <c r="CN115" s="102"/>
      <c r="CO115" s="102"/>
      <c r="CP115" s="102"/>
      <c r="CQ115" s="102"/>
      <c r="CR115" s="102">
        <f>VLOOKUP($D115,'факт '!$D$7:$AQ$89,27,0)</f>
        <v>0</v>
      </c>
      <c r="CS115" s="102">
        <f>VLOOKUP($D115,'факт '!$D$7:$AQ$89,28,0)</f>
        <v>0</v>
      </c>
      <c r="CT115" s="102">
        <f>VLOOKUP($D115,'факт '!$D$7:$AQ$89,29,0)</f>
        <v>0</v>
      </c>
      <c r="CU115" s="102">
        <f>VLOOKUP($D115,'факт '!$D$7:$AQ$89,30,0)</f>
        <v>0</v>
      </c>
      <c r="CV115" s="102">
        <f>SUM(CR115+CT115)</f>
        <v>0</v>
      </c>
      <c r="CW115" s="102">
        <f>SUM(CS115+CU115)</f>
        <v>0</v>
      </c>
      <c r="CX115" s="103">
        <f t="shared" ref="CX115" si="3462">SUM(CR115-CP115)</f>
        <v>0</v>
      </c>
      <c r="CY115" s="103">
        <f t="shared" ref="CY115" si="3463">SUM(CS115-CQ115)</f>
        <v>0</v>
      </c>
      <c r="CZ115" s="102"/>
      <c r="DA115" s="102"/>
      <c r="DB115" s="102"/>
      <c r="DC115" s="102"/>
      <c r="DD115" s="102">
        <f>VLOOKUP($D115,'факт '!$D$7:$AQ$89,31,0)</f>
        <v>0</v>
      </c>
      <c r="DE115" s="102">
        <f>VLOOKUP($D115,'факт '!$D$7:$AQ$89,32,0)</f>
        <v>0</v>
      </c>
      <c r="DF115" s="102"/>
      <c r="DG115" s="102"/>
      <c r="DH115" s="102">
        <f>SUM(DD115+DF115)</f>
        <v>0</v>
      </c>
      <c r="DI115" s="102">
        <f>SUM(DE115+DG115)</f>
        <v>0</v>
      </c>
      <c r="DJ115" s="103">
        <f t="shared" ref="DJ115" si="3464">SUM(DD115-DB115)</f>
        <v>0</v>
      </c>
      <c r="DK115" s="103">
        <f t="shared" ref="DK115" si="3465">SUM(DE115-DC115)</f>
        <v>0</v>
      </c>
      <c r="DL115" s="102"/>
      <c r="DM115" s="102"/>
      <c r="DN115" s="102"/>
      <c r="DO115" s="102"/>
      <c r="DP115" s="102">
        <f>VLOOKUP($D115,'факт '!$D$7:$AQ$89,13,0)</f>
        <v>0</v>
      </c>
      <c r="DQ115" s="102">
        <f>VLOOKUP($D115,'факт '!$D$7:$AQ$89,14,0)</f>
        <v>0</v>
      </c>
      <c r="DR115" s="102"/>
      <c r="DS115" s="102"/>
      <c r="DT115" s="102">
        <f>SUM(DP115+DR115)</f>
        <v>0</v>
      </c>
      <c r="DU115" s="102">
        <f>SUM(DQ115+DS115)</f>
        <v>0</v>
      </c>
      <c r="DV115" s="103">
        <f t="shared" ref="DV115" si="3466">SUM(DP115-DN115)</f>
        <v>0</v>
      </c>
      <c r="DW115" s="103">
        <f t="shared" ref="DW115" si="3467">SUM(DQ115-DO115)</f>
        <v>0</v>
      </c>
      <c r="DX115" s="102"/>
      <c r="DY115" s="102"/>
      <c r="DZ115" s="102"/>
      <c r="EA115" s="102"/>
      <c r="EB115" s="102">
        <f>VLOOKUP($D115,'факт '!$D$7:$AQ$89,33,0)</f>
        <v>0</v>
      </c>
      <c r="EC115" s="102">
        <f>VLOOKUP($D115,'факт '!$D$7:$AQ$89,34,0)</f>
        <v>0</v>
      </c>
      <c r="ED115" s="102">
        <f>VLOOKUP($D115,'факт '!$D$7:$AQ$89,35,0)</f>
        <v>0</v>
      </c>
      <c r="EE115" s="102">
        <f>VLOOKUP($D115,'факт '!$D$7:$AQ$89,36,0)</f>
        <v>0</v>
      </c>
      <c r="EF115" s="102">
        <f>SUM(EB115+ED115)</f>
        <v>0</v>
      </c>
      <c r="EG115" s="102">
        <f>SUM(EC115+EE115)</f>
        <v>0</v>
      </c>
      <c r="EH115" s="103">
        <f t="shared" ref="EH115" si="3468">SUM(EB115-DZ115)</f>
        <v>0</v>
      </c>
      <c r="EI115" s="103">
        <f t="shared" ref="EI115" si="3469">SUM(EC115-EA115)</f>
        <v>0</v>
      </c>
      <c r="EJ115" s="102"/>
      <c r="EK115" s="102"/>
      <c r="EL115" s="102"/>
      <c r="EM115" s="102"/>
      <c r="EN115" s="102">
        <f>VLOOKUP($D115,'факт '!$D$7:$AQ$89,37,0)</f>
        <v>0</v>
      </c>
      <c r="EO115" s="102">
        <f>VLOOKUP($D115,'факт '!$D$7:$AQ$89,38,0)</f>
        <v>0</v>
      </c>
      <c r="EP115" s="102">
        <f>VLOOKUP($D115,'факт '!$D$7:$AQ$89,39,0)</f>
        <v>0</v>
      </c>
      <c r="EQ115" s="102">
        <f>VLOOKUP($D115,'факт '!$D$7:$AQ$89,40,0)</f>
        <v>0</v>
      </c>
      <c r="ER115" s="102">
        <f>SUM(EN115+EP115)</f>
        <v>0</v>
      </c>
      <c r="ES115" s="102">
        <f>SUM(EO115+EQ115)</f>
        <v>0</v>
      </c>
      <c r="ET115" s="103">
        <f t="shared" ref="ET115" si="3470">SUM(EN115-EL115)</f>
        <v>0</v>
      </c>
      <c r="EU115" s="103">
        <f t="shared" ref="EU115" si="3471">SUM(EO115-EM115)</f>
        <v>0</v>
      </c>
      <c r="EV115" s="102"/>
      <c r="EW115" s="102"/>
      <c r="EX115" s="102"/>
      <c r="EY115" s="102"/>
      <c r="EZ115" s="102"/>
      <c r="FA115" s="102"/>
      <c r="FB115" s="102"/>
      <c r="FC115" s="102"/>
      <c r="FD115" s="102">
        <f>SUM(EZ115+FB115)</f>
        <v>0</v>
      </c>
      <c r="FE115" s="102">
        <f>SUM(FA115+FC115)</f>
        <v>0</v>
      </c>
      <c r="FF115" s="103">
        <f t="shared" si="2295"/>
        <v>0</v>
      </c>
      <c r="FG115" s="103">
        <f t="shared" si="2296"/>
        <v>0</v>
      </c>
      <c r="FH115" s="102"/>
      <c r="FI115" s="102"/>
      <c r="FJ115" s="102"/>
      <c r="FK115" s="102"/>
      <c r="FL115" s="102"/>
      <c r="FM115" s="102"/>
      <c r="FN115" s="102"/>
      <c r="FO115" s="102"/>
      <c r="FP115" s="102">
        <f>SUM(FL115+FN115)</f>
        <v>0</v>
      </c>
      <c r="FQ115" s="102">
        <f>SUM(FM115+FO115)</f>
        <v>0</v>
      </c>
      <c r="FR115" s="103">
        <f t="shared" si="2298"/>
        <v>0</v>
      </c>
      <c r="FS115" s="103">
        <f t="shared" si="2299"/>
        <v>0</v>
      </c>
      <c r="FT115" s="102"/>
      <c r="FU115" s="102"/>
      <c r="FV115" s="102"/>
      <c r="FW115" s="102"/>
      <c r="FX115" s="102"/>
      <c r="FY115" s="102"/>
      <c r="FZ115" s="102"/>
      <c r="GA115" s="102"/>
      <c r="GB115" s="102">
        <f>SUM(FX115+FZ115)</f>
        <v>0</v>
      </c>
      <c r="GC115" s="102">
        <f>SUM(FY115+GA115)</f>
        <v>0</v>
      </c>
      <c r="GD115" s="103">
        <f t="shared" si="2301"/>
        <v>0</v>
      </c>
      <c r="GE115" s="103">
        <f t="shared" si="2302"/>
        <v>0</v>
      </c>
      <c r="GF115" s="102">
        <f t="shared" ref="GF115:GF117" si="3472">SUM(H115,T115,AF115,AR115,BD115,BP115,CB115,CN115,CZ115,DL115,DX115,EJ115,EV115)</f>
        <v>0</v>
      </c>
      <c r="GG115" s="102">
        <f t="shared" ref="GG115:GG117" si="3473">SUM(I115,U115,AG115,AS115,BE115,BQ115,CC115,CO115,DA115,DM115,DY115,EK115,EW115)</f>
        <v>0</v>
      </c>
      <c r="GH115" s="102">
        <f t="shared" ref="GH115:GH117" si="3474">SUM(J115,V115,AH115,AT115,BF115,BR115,CD115,CP115,DB115,DN115,DZ115,EL115,EX115)</f>
        <v>0</v>
      </c>
      <c r="GI115" s="102">
        <f t="shared" ref="GI115:GI117" si="3475">SUM(K115,W115,AI115,AU115,BG115,BS115,CE115,CQ115,DC115,DO115,EA115,EM115,EY115)</f>
        <v>0</v>
      </c>
      <c r="GJ115" s="102">
        <f t="shared" ref="GJ115" si="3476">SUM(L115,X115,AJ115,AV115,BH115,BT115,CF115,CR115,DD115,DP115,EB115,EN115,EZ115)</f>
        <v>1</v>
      </c>
      <c r="GK115" s="102">
        <f t="shared" ref="GK115" si="3477">SUM(M115,Y115,AK115,AW115,BI115,BU115,CG115,CS115,DE115,DQ115,EC115,EO115,FA115)</f>
        <v>166882.60999999999</v>
      </c>
      <c r="GL115" s="102">
        <f t="shared" ref="GL115" si="3478">SUM(N115,Z115,AL115,AX115,BJ115,BV115,CH115,CT115,DF115,DR115,ED115,EP115,FB115)</f>
        <v>0</v>
      </c>
      <c r="GM115" s="102">
        <f t="shared" ref="GM115" si="3479">SUM(O115,AA115,AM115,AY115,BK115,BW115,CI115,CU115,DG115,DS115,EE115,EQ115,FC115)</f>
        <v>0</v>
      </c>
      <c r="GN115" s="102">
        <f t="shared" ref="GN115" si="3480">SUM(P115,AB115,AN115,AZ115,BL115,BX115,CJ115,CV115,DH115,DT115,EF115,ER115,FD115)</f>
        <v>1</v>
      </c>
      <c r="GO115" s="102">
        <f t="shared" ref="GO115" si="3481">SUM(Q115,AC115,AO115,BA115,BM115,BY115,CK115,CW115,DI115,DU115,EG115,ES115,FE115)</f>
        <v>166882.60999999999</v>
      </c>
      <c r="GP115" s="102"/>
      <c r="GQ115" s="102"/>
      <c r="GR115" s="147"/>
      <c r="GS115" s="81"/>
      <c r="GT115" s="183">
        <v>166882.60930000001</v>
      </c>
      <c r="GU115" s="183">
        <f t="shared" si="2389"/>
        <v>166882.60999999999</v>
      </c>
    </row>
    <row r="116" spans="2:204" hidden="1" x14ac:dyDescent="0.2">
      <c r="B116" s="81"/>
      <c r="C116" s="84"/>
      <c r="D116" s="85"/>
      <c r="E116" s="88"/>
      <c r="F116" s="89"/>
      <c r="G116" s="101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3"/>
      <c r="S116" s="103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3"/>
      <c r="AE116" s="103"/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3"/>
      <c r="AQ116" s="103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3"/>
      <c r="BC116" s="103"/>
      <c r="BD116" s="102"/>
      <c r="BE116" s="102"/>
      <c r="BF116" s="102"/>
      <c r="BG116" s="102"/>
      <c r="BH116" s="102"/>
      <c r="BI116" s="102"/>
      <c r="BJ116" s="102"/>
      <c r="BK116" s="102"/>
      <c r="BL116" s="102"/>
      <c r="BM116" s="102"/>
      <c r="BN116" s="103"/>
      <c r="BO116" s="103"/>
      <c r="BP116" s="102"/>
      <c r="BQ116" s="102"/>
      <c r="BR116" s="102"/>
      <c r="BS116" s="102"/>
      <c r="BT116" s="102"/>
      <c r="BU116" s="102"/>
      <c r="BV116" s="102"/>
      <c r="BW116" s="102"/>
      <c r="BX116" s="102"/>
      <c r="BY116" s="102"/>
      <c r="BZ116" s="103"/>
      <c r="CA116" s="103"/>
      <c r="CB116" s="102"/>
      <c r="CC116" s="102"/>
      <c r="CD116" s="102"/>
      <c r="CE116" s="102"/>
      <c r="CF116" s="102"/>
      <c r="CG116" s="102"/>
      <c r="CH116" s="102"/>
      <c r="CI116" s="102"/>
      <c r="CJ116" s="102"/>
      <c r="CK116" s="102"/>
      <c r="CL116" s="103"/>
      <c r="CM116" s="103"/>
      <c r="CN116" s="102"/>
      <c r="CO116" s="102"/>
      <c r="CP116" s="102"/>
      <c r="CQ116" s="102"/>
      <c r="CR116" s="102"/>
      <c r="CS116" s="102"/>
      <c r="CT116" s="102"/>
      <c r="CU116" s="102"/>
      <c r="CV116" s="102"/>
      <c r="CW116" s="102"/>
      <c r="CX116" s="103"/>
      <c r="CY116" s="103"/>
      <c r="CZ116" s="102"/>
      <c r="DA116" s="102"/>
      <c r="DB116" s="102"/>
      <c r="DC116" s="102"/>
      <c r="DD116" s="102"/>
      <c r="DE116" s="102"/>
      <c r="DF116" s="102"/>
      <c r="DG116" s="102"/>
      <c r="DH116" s="102"/>
      <c r="DI116" s="102"/>
      <c r="DJ116" s="103"/>
      <c r="DK116" s="103"/>
      <c r="DL116" s="102"/>
      <c r="DM116" s="102"/>
      <c r="DN116" s="102"/>
      <c r="DO116" s="102"/>
      <c r="DP116" s="102"/>
      <c r="DQ116" s="102"/>
      <c r="DR116" s="102"/>
      <c r="DS116" s="102"/>
      <c r="DT116" s="102"/>
      <c r="DU116" s="102"/>
      <c r="DV116" s="103"/>
      <c r="DW116" s="103"/>
      <c r="DX116" s="102"/>
      <c r="DY116" s="102"/>
      <c r="DZ116" s="102"/>
      <c r="EA116" s="102"/>
      <c r="EB116" s="102"/>
      <c r="EC116" s="102"/>
      <c r="ED116" s="102"/>
      <c r="EE116" s="102"/>
      <c r="EF116" s="102"/>
      <c r="EG116" s="102"/>
      <c r="EH116" s="103"/>
      <c r="EI116" s="103"/>
      <c r="EJ116" s="102"/>
      <c r="EK116" s="102"/>
      <c r="EL116" s="102"/>
      <c r="EM116" s="102"/>
      <c r="EN116" s="102"/>
      <c r="EO116" s="102"/>
      <c r="EP116" s="102"/>
      <c r="EQ116" s="102"/>
      <c r="ER116" s="102"/>
      <c r="ES116" s="102"/>
      <c r="ET116" s="103"/>
      <c r="EU116" s="103"/>
      <c r="EV116" s="102"/>
      <c r="EW116" s="102"/>
      <c r="EX116" s="102"/>
      <c r="EY116" s="102"/>
      <c r="EZ116" s="102"/>
      <c r="FA116" s="102"/>
      <c r="FB116" s="102"/>
      <c r="FC116" s="102"/>
      <c r="FD116" s="102"/>
      <c r="FE116" s="102"/>
      <c r="FF116" s="103"/>
      <c r="FG116" s="103"/>
      <c r="FH116" s="102"/>
      <c r="FI116" s="102"/>
      <c r="FJ116" s="102"/>
      <c r="FK116" s="102"/>
      <c r="FL116" s="102"/>
      <c r="FM116" s="102"/>
      <c r="FN116" s="102"/>
      <c r="FO116" s="102"/>
      <c r="FP116" s="102"/>
      <c r="FQ116" s="102"/>
      <c r="FR116" s="103"/>
      <c r="FS116" s="103"/>
      <c r="FT116" s="102"/>
      <c r="FU116" s="102"/>
      <c r="FV116" s="102"/>
      <c r="FW116" s="102"/>
      <c r="FX116" s="102"/>
      <c r="FY116" s="102"/>
      <c r="FZ116" s="102"/>
      <c r="GA116" s="102"/>
      <c r="GB116" s="102"/>
      <c r="GC116" s="102"/>
      <c r="GD116" s="103"/>
      <c r="GE116" s="103"/>
      <c r="GF116" s="102"/>
      <c r="GG116" s="102"/>
      <c r="GH116" s="102"/>
      <c r="GI116" s="102"/>
      <c r="GJ116" s="102"/>
      <c r="GK116" s="102"/>
      <c r="GL116" s="102"/>
      <c r="GM116" s="102"/>
      <c r="GN116" s="102"/>
      <c r="GO116" s="102"/>
      <c r="GP116" s="102"/>
      <c r="GQ116" s="102"/>
      <c r="GR116" s="147"/>
      <c r="GS116" s="81"/>
      <c r="GT116" s="183"/>
      <c r="GU116" s="183"/>
    </row>
    <row r="117" spans="2:204" hidden="1" x14ac:dyDescent="0.2">
      <c r="B117" s="81"/>
      <c r="C117" s="84"/>
      <c r="D117" s="85"/>
      <c r="E117" s="88"/>
      <c r="F117" s="89"/>
      <c r="G117" s="101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3"/>
      <c r="S117" s="103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3"/>
      <c r="AE117" s="103"/>
      <c r="AF117" s="102"/>
      <c r="AG117" s="102"/>
      <c r="AH117" s="102"/>
      <c r="AI117" s="102"/>
      <c r="AJ117" s="102"/>
      <c r="AK117" s="102"/>
      <c r="AL117" s="102"/>
      <c r="AM117" s="102"/>
      <c r="AN117" s="102">
        <f t="shared" ref="AN117" si="3482">SUM(AJ117+AL117)</f>
        <v>0</v>
      </c>
      <c r="AO117" s="102">
        <f t="shared" ref="AO117" si="3483">SUM(AK117+AM117)</f>
        <v>0</v>
      </c>
      <c r="AP117" s="103"/>
      <c r="AQ117" s="103"/>
      <c r="AR117" s="102"/>
      <c r="AS117" s="102"/>
      <c r="AT117" s="102"/>
      <c r="AU117" s="102"/>
      <c r="AV117" s="102"/>
      <c r="AW117" s="102"/>
      <c r="AX117" s="102"/>
      <c r="AY117" s="102"/>
      <c r="AZ117" s="102">
        <f t="shared" ref="AZ117" si="3484">SUM(AV117+AX117)</f>
        <v>0</v>
      </c>
      <c r="BA117" s="102">
        <f t="shared" ref="BA117" si="3485">SUM(AW117+AY117)</f>
        <v>0</v>
      </c>
      <c r="BB117" s="103"/>
      <c r="BC117" s="103"/>
      <c r="BD117" s="102"/>
      <c r="BE117" s="102"/>
      <c r="BF117" s="102"/>
      <c r="BG117" s="102"/>
      <c r="BH117" s="102"/>
      <c r="BI117" s="102"/>
      <c r="BJ117" s="102"/>
      <c r="BK117" s="102"/>
      <c r="BL117" s="102"/>
      <c r="BM117" s="102"/>
      <c r="BN117" s="103"/>
      <c r="BO117" s="103"/>
      <c r="BP117" s="102"/>
      <c r="BQ117" s="102"/>
      <c r="BR117" s="102"/>
      <c r="BS117" s="102"/>
      <c r="BT117" s="102"/>
      <c r="BU117" s="102"/>
      <c r="BV117" s="102"/>
      <c r="BW117" s="102"/>
      <c r="BX117" s="102"/>
      <c r="BY117" s="102"/>
      <c r="BZ117" s="103"/>
      <c r="CA117" s="103"/>
      <c r="CB117" s="102"/>
      <c r="CC117" s="102"/>
      <c r="CD117" s="102"/>
      <c r="CE117" s="102"/>
      <c r="CF117" s="102"/>
      <c r="CG117" s="102"/>
      <c r="CH117" s="102"/>
      <c r="CI117" s="102"/>
      <c r="CJ117" s="102"/>
      <c r="CK117" s="102"/>
      <c r="CL117" s="103"/>
      <c r="CM117" s="103"/>
      <c r="CN117" s="102"/>
      <c r="CO117" s="102"/>
      <c r="CP117" s="102"/>
      <c r="CQ117" s="102"/>
      <c r="CR117" s="102"/>
      <c r="CS117" s="102"/>
      <c r="CT117" s="102"/>
      <c r="CU117" s="102"/>
      <c r="CV117" s="102"/>
      <c r="CW117" s="102"/>
      <c r="CX117" s="103"/>
      <c r="CY117" s="103"/>
      <c r="CZ117" s="102"/>
      <c r="DA117" s="102"/>
      <c r="DB117" s="102"/>
      <c r="DC117" s="102"/>
      <c r="DD117" s="102"/>
      <c r="DE117" s="102"/>
      <c r="DF117" s="102"/>
      <c r="DG117" s="102"/>
      <c r="DH117" s="102"/>
      <c r="DI117" s="102"/>
      <c r="DJ117" s="103"/>
      <c r="DK117" s="103"/>
      <c r="DL117" s="102"/>
      <c r="DM117" s="102"/>
      <c r="DN117" s="102"/>
      <c r="DO117" s="102"/>
      <c r="DP117" s="102"/>
      <c r="DQ117" s="102"/>
      <c r="DR117" s="102"/>
      <c r="DS117" s="102"/>
      <c r="DT117" s="102"/>
      <c r="DU117" s="102"/>
      <c r="DV117" s="103"/>
      <c r="DW117" s="103"/>
      <c r="DX117" s="102"/>
      <c r="DY117" s="102"/>
      <c r="DZ117" s="102"/>
      <c r="EA117" s="102"/>
      <c r="EB117" s="102"/>
      <c r="EC117" s="102"/>
      <c r="ED117" s="102"/>
      <c r="EE117" s="102"/>
      <c r="EF117" s="102"/>
      <c r="EG117" s="102"/>
      <c r="EH117" s="103"/>
      <c r="EI117" s="103"/>
      <c r="EJ117" s="102"/>
      <c r="EK117" s="102"/>
      <c r="EL117" s="102"/>
      <c r="EM117" s="102"/>
      <c r="EN117" s="102"/>
      <c r="EO117" s="102"/>
      <c r="EP117" s="102"/>
      <c r="EQ117" s="102"/>
      <c r="ER117" s="102"/>
      <c r="ES117" s="102"/>
      <c r="ET117" s="103"/>
      <c r="EU117" s="103"/>
      <c r="EV117" s="102"/>
      <c r="EW117" s="102"/>
      <c r="EX117" s="102"/>
      <c r="EY117" s="102"/>
      <c r="EZ117" s="102"/>
      <c r="FA117" s="102"/>
      <c r="FB117" s="102"/>
      <c r="FC117" s="102"/>
      <c r="FD117" s="102"/>
      <c r="FE117" s="102"/>
      <c r="FF117" s="103"/>
      <c r="FG117" s="103"/>
      <c r="FH117" s="102"/>
      <c r="FI117" s="102"/>
      <c r="FJ117" s="102"/>
      <c r="FK117" s="102"/>
      <c r="FL117" s="102"/>
      <c r="FM117" s="102"/>
      <c r="FN117" s="102"/>
      <c r="FO117" s="102"/>
      <c r="FP117" s="102"/>
      <c r="FQ117" s="102"/>
      <c r="FR117" s="103"/>
      <c r="FS117" s="103"/>
      <c r="FT117" s="102"/>
      <c r="FU117" s="102"/>
      <c r="FV117" s="102"/>
      <c r="FW117" s="102"/>
      <c r="FX117" s="102"/>
      <c r="FY117" s="102"/>
      <c r="FZ117" s="102"/>
      <c r="GA117" s="102"/>
      <c r="GB117" s="102"/>
      <c r="GC117" s="102"/>
      <c r="GD117" s="103"/>
      <c r="GE117" s="103"/>
      <c r="GF117" s="102">
        <f t="shared" si="3472"/>
        <v>0</v>
      </c>
      <c r="GG117" s="102">
        <f t="shared" si="3473"/>
        <v>0</v>
      </c>
      <c r="GH117" s="102">
        <f t="shared" si="3474"/>
        <v>0</v>
      </c>
      <c r="GI117" s="102">
        <f t="shared" si="3475"/>
        <v>0</v>
      </c>
      <c r="GJ117" s="102">
        <f t="shared" ref="GJ117" si="3486">SUM(L117,X117,AJ117,AV117,BH117,BT117,CF117,CR117,DD117,DP117,EB117,EN117,EZ117)</f>
        <v>0</v>
      </c>
      <c r="GK117" s="102">
        <f t="shared" ref="GK117" si="3487">SUM(M117,Y117,AK117,AW117,BI117,BU117,CG117,CS117,DE117,DQ117,EC117,EO117,FA117)</f>
        <v>0</v>
      </c>
      <c r="GL117" s="102">
        <f t="shared" ref="GL117" si="3488">SUM(N117,Z117,AL117,AX117,BJ117,BV117,CH117,CT117,DF117,DR117,ED117,EP117,FB117)</f>
        <v>0</v>
      </c>
      <c r="GM117" s="102">
        <f t="shared" ref="GM117" si="3489">SUM(O117,AA117,AM117,AY117,BK117,BW117,CI117,CU117,DG117,DS117,EE117,EQ117,FC117)</f>
        <v>0</v>
      </c>
      <c r="GN117" s="102">
        <f t="shared" ref="GN117" si="3490">SUM(P117,AB117,AN117,AZ117,BL117,BX117,CJ117,CV117,DH117,DT117,EF117,ER117,FD117)</f>
        <v>0</v>
      </c>
      <c r="GO117" s="102">
        <f t="shared" ref="GO117" si="3491">SUM(Q117,AC117,AO117,BA117,BM117,BY117,CK117,CW117,DI117,DU117,EG117,ES117,FE117)</f>
        <v>0</v>
      </c>
      <c r="GP117" s="102"/>
      <c r="GQ117" s="102"/>
      <c r="GR117" s="147"/>
      <c r="GS117" s="81"/>
      <c r="GT117" s="183"/>
      <c r="GU117" s="183"/>
    </row>
    <row r="118" spans="2:204" hidden="1" x14ac:dyDescent="0.2">
      <c r="B118" s="105"/>
      <c r="C118" s="111"/>
      <c r="D118" s="112"/>
      <c r="E118" s="127" t="s">
        <v>54</v>
      </c>
      <c r="F118" s="129">
        <v>26</v>
      </c>
      <c r="G118" s="130">
        <v>136300.53940000001</v>
      </c>
      <c r="H118" s="110"/>
      <c r="I118" s="110">
        <v>0</v>
      </c>
      <c r="J118" s="110">
        <f t="shared" si="278"/>
        <v>0</v>
      </c>
      <c r="K118" s="110">
        <f t="shared" si="279"/>
        <v>0</v>
      </c>
      <c r="L118" s="110">
        <f>SUM(L119:L120)</f>
        <v>0</v>
      </c>
      <c r="M118" s="110">
        <f t="shared" ref="M118:Q118" si="3492">SUM(M119:M120)</f>
        <v>0</v>
      </c>
      <c r="N118" s="110">
        <f t="shared" si="3492"/>
        <v>0</v>
      </c>
      <c r="O118" s="110">
        <f t="shared" si="3492"/>
        <v>0</v>
      </c>
      <c r="P118" s="110">
        <f t="shared" si="3492"/>
        <v>0</v>
      </c>
      <c r="Q118" s="110">
        <f t="shared" si="3492"/>
        <v>0</v>
      </c>
      <c r="R118" s="126">
        <f t="shared" si="2536"/>
        <v>0</v>
      </c>
      <c r="S118" s="126">
        <f t="shared" si="2537"/>
        <v>0</v>
      </c>
      <c r="T118" s="110"/>
      <c r="U118" s="110">
        <v>0</v>
      </c>
      <c r="V118" s="110">
        <f t="shared" si="281"/>
        <v>0</v>
      </c>
      <c r="W118" s="110">
        <f t="shared" si="282"/>
        <v>0</v>
      </c>
      <c r="X118" s="110">
        <f>SUM(X119:X120)</f>
        <v>0</v>
      </c>
      <c r="Y118" s="110">
        <f t="shared" ref="Y118" si="3493">SUM(Y119:Y120)</f>
        <v>0</v>
      </c>
      <c r="Z118" s="110">
        <f t="shared" ref="Z118" si="3494">SUM(Z119:Z120)</f>
        <v>0</v>
      </c>
      <c r="AA118" s="110">
        <f t="shared" ref="AA118" si="3495">SUM(AA119:AA120)</f>
        <v>0</v>
      </c>
      <c r="AB118" s="110">
        <f t="shared" ref="AB118" si="3496">SUM(AB119:AB120)</f>
        <v>0</v>
      </c>
      <c r="AC118" s="110">
        <f t="shared" ref="AC118" si="3497">SUM(AC119:AC120)</f>
        <v>0</v>
      </c>
      <c r="AD118" s="126">
        <f t="shared" ref="AD118:AD132" si="3498">SUM(X118-V118)</f>
        <v>0</v>
      </c>
      <c r="AE118" s="126">
        <f t="shared" ref="AE118:AE132" si="3499">SUM(Y118-W118)</f>
        <v>0</v>
      </c>
      <c r="AF118" s="110">
        <f>VLOOKUP($E118,'ВМП план'!$B$8:$AL$43,12,0)</f>
        <v>0</v>
      </c>
      <c r="AG118" s="110">
        <f>VLOOKUP($E118,'ВМП план'!$B$8:$AL$43,13,0)</f>
        <v>0</v>
      </c>
      <c r="AH118" s="110">
        <f t="shared" si="288"/>
        <v>0</v>
      </c>
      <c r="AI118" s="110">
        <f t="shared" si="289"/>
        <v>0</v>
      </c>
      <c r="AJ118" s="110">
        <f>SUM(AJ119:AJ120)</f>
        <v>0</v>
      </c>
      <c r="AK118" s="110">
        <f t="shared" ref="AK118" si="3500">SUM(AK119:AK120)</f>
        <v>0</v>
      </c>
      <c r="AL118" s="110">
        <f t="shared" ref="AL118" si="3501">SUM(AL119:AL120)</f>
        <v>0</v>
      </c>
      <c r="AM118" s="110">
        <f t="shared" ref="AM118" si="3502">SUM(AM119:AM120)</f>
        <v>0</v>
      </c>
      <c r="AN118" s="110">
        <f t="shared" ref="AN118" si="3503">SUM(AN119:AN120)</f>
        <v>0</v>
      </c>
      <c r="AO118" s="110">
        <f t="shared" ref="AO118" si="3504">SUM(AO119:AO120)</f>
        <v>0</v>
      </c>
      <c r="AP118" s="126">
        <f t="shared" ref="AP118:AP132" si="3505">SUM(AJ118-AH118)</f>
        <v>0</v>
      </c>
      <c r="AQ118" s="126">
        <f t="shared" ref="AQ118:AQ132" si="3506">SUM(AK118-AI118)</f>
        <v>0</v>
      </c>
      <c r="AR118" s="110"/>
      <c r="AS118" s="110"/>
      <c r="AT118" s="110">
        <f t="shared" si="295"/>
        <v>0</v>
      </c>
      <c r="AU118" s="110">
        <f t="shared" si="296"/>
        <v>0</v>
      </c>
      <c r="AV118" s="110">
        <f>SUM(AV119:AV120)</f>
        <v>0</v>
      </c>
      <c r="AW118" s="110">
        <f t="shared" ref="AW118" si="3507">SUM(AW119:AW120)</f>
        <v>0</v>
      </c>
      <c r="AX118" s="110">
        <f t="shared" ref="AX118" si="3508">SUM(AX119:AX120)</f>
        <v>0</v>
      </c>
      <c r="AY118" s="110">
        <f t="shared" ref="AY118" si="3509">SUM(AY119:AY120)</f>
        <v>0</v>
      </c>
      <c r="AZ118" s="110">
        <f t="shared" ref="AZ118" si="3510">SUM(AZ119:AZ120)</f>
        <v>0</v>
      </c>
      <c r="BA118" s="110">
        <f t="shared" ref="BA118" si="3511">SUM(BA119:BA120)</f>
        <v>0</v>
      </c>
      <c r="BB118" s="126">
        <f t="shared" ref="BB118:BB132" si="3512">SUM(AV118-AT118)</f>
        <v>0</v>
      </c>
      <c r="BC118" s="126">
        <f t="shared" ref="BC118:BC132" si="3513">SUM(AW118-AU118)</f>
        <v>0</v>
      </c>
      <c r="BD118" s="110">
        <v>150</v>
      </c>
      <c r="BE118" s="110">
        <v>20445080.91</v>
      </c>
      <c r="BF118" s="110">
        <f t="shared" si="302"/>
        <v>37.5</v>
      </c>
      <c r="BG118" s="110">
        <f t="shared" si="303"/>
        <v>5111270.2275</v>
      </c>
      <c r="BH118" s="110">
        <f>SUM(BH119:BH120)</f>
        <v>16</v>
      </c>
      <c r="BI118" s="110">
        <f t="shared" ref="BI118" si="3514">SUM(BI119:BI120)</f>
        <v>2180808.64</v>
      </c>
      <c r="BJ118" s="110">
        <f t="shared" ref="BJ118" si="3515">SUM(BJ119:BJ120)</f>
        <v>0</v>
      </c>
      <c r="BK118" s="110">
        <f t="shared" ref="BK118" si="3516">SUM(BK119:BK120)</f>
        <v>0</v>
      </c>
      <c r="BL118" s="110">
        <f t="shared" ref="BL118" si="3517">SUM(BL119:BL120)</f>
        <v>16</v>
      </c>
      <c r="BM118" s="110">
        <f t="shared" ref="BM118" si="3518">SUM(BM119:BM120)</f>
        <v>2180808.64</v>
      </c>
      <c r="BN118" s="126">
        <f t="shared" ref="BN118:BN132" si="3519">SUM(BH118-BF118)</f>
        <v>-21.5</v>
      </c>
      <c r="BO118" s="126">
        <f t="shared" ref="BO118:BO132" si="3520">SUM(BI118-BG118)</f>
        <v>-2930461.5874999999</v>
      </c>
      <c r="BP118" s="110"/>
      <c r="BQ118" s="110"/>
      <c r="BR118" s="110">
        <f t="shared" si="309"/>
        <v>0</v>
      </c>
      <c r="BS118" s="110">
        <f t="shared" si="310"/>
        <v>0</v>
      </c>
      <c r="BT118" s="110">
        <f>SUM(BT119:BT120)</f>
        <v>0</v>
      </c>
      <c r="BU118" s="110">
        <f t="shared" ref="BU118" si="3521">SUM(BU119:BU120)</f>
        <v>0</v>
      </c>
      <c r="BV118" s="110">
        <f t="shared" ref="BV118" si="3522">SUM(BV119:BV120)</f>
        <v>0</v>
      </c>
      <c r="BW118" s="110">
        <f t="shared" ref="BW118" si="3523">SUM(BW119:BW120)</f>
        <v>0</v>
      </c>
      <c r="BX118" s="110">
        <f t="shared" ref="BX118" si="3524">SUM(BX119:BX120)</f>
        <v>0</v>
      </c>
      <c r="BY118" s="110">
        <f t="shared" ref="BY118" si="3525">SUM(BY119:BY120)</f>
        <v>0</v>
      </c>
      <c r="BZ118" s="126">
        <f t="shared" ref="BZ118:BZ132" si="3526">SUM(BT118-BR118)</f>
        <v>0</v>
      </c>
      <c r="CA118" s="126">
        <f t="shared" ref="CA118:CA132" si="3527">SUM(BU118-BS118)</f>
        <v>0</v>
      </c>
      <c r="CB118" s="110"/>
      <c r="CC118" s="110">
        <v>0</v>
      </c>
      <c r="CD118" s="110">
        <f t="shared" si="316"/>
        <v>0</v>
      </c>
      <c r="CE118" s="110">
        <f t="shared" si="317"/>
        <v>0</v>
      </c>
      <c r="CF118" s="110">
        <f>SUM(CF119:CF120)</f>
        <v>0</v>
      </c>
      <c r="CG118" s="110">
        <f t="shared" ref="CG118" si="3528">SUM(CG119:CG120)</f>
        <v>0</v>
      </c>
      <c r="CH118" s="110">
        <f t="shared" ref="CH118" si="3529">SUM(CH119:CH120)</f>
        <v>0</v>
      </c>
      <c r="CI118" s="110">
        <f t="shared" ref="CI118" si="3530">SUM(CI119:CI120)</f>
        <v>0</v>
      </c>
      <c r="CJ118" s="110">
        <f t="shared" ref="CJ118" si="3531">SUM(CJ119:CJ120)</f>
        <v>0</v>
      </c>
      <c r="CK118" s="110">
        <f t="shared" ref="CK118" si="3532">SUM(CK119:CK120)</f>
        <v>0</v>
      </c>
      <c r="CL118" s="126">
        <f t="shared" ref="CL118:CL132" si="3533">SUM(CF118-CD118)</f>
        <v>0</v>
      </c>
      <c r="CM118" s="126">
        <f t="shared" ref="CM118:CM132" si="3534">SUM(CG118-CE118)</f>
        <v>0</v>
      </c>
      <c r="CN118" s="110"/>
      <c r="CO118" s="110"/>
      <c r="CP118" s="110">
        <f t="shared" si="323"/>
        <v>0</v>
      </c>
      <c r="CQ118" s="110">
        <f t="shared" si="324"/>
        <v>0</v>
      </c>
      <c r="CR118" s="110">
        <f>SUM(CR119:CR120)</f>
        <v>0</v>
      </c>
      <c r="CS118" s="110">
        <f t="shared" ref="CS118" si="3535">SUM(CS119:CS120)</f>
        <v>0</v>
      </c>
      <c r="CT118" s="110">
        <f t="shared" ref="CT118" si="3536">SUM(CT119:CT120)</f>
        <v>0</v>
      </c>
      <c r="CU118" s="110">
        <f t="shared" ref="CU118" si="3537">SUM(CU119:CU120)</f>
        <v>0</v>
      </c>
      <c r="CV118" s="110">
        <f t="shared" ref="CV118" si="3538">SUM(CV119:CV120)</f>
        <v>0</v>
      </c>
      <c r="CW118" s="110">
        <f t="shared" ref="CW118" si="3539">SUM(CW119:CW120)</f>
        <v>0</v>
      </c>
      <c r="CX118" s="126">
        <f t="shared" ref="CX118:CX132" si="3540">SUM(CR118-CP118)</f>
        <v>0</v>
      </c>
      <c r="CY118" s="126">
        <f t="shared" ref="CY118:CY132" si="3541">SUM(CS118-CQ118)</f>
        <v>0</v>
      </c>
      <c r="CZ118" s="110"/>
      <c r="DA118" s="110"/>
      <c r="DB118" s="110">
        <f t="shared" si="330"/>
        <v>0</v>
      </c>
      <c r="DC118" s="110">
        <f t="shared" si="331"/>
        <v>0</v>
      </c>
      <c r="DD118" s="110">
        <f>SUM(DD119:DD120)</f>
        <v>0</v>
      </c>
      <c r="DE118" s="110">
        <f t="shared" ref="DE118" si="3542">SUM(DE119:DE120)</f>
        <v>0</v>
      </c>
      <c r="DF118" s="110">
        <f t="shared" ref="DF118" si="3543">SUM(DF119:DF120)</f>
        <v>0</v>
      </c>
      <c r="DG118" s="110">
        <f t="shared" ref="DG118" si="3544">SUM(DG119:DG120)</f>
        <v>0</v>
      </c>
      <c r="DH118" s="110">
        <f t="shared" ref="DH118" si="3545">SUM(DH119:DH120)</f>
        <v>0</v>
      </c>
      <c r="DI118" s="110">
        <f t="shared" ref="DI118" si="3546">SUM(DI119:DI120)</f>
        <v>0</v>
      </c>
      <c r="DJ118" s="126">
        <f t="shared" ref="DJ118:DJ132" si="3547">SUM(DD118-DB118)</f>
        <v>0</v>
      </c>
      <c r="DK118" s="126">
        <f t="shared" ref="DK118:DK132" si="3548">SUM(DE118-DC118)</f>
        <v>0</v>
      </c>
      <c r="DL118" s="110"/>
      <c r="DM118" s="110"/>
      <c r="DN118" s="110">
        <f t="shared" si="337"/>
        <v>0</v>
      </c>
      <c r="DO118" s="110">
        <f t="shared" si="338"/>
        <v>0</v>
      </c>
      <c r="DP118" s="110">
        <f>SUM(DP119:DP120)</f>
        <v>0</v>
      </c>
      <c r="DQ118" s="110">
        <f t="shared" ref="DQ118" si="3549">SUM(DQ119:DQ120)</f>
        <v>0</v>
      </c>
      <c r="DR118" s="110">
        <f t="shared" ref="DR118" si="3550">SUM(DR119:DR120)</f>
        <v>0</v>
      </c>
      <c r="DS118" s="110">
        <f t="shared" ref="DS118" si="3551">SUM(DS119:DS120)</f>
        <v>0</v>
      </c>
      <c r="DT118" s="110">
        <f t="shared" ref="DT118" si="3552">SUM(DT119:DT120)</f>
        <v>0</v>
      </c>
      <c r="DU118" s="110">
        <f t="shared" ref="DU118" si="3553">SUM(DU119:DU120)</f>
        <v>0</v>
      </c>
      <c r="DV118" s="126">
        <f t="shared" ref="DV118:DV132" si="3554">SUM(DP118-DN118)</f>
        <v>0</v>
      </c>
      <c r="DW118" s="126">
        <f t="shared" ref="DW118:DW132" si="3555">SUM(DQ118-DO118)</f>
        <v>0</v>
      </c>
      <c r="DX118" s="110"/>
      <c r="DY118" s="110">
        <v>0</v>
      </c>
      <c r="DZ118" s="110">
        <f t="shared" si="344"/>
        <v>0</v>
      </c>
      <c r="EA118" s="110">
        <f t="shared" si="345"/>
        <v>0</v>
      </c>
      <c r="EB118" s="110">
        <f>SUM(EB119:EB120)</f>
        <v>0</v>
      </c>
      <c r="EC118" s="110">
        <f t="shared" ref="EC118" si="3556">SUM(EC119:EC120)</f>
        <v>0</v>
      </c>
      <c r="ED118" s="110">
        <f t="shared" ref="ED118" si="3557">SUM(ED119:ED120)</f>
        <v>0</v>
      </c>
      <c r="EE118" s="110">
        <f t="shared" ref="EE118" si="3558">SUM(EE119:EE120)</f>
        <v>0</v>
      </c>
      <c r="EF118" s="110">
        <f t="shared" ref="EF118" si="3559">SUM(EF119:EF120)</f>
        <v>0</v>
      </c>
      <c r="EG118" s="110">
        <f t="shared" ref="EG118" si="3560">SUM(EG119:EG120)</f>
        <v>0</v>
      </c>
      <c r="EH118" s="126">
        <f t="shared" ref="EH118:EH132" si="3561">SUM(EB118-DZ118)</f>
        <v>0</v>
      </c>
      <c r="EI118" s="126">
        <f t="shared" ref="EI118:EI132" si="3562">SUM(EC118-EA118)</f>
        <v>0</v>
      </c>
      <c r="EJ118" s="110"/>
      <c r="EK118" s="110">
        <v>0</v>
      </c>
      <c r="EL118" s="110">
        <f t="shared" si="351"/>
        <v>0</v>
      </c>
      <c r="EM118" s="110">
        <f t="shared" si="352"/>
        <v>0</v>
      </c>
      <c r="EN118" s="110">
        <f>SUM(EN119:EN120)</f>
        <v>0</v>
      </c>
      <c r="EO118" s="110">
        <f t="shared" ref="EO118" si="3563">SUM(EO119:EO120)</f>
        <v>0</v>
      </c>
      <c r="EP118" s="110">
        <f t="shared" ref="EP118" si="3564">SUM(EP119:EP120)</f>
        <v>0</v>
      </c>
      <c r="EQ118" s="110">
        <f t="shared" ref="EQ118" si="3565">SUM(EQ119:EQ120)</f>
        <v>0</v>
      </c>
      <c r="ER118" s="110">
        <f t="shared" ref="ER118" si="3566">SUM(ER119:ER120)</f>
        <v>0</v>
      </c>
      <c r="ES118" s="110">
        <f t="shared" ref="ES118" si="3567">SUM(ES119:ES120)</f>
        <v>0</v>
      </c>
      <c r="ET118" s="126">
        <f t="shared" ref="ET118:ET132" si="3568">SUM(EN118-EL118)</f>
        <v>0</v>
      </c>
      <c r="EU118" s="126">
        <f t="shared" ref="EU118:EU132" si="3569">SUM(EO118-EM118)</f>
        <v>0</v>
      </c>
      <c r="EV118" s="110"/>
      <c r="EW118" s="110"/>
      <c r="EX118" s="110">
        <f t="shared" si="358"/>
        <v>0</v>
      </c>
      <c r="EY118" s="110">
        <f t="shared" si="359"/>
        <v>0</v>
      </c>
      <c r="EZ118" s="110">
        <f>SUM(EZ119:EZ120)</f>
        <v>0</v>
      </c>
      <c r="FA118" s="110">
        <f t="shared" ref="FA118" si="3570">SUM(FA119:FA120)</f>
        <v>0</v>
      </c>
      <c r="FB118" s="110">
        <f t="shared" ref="FB118" si="3571">SUM(FB119:FB120)</f>
        <v>0</v>
      </c>
      <c r="FC118" s="110">
        <f t="shared" ref="FC118" si="3572">SUM(FC119:FC120)</f>
        <v>0</v>
      </c>
      <c r="FD118" s="110">
        <f t="shared" ref="FD118" si="3573">SUM(FD119:FD120)</f>
        <v>0</v>
      </c>
      <c r="FE118" s="110">
        <f t="shared" ref="FE118" si="3574">SUM(FE119:FE120)</f>
        <v>0</v>
      </c>
      <c r="FF118" s="126">
        <f t="shared" ref="FF118:FF132" si="3575">SUM(EZ118-EX118)</f>
        <v>0</v>
      </c>
      <c r="FG118" s="126">
        <f t="shared" ref="FG118:FG132" si="3576">SUM(FA118-EY118)</f>
        <v>0</v>
      </c>
      <c r="FH118" s="110"/>
      <c r="FI118" s="110"/>
      <c r="FJ118" s="110">
        <f t="shared" si="365"/>
        <v>0</v>
      </c>
      <c r="FK118" s="110">
        <f t="shared" si="366"/>
        <v>0</v>
      </c>
      <c r="FL118" s="110">
        <f>SUM(FL119:FL120)</f>
        <v>0</v>
      </c>
      <c r="FM118" s="110">
        <f t="shared" ref="FM118" si="3577">SUM(FM119:FM120)</f>
        <v>0</v>
      </c>
      <c r="FN118" s="110">
        <f t="shared" ref="FN118" si="3578">SUM(FN119:FN120)</f>
        <v>0</v>
      </c>
      <c r="FO118" s="110">
        <f t="shared" ref="FO118" si="3579">SUM(FO119:FO120)</f>
        <v>0</v>
      </c>
      <c r="FP118" s="110">
        <f t="shared" ref="FP118" si="3580">SUM(FP119:FP120)</f>
        <v>0</v>
      </c>
      <c r="FQ118" s="110">
        <f t="shared" ref="FQ118" si="3581">SUM(FQ119:FQ120)</f>
        <v>0</v>
      </c>
      <c r="FR118" s="126">
        <f t="shared" ref="FR118:FR132" si="3582">SUM(FL118-FJ118)</f>
        <v>0</v>
      </c>
      <c r="FS118" s="126">
        <f t="shared" ref="FS118:FS132" si="3583">SUM(FM118-FK118)</f>
        <v>0</v>
      </c>
      <c r="FT118" s="110"/>
      <c r="FU118" s="110"/>
      <c r="FV118" s="110">
        <f t="shared" si="372"/>
        <v>0</v>
      </c>
      <c r="FW118" s="110">
        <f t="shared" si="373"/>
        <v>0</v>
      </c>
      <c r="FX118" s="110">
        <f>SUM(FX119:FX120)</f>
        <v>0</v>
      </c>
      <c r="FY118" s="110">
        <f t="shared" ref="FY118" si="3584">SUM(FY119:FY120)</f>
        <v>0</v>
      </c>
      <c r="FZ118" s="110">
        <f t="shared" ref="FZ118" si="3585">SUM(FZ119:FZ120)</f>
        <v>0</v>
      </c>
      <c r="GA118" s="110">
        <f t="shared" ref="GA118" si="3586">SUM(GA119:GA120)</f>
        <v>0</v>
      </c>
      <c r="GB118" s="110">
        <f t="shared" ref="GB118" si="3587">SUM(GB119:GB120)</f>
        <v>0</v>
      </c>
      <c r="GC118" s="110">
        <f t="shared" ref="GC118" si="3588">SUM(GC119:GC120)</f>
        <v>0</v>
      </c>
      <c r="GD118" s="126">
        <f t="shared" ref="GD118:GD132" si="3589">SUM(FX118-FV118)</f>
        <v>0</v>
      </c>
      <c r="GE118" s="126">
        <f t="shared" ref="GE118:GE132" si="3590">SUM(FY118-FW118)</f>
        <v>0</v>
      </c>
      <c r="GF118" s="110">
        <f t="shared" si="3294"/>
        <v>150</v>
      </c>
      <c r="GG118" s="110">
        <f t="shared" si="3294"/>
        <v>20445080.91</v>
      </c>
      <c r="GH118" s="133">
        <f>SUM(GF118/12*$A$2)</f>
        <v>37.5</v>
      </c>
      <c r="GI118" s="199">
        <f>SUM(GG118/12*$A$2)</f>
        <v>5111270.2275</v>
      </c>
      <c r="GJ118" s="110">
        <f>SUM(GJ119:GJ120)</f>
        <v>16</v>
      </c>
      <c r="GK118" s="110">
        <f t="shared" ref="GK118" si="3591">SUM(GK119:GK120)</f>
        <v>2180808.64</v>
      </c>
      <c r="GL118" s="110">
        <f t="shared" ref="GL118" si="3592">SUM(GL119:GL120)</f>
        <v>0</v>
      </c>
      <c r="GM118" s="110">
        <f t="shared" ref="GM118" si="3593">SUM(GM119:GM120)</f>
        <v>0</v>
      </c>
      <c r="GN118" s="110">
        <f t="shared" ref="GN118" si="3594">SUM(GN119:GN120)</f>
        <v>16</v>
      </c>
      <c r="GO118" s="110">
        <f t="shared" ref="GO118" si="3595">SUM(GO119:GO120)</f>
        <v>2180808.64</v>
      </c>
      <c r="GP118" s="110">
        <f t="shared" si="3300"/>
        <v>-21.5</v>
      </c>
      <c r="GQ118" s="110">
        <f t="shared" si="3301"/>
        <v>-2930461.5874999999</v>
      </c>
      <c r="GR118" s="147"/>
      <c r="GS118" s="81"/>
      <c r="GT118" s="183">
        <v>136300.53940000001</v>
      </c>
      <c r="GU118" s="183">
        <f t="shared" si="2389"/>
        <v>136300.54</v>
      </c>
    </row>
    <row r="119" spans="2:204" ht="99.75" hidden="1" customHeight="1" x14ac:dyDescent="0.2">
      <c r="B119" s="81" t="s">
        <v>208</v>
      </c>
      <c r="C119" s="82" t="s">
        <v>209</v>
      </c>
      <c r="D119" s="89">
        <v>406</v>
      </c>
      <c r="E119" s="86" t="s">
        <v>210</v>
      </c>
      <c r="F119" s="89">
        <v>26</v>
      </c>
      <c r="G119" s="101">
        <v>136300.53940000001</v>
      </c>
      <c r="H119" s="102"/>
      <c r="I119" s="102"/>
      <c r="J119" s="102"/>
      <c r="K119" s="102"/>
      <c r="L119" s="102">
        <f>VLOOKUP($D119,'факт '!$D$7:$AQ$89,3,0)</f>
        <v>0</v>
      </c>
      <c r="M119" s="102">
        <f>VLOOKUP($D119,'факт '!$D$7:$AQ$89,4,0)</f>
        <v>0</v>
      </c>
      <c r="N119" s="102"/>
      <c r="O119" s="102"/>
      <c r="P119" s="102">
        <f>SUM(L119+N119)</f>
        <v>0</v>
      </c>
      <c r="Q119" s="102">
        <f>SUM(M119+O119)</f>
        <v>0</v>
      </c>
      <c r="R119" s="103">
        <f t="shared" ref="R119" si="3596">SUM(L119-J119)</f>
        <v>0</v>
      </c>
      <c r="S119" s="103">
        <f t="shared" ref="S119" si="3597">SUM(M119-K119)</f>
        <v>0</v>
      </c>
      <c r="T119" s="102"/>
      <c r="U119" s="102"/>
      <c r="V119" s="102"/>
      <c r="W119" s="102"/>
      <c r="X119" s="102">
        <f>VLOOKUP($D119,'факт '!$D$7:$AQ$89,7,0)</f>
        <v>0</v>
      </c>
      <c r="Y119" s="102">
        <f>VLOOKUP($D119,'факт '!$D$7:$AQ$89,8,0)</f>
        <v>0</v>
      </c>
      <c r="Z119" s="102">
        <f>VLOOKUP($D119,'факт '!$D$7:$AQ$89,9,0)</f>
        <v>0</v>
      </c>
      <c r="AA119" s="102">
        <f>VLOOKUP($D119,'факт '!$D$7:$AQ$89,10,0)</f>
        <v>0</v>
      </c>
      <c r="AB119" s="102">
        <f>SUM(X119+Z119)</f>
        <v>0</v>
      </c>
      <c r="AC119" s="102">
        <f>SUM(Y119+AA119)</f>
        <v>0</v>
      </c>
      <c r="AD119" s="103">
        <f t="shared" ref="AD119" si="3598">SUM(X119-V119)</f>
        <v>0</v>
      </c>
      <c r="AE119" s="103">
        <f t="shared" ref="AE119" si="3599">SUM(Y119-W119)</f>
        <v>0</v>
      </c>
      <c r="AF119" s="102"/>
      <c r="AG119" s="102"/>
      <c r="AH119" s="102"/>
      <c r="AI119" s="102"/>
      <c r="AJ119" s="102">
        <f>VLOOKUP($D119,'факт '!$D$7:$AQ$89,5,0)</f>
        <v>0</v>
      </c>
      <c r="AK119" s="102">
        <f>VLOOKUP($D119,'факт '!$D$7:$AQ$89,6,0)</f>
        <v>0</v>
      </c>
      <c r="AL119" s="102"/>
      <c r="AM119" s="102"/>
      <c r="AN119" s="102">
        <f>SUM(AJ119+AL119)</f>
        <v>0</v>
      </c>
      <c r="AO119" s="102">
        <f>SUM(AK119+AM119)</f>
        <v>0</v>
      </c>
      <c r="AP119" s="103">
        <f t="shared" ref="AP119" si="3600">SUM(AJ119-AH119)</f>
        <v>0</v>
      </c>
      <c r="AQ119" s="103">
        <f t="shared" si="3506"/>
        <v>0</v>
      </c>
      <c r="AR119" s="102"/>
      <c r="AS119" s="102"/>
      <c r="AT119" s="102"/>
      <c r="AU119" s="102"/>
      <c r="AV119" s="102">
        <f>VLOOKUP($D119,'факт '!$D$7:$AQ$89,11,0)</f>
        <v>0</v>
      </c>
      <c r="AW119" s="102">
        <f>VLOOKUP($D119,'факт '!$D$7:$AQ$89,12,0)</f>
        <v>0</v>
      </c>
      <c r="AX119" s="102"/>
      <c r="AY119" s="102"/>
      <c r="AZ119" s="102">
        <f>SUM(AV119+AX119)</f>
        <v>0</v>
      </c>
      <c r="BA119" s="102">
        <f>SUM(AW119+AY119)</f>
        <v>0</v>
      </c>
      <c r="BB119" s="103">
        <f t="shared" si="3512"/>
        <v>0</v>
      </c>
      <c r="BC119" s="103">
        <f t="shared" si="3513"/>
        <v>0</v>
      </c>
      <c r="BD119" s="102"/>
      <c r="BE119" s="102"/>
      <c r="BF119" s="102"/>
      <c r="BG119" s="102"/>
      <c r="BH119" s="102">
        <f>VLOOKUP($D119,'факт '!$D$7:$AQ$89,15,0)</f>
        <v>16</v>
      </c>
      <c r="BI119" s="102">
        <f>VLOOKUP($D119,'факт '!$D$7:$AQ$89,16,0)</f>
        <v>2180808.64</v>
      </c>
      <c r="BJ119" s="102">
        <f>VLOOKUP($D119,'факт '!$D$7:$AQ$89,17,0)</f>
        <v>0</v>
      </c>
      <c r="BK119" s="102">
        <f>VLOOKUP($D119,'факт '!$D$7:$AQ$89,18,0)</f>
        <v>0</v>
      </c>
      <c r="BL119" s="102">
        <f>SUM(BH119+BJ119)</f>
        <v>16</v>
      </c>
      <c r="BM119" s="102">
        <f>SUM(BI119+BK119)</f>
        <v>2180808.64</v>
      </c>
      <c r="BN119" s="103">
        <f t="shared" si="3519"/>
        <v>16</v>
      </c>
      <c r="BO119" s="103">
        <f t="shared" si="3520"/>
        <v>2180808.64</v>
      </c>
      <c r="BP119" s="102"/>
      <c r="BQ119" s="102"/>
      <c r="BR119" s="102"/>
      <c r="BS119" s="102"/>
      <c r="BT119" s="102">
        <f>VLOOKUP($D119,'факт '!$D$7:$AQ$89,19,0)</f>
        <v>0</v>
      </c>
      <c r="BU119" s="102">
        <f>VLOOKUP($D119,'факт '!$D$7:$AQ$89,20,0)</f>
        <v>0</v>
      </c>
      <c r="BV119" s="102">
        <f>VLOOKUP($D119,'факт '!$D$7:$AQ$89,21,0)</f>
        <v>0</v>
      </c>
      <c r="BW119" s="102">
        <f>VLOOKUP($D119,'факт '!$D$7:$AQ$89,22,0)</f>
        <v>0</v>
      </c>
      <c r="BX119" s="102">
        <f>SUM(BT119+BV119)</f>
        <v>0</v>
      </c>
      <c r="BY119" s="102">
        <f>SUM(BU119+BW119)</f>
        <v>0</v>
      </c>
      <c r="BZ119" s="103">
        <f t="shared" si="3526"/>
        <v>0</v>
      </c>
      <c r="CA119" s="103">
        <f t="shared" si="3527"/>
        <v>0</v>
      </c>
      <c r="CB119" s="102"/>
      <c r="CC119" s="102"/>
      <c r="CD119" s="102"/>
      <c r="CE119" s="102"/>
      <c r="CF119" s="102">
        <f>VLOOKUP($D119,'факт '!$D$7:$AQ$89,23,0)</f>
        <v>0</v>
      </c>
      <c r="CG119" s="102">
        <f>VLOOKUP($D119,'факт '!$D$7:$AQ$89,24,0)</f>
        <v>0</v>
      </c>
      <c r="CH119" s="102">
        <f>VLOOKUP($D119,'факт '!$D$7:$AQ$89,25,0)</f>
        <v>0</v>
      </c>
      <c r="CI119" s="102">
        <f>VLOOKUP($D119,'факт '!$D$7:$AQ$89,26,0)</f>
        <v>0</v>
      </c>
      <c r="CJ119" s="102">
        <f>SUM(CF119+CH119)</f>
        <v>0</v>
      </c>
      <c r="CK119" s="102">
        <f>SUM(CG119+CI119)</f>
        <v>0</v>
      </c>
      <c r="CL119" s="103">
        <f t="shared" si="3533"/>
        <v>0</v>
      </c>
      <c r="CM119" s="103">
        <f t="shared" si="3534"/>
        <v>0</v>
      </c>
      <c r="CN119" s="102"/>
      <c r="CO119" s="102"/>
      <c r="CP119" s="102"/>
      <c r="CQ119" s="102"/>
      <c r="CR119" s="102">
        <f>VLOOKUP($D119,'факт '!$D$7:$AQ$89,27,0)</f>
        <v>0</v>
      </c>
      <c r="CS119" s="102">
        <f>VLOOKUP($D119,'факт '!$D$7:$AQ$89,28,0)</f>
        <v>0</v>
      </c>
      <c r="CT119" s="102">
        <f>VLOOKUP($D119,'факт '!$D$7:$AQ$89,29,0)</f>
        <v>0</v>
      </c>
      <c r="CU119" s="102">
        <f>VLOOKUP($D119,'факт '!$D$7:$AQ$89,30,0)</f>
        <v>0</v>
      </c>
      <c r="CV119" s="102">
        <f>SUM(CR119+CT119)</f>
        <v>0</v>
      </c>
      <c r="CW119" s="102">
        <f>SUM(CS119+CU119)</f>
        <v>0</v>
      </c>
      <c r="CX119" s="103">
        <f t="shared" si="3540"/>
        <v>0</v>
      </c>
      <c r="CY119" s="103">
        <f t="shared" si="3541"/>
        <v>0</v>
      </c>
      <c r="CZ119" s="102"/>
      <c r="DA119" s="102"/>
      <c r="DB119" s="102"/>
      <c r="DC119" s="102"/>
      <c r="DD119" s="102">
        <f>VLOOKUP($D119,'факт '!$D$7:$AQ$89,31,0)</f>
        <v>0</v>
      </c>
      <c r="DE119" s="102">
        <f>VLOOKUP($D119,'факт '!$D$7:$AQ$89,32,0)</f>
        <v>0</v>
      </c>
      <c r="DF119" s="102"/>
      <c r="DG119" s="102"/>
      <c r="DH119" s="102">
        <f>SUM(DD119+DF119)</f>
        <v>0</v>
      </c>
      <c r="DI119" s="102">
        <f>SUM(DE119+DG119)</f>
        <v>0</v>
      </c>
      <c r="DJ119" s="103">
        <f t="shared" si="3547"/>
        <v>0</v>
      </c>
      <c r="DK119" s="103">
        <f t="shared" si="3548"/>
        <v>0</v>
      </c>
      <c r="DL119" s="102"/>
      <c r="DM119" s="102"/>
      <c r="DN119" s="102"/>
      <c r="DO119" s="102"/>
      <c r="DP119" s="102">
        <f>VLOOKUP($D119,'факт '!$D$7:$AQ$89,13,0)</f>
        <v>0</v>
      </c>
      <c r="DQ119" s="102">
        <f>VLOOKUP($D119,'факт '!$D$7:$AQ$89,14,0)</f>
        <v>0</v>
      </c>
      <c r="DR119" s="102"/>
      <c r="DS119" s="102"/>
      <c r="DT119" s="102">
        <f>SUM(DP119+DR119)</f>
        <v>0</v>
      </c>
      <c r="DU119" s="102">
        <f>SUM(DQ119+DS119)</f>
        <v>0</v>
      </c>
      <c r="DV119" s="103">
        <f t="shared" si="3554"/>
        <v>0</v>
      </c>
      <c r="DW119" s="103">
        <f t="shared" si="3555"/>
        <v>0</v>
      </c>
      <c r="DX119" s="102"/>
      <c r="DY119" s="102"/>
      <c r="DZ119" s="102"/>
      <c r="EA119" s="102"/>
      <c r="EB119" s="102">
        <f>VLOOKUP($D119,'факт '!$D$7:$AQ$89,33,0)</f>
        <v>0</v>
      </c>
      <c r="EC119" s="102">
        <f>VLOOKUP($D119,'факт '!$D$7:$AQ$89,34,0)</f>
        <v>0</v>
      </c>
      <c r="ED119" s="102">
        <f>VLOOKUP($D119,'факт '!$D$7:$AQ$89,35,0)</f>
        <v>0</v>
      </c>
      <c r="EE119" s="102">
        <f>VLOOKUP($D119,'факт '!$D$7:$AQ$89,36,0)</f>
        <v>0</v>
      </c>
      <c r="EF119" s="102">
        <f>SUM(EB119+ED119)</f>
        <v>0</v>
      </c>
      <c r="EG119" s="102">
        <f>SUM(EC119+EE119)</f>
        <v>0</v>
      </c>
      <c r="EH119" s="103">
        <f t="shared" si="3561"/>
        <v>0</v>
      </c>
      <c r="EI119" s="103">
        <f t="shared" si="3562"/>
        <v>0</v>
      </c>
      <c r="EJ119" s="102"/>
      <c r="EK119" s="102"/>
      <c r="EL119" s="102"/>
      <c r="EM119" s="102"/>
      <c r="EN119" s="102">
        <f>VLOOKUP($D119,'факт '!$D$7:$AQ$89,37,0)</f>
        <v>0</v>
      </c>
      <c r="EO119" s="102">
        <f>VLOOKUP($D119,'факт '!$D$7:$AQ$89,38,0)</f>
        <v>0</v>
      </c>
      <c r="EP119" s="102">
        <f>VLOOKUP($D119,'факт '!$D$7:$AQ$89,39,0)</f>
        <v>0</v>
      </c>
      <c r="EQ119" s="102">
        <f>VLOOKUP($D119,'факт '!$D$7:$AQ$89,40,0)</f>
        <v>0</v>
      </c>
      <c r="ER119" s="102">
        <f>SUM(EN119+EP119)</f>
        <v>0</v>
      </c>
      <c r="ES119" s="102">
        <f>SUM(EO119+EQ119)</f>
        <v>0</v>
      </c>
      <c r="ET119" s="103">
        <f t="shared" si="3568"/>
        <v>0</v>
      </c>
      <c r="EU119" s="103">
        <f t="shared" si="3569"/>
        <v>0</v>
      </c>
      <c r="EV119" s="102"/>
      <c r="EW119" s="102"/>
      <c r="EX119" s="102"/>
      <c r="EY119" s="102"/>
      <c r="EZ119" s="102"/>
      <c r="FA119" s="102"/>
      <c r="FB119" s="102"/>
      <c r="FC119" s="102"/>
      <c r="FD119" s="102">
        <f t="shared" ref="FD119:FD120" si="3601">SUM(EZ119+FB119)</f>
        <v>0</v>
      </c>
      <c r="FE119" s="102">
        <f t="shared" ref="FE119:FE120" si="3602">SUM(FA119+FC119)</f>
        <v>0</v>
      </c>
      <c r="FF119" s="103">
        <f t="shared" si="3575"/>
        <v>0</v>
      </c>
      <c r="FG119" s="103">
        <f t="shared" si="3576"/>
        <v>0</v>
      </c>
      <c r="FH119" s="102"/>
      <c r="FI119" s="102"/>
      <c r="FJ119" s="102"/>
      <c r="FK119" s="102"/>
      <c r="FL119" s="102"/>
      <c r="FM119" s="102"/>
      <c r="FN119" s="102"/>
      <c r="FO119" s="102"/>
      <c r="FP119" s="102">
        <f t="shared" ref="FP119:FP120" si="3603">SUM(FL119+FN119)</f>
        <v>0</v>
      </c>
      <c r="FQ119" s="102">
        <f t="shared" ref="FQ119:FQ120" si="3604">SUM(FM119+FO119)</f>
        <v>0</v>
      </c>
      <c r="FR119" s="103">
        <f t="shared" si="3582"/>
        <v>0</v>
      </c>
      <c r="FS119" s="103">
        <f t="shared" si="3583"/>
        <v>0</v>
      </c>
      <c r="FT119" s="102"/>
      <c r="FU119" s="102"/>
      <c r="FV119" s="102"/>
      <c r="FW119" s="102"/>
      <c r="FX119" s="102"/>
      <c r="FY119" s="102"/>
      <c r="FZ119" s="102"/>
      <c r="GA119" s="102"/>
      <c r="GB119" s="102">
        <f t="shared" ref="GB119:GB120" si="3605">SUM(FX119+FZ119)</f>
        <v>0</v>
      </c>
      <c r="GC119" s="102">
        <f t="shared" ref="GC119:GC120" si="3606">SUM(FY119+GA119)</f>
        <v>0</v>
      </c>
      <c r="GD119" s="103">
        <f t="shared" si="3589"/>
        <v>0</v>
      </c>
      <c r="GE119" s="103">
        <f t="shared" si="3590"/>
        <v>0</v>
      </c>
      <c r="GF119" s="102">
        <f t="shared" ref="GF119:GF120" si="3607">SUM(H119,T119,AF119,AR119,BD119,BP119,CB119,CN119,CZ119,DL119,DX119,EJ119,EV119)</f>
        <v>0</v>
      </c>
      <c r="GG119" s="102">
        <f t="shared" ref="GG119:GG120" si="3608">SUM(I119,U119,AG119,AS119,BE119,BQ119,CC119,CO119,DA119,DM119,DY119,EK119,EW119)</f>
        <v>0</v>
      </c>
      <c r="GH119" s="102">
        <f t="shared" ref="GH119:GH120" si="3609">SUM(J119,V119,AH119,AT119,BF119,BR119,CD119,CP119,DB119,DN119,DZ119,EL119,EX119)</f>
        <v>0</v>
      </c>
      <c r="GI119" s="102">
        <f t="shared" ref="GI119:GI120" si="3610">SUM(K119,W119,AI119,AU119,BG119,BS119,CE119,CQ119,DC119,DO119,EA119,EM119,EY119)</f>
        <v>0</v>
      </c>
      <c r="GJ119" s="102">
        <f t="shared" ref="GJ119" si="3611">SUM(L119,X119,AJ119,AV119,BH119,BT119,CF119,CR119,DD119,DP119,EB119,EN119,EZ119)</f>
        <v>16</v>
      </c>
      <c r="GK119" s="102">
        <f t="shared" ref="GK119" si="3612">SUM(M119,Y119,AK119,AW119,BI119,BU119,CG119,CS119,DE119,DQ119,EC119,EO119,FA119)</f>
        <v>2180808.64</v>
      </c>
      <c r="GL119" s="102">
        <f t="shared" ref="GL119" si="3613">SUM(N119,Z119,AL119,AX119,BJ119,BV119,CH119,CT119,DF119,DR119,ED119,EP119,FB119)</f>
        <v>0</v>
      </c>
      <c r="GM119" s="102">
        <f t="shared" ref="GM119" si="3614">SUM(O119,AA119,AM119,AY119,BK119,BW119,CI119,CU119,DG119,DS119,EE119,EQ119,FC119)</f>
        <v>0</v>
      </c>
      <c r="GN119" s="102">
        <f t="shared" ref="GN119" si="3615">SUM(P119,AB119,AN119,AZ119,BL119,BX119,CJ119,CV119,DH119,DT119,EF119,ER119,FD119)</f>
        <v>16</v>
      </c>
      <c r="GO119" s="102">
        <f t="shared" ref="GO119" si="3616">SUM(Q119,AC119,AO119,BA119,BM119,BY119,CK119,CW119,DI119,DU119,EG119,ES119,FE119)</f>
        <v>2180808.64</v>
      </c>
      <c r="GP119" s="102"/>
      <c r="GQ119" s="102"/>
      <c r="GR119" s="147"/>
      <c r="GS119" s="81"/>
      <c r="GT119" s="183">
        <v>136300.53940000001</v>
      </c>
      <c r="GU119" s="183">
        <f t="shared" si="2389"/>
        <v>136300.54</v>
      </c>
    </row>
    <row r="120" spans="2:204" hidden="1" x14ac:dyDescent="0.2">
      <c r="B120" s="81"/>
      <c r="C120" s="82"/>
      <c r="D120" s="89"/>
      <c r="E120" s="86"/>
      <c r="F120" s="89"/>
      <c r="G120" s="101"/>
      <c r="H120" s="102"/>
      <c r="I120" s="102"/>
      <c r="J120" s="102"/>
      <c r="K120" s="102"/>
      <c r="L120" s="102"/>
      <c r="M120" s="102"/>
      <c r="N120" s="102"/>
      <c r="O120" s="102"/>
      <c r="P120" s="102">
        <f t="shared" si="3342"/>
        <v>0</v>
      </c>
      <c r="Q120" s="102">
        <f t="shared" si="3343"/>
        <v>0</v>
      </c>
      <c r="R120" s="103">
        <f t="shared" si="2536"/>
        <v>0</v>
      </c>
      <c r="S120" s="103">
        <f t="shared" si="2537"/>
        <v>0</v>
      </c>
      <c r="T120" s="102"/>
      <c r="U120" s="102"/>
      <c r="V120" s="102"/>
      <c r="W120" s="102"/>
      <c r="X120" s="102"/>
      <c r="Y120" s="102"/>
      <c r="Z120" s="102"/>
      <c r="AA120" s="102"/>
      <c r="AB120" s="102">
        <f t="shared" ref="AB120" si="3617">SUM(X120+Z120)</f>
        <v>0</v>
      </c>
      <c r="AC120" s="102">
        <f t="shared" ref="AC120" si="3618">SUM(Y120+AA120)</f>
        <v>0</v>
      </c>
      <c r="AD120" s="103">
        <f t="shared" si="3498"/>
        <v>0</v>
      </c>
      <c r="AE120" s="103">
        <f t="shared" si="3499"/>
        <v>0</v>
      </c>
      <c r="AF120" s="102"/>
      <c r="AG120" s="102"/>
      <c r="AH120" s="102"/>
      <c r="AI120" s="102"/>
      <c r="AJ120" s="102"/>
      <c r="AK120" s="102"/>
      <c r="AL120" s="102"/>
      <c r="AM120" s="102"/>
      <c r="AN120" s="102">
        <f t="shared" ref="AN120" si="3619">SUM(AJ120+AL120)</f>
        <v>0</v>
      </c>
      <c r="AO120" s="102">
        <f t="shared" ref="AO120" si="3620">SUM(AK120+AM120)</f>
        <v>0</v>
      </c>
      <c r="AP120" s="103">
        <f t="shared" si="3505"/>
        <v>0</v>
      </c>
      <c r="AQ120" s="103">
        <f t="shared" si="3506"/>
        <v>0</v>
      </c>
      <c r="AR120" s="102"/>
      <c r="AS120" s="102"/>
      <c r="AT120" s="102"/>
      <c r="AU120" s="102"/>
      <c r="AV120" s="102"/>
      <c r="AW120" s="102"/>
      <c r="AX120" s="102"/>
      <c r="AY120" s="102"/>
      <c r="AZ120" s="102">
        <f t="shared" ref="AZ120" si="3621">SUM(AV120+AX120)</f>
        <v>0</v>
      </c>
      <c r="BA120" s="102">
        <f t="shared" ref="BA120" si="3622">SUM(AW120+AY120)</f>
        <v>0</v>
      </c>
      <c r="BB120" s="103">
        <f t="shared" si="3512"/>
        <v>0</v>
      </c>
      <c r="BC120" s="103">
        <f t="shared" si="3513"/>
        <v>0</v>
      </c>
      <c r="BD120" s="102"/>
      <c r="BE120" s="102"/>
      <c r="BF120" s="102"/>
      <c r="BG120" s="102"/>
      <c r="BH120" s="102"/>
      <c r="BI120" s="102"/>
      <c r="BJ120" s="102"/>
      <c r="BK120" s="102"/>
      <c r="BL120" s="102">
        <f t="shared" ref="BL120" si="3623">SUM(BH120+BJ120)</f>
        <v>0</v>
      </c>
      <c r="BM120" s="102">
        <f t="shared" ref="BM120" si="3624">SUM(BI120+BK120)</f>
        <v>0</v>
      </c>
      <c r="BN120" s="103">
        <f t="shared" si="3519"/>
        <v>0</v>
      </c>
      <c r="BO120" s="103">
        <f t="shared" si="3520"/>
        <v>0</v>
      </c>
      <c r="BP120" s="102"/>
      <c r="BQ120" s="102"/>
      <c r="BR120" s="102"/>
      <c r="BS120" s="102"/>
      <c r="BT120" s="102"/>
      <c r="BU120" s="102"/>
      <c r="BV120" s="102"/>
      <c r="BW120" s="102"/>
      <c r="BX120" s="102">
        <f t="shared" ref="BX120" si="3625">SUM(BT120+BV120)</f>
        <v>0</v>
      </c>
      <c r="BY120" s="102">
        <f t="shared" ref="BY120" si="3626">SUM(BU120+BW120)</f>
        <v>0</v>
      </c>
      <c r="BZ120" s="103">
        <f t="shared" si="3526"/>
        <v>0</v>
      </c>
      <c r="CA120" s="103">
        <f t="shared" si="3527"/>
        <v>0</v>
      </c>
      <c r="CB120" s="102"/>
      <c r="CC120" s="102"/>
      <c r="CD120" s="102"/>
      <c r="CE120" s="102"/>
      <c r="CF120" s="102"/>
      <c r="CG120" s="102"/>
      <c r="CH120" s="102"/>
      <c r="CI120" s="102"/>
      <c r="CJ120" s="102">
        <f t="shared" ref="CJ120" si="3627">SUM(CF120+CH120)</f>
        <v>0</v>
      </c>
      <c r="CK120" s="102">
        <f t="shared" ref="CK120" si="3628">SUM(CG120+CI120)</f>
        <v>0</v>
      </c>
      <c r="CL120" s="103">
        <f t="shared" si="3533"/>
        <v>0</v>
      </c>
      <c r="CM120" s="103">
        <f t="shared" si="3534"/>
        <v>0</v>
      </c>
      <c r="CN120" s="102"/>
      <c r="CO120" s="102"/>
      <c r="CP120" s="102"/>
      <c r="CQ120" s="102"/>
      <c r="CR120" s="102"/>
      <c r="CS120" s="102"/>
      <c r="CT120" s="102"/>
      <c r="CU120" s="102"/>
      <c r="CV120" s="102">
        <f t="shared" ref="CV120" si="3629">SUM(CR120+CT120)</f>
        <v>0</v>
      </c>
      <c r="CW120" s="102">
        <f t="shared" ref="CW120" si="3630">SUM(CS120+CU120)</f>
        <v>0</v>
      </c>
      <c r="CX120" s="103">
        <f t="shared" si="3540"/>
        <v>0</v>
      </c>
      <c r="CY120" s="103">
        <f t="shared" si="3541"/>
        <v>0</v>
      </c>
      <c r="CZ120" s="102"/>
      <c r="DA120" s="102"/>
      <c r="DB120" s="102"/>
      <c r="DC120" s="102"/>
      <c r="DD120" s="102"/>
      <c r="DE120" s="102"/>
      <c r="DF120" s="102"/>
      <c r="DG120" s="102"/>
      <c r="DH120" s="102">
        <f t="shared" ref="DH120" si="3631">SUM(DD120+DF120)</f>
        <v>0</v>
      </c>
      <c r="DI120" s="102">
        <f t="shared" ref="DI120" si="3632">SUM(DE120+DG120)</f>
        <v>0</v>
      </c>
      <c r="DJ120" s="103">
        <f t="shared" si="3547"/>
        <v>0</v>
      </c>
      <c r="DK120" s="103">
        <f t="shared" si="3548"/>
        <v>0</v>
      </c>
      <c r="DL120" s="102"/>
      <c r="DM120" s="102"/>
      <c r="DN120" s="102"/>
      <c r="DO120" s="102"/>
      <c r="DP120" s="102"/>
      <c r="DQ120" s="102"/>
      <c r="DR120" s="102"/>
      <c r="DS120" s="102"/>
      <c r="DT120" s="102">
        <f t="shared" ref="DT120" si="3633">SUM(DP120+DR120)</f>
        <v>0</v>
      </c>
      <c r="DU120" s="102">
        <f t="shared" ref="DU120" si="3634">SUM(DQ120+DS120)</f>
        <v>0</v>
      </c>
      <c r="DV120" s="103">
        <f t="shared" si="3554"/>
        <v>0</v>
      </c>
      <c r="DW120" s="103">
        <f t="shared" si="3555"/>
        <v>0</v>
      </c>
      <c r="DX120" s="102"/>
      <c r="DY120" s="102"/>
      <c r="DZ120" s="102"/>
      <c r="EA120" s="102"/>
      <c r="EB120" s="102"/>
      <c r="EC120" s="102"/>
      <c r="ED120" s="102"/>
      <c r="EE120" s="102"/>
      <c r="EF120" s="102">
        <f t="shared" ref="EF120" si="3635">SUM(EB120+ED120)</f>
        <v>0</v>
      </c>
      <c r="EG120" s="102">
        <f t="shared" ref="EG120" si="3636">SUM(EC120+EE120)</f>
        <v>0</v>
      </c>
      <c r="EH120" s="103">
        <f t="shared" si="3561"/>
        <v>0</v>
      </c>
      <c r="EI120" s="103">
        <f t="shared" si="3562"/>
        <v>0</v>
      </c>
      <c r="EJ120" s="102"/>
      <c r="EK120" s="102"/>
      <c r="EL120" s="102"/>
      <c r="EM120" s="102"/>
      <c r="EN120" s="102"/>
      <c r="EO120" s="102"/>
      <c r="EP120" s="102"/>
      <c r="EQ120" s="102"/>
      <c r="ER120" s="102">
        <f t="shared" ref="ER120" si="3637">SUM(EN120+EP120)</f>
        <v>0</v>
      </c>
      <c r="ES120" s="102">
        <f t="shared" ref="ES120" si="3638">SUM(EO120+EQ120)</f>
        <v>0</v>
      </c>
      <c r="ET120" s="103">
        <f t="shared" si="3568"/>
        <v>0</v>
      </c>
      <c r="EU120" s="103">
        <f t="shared" si="3569"/>
        <v>0</v>
      </c>
      <c r="EV120" s="102"/>
      <c r="EW120" s="102"/>
      <c r="EX120" s="102"/>
      <c r="EY120" s="102"/>
      <c r="EZ120" s="102"/>
      <c r="FA120" s="102"/>
      <c r="FB120" s="102"/>
      <c r="FC120" s="102"/>
      <c r="FD120" s="102">
        <f t="shared" si="3601"/>
        <v>0</v>
      </c>
      <c r="FE120" s="102">
        <f t="shared" si="3602"/>
        <v>0</v>
      </c>
      <c r="FF120" s="103">
        <f t="shared" si="3575"/>
        <v>0</v>
      </c>
      <c r="FG120" s="103">
        <f t="shared" si="3576"/>
        <v>0</v>
      </c>
      <c r="FH120" s="102"/>
      <c r="FI120" s="102"/>
      <c r="FJ120" s="102"/>
      <c r="FK120" s="102"/>
      <c r="FL120" s="102"/>
      <c r="FM120" s="102"/>
      <c r="FN120" s="102"/>
      <c r="FO120" s="102"/>
      <c r="FP120" s="102">
        <f t="shared" si="3603"/>
        <v>0</v>
      </c>
      <c r="FQ120" s="102">
        <f t="shared" si="3604"/>
        <v>0</v>
      </c>
      <c r="FR120" s="103">
        <f t="shared" si="3582"/>
        <v>0</v>
      </c>
      <c r="FS120" s="103">
        <f t="shared" si="3583"/>
        <v>0</v>
      </c>
      <c r="FT120" s="102"/>
      <c r="FU120" s="102"/>
      <c r="FV120" s="102"/>
      <c r="FW120" s="102"/>
      <c r="FX120" s="102"/>
      <c r="FY120" s="102"/>
      <c r="FZ120" s="102"/>
      <c r="GA120" s="102"/>
      <c r="GB120" s="102">
        <f t="shared" si="3605"/>
        <v>0</v>
      </c>
      <c r="GC120" s="102">
        <f t="shared" si="3606"/>
        <v>0</v>
      </c>
      <c r="GD120" s="103">
        <f t="shared" si="3589"/>
        <v>0</v>
      </c>
      <c r="GE120" s="103">
        <f t="shared" si="3590"/>
        <v>0</v>
      </c>
      <c r="GF120" s="102">
        <f t="shared" si="3607"/>
        <v>0</v>
      </c>
      <c r="GG120" s="102">
        <f t="shared" si="3608"/>
        <v>0</v>
      </c>
      <c r="GH120" s="102">
        <f t="shared" si="3609"/>
        <v>0</v>
      </c>
      <c r="GI120" s="102">
        <f t="shared" si="3610"/>
        <v>0</v>
      </c>
      <c r="GJ120" s="102">
        <f t="shared" ref="GJ120" si="3639">SUM(L120,X120,AJ120,AV120,BH120,BT120,CF120,CR120,DD120,DP120,EB120,EN120,EZ120)</f>
        <v>0</v>
      </c>
      <c r="GK120" s="102">
        <f t="shared" ref="GK120" si="3640">SUM(M120,Y120,AK120,AW120,BI120,BU120,CG120,CS120,DE120,DQ120,EC120,EO120,FA120)</f>
        <v>0</v>
      </c>
      <c r="GL120" s="102">
        <f t="shared" ref="GL120" si="3641">SUM(N120,Z120,AL120,AX120,BJ120,BV120,CH120,CT120,DF120,DR120,ED120,EP120,FB120)</f>
        <v>0</v>
      </c>
      <c r="GM120" s="102">
        <f t="shared" ref="GM120" si="3642">SUM(O120,AA120,AM120,AY120,BK120,BW120,CI120,CU120,DG120,DS120,EE120,EQ120,FC120)</f>
        <v>0</v>
      </c>
      <c r="GN120" s="102">
        <f t="shared" ref="GN120" si="3643">SUM(P120,AB120,AN120,AZ120,BL120,BX120,CJ120,CV120,DH120,DT120,EF120,ER120,FD120)</f>
        <v>0</v>
      </c>
      <c r="GO120" s="102">
        <f t="shared" ref="GO120" si="3644">SUM(Q120,AC120,AO120,BA120,BM120,BY120,CK120,CW120,DI120,DU120,EG120,ES120,FE120)</f>
        <v>0</v>
      </c>
      <c r="GP120" s="102"/>
      <c r="GQ120" s="102"/>
      <c r="GR120" s="147"/>
      <c r="GS120" s="81"/>
      <c r="GT120" s="183"/>
      <c r="GU120" s="183"/>
    </row>
    <row r="121" spans="2:204" hidden="1" x14ac:dyDescent="0.2">
      <c r="B121" s="105"/>
      <c r="C121" s="111"/>
      <c r="D121" s="112"/>
      <c r="E121" s="115" t="s">
        <v>55</v>
      </c>
      <c r="F121" s="108"/>
      <c r="G121" s="109"/>
      <c r="H121" s="110">
        <f>SUM(H122:H134)</f>
        <v>0</v>
      </c>
      <c r="I121" s="110">
        <f>SUM(I122:I134)</f>
        <v>0</v>
      </c>
      <c r="J121" s="110">
        <f>SUM(J122:J134)</f>
        <v>0</v>
      </c>
      <c r="K121" s="110">
        <f>SUM(K122:K134)</f>
        <v>0</v>
      </c>
      <c r="L121" s="110">
        <f>SUM(L122,L125,L128,L131,L134)</f>
        <v>0</v>
      </c>
      <c r="M121" s="110">
        <f t="shared" ref="M121:Q121" si="3645">SUM(M122,M125,M128,M131,M134)</f>
        <v>0</v>
      </c>
      <c r="N121" s="110">
        <f t="shared" si="3645"/>
        <v>0</v>
      </c>
      <c r="O121" s="110">
        <f t="shared" si="3645"/>
        <v>0</v>
      </c>
      <c r="P121" s="110">
        <f t="shared" si="3645"/>
        <v>0</v>
      </c>
      <c r="Q121" s="110">
        <f t="shared" si="3645"/>
        <v>0</v>
      </c>
      <c r="R121" s="103">
        <f t="shared" si="2536"/>
        <v>0</v>
      </c>
      <c r="S121" s="103">
        <f t="shared" si="2537"/>
        <v>0</v>
      </c>
      <c r="T121" s="110">
        <f>SUM(T122:T134)</f>
        <v>965</v>
      </c>
      <c r="U121" s="110">
        <f>SUM(U122:U134)</f>
        <v>194667592.30200002</v>
      </c>
      <c r="V121" s="110">
        <f>SUM(V122:V134)</f>
        <v>241.25</v>
      </c>
      <c r="W121" s="110">
        <f>SUM(W122:W134)</f>
        <v>48666898.075500004</v>
      </c>
      <c r="X121" s="110">
        <f>SUM(X122,X125,X128,X131,X134)</f>
        <v>242</v>
      </c>
      <c r="Y121" s="110">
        <f t="shared" ref="Y121" si="3646">SUM(Y122,Y125,Y128,Y131,Y134)</f>
        <v>48742391.150000006</v>
      </c>
      <c r="Z121" s="110">
        <f t="shared" ref="Z121" si="3647">SUM(Z122,Z125,Z128,Z131,Z134)</f>
        <v>19</v>
      </c>
      <c r="AA121" s="110">
        <f t="shared" ref="AA121" si="3648">SUM(AA122,AA125,AA128,AA131,AA134)</f>
        <v>3844126.4699999997</v>
      </c>
      <c r="AB121" s="110">
        <f t="shared" ref="AB121" si="3649">SUM(AB122,AB125,AB128,AB131,AB134)</f>
        <v>261</v>
      </c>
      <c r="AC121" s="110">
        <f t="shared" ref="AC121" si="3650">SUM(AC122,AC125,AC128,AC131,AC134)</f>
        <v>52586517.620000005</v>
      </c>
      <c r="AD121" s="103">
        <f t="shared" si="3498"/>
        <v>0.75</v>
      </c>
      <c r="AE121" s="103">
        <f t="shared" si="3499"/>
        <v>75493.074500001967</v>
      </c>
      <c r="AF121" s="110">
        <f>SUM(AF122:AF134)</f>
        <v>0</v>
      </c>
      <c r="AG121" s="110">
        <f>SUM(AG122:AG134)</f>
        <v>0</v>
      </c>
      <c r="AH121" s="110">
        <f>SUM(AH122:AH134)</f>
        <v>0</v>
      </c>
      <c r="AI121" s="110">
        <f>SUM(AI122:AI134)</f>
        <v>0</v>
      </c>
      <c r="AJ121" s="110">
        <f>SUM(AJ122,AJ125,AJ128,AJ131,AJ134)</f>
        <v>0</v>
      </c>
      <c r="AK121" s="110">
        <f t="shared" ref="AK121" si="3651">SUM(AK122,AK125,AK128,AK131,AK134)</f>
        <v>0</v>
      </c>
      <c r="AL121" s="110">
        <f t="shared" ref="AL121" si="3652">SUM(AL122,AL125,AL128,AL131,AL134)</f>
        <v>0</v>
      </c>
      <c r="AM121" s="110">
        <f t="shared" ref="AM121" si="3653">SUM(AM122,AM125,AM128,AM131,AM134)</f>
        <v>0</v>
      </c>
      <c r="AN121" s="110">
        <f t="shared" ref="AN121" si="3654">SUM(AN122,AN125,AN128,AN131,AN134)</f>
        <v>0</v>
      </c>
      <c r="AO121" s="110">
        <f t="shared" ref="AO121" si="3655">SUM(AO122,AO125,AO128,AO131,AO134)</f>
        <v>0</v>
      </c>
      <c r="AP121" s="103">
        <f t="shared" si="3505"/>
        <v>0</v>
      </c>
      <c r="AQ121" s="103">
        <f t="shared" si="3506"/>
        <v>0</v>
      </c>
      <c r="AR121" s="110">
        <f>SUM(AR122:AR134)</f>
        <v>0</v>
      </c>
      <c r="AS121" s="110">
        <f>SUM(AS122:AS134)</f>
        <v>0</v>
      </c>
      <c r="AT121" s="110">
        <f>SUM(AT122:AT134)</f>
        <v>0</v>
      </c>
      <c r="AU121" s="110">
        <f>SUM(AU122:AU134)</f>
        <v>0</v>
      </c>
      <c r="AV121" s="110">
        <f>SUM(AV122,AV125,AV128,AV131,AV134)</f>
        <v>0</v>
      </c>
      <c r="AW121" s="110">
        <f t="shared" ref="AW121" si="3656">SUM(AW122,AW125,AW128,AW131,AW134)</f>
        <v>0</v>
      </c>
      <c r="AX121" s="110">
        <f t="shared" ref="AX121" si="3657">SUM(AX122,AX125,AX128,AX131,AX134)</f>
        <v>0</v>
      </c>
      <c r="AY121" s="110">
        <f t="shared" ref="AY121" si="3658">SUM(AY122,AY125,AY128,AY131,AY134)</f>
        <v>0</v>
      </c>
      <c r="AZ121" s="110">
        <f t="shared" ref="AZ121" si="3659">SUM(AZ122,AZ125,AZ128,AZ131,AZ134)</f>
        <v>0</v>
      </c>
      <c r="BA121" s="110">
        <f t="shared" ref="BA121" si="3660">SUM(BA122,BA125,BA128,BA131,BA134)</f>
        <v>0</v>
      </c>
      <c r="BB121" s="103">
        <f t="shared" si="3512"/>
        <v>0</v>
      </c>
      <c r="BC121" s="103">
        <f t="shared" si="3513"/>
        <v>0</v>
      </c>
      <c r="BD121" s="110">
        <f>SUM(BD122:BD134)</f>
        <v>380</v>
      </c>
      <c r="BE121" s="110">
        <f>SUM(BE122:BE134)</f>
        <v>78860166.011999995</v>
      </c>
      <c r="BF121" s="110">
        <f>SUM(BF122:BF134)</f>
        <v>95</v>
      </c>
      <c r="BG121" s="110">
        <f>SUM(BG122:BG134)</f>
        <v>19715041.502999999</v>
      </c>
      <c r="BH121" s="110">
        <f>SUM(BH122,BH125,BH128,BH131,BH134)</f>
        <v>81</v>
      </c>
      <c r="BI121" s="110">
        <f t="shared" ref="BI121" si="3661">SUM(BI122,BI125,BI128,BI131,BI134)</f>
        <v>12617769.970000003</v>
      </c>
      <c r="BJ121" s="110">
        <f t="shared" ref="BJ121" si="3662">SUM(BJ122,BJ125,BJ128,BJ131,BJ134)</f>
        <v>0</v>
      </c>
      <c r="BK121" s="110">
        <f t="shared" ref="BK121" si="3663">SUM(BK122,BK125,BK128,BK131,BK134)</f>
        <v>0</v>
      </c>
      <c r="BL121" s="110">
        <f t="shared" ref="BL121" si="3664">SUM(BL122,BL125,BL128,BL131,BL134)</f>
        <v>81</v>
      </c>
      <c r="BM121" s="110">
        <f t="shared" ref="BM121" si="3665">SUM(BM122,BM125,BM128,BM131,BM134)</f>
        <v>12617769.970000003</v>
      </c>
      <c r="BN121" s="103">
        <f t="shared" si="3519"/>
        <v>-14</v>
      </c>
      <c r="BO121" s="103">
        <f t="shared" si="3520"/>
        <v>-7097271.5329999961</v>
      </c>
      <c r="BP121" s="110">
        <f>SUM(BP122:BP134)</f>
        <v>288</v>
      </c>
      <c r="BQ121" s="110">
        <f>SUM(BQ122:BQ134)</f>
        <v>63371167.989800006</v>
      </c>
      <c r="BR121" s="110">
        <f>SUM(BR122:BR134)</f>
        <v>72</v>
      </c>
      <c r="BS121" s="110">
        <f>SUM(BS122:BS134)</f>
        <v>15842791.997450002</v>
      </c>
      <c r="BT121" s="110">
        <f>SUM(BT122,BT125,BT128,BT131,BT134)</f>
        <v>84</v>
      </c>
      <c r="BU121" s="110">
        <f t="shared" ref="BU121" si="3666">SUM(BU122,BU125,BU128,BU131,BU134)</f>
        <v>18379964.500000007</v>
      </c>
      <c r="BV121" s="110">
        <f t="shared" ref="BV121" si="3667">SUM(BV122,BV125,BV128,BV131,BV134)</f>
        <v>33</v>
      </c>
      <c r="BW121" s="110">
        <f t="shared" ref="BW121" si="3668">SUM(BW122,BW125,BW128,BW131,BW134)</f>
        <v>7338640.0099999988</v>
      </c>
      <c r="BX121" s="110">
        <f t="shared" ref="BX121" si="3669">SUM(BX122,BX125,BX128,BX131,BX134)</f>
        <v>117</v>
      </c>
      <c r="BY121" s="110">
        <f t="shared" ref="BY121" si="3670">SUM(BY122,BY125,BY128,BY131,BY134)</f>
        <v>25718604.510000009</v>
      </c>
      <c r="BZ121" s="103">
        <f t="shared" si="3526"/>
        <v>12</v>
      </c>
      <c r="CA121" s="103">
        <f t="shared" si="3527"/>
        <v>2537172.5025500059</v>
      </c>
      <c r="CB121" s="110">
        <f t="shared" ref="CB121:EA121" si="3671">SUM(CB122:CB134)</f>
        <v>0</v>
      </c>
      <c r="CC121" s="110">
        <f t="shared" si="3671"/>
        <v>0</v>
      </c>
      <c r="CD121" s="110">
        <f t="shared" si="3671"/>
        <v>0</v>
      </c>
      <c r="CE121" s="110">
        <f t="shared" si="3671"/>
        <v>0</v>
      </c>
      <c r="CF121" s="110">
        <f>SUM(CF122,CF125,CF128,CF131,CF134)</f>
        <v>0</v>
      </c>
      <c r="CG121" s="110">
        <f t="shared" ref="CG121" si="3672">SUM(CG122,CG125,CG128,CG131,CG134)</f>
        <v>0</v>
      </c>
      <c r="CH121" s="110">
        <f t="shared" ref="CH121" si="3673">SUM(CH122,CH125,CH128,CH131,CH134)</f>
        <v>0</v>
      </c>
      <c r="CI121" s="110">
        <f t="shared" ref="CI121" si="3674">SUM(CI122,CI125,CI128,CI131,CI134)</f>
        <v>0</v>
      </c>
      <c r="CJ121" s="110">
        <f t="shared" ref="CJ121" si="3675">SUM(CJ122,CJ125,CJ128,CJ131,CJ134)</f>
        <v>0</v>
      </c>
      <c r="CK121" s="110">
        <f t="shared" ref="CK121" si="3676">SUM(CK122,CK125,CK128,CK131,CK134)</f>
        <v>0</v>
      </c>
      <c r="CL121" s="103">
        <f t="shared" si="3533"/>
        <v>0</v>
      </c>
      <c r="CM121" s="103">
        <f t="shared" si="3534"/>
        <v>0</v>
      </c>
      <c r="CN121" s="110">
        <f t="shared" si="3671"/>
        <v>0</v>
      </c>
      <c r="CO121" s="110">
        <f t="shared" si="3671"/>
        <v>0</v>
      </c>
      <c r="CP121" s="110">
        <f t="shared" si="3671"/>
        <v>0</v>
      </c>
      <c r="CQ121" s="110">
        <f t="shared" si="3671"/>
        <v>0</v>
      </c>
      <c r="CR121" s="110">
        <f>SUM(CR122,CR125,CR128,CR131,CR134)</f>
        <v>0</v>
      </c>
      <c r="CS121" s="110">
        <f t="shared" ref="CS121" si="3677">SUM(CS122,CS125,CS128,CS131,CS134)</f>
        <v>0</v>
      </c>
      <c r="CT121" s="110">
        <f t="shared" ref="CT121" si="3678">SUM(CT122,CT125,CT128,CT131,CT134)</f>
        <v>0</v>
      </c>
      <c r="CU121" s="110">
        <f t="shared" ref="CU121" si="3679">SUM(CU122,CU125,CU128,CU131,CU134)</f>
        <v>0</v>
      </c>
      <c r="CV121" s="110">
        <f t="shared" ref="CV121" si="3680">SUM(CV122,CV125,CV128,CV131,CV134)</f>
        <v>0</v>
      </c>
      <c r="CW121" s="110">
        <f t="shared" ref="CW121" si="3681">SUM(CW122,CW125,CW128,CW131,CW134)</f>
        <v>0</v>
      </c>
      <c r="CX121" s="103">
        <f t="shared" si="3540"/>
        <v>0</v>
      </c>
      <c r="CY121" s="103">
        <f t="shared" si="3541"/>
        <v>0</v>
      </c>
      <c r="CZ121" s="110">
        <f t="shared" si="3671"/>
        <v>0</v>
      </c>
      <c r="DA121" s="110">
        <f t="shared" si="3671"/>
        <v>0</v>
      </c>
      <c r="DB121" s="110">
        <f t="shared" si="3671"/>
        <v>0</v>
      </c>
      <c r="DC121" s="110">
        <f t="shared" si="3671"/>
        <v>0</v>
      </c>
      <c r="DD121" s="110">
        <f>SUM(DD122,DD125,DD128,DD131,DD134)</f>
        <v>0</v>
      </c>
      <c r="DE121" s="110">
        <f t="shared" ref="DE121" si="3682">SUM(DE122,DE125,DE128,DE131,DE134)</f>
        <v>0</v>
      </c>
      <c r="DF121" s="110">
        <f t="shared" ref="DF121" si="3683">SUM(DF122,DF125,DF128,DF131,DF134)</f>
        <v>0</v>
      </c>
      <c r="DG121" s="110">
        <f t="shared" ref="DG121" si="3684">SUM(DG122,DG125,DG128,DG131,DG134)</f>
        <v>0</v>
      </c>
      <c r="DH121" s="110">
        <f t="shared" ref="DH121" si="3685">SUM(DH122,DH125,DH128,DH131,DH134)</f>
        <v>0</v>
      </c>
      <c r="DI121" s="110">
        <f t="shared" ref="DI121" si="3686">SUM(DI122,DI125,DI128,DI131,DI134)</f>
        <v>0</v>
      </c>
      <c r="DJ121" s="103">
        <f t="shared" si="3547"/>
        <v>0</v>
      </c>
      <c r="DK121" s="103">
        <f t="shared" si="3548"/>
        <v>0</v>
      </c>
      <c r="DL121" s="110">
        <f t="shared" si="3671"/>
        <v>0</v>
      </c>
      <c r="DM121" s="110">
        <f t="shared" si="3671"/>
        <v>0</v>
      </c>
      <c r="DN121" s="110">
        <f t="shared" si="3671"/>
        <v>0</v>
      </c>
      <c r="DO121" s="110">
        <f t="shared" si="3671"/>
        <v>0</v>
      </c>
      <c r="DP121" s="110">
        <f>SUM(DP122,DP125,DP128,DP131,DP134)</f>
        <v>0</v>
      </c>
      <c r="DQ121" s="110">
        <f t="shared" ref="DQ121" si="3687">SUM(DQ122,DQ125,DQ128,DQ131,DQ134)</f>
        <v>0</v>
      </c>
      <c r="DR121" s="110">
        <f t="shared" ref="DR121" si="3688">SUM(DR122,DR125,DR128,DR131,DR134)</f>
        <v>0</v>
      </c>
      <c r="DS121" s="110">
        <f t="shared" ref="DS121" si="3689">SUM(DS122,DS125,DS128,DS131,DS134)</f>
        <v>0</v>
      </c>
      <c r="DT121" s="110">
        <f t="shared" ref="DT121" si="3690">SUM(DT122,DT125,DT128,DT131,DT134)</f>
        <v>0</v>
      </c>
      <c r="DU121" s="110">
        <f t="shared" ref="DU121" si="3691">SUM(DU122,DU125,DU128,DU131,DU134)</f>
        <v>0</v>
      </c>
      <c r="DV121" s="163">
        <f t="shared" si="3554"/>
        <v>0</v>
      </c>
      <c r="DW121" s="163">
        <f t="shared" si="3555"/>
        <v>0</v>
      </c>
      <c r="DX121" s="110">
        <f t="shared" si="3671"/>
        <v>0</v>
      </c>
      <c r="DY121" s="110">
        <f t="shared" si="3671"/>
        <v>0</v>
      </c>
      <c r="DZ121" s="110">
        <f t="shared" si="3671"/>
        <v>0</v>
      </c>
      <c r="EA121" s="110">
        <f t="shared" si="3671"/>
        <v>0</v>
      </c>
      <c r="EB121" s="110">
        <f>SUM(EB122,EB125,EB128,EB131,EB134)</f>
        <v>0</v>
      </c>
      <c r="EC121" s="110">
        <f t="shared" ref="EC121" si="3692">SUM(EC122,EC125,EC128,EC131,EC134)</f>
        <v>0</v>
      </c>
      <c r="ED121" s="110">
        <f t="shared" ref="ED121" si="3693">SUM(ED122,ED125,ED128,ED131,ED134)</f>
        <v>0</v>
      </c>
      <c r="EE121" s="110">
        <f t="shared" ref="EE121" si="3694">SUM(EE122,EE125,EE128,EE131,EE134)</f>
        <v>0</v>
      </c>
      <c r="EF121" s="110">
        <f t="shared" ref="EF121" si="3695">SUM(EF122,EF125,EF128,EF131,EF134)</f>
        <v>0</v>
      </c>
      <c r="EG121" s="110">
        <f t="shared" ref="EG121" si="3696">SUM(EG122,EG125,EG128,EG131,EG134)</f>
        <v>0</v>
      </c>
      <c r="EH121" s="103">
        <f t="shared" si="3561"/>
        <v>0</v>
      </c>
      <c r="EI121" s="103">
        <f t="shared" si="3562"/>
        <v>0</v>
      </c>
      <c r="EJ121" s="110">
        <f t="shared" ref="EJ121:GQ121" si="3697">SUM(EJ122:EJ134)</f>
        <v>241</v>
      </c>
      <c r="EK121" s="110">
        <f t="shared" si="3697"/>
        <v>45712020.202799998</v>
      </c>
      <c r="EL121" s="110">
        <f t="shared" si="3697"/>
        <v>60.25</v>
      </c>
      <c r="EM121" s="110">
        <f t="shared" si="3697"/>
        <v>11428005.0507</v>
      </c>
      <c r="EN121" s="110">
        <f>SUM(EN122,EN125,EN128,EN131,EN134)</f>
        <v>33</v>
      </c>
      <c r="EO121" s="110">
        <f t="shared" ref="EO121" si="3698">SUM(EO122,EO125,EO128,EO131,EO134)</f>
        <v>6283157.46</v>
      </c>
      <c r="EP121" s="110">
        <f t="shared" ref="EP121" si="3699">SUM(EP122,EP125,EP128,EP131,EP134)</f>
        <v>5</v>
      </c>
      <c r="EQ121" s="110">
        <f t="shared" ref="EQ121" si="3700">SUM(EQ122,EQ125,EQ128,EQ131,EQ134)</f>
        <v>933941.3</v>
      </c>
      <c r="ER121" s="110">
        <f t="shared" ref="ER121" si="3701">SUM(ER122,ER125,ER128,ER131,ER134)</f>
        <v>38</v>
      </c>
      <c r="ES121" s="110">
        <f t="shared" ref="ES121" si="3702">SUM(ES122,ES125,ES128,ES131,ES134)</f>
        <v>7217098.7599999998</v>
      </c>
      <c r="ET121" s="103">
        <f t="shared" si="3568"/>
        <v>-27.25</v>
      </c>
      <c r="EU121" s="103">
        <f t="shared" si="3569"/>
        <v>-5144847.5906999996</v>
      </c>
      <c r="EV121" s="110">
        <f t="shared" si="3697"/>
        <v>0</v>
      </c>
      <c r="EW121" s="110">
        <f t="shared" si="3697"/>
        <v>0</v>
      </c>
      <c r="EX121" s="110">
        <f t="shared" si="3697"/>
        <v>0</v>
      </c>
      <c r="EY121" s="110">
        <f t="shared" si="3697"/>
        <v>0</v>
      </c>
      <c r="EZ121" s="110">
        <f>SUM(EZ122,EZ125,EZ128,EZ131,EZ134)</f>
        <v>0</v>
      </c>
      <c r="FA121" s="110">
        <f t="shared" ref="FA121" si="3703">SUM(FA122,FA125,FA128,FA131,FA134)</f>
        <v>0</v>
      </c>
      <c r="FB121" s="110">
        <f t="shared" ref="FB121" si="3704">SUM(FB122,FB125,FB128,FB131,FB134)</f>
        <v>0</v>
      </c>
      <c r="FC121" s="110">
        <f t="shared" ref="FC121" si="3705">SUM(FC122,FC125,FC128,FC131,FC134)</f>
        <v>0</v>
      </c>
      <c r="FD121" s="110">
        <f t="shared" ref="FD121" si="3706">SUM(FD122,FD125,FD128,FD131,FD134)</f>
        <v>0</v>
      </c>
      <c r="FE121" s="110">
        <f t="shared" ref="FE121" si="3707">SUM(FE122,FE125,FE128,FE131,FE134)</f>
        <v>0</v>
      </c>
      <c r="FF121" s="103">
        <f t="shared" si="3575"/>
        <v>0</v>
      </c>
      <c r="FG121" s="103">
        <f t="shared" si="3576"/>
        <v>0</v>
      </c>
      <c r="FH121" s="110">
        <f t="shared" si="3697"/>
        <v>0</v>
      </c>
      <c r="FI121" s="110">
        <f t="shared" si="3697"/>
        <v>0</v>
      </c>
      <c r="FJ121" s="110">
        <f t="shared" si="3697"/>
        <v>0</v>
      </c>
      <c r="FK121" s="110">
        <f t="shared" si="3697"/>
        <v>0</v>
      </c>
      <c r="FL121" s="110">
        <f>SUM(FL122,FL125,FL128,FL131,FL134)</f>
        <v>0</v>
      </c>
      <c r="FM121" s="110">
        <f t="shared" ref="FM121" si="3708">SUM(FM122,FM125,FM128,FM131,FM134)</f>
        <v>0</v>
      </c>
      <c r="FN121" s="110">
        <f t="shared" ref="FN121" si="3709">SUM(FN122,FN125,FN128,FN131,FN134)</f>
        <v>0</v>
      </c>
      <c r="FO121" s="110">
        <f t="shared" ref="FO121" si="3710">SUM(FO122,FO125,FO128,FO131,FO134)</f>
        <v>0</v>
      </c>
      <c r="FP121" s="110">
        <f t="shared" ref="FP121" si="3711">SUM(FP122,FP125,FP128,FP131,FP134)</f>
        <v>0</v>
      </c>
      <c r="FQ121" s="110">
        <f t="shared" ref="FQ121" si="3712">SUM(FQ122,FQ125,FQ128,FQ131,FQ134)</f>
        <v>0</v>
      </c>
      <c r="FR121" s="103">
        <f t="shared" si="3582"/>
        <v>0</v>
      </c>
      <c r="FS121" s="103">
        <f t="shared" si="3583"/>
        <v>0</v>
      </c>
      <c r="FT121" s="110">
        <f t="shared" si="3697"/>
        <v>0</v>
      </c>
      <c r="FU121" s="110">
        <f t="shared" si="3697"/>
        <v>0</v>
      </c>
      <c r="FV121" s="110">
        <f t="shared" si="3697"/>
        <v>0</v>
      </c>
      <c r="FW121" s="110">
        <f t="shared" si="3697"/>
        <v>0</v>
      </c>
      <c r="FX121" s="110">
        <f>SUM(FX122,FX125,FX128,FX131,FX134)</f>
        <v>0</v>
      </c>
      <c r="FY121" s="110">
        <f t="shared" ref="FY121" si="3713">SUM(FY122,FY125,FY128,FY131,FY134)</f>
        <v>0</v>
      </c>
      <c r="FZ121" s="110">
        <f t="shared" ref="FZ121" si="3714">SUM(FZ122,FZ125,FZ128,FZ131,FZ134)</f>
        <v>0</v>
      </c>
      <c r="GA121" s="110">
        <f t="shared" ref="GA121" si="3715">SUM(GA122,GA125,GA128,GA131,GA134)</f>
        <v>0</v>
      </c>
      <c r="GB121" s="110">
        <f t="shared" ref="GB121" si="3716">SUM(GB122,GB125,GB128,GB131,GB134)</f>
        <v>0</v>
      </c>
      <c r="GC121" s="110">
        <f t="shared" ref="GC121" si="3717">SUM(GC122,GC125,GC128,GC131,GC134)</f>
        <v>0</v>
      </c>
      <c r="GD121" s="103">
        <f t="shared" si="3589"/>
        <v>0</v>
      </c>
      <c r="GE121" s="103">
        <f t="shared" si="3590"/>
        <v>0</v>
      </c>
      <c r="GF121" s="110">
        <f>SUM(GF122,GF125,GF128,GF131,GF134)</f>
        <v>1874</v>
      </c>
      <c r="GG121" s="110">
        <f t="shared" ref="GG121:GO121" si="3718">SUM(GG122,GG125,GG128,GG131,GG134)</f>
        <v>382610946.50659996</v>
      </c>
      <c r="GH121" s="133">
        <f t="shared" ref="GH121:GH122" si="3719">SUM(GF121/12*$A$2)</f>
        <v>468.5</v>
      </c>
      <c r="GI121" s="199">
        <f t="shared" ref="GI121:GI122" si="3720">SUM(GG121/12*$A$2)</f>
        <v>95652736.626649991</v>
      </c>
      <c r="GJ121" s="110">
        <f t="shared" si="3718"/>
        <v>440</v>
      </c>
      <c r="GK121" s="110">
        <f t="shared" si="3718"/>
        <v>86023283.080000013</v>
      </c>
      <c r="GL121" s="110">
        <f t="shared" si="3718"/>
        <v>57</v>
      </c>
      <c r="GM121" s="110">
        <f t="shared" si="3718"/>
        <v>12116707.779999997</v>
      </c>
      <c r="GN121" s="110">
        <f t="shared" si="3718"/>
        <v>497</v>
      </c>
      <c r="GO121" s="110">
        <f t="shared" si="3718"/>
        <v>98139990.860000014</v>
      </c>
      <c r="GP121" s="110">
        <f t="shared" si="3697"/>
        <v>-28.5</v>
      </c>
      <c r="GQ121" s="110">
        <f t="shared" si="3697"/>
        <v>-9629453.5466499794</v>
      </c>
      <c r="GR121" s="147"/>
      <c r="GS121" s="81"/>
      <c r="GT121" s="183"/>
      <c r="GU121" s="183"/>
    </row>
    <row r="122" spans="2:204" ht="15.75" hidden="1" customHeight="1" x14ac:dyDescent="0.2">
      <c r="B122" s="105"/>
      <c r="C122" s="111"/>
      <c r="D122" s="112"/>
      <c r="E122" s="127" t="s">
        <v>56</v>
      </c>
      <c r="F122" s="129">
        <v>27</v>
      </c>
      <c r="G122" s="130">
        <v>209492.0724</v>
      </c>
      <c r="H122" s="110"/>
      <c r="I122" s="110">
        <v>0</v>
      </c>
      <c r="J122" s="110">
        <f t="shared" si="278"/>
        <v>0</v>
      </c>
      <c r="K122" s="110">
        <f t="shared" si="279"/>
        <v>0</v>
      </c>
      <c r="L122" s="110">
        <f>SUM(L123:L124)</f>
        <v>0</v>
      </c>
      <c r="M122" s="110">
        <f t="shared" ref="M122:Q122" si="3721">SUM(M123:M124)</f>
        <v>0</v>
      </c>
      <c r="N122" s="110">
        <f t="shared" si="3721"/>
        <v>0</v>
      </c>
      <c r="O122" s="110">
        <f t="shared" si="3721"/>
        <v>0</v>
      </c>
      <c r="P122" s="110">
        <f t="shared" si="3721"/>
        <v>0</v>
      </c>
      <c r="Q122" s="110">
        <f t="shared" si="3721"/>
        <v>0</v>
      </c>
      <c r="R122" s="126">
        <f t="shared" si="2536"/>
        <v>0</v>
      </c>
      <c r="S122" s="126">
        <f t="shared" si="2537"/>
        <v>0</v>
      </c>
      <c r="T122" s="110">
        <v>635</v>
      </c>
      <c r="U122" s="110">
        <v>133027465.97400001</v>
      </c>
      <c r="V122" s="110">
        <f t="shared" si="281"/>
        <v>158.75</v>
      </c>
      <c r="W122" s="110">
        <f t="shared" si="282"/>
        <v>33256866.493500002</v>
      </c>
      <c r="X122" s="110">
        <f>SUM(X123:X124)</f>
        <v>156</v>
      </c>
      <c r="Y122" s="110">
        <f t="shared" ref="Y122" si="3722">SUM(Y123:Y124)</f>
        <v>32678600.790000007</v>
      </c>
      <c r="Z122" s="110">
        <f t="shared" ref="Z122" si="3723">SUM(Z123:Z124)</f>
        <v>13</v>
      </c>
      <c r="AA122" s="110">
        <f t="shared" ref="AA122" si="3724">SUM(AA123:AA124)</f>
        <v>2723396.9099999997</v>
      </c>
      <c r="AB122" s="110">
        <f t="shared" ref="AB122" si="3725">SUM(AB123:AB124)</f>
        <v>169</v>
      </c>
      <c r="AC122" s="110">
        <f t="shared" ref="AC122" si="3726">SUM(AC123:AC124)</f>
        <v>35401997.700000003</v>
      </c>
      <c r="AD122" s="126">
        <f t="shared" si="3498"/>
        <v>-2.75</v>
      </c>
      <c r="AE122" s="126">
        <f t="shared" si="3499"/>
        <v>-578265.70349999517</v>
      </c>
      <c r="AF122" s="110">
        <f>VLOOKUP($E122,'ВМП план'!$B$8:$AL$43,12,0)</f>
        <v>0</v>
      </c>
      <c r="AG122" s="110">
        <f>VLOOKUP($E122,'ВМП план'!$B$8:$AL$43,13,0)</f>
        <v>0</v>
      </c>
      <c r="AH122" s="110">
        <f t="shared" si="288"/>
        <v>0</v>
      </c>
      <c r="AI122" s="110">
        <f t="shared" si="289"/>
        <v>0</v>
      </c>
      <c r="AJ122" s="110">
        <f>SUM(AJ123:AJ124)</f>
        <v>0</v>
      </c>
      <c r="AK122" s="110">
        <f t="shared" ref="AK122" si="3727">SUM(AK123:AK124)</f>
        <v>0</v>
      </c>
      <c r="AL122" s="110">
        <f t="shared" ref="AL122" si="3728">SUM(AL123:AL124)</f>
        <v>0</v>
      </c>
      <c r="AM122" s="110">
        <f t="shared" ref="AM122" si="3729">SUM(AM123:AM124)</f>
        <v>0</v>
      </c>
      <c r="AN122" s="110">
        <f t="shared" ref="AN122" si="3730">SUM(AN123:AN124)</f>
        <v>0</v>
      </c>
      <c r="AO122" s="110">
        <f t="shared" ref="AO122" si="3731">SUM(AO123:AO124)</f>
        <v>0</v>
      </c>
      <c r="AP122" s="126">
        <f t="shared" si="3505"/>
        <v>0</v>
      </c>
      <c r="AQ122" s="126">
        <f t="shared" si="3506"/>
        <v>0</v>
      </c>
      <c r="AR122" s="110"/>
      <c r="AS122" s="110"/>
      <c r="AT122" s="110">
        <f t="shared" si="295"/>
        <v>0</v>
      </c>
      <c r="AU122" s="110">
        <f t="shared" si="296"/>
        <v>0</v>
      </c>
      <c r="AV122" s="110">
        <f>SUM(AV123:AV124)</f>
        <v>0</v>
      </c>
      <c r="AW122" s="110">
        <f t="shared" ref="AW122" si="3732">SUM(AW123:AW124)</f>
        <v>0</v>
      </c>
      <c r="AX122" s="110">
        <f t="shared" ref="AX122" si="3733">SUM(AX123:AX124)</f>
        <v>0</v>
      </c>
      <c r="AY122" s="110">
        <f t="shared" ref="AY122" si="3734">SUM(AY123:AY124)</f>
        <v>0</v>
      </c>
      <c r="AZ122" s="110">
        <f t="shared" ref="AZ122" si="3735">SUM(AZ123:AZ124)</f>
        <v>0</v>
      </c>
      <c r="BA122" s="110">
        <f t="shared" ref="BA122" si="3736">SUM(BA123:BA124)</f>
        <v>0</v>
      </c>
      <c r="BB122" s="126">
        <f t="shared" si="3512"/>
        <v>0</v>
      </c>
      <c r="BC122" s="126">
        <f t="shared" si="3513"/>
        <v>0</v>
      </c>
      <c r="BD122" s="110">
        <v>30</v>
      </c>
      <c r="BE122" s="110">
        <v>6284762.1720000003</v>
      </c>
      <c r="BF122" s="110">
        <f t="shared" si="302"/>
        <v>7.5</v>
      </c>
      <c r="BG122" s="110">
        <f t="shared" si="303"/>
        <v>1571190.5430000001</v>
      </c>
      <c r="BH122" s="110">
        <f>SUM(BH123:BH124)</f>
        <v>5</v>
      </c>
      <c r="BI122" s="110">
        <f t="shared" ref="BI122" si="3737">SUM(BI123:BI124)</f>
        <v>1047460.3500000001</v>
      </c>
      <c r="BJ122" s="110">
        <f t="shared" ref="BJ122" si="3738">SUM(BJ123:BJ124)</f>
        <v>0</v>
      </c>
      <c r="BK122" s="110">
        <f t="shared" ref="BK122" si="3739">SUM(BK123:BK124)</f>
        <v>0</v>
      </c>
      <c r="BL122" s="110">
        <f t="shared" ref="BL122" si="3740">SUM(BL123:BL124)</f>
        <v>5</v>
      </c>
      <c r="BM122" s="110">
        <f t="shared" ref="BM122" si="3741">SUM(BM123:BM124)</f>
        <v>1047460.3500000001</v>
      </c>
      <c r="BN122" s="126">
        <f t="shared" si="3519"/>
        <v>-2.5</v>
      </c>
      <c r="BO122" s="126">
        <f t="shared" si="3520"/>
        <v>-523730.19299999997</v>
      </c>
      <c r="BP122" s="110">
        <v>1</v>
      </c>
      <c r="BQ122" s="110">
        <v>209492.0724</v>
      </c>
      <c r="BR122" s="110">
        <f t="shared" si="309"/>
        <v>0.25</v>
      </c>
      <c r="BS122" s="110">
        <f t="shared" si="310"/>
        <v>52373.018100000001</v>
      </c>
      <c r="BT122" s="110">
        <f>SUM(BT123:BT124)</f>
        <v>1</v>
      </c>
      <c r="BU122" s="110">
        <f t="shared" ref="BU122" si="3742">SUM(BU123:BU124)</f>
        <v>209492.07</v>
      </c>
      <c r="BV122" s="110">
        <f t="shared" ref="BV122" si="3743">SUM(BV123:BV124)</f>
        <v>0</v>
      </c>
      <c r="BW122" s="110">
        <f t="shared" ref="BW122" si="3744">SUM(BW123:BW124)</f>
        <v>0</v>
      </c>
      <c r="BX122" s="110">
        <f t="shared" ref="BX122" si="3745">SUM(BX123:BX124)</f>
        <v>1</v>
      </c>
      <c r="BY122" s="110">
        <f t="shared" ref="BY122" si="3746">SUM(BY123:BY124)</f>
        <v>209492.07</v>
      </c>
      <c r="BZ122" s="126">
        <f t="shared" si="3526"/>
        <v>0.75</v>
      </c>
      <c r="CA122" s="126">
        <f t="shared" si="3527"/>
        <v>157119.05190000002</v>
      </c>
      <c r="CB122" s="110"/>
      <c r="CC122" s="110">
        <v>0</v>
      </c>
      <c r="CD122" s="110">
        <f t="shared" si="316"/>
        <v>0</v>
      </c>
      <c r="CE122" s="110">
        <f t="shared" si="317"/>
        <v>0</v>
      </c>
      <c r="CF122" s="110">
        <f>SUM(CF123:CF124)</f>
        <v>0</v>
      </c>
      <c r="CG122" s="110">
        <f t="shared" ref="CG122" si="3747">SUM(CG123:CG124)</f>
        <v>0</v>
      </c>
      <c r="CH122" s="110">
        <f t="shared" ref="CH122" si="3748">SUM(CH123:CH124)</f>
        <v>0</v>
      </c>
      <c r="CI122" s="110">
        <f t="shared" ref="CI122" si="3749">SUM(CI123:CI124)</f>
        <v>0</v>
      </c>
      <c r="CJ122" s="110">
        <f t="shared" ref="CJ122" si="3750">SUM(CJ123:CJ124)</f>
        <v>0</v>
      </c>
      <c r="CK122" s="110">
        <f t="shared" ref="CK122" si="3751">SUM(CK123:CK124)</f>
        <v>0</v>
      </c>
      <c r="CL122" s="126">
        <f t="shared" si="3533"/>
        <v>0</v>
      </c>
      <c r="CM122" s="126">
        <f t="shared" si="3534"/>
        <v>0</v>
      </c>
      <c r="CN122" s="110"/>
      <c r="CO122" s="110"/>
      <c r="CP122" s="110">
        <f t="shared" si="323"/>
        <v>0</v>
      </c>
      <c r="CQ122" s="110">
        <f t="shared" si="324"/>
        <v>0</v>
      </c>
      <c r="CR122" s="110">
        <f>SUM(CR123:CR124)</f>
        <v>0</v>
      </c>
      <c r="CS122" s="110">
        <f t="shared" ref="CS122" si="3752">SUM(CS123:CS124)</f>
        <v>0</v>
      </c>
      <c r="CT122" s="110">
        <f t="shared" ref="CT122" si="3753">SUM(CT123:CT124)</f>
        <v>0</v>
      </c>
      <c r="CU122" s="110">
        <f t="shared" ref="CU122" si="3754">SUM(CU123:CU124)</f>
        <v>0</v>
      </c>
      <c r="CV122" s="110">
        <f t="shared" ref="CV122" si="3755">SUM(CV123:CV124)</f>
        <v>0</v>
      </c>
      <c r="CW122" s="110">
        <f t="shared" ref="CW122" si="3756">SUM(CW123:CW124)</f>
        <v>0</v>
      </c>
      <c r="CX122" s="126">
        <f t="shared" si="3540"/>
        <v>0</v>
      </c>
      <c r="CY122" s="126">
        <f t="shared" si="3541"/>
        <v>0</v>
      </c>
      <c r="CZ122" s="110"/>
      <c r="DA122" s="110"/>
      <c r="DB122" s="110">
        <f t="shared" si="330"/>
        <v>0</v>
      </c>
      <c r="DC122" s="110">
        <f t="shared" si="331"/>
        <v>0</v>
      </c>
      <c r="DD122" s="110">
        <f>SUM(DD123:DD124)</f>
        <v>0</v>
      </c>
      <c r="DE122" s="110">
        <f t="shared" ref="DE122" si="3757">SUM(DE123:DE124)</f>
        <v>0</v>
      </c>
      <c r="DF122" s="110">
        <f t="shared" ref="DF122" si="3758">SUM(DF123:DF124)</f>
        <v>0</v>
      </c>
      <c r="DG122" s="110">
        <f t="shared" ref="DG122" si="3759">SUM(DG123:DG124)</f>
        <v>0</v>
      </c>
      <c r="DH122" s="110">
        <f t="shared" ref="DH122" si="3760">SUM(DH123:DH124)</f>
        <v>0</v>
      </c>
      <c r="DI122" s="110">
        <f t="shared" ref="DI122" si="3761">SUM(DI123:DI124)</f>
        <v>0</v>
      </c>
      <c r="DJ122" s="126">
        <f t="shared" si="3547"/>
        <v>0</v>
      </c>
      <c r="DK122" s="126">
        <f t="shared" si="3548"/>
        <v>0</v>
      </c>
      <c r="DL122" s="110"/>
      <c r="DM122" s="110"/>
      <c r="DN122" s="110">
        <f t="shared" si="337"/>
        <v>0</v>
      </c>
      <c r="DO122" s="110">
        <f t="shared" si="338"/>
        <v>0</v>
      </c>
      <c r="DP122" s="110">
        <f>SUM(DP123:DP124)</f>
        <v>0</v>
      </c>
      <c r="DQ122" s="110">
        <f t="shared" ref="DQ122" si="3762">SUM(DQ123:DQ124)</f>
        <v>0</v>
      </c>
      <c r="DR122" s="110">
        <f t="shared" ref="DR122" si="3763">SUM(DR123:DR124)</f>
        <v>0</v>
      </c>
      <c r="DS122" s="110">
        <f t="shared" ref="DS122" si="3764">SUM(DS123:DS124)</f>
        <v>0</v>
      </c>
      <c r="DT122" s="110">
        <f t="shared" ref="DT122" si="3765">SUM(DT123:DT124)</f>
        <v>0</v>
      </c>
      <c r="DU122" s="110">
        <f t="shared" ref="DU122" si="3766">SUM(DU123:DU124)</f>
        <v>0</v>
      </c>
      <c r="DV122" s="126">
        <f t="shared" si="3554"/>
        <v>0</v>
      </c>
      <c r="DW122" s="126">
        <f t="shared" si="3555"/>
        <v>0</v>
      </c>
      <c r="DX122" s="110"/>
      <c r="DY122" s="110">
        <v>0</v>
      </c>
      <c r="DZ122" s="110">
        <f t="shared" si="344"/>
        <v>0</v>
      </c>
      <c r="EA122" s="110">
        <f t="shared" si="345"/>
        <v>0</v>
      </c>
      <c r="EB122" s="110">
        <f>SUM(EB123:EB124)</f>
        <v>0</v>
      </c>
      <c r="EC122" s="110">
        <f t="shared" ref="EC122" si="3767">SUM(EC123:EC124)</f>
        <v>0</v>
      </c>
      <c r="ED122" s="110">
        <f t="shared" ref="ED122" si="3768">SUM(ED123:ED124)</f>
        <v>0</v>
      </c>
      <c r="EE122" s="110">
        <f t="shared" ref="EE122" si="3769">SUM(EE123:EE124)</f>
        <v>0</v>
      </c>
      <c r="EF122" s="110">
        <f t="shared" ref="EF122" si="3770">SUM(EF123:EF124)</f>
        <v>0</v>
      </c>
      <c r="EG122" s="110">
        <f t="shared" ref="EG122" si="3771">SUM(EG123:EG124)</f>
        <v>0</v>
      </c>
      <c r="EH122" s="126">
        <f t="shared" si="3561"/>
        <v>0</v>
      </c>
      <c r="EI122" s="126">
        <f t="shared" si="3562"/>
        <v>0</v>
      </c>
      <c r="EJ122" s="110">
        <v>38</v>
      </c>
      <c r="EK122" s="110">
        <v>7960698.7511999998</v>
      </c>
      <c r="EL122" s="110">
        <f t="shared" si="351"/>
        <v>9.5</v>
      </c>
      <c r="EM122" s="110">
        <f t="shared" si="352"/>
        <v>1990174.6878</v>
      </c>
      <c r="EN122" s="110">
        <f>SUM(EN123:EN124)</f>
        <v>7</v>
      </c>
      <c r="EO122" s="110">
        <f t="shared" ref="EO122" si="3772">SUM(EO123:EO124)</f>
        <v>1466444.4900000002</v>
      </c>
      <c r="EP122" s="110">
        <f t="shared" ref="EP122" si="3773">SUM(EP123:EP124)</f>
        <v>0</v>
      </c>
      <c r="EQ122" s="110">
        <f t="shared" ref="EQ122" si="3774">SUM(EQ123:EQ124)</f>
        <v>0</v>
      </c>
      <c r="ER122" s="110">
        <f t="shared" ref="ER122" si="3775">SUM(ER123:ER124)</f>
        <v>7</v>
      </c>
      <c r="ES122" s="110">
        <f t="shared" ref="ES122" si="3776">SUM(ES123:ES124)</f>
        <v>1466444.4900000002</v>
      </c>
      <c r="ET122" s="126">
        <f t="shared" si="3568"/>
        <v>-2.5</v>
      </c>
      <c r="EU122" s="126">
        <f t="shared" si="3569"/>
        <v>-523730.19779999973</v>
      </c>
      <c r="EV122" s="110"/>
      <c r="EW122" s="110"/>
      <c r="EX122" s="110">
        <f t="shared" si="358"/>
        <v>0</v>
      </c>
      <c r="EY122" s="110">
        <f t="shared" si="359"/>
        <v>0</v>
      </c>
      <c r="EZ122" s="110">
        <f>SUM(EZ123:EZ124)</f>
        <v>0</v>
      </c>
      <c r="FA122" s="110">
        <f t="shared" ref="FA122" si="3777">SUM(FA123:FA124)</f>
        <v>0</v>
      </c>
      <c r="FB122" s="110">
        <f t="shared" ref="FB122" si="3778">SUM(FB123:FB124)</f>
        <v>0</v>
      </c>
      <c r="FC122" s="110">
        <f t="shared" ref="FC122" si="3779">SUM(FC123:FC124)</f>
        <v>0</v>
      </c>
      <c r="FD122" s="110">
        <f t="shared" ref="FD122" si="3780">SUM(FD123:FD124)</f>
        <v>0</v>
      </c>
      <c r="FE122" s="110">
        <f t="shared" ref="FE122" si="3781">SUM(FE123:FE124)</f>
        <v>0</v>
      </c>
      <c r="FF122" s="126">
        <f t="shared" si="3575"/>
        <v>0</v>
      </c>
      <c r="FG122" s="126">
        <f t="shared" si="3576"/>
        <v>0</v>
      </c>
      <c r="FH122" s="110"/>
      <c r="FI122" s="110"/>
      <c r="FJ122" s="110">
        <f t="shared" si="365"/>
        <v>0</v>
      </c>
      <c r="FK122" s="110">
        <f t="shared" si="366"/>
        <v>0</v>
      </c>
      <c r="FL122" s="110">
        <f>SUM(FL123:FL124)</f>
        <v>0</v>
      </c>
      <c r="FM122" s="110">
        <f t="shared" ref="FM122" si="3782">SUM(FM123:FM124)</f>
        <v>0</v>
      </c>
      <c r="FN122" s="110">
        <f t="shared" ref="FN122" si="3783">SUM(FN123:FN124)</f>
        <v>0</v>
      </c>
      <c r="FO122" s="110">
        <f t="shared" ref="FO122" si="3784">SUM(FO123:FO124)</f>
        <v>0</v>
      </c>
      <c r="FP122" s="110">
        <f t="shared" ref="FP122" si="3785">SUM(FP123:FP124)</f>
        <v>0</v>
      </c>
      <c r="FQ122" s="110">
        <f t="shared" ref="FQ122" si="3786">SUM(FQ123:FQ124)</f>
        <v>0</v>
      </c>
      <c r="FR122" s="126">
        <f t="shared" si="3582"/>
        <v>0</v>
      </c>
      <c r="FS122" s="126">
        <f t="shared" si="3583"/>
        <v>0</v>
      </c>
      <c r="FT122" s="110"/>
      <c r="FU122" s="110"/>
      <c r="FV122" s="110">
        <f t="shared" si="372"/>
        <v>0</v>
      </c>
      <c r="FW122" s="110">
        <f t="shared" si="373"/>
        <v>0</v>
      </c>
      <c r="FX122" s="110">
        <f>SUM(FX123:FX124)</f>
        <v>0</v>
      </c>
      <c r="FY122" s="110">
        <f t="shared" ref="FY122" si="3787">SUM(FY123:FY124)</f>
        <v>0</v>
      </c>
      <c r="FZ122" s="110">
        <f t="shared" ref="FZ122" si="3788">SUM(FZ123:FZ124)</f>
        <v>0</v>
      </c>
      <c r="GA122" s="110">
        <f t="shared" ref="GA122" si="3789">SUM(GA123:GA124)</f>
        <v>0</v>
      </c>
      <c r="GB122" s="110">
        <f t="shared" ref="GB122" si="3790">SUM(GB123:GB124)</f>
        <v>0</v>
      </c>
      <c r="GC122" s="110">
        <f t="shared" ref="GC122" si="3791">SUM(GC123:GC124)</f>
        <v>0</v>
      </c>
      <c r="GD122" s="126">
        <f t="shared" si="3589"/>
        <v>0</v>
      </c>
      <c r="GE122" s="126">
        <f t="shared" si="3590"/>
        <v>0</v>
      </c>
      <c r="GF122" s="110">
        <f t="shared" ref="GF122:GG134" si="3792">H122+T122+AF122+AR122+BD122+BP122+CB122+CN122+CZ122+DL122+DX122+EJ122+EV122+FH122+FT122</f>
        <v>704</v>
      </c>
      <c r="GG122" s="110">
        <f t="shared" si="3792"/>
        <v>147482418.96959999</v>
      </c>
      <c r="GH122" s="133">
        <f t="shared" si="3719"/>
        <v>176</v>
      </c>
      <c r="GI122" s="199">
        <f t="shared" si="3720"/>
        <v>36870604.742399998</v>
      </c>
      <c r="GJ122" s="110">
        <f>SUM(GJ123:GJ124)</f>
        <v>169</v>
      </c>
      <c r="GK122" s="110">
        <f t="shared" ref="GK122" si="3793">SUM(GK123:GK124)</f>
        <v>35401997.70000001</v>
      </c>
      <c r="GL122" s="110">
        <f t="shared" ref="GL122" si="3794">SUM(GL123:GL124)</f>
        <v>13</v>
      </c>
      <c r="GM122" s="110">
        <f t="shared" ref="GM122" si="3795">SUM(GM123:GM124)</f>
        <v>2723396.9099999997</v>
      </c>
      <c r="GN122" s="110">
        <f t="shared" ref="GN122" si="3796">SUM(GN123:GN124)</f>
        <v>182</v>
      </c>
      <c r="GO122" s="110">
        <f t="shared" ref="GO122" si="3797">SUM(GO123:GO124)</f>
        <v>38125394.610000007</v>
      </c>
      <c r="GP122" s="110">
        <f t="shared" ref="GP122:GP134" si="3798">SUM(GJ122-GH122)</f>
        <v>-7</v>
      </c>
      <c r="GQ122" s="110">
        <f t="shared" ref="GQ122:GQ134" si="3799">SUM(GK122-GI122)</f>
        <v>-1468607.0423999876</v>
      </c>
      <c r="GR122" s="147"/>
      <c r="GS122" s="81"/>
      <c r="GT122" s="183">
        <v>209492.0724</v>
      </c>
      <c r="GU122" s="183">
        <f t="shared" si="2389"/>
        <v>209479.276331361</v>
      </c>
    </row>
    <row r="123" spans="2:204" ht="60" hidden="1" x14ac:dyDescent="0.2">
      <c r="B123" s="81" t="s">
        <v>261</v>
      </c>
      <c r="C123" s="82" t="s">
        <v>262</v>
      </c>
      <c r="D123" s="89">
        <v>498</v>
      </c>
      <c r="E123" s="86" t="s">
        <v>263</v>
      </c>
      <c r="F123" s="89">
        <v>27</v>
      </c>
      <c r="G123" s="101">
        <v>209492.0724</v>
      </c>
      <c r="H123" s="102"/>
      <c r="I123" s="102"/>
      <c r="J123" s="102"/>
      <c r="K123" s="102"/>
      <c r="L123" s="102">
        <f>VLOOKUP($D123,'факт '!$D$7:$AQ$89,3,0)</f>
        <v>0</v>
      </c>
      <c r="M123" s="102">
        <f>VLOOKUP($D123,'факт '!$D$7:$AQ$89,4,0)</f>
        <v>0</v>
      </c>
      <c r="N123" s="102"/>
      <c r="O123" s="102"/>
      <c r="P123" s="102">
        <f>SUM(L123+N123)</f>
        <v>0</v>
      </c>
      <c r="Q123" s="102">
        <f>SUM(M123+O123)</f>
        <v>0</v>
      </c>
      <c r="R123" s="103">
        <f t="shared" ref="R123" si="3800">SUM(L123-J123)</f>
        <v>0</v>
      </c>
      <c r="S123" s="103">
        <f t="shared" ref="S123" si="3801">SUM(M123-K123)</f>
        <v>0</v>
      </c>
      <c r="T123" s="102"/>
      <c r="U123" s="102"/>
      <c r="V123" s="102"/>
      <c r="W123" s="102"/>
      <c r="X123" s="102">
        <f>VLOOKUP($D123,'факт '!$D$7:$AQ$89,7,0)</f>
        <v>156</v>
      </c>
      <c r="Y123" s="102">
        <f>VLOOKUP($D123,'факт '!$D$7:$AQ$89,8,0)</f>
        <v>32678600.790000007</v>
      </c>
      <c r="Z123" s="102">
        <f>VLOOKUP($D123,'факт '!$D$7:$AQ$89,9,0)</f>
        <v>13</v>
      </c>
      <c r="AA123" s="102">
        <f>VLOOKUP($D123,'факт '!$D$7:$AQ$89,10,0)</f>
        <v>2723396.9099999997</v>
      </c>
      <c r="AB123" s="102">
        <f>SUM(X123+Z123)</f>
        <v>169</v>
      </c>
      <c r="AC123" s="102">
        <f>SUM(Y123+AA123)</f>
        <v>35401997.700000003</v>
      </c>
      <c r="AD123" s="103">
        <f t="shared" ref="AD123" si="3802">SUM(X123-V123)</f>
        <v>156</v>
      </c>
      <c r="AE123" s="103">
        <f t="shared" ref="AE123" si="3803">SUM(Y123-W123)</f>
        <v>32678600.790000007</v>
      </c>
      <c r="AF123" s="102"/>
      <c r="AG123" s="102"/>
      <c r="AH123" s="102"/>
      <c r="AI123" s="102"/>
      <c r="AJ123" s="102">
        <f>VLOOKUP($D123,'факт '!$D$7:$AQ$89,5,0)</f>
        <v>0</v>
      </c>
      <c r="AK123" s="102">
        <f>VLOOKUP($D123,'факт '!$D$7:$AQ$89,6,0)</f>
        <v>0</v>
      </c>
      <c r="AL123" s="102"/>
      <c r="AM123" s="102"/>
      <c r="AN123" s="102">
        <f>SUM(AJ123+AL123)</f>
        <v>0</v>
      </c>
      <c r="AO123" s="102">
        <f>SUM(AK123+AM123)</f>
        <v>0</v>
      </c>
      <c r="AP123" s="103">
        <f t="shared" ref="AP123" si="3804">SUM(AJ123-AH123)</f>
        <v>0</v>
      </c>
      <c r="AQ123" s="103">
        <f t="shared" si="3506"/>
        <v>0</v>
      </c>
      <c r="AR123" s="102"/>
      <c r="AS123" s="102"/>
      <c r="AT123" s="102"/>
      <c r="AU123" s="102"/>
      <c r="AV123" s="102">
        <f>VLOOKUP($D123,'факт '!$D$7:$AQ$89,11,0)</f>
        <v>0</v>
      </c>
      <c r="AW123" s="102">
        <f>VLOOKUP($D123,'факт '!$D$7:$AQ$89,12,0)</f>
        <v>0</v>
      </c>
      <c r="AX123" s="102"/>
      <c r="AY123" s="102"/>
      <c r="AZ123" s="102">
        <f>SUM(AV123+AX123)</f>
        <v>0</v>
      </c>
      <c r="BA123" s="102">
        <f>SUM(AW123+AY123)</f>
        <v>0</v>
      </c>
      <c r="BB123" s="103">
        <f t="shared" si="3512"/>
        <v>0</v>
      </c>
      <c r="BC123" s="103">
        <f t="shared" si="3513"/>
        <v>0</v>
      </c>
      <c r="BD123" s="102"/>
      <c r="BE123" s="102"/>
      <c r="BF123" s="102"/>
      <c r="BG123" s="102"/>
      <c r="BH123" s="102">
        <f>VLOOKUP($D123,'факт '!$D$7:$AQ$89,15,0)</f>
        <v>5</v>
      </c>
      <c r="BI123" s="102">
        <f>VLOOKUP($D123,'факт '!$D$7:$AQ$89,16,0)</f>
        <v>1047460.3500000001</v>
      </c>
      <c r="BJ123" s="102">
        <f>VLOOKUP($D123,'факт '!$D$7:$AQ$89,17,0)</f>
        <v>0</v>
      </c>
      <c r="BK123" s="102">
        <f>VLOOKUP($D123,'факт '!$D$7:$AQ$89,18,0)</f>
        <v>0</v>
      </c>
      <c r="BL123" s="102">
        <f>SUM(BH123+BJ123)</f>
        <v>5</v>
      </c>
      <c r="BM123" s="102">
        <f>SUM(BI123+BK123)</f>
        <v>1047460.3500000001</v>
      </c>
      <c r="BN123" s="103">
        <f t="shared" si="3519"/>
        <v>5</v>
      </c>
      <c r="BO123" s="103">
        <f t="shared" si="3520"/>
        <v>1047460.3500000001</v>
      </c>
      <c r="BP123" s="102"/>
      <c r="BQ123" s="102"/>
      <c r="BR123" s="102"/>
      <c r="BS123" s="102"/>
      <c r="BT123" s="102">
        <f>VLOOKUP($D123,'факт '!$D$7:$AQ$89,19,0)</f>
        <v>1</v>
      </c>
      <c r="BU123" s="102">
        <f>VLOOKUP($D123,'факт '!$D$7:$AQ$89,20,0)</f>
        <v>209492.07</v>
      </c>
      <c r="BV123" s="102">
        <f>VLOOKUP($D123,'факт '!$D$7:$AQ$89,21,0)</f>
        <v>0</v>
      </c>
      <c r="BW123" s="102">
        <f>VLOOKUP($D123,'факт '!$D$7:$AQ$89,22,0)</f>
        <v>0</v>
      </c>
      <c r="BX123" s="102">
        <f>SUM(BT123+BV123)</f>
        <v>1</v>
      </c>
      <c r="BY123" s="102">
        <f>SUM(BU123+BW123)</f>
        <v>209492.07</v>
      </c>
      <c r="BZ123" s="103">
        <f t="shared" si="3526"/>
        <v>1</v>
      </c>
      <c r="CA123" s="103">
        <f t="shared" si="3527"/>
        <v>209492.07</v>
      </c>
      <c r="CB123" s="102"/>
      <c r="CC123" s="102"/>
      <c r="CD123" s="102"/>
      <c r="CE123" s="102"/>
      <c r="CF123" s="102">
        <f>VLOOKUP($D123,'факт '!$D$7:$AQ$89,23,0)</f>
        <v>0</v>
      </c>
      <c r="CG123" s="102">
        <f>VLOOKUP($D123,'факт '!$D$7:$AQ$89,24,0)</f>
        <v>0</v>
      </c>
      <c r="CH123" s="102">
        <f>VLOOKUP($D123,'факт '!$D$7:$AQ$89,25,0)</f>
        <v>0</v>
      </c>
      <c r="CI123" s="102">
        <f>VLOOKUP($D123,'факт '!$D$7:$AQ$89,26,0)</f>
        <v>0</v>
      </c>
      <c r="CJ123" s="102">
        <f>SUM(CF123+CH123)</f>
        <v>0</v>
      </c>
      <c r="CK123" s="102">
        <f>SUM(CG123+CI123)</f>
        <v>0</v>
      </c>
      <c r="CL123" s="103">
        <f t="shared" si="3533"/>
        <v>0</v>
      </c>
      <c r="CM123" s="103">
        <f t="shared" si="3534"/>
        <v>0</v>
      </c>
      <c r="CN123" s="102"/>
      <c r="CO123" s="102"/>
      <c r="CP123" s="102"/>
      <c r="CQ123" s="102"/>
      <c r="CR123" s="102">
        <f>VLOOKUP($D123,'факт '!$D$7:$AQ$89,27,0)</f>
        <v>0</v>
      </c>
      <c r="CS123" s="102">
        <f>VLOOKUP($D123,'факт '!$D$7:$AQ$89,28,0)</f>
        <v>0</v>
      </c>
      <c r="CT123" s="102">
        <f>VLOOKUP($D123,'факт '!$D$7:$AQ$89,29,0)</f>
        <v>0</v>
      </c>
      <c r="CU123" s="102">
        <f>VLOOKUP($D123,'факт '!$D$7:$AQ$89,30,0)</f>
        <v>0</v>
      </c>
      <c r="CV123" s="102">
        <f>SUM(CR123+CT123)</f>
        <v>0</v>
      </c>
      <c r="CW123" s="102">
        <f>SUM(CS123+CU123)</f>
        <v>0</v>
      </c>
      <c r="CX123" s="103">
        <f t="shared" si="3540"/>
        <v>0</v>
      </c>
      <c r="CY123" s="103">
        <f t="shared" si="3541"/>
        <v>0</v>
      </c>
      <c r="CZ123" s="102"/>
      <c r="DA123" s="102"/>
      <c r="DB123" s="102"/>
      <c r="DC123" s="102"/>
      <c r="DD123" s="102">
        <f>VLOOKUP($D123,'факт '!$D$7:$AQ$89,31,0)</f>
        <v>0</v>
      </c>
      <c r="DE123" s="102">
        <f>VLOOKUP($D123,'факт '!$D$7:$AQ$89,32,0)</f>
        <v>0</v>
      </c>
      <c r="DF123" s="102"/>
      <c r="DG123" s="102"/>
      <c r="DH123" s="102">
        <f>SUM(DD123+DF123)</f>
        <v>0</v>
      </c>
      <c r="DI123" s="102">
        <f>SUM(DE123+DG123)</f>
        <v>0</v>
      </c>
      <c r="DJ123" s="103">
        <f t="shared" si="3547"/>
        <v>0</v>
      </c>
      <c r="DK123" s="103">
        <f t="shared" si="3548"/>
        <v>0</v>
      </c>
      <c r="DL123" s="102"/>
      <c r="DM123" s="102"/>
      <c r="DN123" s="102"/>
      <c r="DO123" s="102"/>
      <c r="DP123" s="102">
        <f>VLOOKUP($D123,'факт '!$D$7:$AQ$89,13,0)</f>
        <v>0</v>
      </c>
      <c r="DQ123" s="102">
        <f>VLOOKUP($D123,'факт '!$D$7:$AQ$89,14,0)</f>
        <v>0</v>
      </c>
      <c r="DR123" s="102"/>
      <c r="DS123" s="102"/>
      <c r="DT123" s="102">
        <f>SUM(DP123+DR123)</f>
        <v>0</v>
      </c>
      <c r="DU123" s="102">
        <f>SUM(DQ123+DS123)</f>
        <v>0</v>
      </c>
      <c r="DV123" s="103">
        <f t="shared" si="3554"/>
        <v>0</v>
      </c>
      <c r="DW123" s="103">
        <f t="shared" si="3555"/>
        <v>0</v>
      </c>
      <c r="DX123" s="102"/>
      <c r="DY123" s="102"/>
      <c r="DZ123" s="102"/>
      <c r="EA123" s="102"/>
      <c r="EB123" s="102">
        <f>VLOOKUP($D123,'факт '!$D$7:$AQ$89,33,0)</f>
        <v>0</v>
      </c>
      <c r="EC123" s="102">
        <f>VLOOKUP($D123,'факт '!$D$7:$AQ$89,34,0)</f>
        <v>0</v>
      </c>
      <c r="ED123" s="102">
        <f>VLOOKUP($D123,'факт '!$D$7:$AQ$89,35,0)</f>
        <v>0</v>
      </c>
      <c r="EE123" s="102">
        <f>VLOOKUP($D123,'факт '!$D$7:$AQ$89,36,0)</f>
        <v>0</v>
      </c>
      <c r="EF123" s="102">
        <f>SUM(EB123+ED123)</f>
        <v>0</v>
      </c>
      <c r="EG123" s="102">
        <f>SUM(EC123+EE123)</f>
        <v>0</v>
      </c>
      <c r="EH123" s="103">
        <f t="shared" si="3561"/>
        <v>0</v>
      </c>
      <c r="EI123" s="103">
        <f t="shared" si="3562"/>
        <v>0</v>
      </c>
      <c r="EJ123" s="102"/>
      <c r="EK123" s="102"/>
      <c r="EL123" s="102"/>
      <c r="EM123" s="102"/>
      <c r="EN123" s="102">
        <f>VLOOKUP($D123,'факт '!$D$7:$AQ$89,37,0)</f>
        <v>7</v>
      </c>
      <c r="EO123" s="102">
        <f>VLOOKUP($D123,'факт '!$D$7:$AQ$89,38,0)</f>
        <v>1466444.4900000002</v>
      </c>
      <c r="EP123" s="102">
        <f>VLOOKUP($D123,'факт '!$D$7:$AQ$89,39,0)</f>
        <v>0</v>
      </c>
      <c r="EQ123" s="102">
        <f>VLOOKUP($D123,'факт '!$D$7:$AQ$89,40,0)</f>
        <v>0</v>
      </c>
      <c r="ER123" s="102">
        <f>SUM(EN123+EP123)</f>
        <v>7</v>
      </c>
      <c r="ES123" s="102">
        <f>SUM(EO123+EQ123)</f>
        <v>1466444.4900000002</v>
      </c>
      <c r="ET123" s="103">
        <f t="shared" si="3568"/>
        <v>7</v>
      </c>
      <c r="EU123" s="103">
        <f t="shared" si="3569"/>
        <v>1466444.4900000002</v>
      </c>
      <c r="EV123" s="102"/>
      <c r="EW123" s="102"/>
      <c r="EX123" s="102"/>
      <c r="EY123" s="102"/>
      <c r="EZ123" s="102"/>
      <c r="FA123" s="102"/>
      <c r="FB123" s="102"/>
      <c r="FC123" s="102"/>
      <c r="FD123" s="102">
        <f t="shared" ref="FD123:FD124" si="3805">SUM(EZ123+FB123)</f>
        <v>0</v>
      </c>
      <c r="FE123" s="102">
        <f t="shared" ref="FE123:FE124" si="3806">SUM(FA123+FC123)</f>
        <v>0</v>
      </c>
      <c r="FF123" s="103">
        <f t="shared" si="3575"/>
        <v>0</v>
      </c>
      <c r="FG123" s="103">
        <f t="shared" si="3576"/>
        <v>0</v>
      </c>
      <c r="FH123" s="102"/>
      <c r="FI123" s="102"/>
      <c r="FJ123" s="102"/>
      <c r="FK123" s="102"/>
      <c r="FL123" s="102"/>
      <c r="FM123" s="102"/>
      <c r="FN123" s="102"/>
      <c r="FO123" s="102"/>
      <c r="FP123" s="102">
        <f t="shared" ref="FP123:FP124" si="3807">SUM(FL123+FN123)</f>
        <v>0</v>
      </c>
      <c r="FQ123" s="102">
        <f t="shared" ref="FQ123:FQ124" si="3808">SUM(FM123+FO123)</f>
        <v>0</v>
      </c>
      <c r="FR123" s="103">
        <f t="shared" si="3582"/>
        <v>0</v>
      </c>
      <c r="FS123" s="103">
        <f t="shared" si="3583"/>
        <v>0</v>
      </c>
      <c r="FT123" s="102"/>
      <c r="FU123" s="102"/>
      <c r="FV123" s="102"/>
      <c r="FW123" s="102"/>
      <c r="FX123" s="102"/>
      <c r="FY123" s="102"/>
      <c r="FZ123" s="102"/>
      <c r="GA123" s="102"/>
      <c r="GB123" s="102">
        <f t="shared" ref="GB123:GB124" si="3809">SUM(FX123+FZ123)</f>
        <v>0</v>
      </c>
      <c r="GC123" s="102">
        <f t="shared" ref="GC123:GC124" si="3810">SUM(FY123+GA123)</f>
        <v>0</v>
      </c>
      <c r="GD123" s="103">
        <f t="shared" si="3589"/>
        <v>0</v>
      </c>
      <c r="GE123" s="103">
        <f t="shared" si="3590"/>
        <v>0</v>
      </c>
      <c r="GF123" s="102">
        <f t="shared" ref="GF123:GF124" si="3811">SUM(H123,T123,AF123,AR123,BD123,BP123,CB123,CN123,CZ123,DL123,DX123,EJ123,EV123)</f>
        <v>0</v>
      </c>
      <c r="GG123" s="102">
        <f t="shared" ref="GG123:GG124" si="3812">SUM(I123,U123,AG123,AS123,BE123,BQ123,CC123,CO123,DA123,DM123,DY123,EK123,EW123)</f>
        <v>0</v>
      </c>
      <c r="GH123" s="102">
        <f t="shared" ref="GH123:GH124" si="3813">SUM(J123,V123,AH123,AT123,BF123,BR123,CD123,CP123,DB123,DN123,DZ123,EL123,EX123)</f>
        <v>0</v>
      </c>
      <c r="GI123" s="102">
        <f t="shared" ref="GI123:GI124" si="3814">SUM(K123,W123,AI123,AU123,BG123,BS123,CE123,CQ123,DC123,DO123,EA123,EM123,EY123)</f>
        <v>0</v>
      </c>
      <c r="GJ123" s="102">
        <f t="shared" ref="GJ123" si="3815">SUM(L123,X123,AJ123,AV123,BH123,BT123,CF123,CR123,DD123,DP123,EB123,EN123,EZ123)</f>
        <v>169</v>
      </c>
      <c r="GK123" s="102">
        <f t="shared" ref="GK123" si="3816">SUM(M123,Y123,AK123,AW123,BI123,BU123,CG123,CS123,DE123,DQ123,EC123,EO123,FA123)</f>
        <v>35401997.70000001</v>
      </c>
      <c r="GL123" s="102">
        <f t="shared" ref="GL123" si="3817">SUM(N123,Z123,AL123,AX123,BJ123,BV123,CH123,CT123,DF123,DR123,ED123,EP123,FB123)</f>
        <v>13</v>
      </c>
      <c r="GM123" s="102">
        <f t="shared" ref="GM123" si="3818">SUM(O123,AA123,AM123,AY123,BK123,BW123,CI123,CU123,DG123,DS123,EE123,EQ123,FC123)</f>
        <v>2723396.9099999997</v>
      </c>
      <c r="GN123" s="102">
        <f t="shared" ref="GN123" si="3819">SUM(P123,AB123,AN123,AZ123,BL123,BX123,CJ123,CV123,DH123,DT123,EF123,ER123,FD123)</f>
        <v>182</v>
      </c>
      <c r="GO123" s="102">
        <f t="shared" ref="GO123" si="3820">SUM(Q123,AC123,AO123,BA123,BM123,BY123,CK123,CW123,DI123,DU123,EG123,ES123,FE123)</f>
        <v>38125394.610000007</v>
      </c>
      <c r="GP123" s="102"/>
      <c r="GQ123" s="102"/>
      <c r="GR123" s="147"/>
      <c r="GS123" s="81"/>
      <c r="GT123" s="183">
        <v>209492.0724</v>
      </c>
      <c r="GU123" s="183">
        <f t="shared" si="2389"/>
        <v>209479.276331361</v>
      </c>
      <c r="GV123" s="186">
        <f>GU123-GT123</f>
        <v>-12.796068638999714</v>
      </c>
    </row>
    <row r="124" spans="2:204" hidden="1" x14ac:dyDescent="0.2">
      <c r="B124" s="81"/>
      <c r="C124" s="82"/>
      <c r="D124" s="89"/>
      <c r="E124" s="86"/>
      <c r="F124" s="89"/>
      <c r="G124" s="101"/>
      <c r="H124" s="102"/>
      <c r="I124" s="102"/>
      <c r="J124" s="102"/>
      <c r="K124" s="102"/>
      <c r="L124" s="102"/>
      <c r="M124" s="102"/>
      <c r="N124" s="102"/>
      <c r="O124" s="102"/>
      <c r="P124" s="102">
        <f t="shared" ref="P124:P136" si="3821">SUM(L124+N124)</f>
        <v>0</v>
      </c>
      <c r="Q124" s="102">
        <f t="shared" ref="Q124:Q136" si="3822">SUM(M124+O124)</f>
        <v>0</v>
      </c>
      <c r="R124" s="103">
        <f t="shared" si="2536"/>
        <v>0</v>
      </c>
      <c r="S124" s="103">
        <f t="shared" si="2537"/>
        <v>0</v>
      </c>
      <c r="T124" s="102"/>
      <c r="U124" s="102"/>
      <c r="V124" s="102"/>
      <c r="W124" s="102"/>
      <c r="X124" s="102"/>
      <c r="Y124" s="102"/>
      <c r="Z124" s="102"/>
      <c r="AA124" s="102"/>
      <c r="AB124" s="102">
        <f t="shared" ref="AB124" si="3823">SUM(X124+Z124)</f>
        <v>0</v>
      </c>
      <c r="AC124" s="102">
        <f t="shared" ref="AC124" si="3824">SUM(Y124+AA124)</f>
        <v>0</v>
      </c>
      <c r="AD124" s="103">
        <f t="shared" si="3498"/>
        <v>0</v>
      </c>
      <c r="AE124" s="103">
        <f t="shared" si="3499"/>
        <v>0</v>
      </c>
      <c r="AF124" s="102"/>
      <c r="AG124" s="102"/>
      <c r="AH124" s="102"/>
      <c r="AI124" s="102"/>
      <c r="AJ124" s="102"/>
      <c r="AK124" s="102"/>
      <c r="AL124" s="102"/>
      <c r="AM124" s="102"/>
      <c r="AN124" s="102">
        <f t="shared" ref="AN124" si="3825">SUM(AJ124+AL124)</f>
        <v>0</v>
      </c>
      <c r="AO124" s="102">
        <f t="shared" ref="AO124" si="3826">SUM(AK124+AM124)</f>
        <v>0</v>
      </c>
      <c r="AP124" s="103">
        <f t="shared" si="3505"/>
        <v>0</v>
      </c>
      <c r="AQ124" s="103">
        <f t="shared" si="3506"/>
        <v>0</v>
      </c>
      <c r="AR124" s="102"/>
      <c r="AS124" s="102"/>
      <c r="AT124" s="102"/>
      <c r="AU124" s="102"/>
      <c r="AV124" s="102"/>
      <c r="AW124" s="102"/>
      <c r="AX124" s="102"/>
      <c r="AY124" s="102"/>
      <c r="AZ124" s="102">
        <f t="shared" ref="AZ124" si="3827">SUM(AV124+AX124)</f>
        <v>0</v>
      </c>
      <c r="BA124" s="102">
        <f t="shared" ref="BA124" si="3828">SUM(AW124+AY124)</f>
        <v>0</v>
      </c>
      <c r="BB124" s="103">
        <f t="shared" si="3512"/>
        <v>0</v>
      </c>
      <c r="BC124" s="103">
        <f t="shared" si="3513"/>
        <v>0</v>
      </c>
      <c r="BD124" s="102"/>
      <c r="BE124" s="102"/>
      <c r="BF124" s="102"/>
      <c r="BG124" s="102"/>
      <c r="BH124" s="102"/>
      <c r="BI124" s="102"/>
      <c r="BJ124" s="102"/>
      <c r="BK124" s="102"/>
      <c r="BL124" s="102">
        <f t="shared" ref="BL124" si="3829">SUM(BH124+BJ124)</f>
        <v>0</v>
      </c>
      <c r="BM124" s="102">
        <f t="shared" ref="BM124" si="3830">SUM(BI124+BK124)</f>
        <v>0</v>
      </c>
      <c r="BN124" s="103">
        <f t="shared" si="3519"/>
        <v>0</v>
      </c>
      <c r="BO124" s="103">
        <f t="shared" si="3520"/>
        <v>0</v>
      </c>
      <c r="BP124" s="102"/>
      <c r="BQ124" s="102"/>
      <c r="BR124" s="102"/>
      <c r="BS124" s="102"/>
      <c r="BT124" s="102"/>
      <c r="BU124" s="102"/>
      <c r="BV124" s="102"/>
      <c r="BW124" s="102"/>
      <c r="BX124" s="102">
        <f t="shared" ref="BX124" si="3831">SUM(BT124+BV124)</f>
        <v>0</v>
      </c>
      <c r="BY124" s="102">
        <f t="shared" ref="BY124" si="3832">SUM(BU124+BW124)</f>
        <v>0</v>
      </c>
      <c r="BZ124" s="103">
        <f t="shared" si="3526"/>
        <v>0</v>
      </c>
      <c r="CA124" s="103">
        <f t="shared" si="3527"/>
        <v>0</v>
      </c>
      <c r="CB124" s="102"/>
      <c r="CC124" s="102"/>
      <c r="CD124" s="102"/>
      <c r="CE124" s="102"/>
      <c r="CF124" s="102"/>
      <c r="CG124" s="102"/>
      <c r="CH124" s="102"/>
      <c r="CI124" s="102"/>
      <c r="CJ124" s="102">
        <f t="shared" ref="CJ124" si="3833">SUM(CF124+CH124)</f>
        <v>0</v>
      </c>
      <c r="CK124" s="102">
        <f t="shared" ref="CK124" si="3834">SUM(CG124+CI124)</f>
        <v>0</v>
      </c>
      <c r="CL124" s="103">
        <f t="shared" si="3533"/>
        <v>0</v>
      </c>
      <c r="CM124" s="103">
        <f t="shared" si="3534"/>
        <v>0</v>
      </c>
      <c r="CN124" s="102"/>
      <c r="CO124" s="102"/>
      <c r="CP124" s="102"/>
      <c r="CQ124" s="102"/>
      <c r="CR124" s="102"/>
      <c r="CS124" s="102"/>
      <c r="CT124" s="102"/>
      <c r="CU124" s="102"/>
      <c r="CV124" s="102">
        <f t="shared" ref="CV124" si="3835">SUM(CR124+CT124)</f>
        <v>0</v>
      </c>
      <c r="CW124" s="102">
        <f t="shared" ref="CW124" si="3836">SUM(CS124+CU124)</f>
        <v>0</v>
      </c>
      <c r="CX124" s="103">
        <f t="shared" si="3540"/>
        <v>0</v>
      </c>
      <c r="CY124" s="103">
        <f t="shared" si="3541"/>
        <v>0</v>
      </c>
      <c r="CZ124" s="102"/>
      <c r="DA124" s="102"/>
      <c r="DB124" s="102"/>
      <c r="DC124" s="102"/>
      <c r="DD124" s="102"/>
      <c r="DE124" s="102"/>
      <c r="DF124" s="102"/>
      <c r="DG124" s="102"/>
      <c r="DH124" s="102">
        <f t="shared" ref="DH124" si="3837">SUM(DD124+DF124)</f>
        <v>0</v>
      </c>
      <c r="DI124" s="102">
        <f t="shared" ref="DI124" si="3838">SUM(DE124+DG124)</f>
        <v>0</v>
      </c>
      <c r="DJ124" s="103">
        <f t="shared" si="3547"/>
        <v>0</v>
      </c>
      <c r="DK124" s="103">
        <f t="shared" si="3548"/>
        <v>0</v>
      </c>
      <c r="DL124" s="102"/>
      <c r="DM124" s="102"/>
      <c r="DN124" s="102"/>
      <c r="DO124" s="102"/>
      <c r="DP124" s="102"/>
      <c r="DQ124" s="102"/>
      <c r="DR124" s="102"/>
      <c r="DS124" s="102"/>
      <c r="DT124" s="102">
        <f t="shared" ref="DT124" si="3839">SUM(DP124+DR124)</f>
        <v>0</v>
      </c>
      <c r="DU124" s="102">
        <f t="shared" ref="DU124" si="3840">SUM(DQ124+DS124)</f>
        <v>0</v>
      </c>
      <c r="DV124" s="103">
        <f t="shared" si="3554"/>
        <v>0</v>
      </c>
      <c r="DW124" s="103">
        <f t="shared" si="3555"/>
        <v>0</v>
      </c>
      <c r="DX124" s="102"/>
      <c r="DY124" s="102"/>
      <c r="DZ124" s="102"/>
      <c r="EA124" s="102"/>
      <c r="EB124" s="102"/>
      <c r="EC124" s="102"/>
      <c r="ED124" s="102"/>
      <c r="EE124" s="102"/>
      <c r="EF124" s="102">
        <f t="shared" ref="EF124" si="3841">SUM(EB124+ED124)</f>
        <v>0</v>
      </c>
      <c r="EG124" s="102">
        <f t="shared" ref="EG124" si="3842">SUM(EC124+EE124)</f>
        <v>0</v>
      </c>
      <c r="EH124" s="103">
        <f t="shared" si="3561"/>
        <v>0</v>
      </c>
      <c r="EI124" s="103">
        <f t="shared" si="3562"/>
        <v>0</v>
      </c>
      <c r="EJ124" s="102"/>
      <c r="EK124" s="102"/>
      <c r="EL124" s="102"/>
      <c r="EM124" s="102"/>
      <c r="EN124" s="102"/>
      <c r="EO124" s="102"/>
      <c r="EP124" s="102"/>
      <c r="EQ124" s="102"/>
      <c r="ER124" s="102">
        <f t="shared" ref="ER124" si="3843">SUM(EN124+EP124)</f>
        <v>0</v>
      </c>
      <c r="ES124" s="102">
        <f t="shared" ref="ES124" si="3844">SUM(EO124+EQ124)</f>
        <v>0</v>
      </c>
      <c r="ET124" s="103">
        <f t="shared" si="3568"/>
        <v>0</v>
      </c>
      <c r="EU124" s="103">
        <f t="shared" si="3569"/>
        <v>0</v>
      </c>
      <c r="EV124" s="102"/>
      <c r="EW124" s="102"/>
      <c r="EX124" s="102"/>
      <c r="EY124" s="102"/>
      <c r="EZ124" s="102"/>
      <c r="FA124" s="102"/>
      <c r="FB124" s="102"/>
      <c r="FC124" s="102"/>
      <c r="FD124" s="102">
        <f t="shared" si="3805"/>
        <v>0</v>
      </c>
      <c r="FE124" s="102">
        <f t="shared" si="3806"/>
        <v>0</v>
      </c>
      <c r="FF124" s="103">
        <f t="shared" si="3575"/>
        <v>0</v>
      </c>
      <c r="FG124" s="103">
        <f t="shared" si="3576"/>
        <v>0</v>
      </c>
      <c r="FH124" s="102"/>
      <c r="FI124" s="102"/>
      <c r="FJ124" s="102"/>
      <c r="FK124" s="102"/>
      <c r="FL124" s="102"/>
      <c r="FM124" s="102"/>
      <c r="FN124" s="102"/>
      <c r="FO124" s="102"/>
      <c r="FP124" s="102">
        <f t="shared" si="3807"/>
        <v>0</v>
      </c>
      <c r="FQ124" s="102">
        <f t="shared" si="3808"/>
        <v>0</v>
      </c>
      <c r="FR124" s="103">
        <f t="shared" si="3582"/>
        <v>0</v>
      </c>
      <c r="FS124" s="103">
        <f t="shared" si="3583"/>
        <v>0</v>
      </c>
      <c r="FT124" s="102"/>
      <c r="FU124" s="102"/>
      <c r="FV124" s="102"/>
      <c r="FW124" s="102"/>
      <c r="FX124" s="102"/>
      <c r="FY124" s="102"/>
      <c r="FZ124" s="102"/>
      <c r="GA124" s="102"/>
      <c r="GB124" s="102">
        <f t="shared" si="3809"/>
        <v>0</v>
      </c>
      <c r="GC124" s="102">
        <f t="shared" si="3810"/>
        <v>0</v>
      </c>
      <c r="GD124" s="103">
        <f t="shared" si="3589"/>
        <v>0</v>
      </c>
      <c r="GE124" s="103">
        <f t="shared" si="3590"/>
        <v>0</v>
      </c>
      <c r="GF124" s="102">
        <f t="shared" si="3811"/>
        <v>0</v>
      </c>
      <c r="GG124" s="102">
        <f t="shared" si="3812"/>
        <v>0</v>
      </c>
      <c r="GH124" s="102">
        <f t="shared" si="3813"/>
        <v>0</v>
      </c>
      <c r="GI124" s="102">
        <f t="shared" si="3814"/>
        <v>0</v>
      </c>
      <c r="GJ124" s="102">
        <f t="shared" ref="GJ124" si="3845">SUM(L124,X124,AJ124,AV124,BH124,BT124,CF124,CR124,DD124,DP124,EB124,EN124,EZ124)</f>
        <v>0</v>
      </c>
      <c r="GK124" s="102">
        <f t="shared" ref="GK124" si="3846">SUM(M124,Y124,AK124,AW124,BI124,BU124,CG124,CS124,DE124,DQ124,EC124,EO124,FA124)</f>
        <v>0</v>
      </c>
      <c r="GL124" s="102">
        <f t="shared" ref="GL124" si="3847">SUM(N124,Z124,AL124,AX124,BJ124,BV124,CH124,CT124,DF124,DR124,ED124,EP124,FB124)</f>
        <v>0</v>
      </c>
      <c r="GM124" s="102">
        <f t="shared" ref="GM124" si="3848">SUM(O124,AA124,AM124,AY124,BK124,BW124,CI124,CU124,DG124,DS124,EE124,EQ124,FC124)</f>
        <v>0</v>
      </c>
      <c r="GN124" s="102">
        <f t="shared" ref="GN124" si="3849">SUM(P124,AB124,AN124,AZ124,BL124,BX124,CJ124,CV124,DH124,DT124,EF124,ER124,FD124)</f>
        <v>0</v>
      </c>
      <c r="GO124" s="102">
        <f t="shared" ref="GO124" si="3850">SUM(Q124,AC124,AO124,BA124,BM124,BY124,CK124,CW124,DI124,DU124,EG124,ES124,FE124)</f>
        <v>0</v>
      </c>
      <c r="GP124" s="102"/>
      <c r="GQ124" s="102"/>
      <c r="GR124" s="147"/>
      <c r="GS124" s="81"/>
      <c r="GT124" s="183"/>
      <c r="GU124" s="183"/>
    </row>
    <row r="125" spans="2:204" hidden="1" x14ac:dyDescent="0.2">
      <c r="B125" s="105"/>
      <c r="C125" s="106"/>
      <c r="D125" s="107"/>
      <c r="E125" s="127" t="s">
        <v>57</v>
      </c>
      <c r="F125" s="129">
        <v>28</v>
      </c>
      <c r="G125" s="130">
        <v>186788.2616</v>
      </c>
      <c r="H125" s="110"/>
      <c r="I125" s="110">
        <v>0</v>
      </c>
      <c r="J125" s="110">
        <f t="shared" si="278"/>
        <v>0</v>
      </c>
      <c r="K125" s="110">
        <f t="shared" si="279"/>
        <v>0</v>
      </c>
      <c r="L125" s="110">
        <f>SUM(L126:L127)</f>
        <v>0</v>
      </c>
      <c r="M125" s="110">
        <f t="shared" ref="M125:Q125" si="3851">SUM(M126:M127)</f>
        <v>0</v>
      </c>
      <c r="N125" s="110">
        <f t="shared" si="3851"/>
        <v>0</v>
      </c>
      <c r="O125" s="110">
        <f t="shared" si="3851"/>
        <v>0</v>
      </c>
      <c r="P125" s="110">
        <f t="shared" si="3851"/>
        <v>0</v>
      </c>
      <c r="Q125" s="110">
        <f t="shared" si="3851"/>
        <v>0</v>
      </c>
      <c r="R125" s="126">
        <f t="shared" si="2536"/>
        <v>0</v>
      </c>
      <c r="S125" s="126">
        <f t="shared" si="2537"/>
        <v>0</v>
      </c>
      <c r="T125" s="110">
        <v>330</v>
      </c>
      <c r="U125" s="110">
        <v>61640126.328000002</v>
      </c>
      <c r="V125" s="110">
        <f t="shared" si="281"/>
        <v>82.5</v>
      </c>
      <c r="W125" s="110">
        <f t="shared" si="282"/>
        <v>15410031.582</v>
      </c>
      <c r="X125" s="110">
        <f>SUM(X126:X127)</f>
        <v>86</v>
      </c>
      <c r="Y125" s="110">
        <f t="shared" ref="Y125" si="3852">SUM(Y126:Y127)</f>
        <v>16063790.360000001</v>
      </c>
      <c r="Z125" s="110">
        <f t="shared" ref="Z125" si="3853">SUM(Z126:Z127)</f>
        <v>6</v>
      </c>
      <c r="AA125" s="110">
        <f t="shared" ref="AA125" si="3854">SUM(AA126:AA127)</f>
        <v>1120729.56</v>
      </c>
      <c r="AB125" s="110">
        <f t="shared" ref="AB125" si="3855">SUM(AB126:AB127)</f>
        <v>92</v>
      </c>
      <c r="AC125" s="110">
        <f t="shared" ref="AC125" si="3856">SUM(AC126:AC127)</f>
        <v>17184519.920000002</v>
      </c>
      <c r="AD125" s="126">
        <f t="shared" si="3498"/>
        <v>3.5</v>
      </c>
      <c r="AE125" s="126">
        <f t="shared" si="3499"/>
        <v>653758.77800000086</v>
      </c>
      <c r="AF125" s="110">
        <f>VLOOKUP($E125,'ВМП план'!$B$8:$AL$43,12,0)</f>
        <v>0</v>
      </c>
      <c r="AG125" s="110">
        <f>VLOOKUP($E125,'ВМП план'!$B$8:$AL$43,13,0)</f>
        <v>0</v>
      </c>
      <c r="AH125" s="110">
        <f t="shared" si="288"/>
        <v>0</v>
      </c>
      <c r="AI125" s="110">
        <f t="shared" si="289"/>
        <v>0</v>
      </c>
      <c r="AJ125" s="110">
        <f>SUM(AJ126:AJ127)</f>
        <v>0</v>
      </c>
      <c r="AK125" s="110">
        <f t="shared" ref="AK125" si="3857">SUM(AK126:AK127)</f>
        <v>0</v>
      </c>
      <c r="AL125" s="110">
        <f t="shared" ref="AL125" si="3858">SUM(AL126:AL127)</f>
        <v>0</v>
      </c>
      <c r="AM125" s="110">
        <f t="shared" ref="AM125" si="3859">SUM(AM126:AM127)</f>
        <v>0</v>
      </c>
      <c r="AN125" s="110">
        <f t="shared" ref="AN125" si="3860">SUM(AN126:AN127)</f>
        <v>0</v>
      </c>
      <c r="AO125" s="110">
        <f t="shared" ref="AO125" si="3861">SUM(AO126:AO127)</f>
        <v>0</v>
      </c>
      <c r="AP125" s="126">
        <f t="shared" si="3505"/>
        <v>0</v>
      </c>
      <c r="AQ125" s="126">
        <f t="shared" si="3506"/>
        <v>0</v>
      </c>
      <c r="AR125" s="110"/>
      <c r="AS125" s="110"/>
      <c r="AT125" s="110">
        <f t="shared" si="295"/>
        <v>0</v>
      </c>
      <c r="AU125" s="110">
        <f t="shared" si="296"/>
        <v>0</v>
      </c>
      <c r="AV125" s="110">
        <f>SUM(AV126:AV127)</f>
        <v>0</v>
      </c>
      <c r="AW125" s="110">
        <f t="shared" ref="AW125" si="3862">SUM(AW126:AW127)</f>
        <v>0</v>
      </c>
      <c r="AX125" s="110">
        <f t="shared" ref="AX125" si="3863">SUM(AX126:AX127)</f>
        <v>0</v>
      </c>
      <c r="AY125" s="110">
        <f t="shared" ref="AY125" si="3864">SUM(AY126:AY127)</f>
        <v>0</v>
      </c>
      <c r="AZ125" s="110">
        <f t="shared" ref="AZ125" si="3865">SUM(AZ126:AZ127)</f>
        <v>0</v>
      </c>
      <c r="BA125" s="110">
        <f t="shared" ref="BA125" si="3866">SUM(BA126:BA127)</f>
        <v>0</v>
      </c>
      <c r="BB125" s="126">
        <f t="shared" si="3512"/>
        <v>0</v>
      </c>
      <c r="BC125" s="126">
        <f t="shared" si="3513"/>
        <v>0</v>
      </c>
      <c r="BD125" s="110">
        <v>50</v>
      </c>
      <c r="BE125" s="110">
        <v>9339413.0800000001</v>
      </c>
      <c r="BF125" s="110">
        <f t="shared" si="302"/>
        <v>12.5</v>
      </c>
      <c r="BG125" s="110">
        <f t="shared" si="303"/>
        <v>2334853.27</v>
      </c>
      <c r="BH125" s="110">
        <f>SUM(BH126:BH127)</f>
        <v>10</v>
      </c>
      <c r="BI125" s="110">
        <f t="shared" ref="BI125" si="3867">SUM(BI126:BI127)</f>
        <v>1867882.6</v>
      </c>
      <c r="BJ125" s="110">
        <f t="shared" ref="BJ125" si="3868">SUM(BJ126:BJ127)</f>
        <v>0</v>
      </c>
      <c r="BK125" s="110">
        <f t="shared" ref="BK125" si="3869">SUM(BK126:BK127)</f>
        <v>0</v>
      </c>
      <c r="BL125" s="110">
        <f t="shared" ref="BL125" si="3870">SUM(BL126:BL127)</f>
        <v>10</v>
      </c>
      <c r="BM125" s="110">
        <f t="shared" ref="BM125" si="3871">SUM(BM126:BM127)</f>
        <v>1867882.6</v>
      </c>
      <c r="BN125" s="126">
        <f t="shared" si="3519"/>
        <v>-2.5</v>
      </c>
      <c r="BO125" s="126">
        <f t="shared" si="3520"/>
        <v>-466970.66999999993</v>
      </c>
      <c r="BP125" s="110">
        <v>5</v>
      </c>
      <c r="BQ125" s="110">
        <v>933941.30799999996</v>
      </c>
      <c r="BR125" s="110">
        <f t="shared" si="309"/>
        <v>1.25</v>
      </c>
      <c r="BS125" s="110">
        <f t="shared" si="310"/>
        <v>233485.32699999999</v>
      </c>
      <c r="BT125" s="110">
        <f>SUM(BT126:BT127)</f>
        <v>1</v>
      </c>
      <c r="BU125" s="110">
        <f t="shared" ref="BU125" si="3872">SUM(BU126:BU127)</f>
        <v>184386.39</v>
      </c>
      <c r="BV125" s="110">
        <f t="shared" ref="BV125" si="3873">SUM(BV126:BV127)</f>
        <v>0</v>
      </c>
      <c r="BW125" s="110">
        <f t="shared" ref="BW125" si="3874">SUM(BW126:BW127)</f>
        <v>0</v>
      </c>
      <c r="BX125" s="110">
        <f t="shared" ref="BX125" si="3875">SUM(BX126:BX127)</f>
        <v>1</v>
      </c>
      <c r="BY125" s="110">
        <f t="shared" ref="BY125" si="3876">SUM(BY126:BY127)</f>
        <v>184386.39</v>
      </c>
      <c r="BZ125" s="126">
        <f t="shared" si="3526"/>
        <v>-0.25</v>
      </c>
      <c r="CA125" s="126">
        <f t="shared" si="3527"/>
        <v>-49098.936999999976</v>
      </c>
      <c r="CB125" s="110"/>
      <c r="CC125" s="110">
        <v>0</v>
      </c>
      <c r="CD125" s="110">
        <f t="shared" si="316"/>
        <v>0</v>
      </c>
      <c r="CE125" s="110">
        <f t="shared" si="317"/>
        <v>0</v>
      </c>
      <c r="CF125" s="110">
        <f>SUM(CF126:CF127)</f>
        <v>0</v>
      </c>
      <c r="CG125" s="110">
        <f t="shared" ref="CG125" si="3877">SUM(CG126:CG127)</f>
        <v>0</v>
      </c>
      <c r="CH125" s="110">
        <f t="shared" ref="CH125" si="3878">SUM(CH126:CH127)</f>
        <v>0</v>
      </c>
      <c r="CI125" s="110">
        <f t="shared" ref="CI125" si="3879">SUM(CI126:CI127)</f>
        <v>0</v>
      </c>
      <c r="CJ125" s="110">
        <f t="shared" ref="CJ125" si="3880">SUM(CJ126:CJ127)</f>
        <v>0</v>
      </c>
      <c r="CK125" s="110">
        <f t="shared" ref="CK125" si="3881">SUM(CK126:CK127)</f>
        <v>0</v>
      </c>
      <c r="CL125" s="126">
        <f t="shared" si="3533"/>
        <v>0</v>
      </c>
      <c r="CM125" s="126">
        <f t="shared" si="3534"/>
        <v>0</v>
      </c>
      <c r="CN125" s="110"/>
      <c r="CO125" s="110"/>
      <c r="CP125" s="110">
        <f t="shared" si="323"/>
        <v>0</v>
      </c>
      <c r="CQ125" s="110">
        <f t="shared" si="324"/>
        <v>0</v>
      </c>
      <c r="CR125" s="110">
        <f>SUM(CR126:CR127)</f>
        <v>0</v>
      </c>
      <c r="CS125" s="110">
        <f t="shared" ref="CS125" si="3882">SUM(CS126:CS127)</f>
        <v>0</v>
      </c>
      <c r="CT125" s="110">
        <f t="shared" ref="CT125" si="3883">SUM(CT126:CT127)</f>
        <v>0</v>
      </c>
      <c r="CU125" s="110">
        <f t="shared" ref="CU125" si="3884">SUM(CU126:CU127)</f>
        <v>0</v>
      </c>
      <c r="CV125" s="110">
        <f t="shared" ref="CV125" si="3885">SUM(CV126:CV127)</f>
        <v>0</v>
      </c>
      <c r="CW125" s="110">
        <f t="shared" ref="CW125" si="3886">SUM(CW126:CW127)</f>
        <v>0</v>
      </c>
      <c r="CX125" s="126">
        <f t="shared" si="3540"/>
        <v>0</v>
      </c>
      <c r="CY125" s="126">
        <f t="shared" si="3541"/>
        <v>0</v>
      </c>
      <c r="CZ125" s="110"/>
      <c r="DA125" s="110"/>
      <c r="DB125" s="110">
        <f t="shared" si="330"/>
        <v>0</v>
      </c>
      <c r="DC125" s="110">
        <f t="shared" si="331"/>
        <v>0</v>
      </c>
      <c r="DD125" s="110">
        <f>SUM(DD126:DD127)</f>
        <v>0</v>
      </c>
      <c r="DE125" s="110">
        <f t="shared" ref="DE125" si="3887">SUM(DE126:DE127)</f>
        <v>0</v>
      </c>
      <c r="DF125" s="110">
        <f t="shared" ref="DF125" si="3888">SUM(DF126:DF127)</f>
        <v>0</v>
      </c>
      <c r="DG125" s="110">
        <f t="shared" ref="DG125" si="3889">SUM(DG126:DG127)</f>
        <v>0</v>
      </c>
      <c r="DH125" s="110">
        <f t="shared" ref="DH125" si="3890">SUM(DH126:DH127)</f>
        <v>0</v>
      </c>
      <c r="DI125" s="110">
        <f t="shared" ref="DI125" si="3891">SUM(DI126:DI127)</f>
        <v>0</v>
      </c>
      <c r="DJ125" s="126">
        <f t="shared" si="3547"/>
        <v>0</v>
      </c>
      <c r="DK125" s="126">
        <f t="shared" si="3548"/>
        <v>0</v>
      </c>
      <c r="DL125" s="110"/>
      <c r="DM125" s="110"/>
      <c r="DN125" s="110">
        <f t="shared" si="337"/>
        <v>0</v>
      </c>
      <c r="DO125" s="110">
        <f t="shared" si="338"/>
        <v>0</v>
      </c>
      <c r="DP125" s="110">
        <f>SUM(DP126:DP127)</f>
        <v>0</v>
      </c>
      <c r="DQ125" s="110">
        <f t="shared" ref="DQ125" si="3892">SUM(DQ126:DQ127)</f>
        <v>0</v>
      </c>
      <c r="DR125" s="110">
        <f t="shared" ref="DR125" si="3893">SUM(DR126:DR127)</f>
        <v>0</v>
      </c>
      <c r="DS125" s="110">
        <f t="shared" ref="DS125" si="3894">SUM(DS126:DS127)</f>
        <v>0</v>
      </c>
      <c r="DT125" s="110">
        <f t="shared" ref="DT125" si="3895">SUM(DT126:DT127)</f>
        <v>0</v>
      </c>
      <c r="DU125" s="110">
        <f t="shared" ref="DU125" si="3896">SUM(DU126:DU127)</f>
        <v>0</v>
      </c>
      <c r="DV125" s="126">
        <f t="shared" si="3554"/>
        <v>0</v>
      </c>
      <c r="DW125" s="126">
        <f t="shared" si="3555"/>
        <v>0</v>
      </c>
      <c r="DX125" s="110"/>
      <c r="DY125" s="110">
        <v>0</v>
      </c>
      <c r="DZ125" s="110">
        <f t="shared" si="344"/>
        <v>0</v>
      </c>
      <c r="EA125" s="110">
        <f t="shared" si="345"/>
        <v>0</v>
      </c>
      <c r="EB125" s="110">
        <f>SUM(EB126:EB127)</f>
        <v>0</v>
      </c>
      <c r="EC125" s="110">
        <f t="shared" ref="EC125" si="3897">SUM(EC126:EC127)</f>
        <v>0</v>
      </c>
      <c r="ED125" s="110">
        <f t="shared" ref="ED125" si="3898">SUM(ED126:ED127)</f>
        <v>0</v>
      </c>
      <c r="EE125" s="110">
        <f t="shared" ref="EE125" si="3899">SUM(EE126:EE127)</f>
        <v>0</v>
      </c>
      <c r="EF125" s="110">
        <f t="shared" ref="EF125" si="3900">SUM(EF126:EF127)</f>
        <v>0</v>
      </c>
      <c r="EG125" s="110">
        <f t="shared" ref="EG125" si="3901">SUM(EG126:EG127)</f>
        <v>0</v>
      </c>
      <c r="EH125" s="126">
        <f t="shared" si="3561"/>
        <v>0</v>
      </c>
      <c r="EI125" s="126">
        <f t="shared" si="3562"/>
        <v>0</v>
      </c>
      <c r="EJ125" s="110">
        <v>194</v>
      </c>
      <c r="EK125" s="110">
        <v>36236922.750399999</v>
      </c>
      <c r="EL125" s="110">
        <f t="shared" si="351"/>
        <v>48.5</v>
      </c>
      <c r="EM125" s="110">
        <f t="shared" si="352"/>
        <v>9059230.6875999998</v>
      </c>
      <c r="EN125" s="110">
        <f>SUM(EN126:EN127)</f>
        <v>25</v>
      </c>
      <c r="EO125" s="110">
        <f t="shared" ref="EO125" si="3902">SUM(EO126:EO127)</f>
        <v>4669706.5</v>
      </c>
      <c r="EP125" s="110">
        <f t="shared" ref="EP125" si="3903">SUM(EP126:EP127)</f>
        <v>5</v>
      </c>
      <c r="EQ125" s="110">
        <f t="shared" ref="EQ125" si="3904">SUM(EQ126:EQ127)</f>
        <v>933941.3</v>
      </c>
      <c r="ER125" s="110">
        <f t="shared" ref="ER125" si="3905">SUM(ER126:ER127)</f>
        <v>30</v>
      </c>
      <c r="ES125" s="110">
        <f t="shared" ref="ES125" si="3906">SUM(ES126:ES127)</f>
        <v>5603647.7999999998</v>
      </c>
      <c r="ET125" s="126">
        <f t="shared" si="3568"/>
        <v>-23.5</v>
      </c>
      <c r="EU125" s="126">
        <f t="shared" si="3569"/>
        <v>-4389524.1875999998</v>
      </c>
      <c r="EV125" s="110"/>
      <c r="EW125" s="110"/>
      <c r="EX125" s="110">
        <f t="shared" si="358"/>
        <v>0</v>
      </c>
      <c r="EY125" s="110">
        <f t="shared" si="359"/>
        <v>0</v>
      </c>
      <c r="EZ125" s="110">
        <f>SUM(EZ126:EZ127)</f>
        <v>0</v>
      </c>
      <c r="FA125" s="110">
        <f t="shared" ref="FA125" si="3907">SUM(FA126:FA127)</f>
        <v>0</v>
      </c>
      <c r="FB125" s="110">
        <f t="shared" ref="FB125" si="3908">SUM(FB126:FB127)</f>
        <v>0</v>
      </c>
      <c r="FC125" s="110">
        <f t="shared" ref="FC125" si="3909">SUM(FC126:FC127)</f>
        <v>0</v>
      </c>
      <c r="FD125" s="110">
        <f t="shared" ref="FD125" si="3910">SUM(FD126:FD127)</f>
        <v>0</v>
      </c>
      <c r="FE125" s="110">
        <f t="shared" ref="FE125" si="3911">SUM(FE126:FE127)</f>
        <v>0</v>
      </c>
      <c r="FF125" s="126">
        <f t="shared" si="3575"/>
        <v>0</v>
      </c>
      <c r="FG125" s="126">
        <f t="shared" si="3576"/>
        <v>0</v>
      </c>
      <c r="FH125" s="110"/>
      <c r="FI125" s="110"/>
      <c r="FJ125" s="110">
        <f t="shared" si="365"/>
        <v>0</v>
      </c>
      <c r="FK125" s="110">
        <f t="shared" si="366"/>
        <v>0</v>
      </c>
      <c r="FL125" s="110">
        <f>SUM(FL126:FL127)</f>
        <v>0</v>
      </c>
      <c r="FM125" s="110">
        <f t="shared" ref="FM125" si="3912">SUM(FM126:FM127)</f>
        <v>0</v>
      </c>
      <c r="FN125" s="110">
        <f t="shared" ref="FN125" si="3913">SUM(FN126:FN127)</f>
        <v>0</v>
      </c>
      <c r="FO125" s="110">
        <f t="shared" ref="FO125" si="3914">SUM(FO126:FO127)</f>
        <v>0</v>
      </c>
      <c r="FP125" s="110">
        <f t="shared" ref="FP125" si="3915">SUM(FP126:FP127)</f>
        <v>0</v>
      </c>
      <c r="FQ125" s="110">
        <f t="shared" ref="FQ125" si="3916">SUM(FQ126:FQ127)</f>
        <v>0</v>
      </c>
      <c r="FR125" s="126">
        <f t="shared" si="3582"/>
        <v>0</v>
      </c>
      <c r="FS125" s="126">
        <f t="shared" si="3583"/>
        <v>0</v>
      </c>
      <c r="FT125" s="110"/>
      <c r="FU125" s="110"/>
      <c r="FV125" s="110">
        <f t="shared" si="372"/>
        <v>0</v>
      </c>
      <c r="FW125" s="110">
        <f t="shared" si="373"/>
        <v>0</v>
      </c>
      <c r="FX125" s="110">
        <f>SUM(FX126:FX127)</f>
        <v>0</v>
      </c>
      <c r="FY125" s="110">
        <f t="shared" ref="FY125" si="3917">SUM(FY126:FY127)</f>
        <v>0</v>
      </c>
      <c r="FZ125" s="110">
        <f t="shared" ref="FZ125" si="3918">SUM(FZ126:FZ127)</f>
        <v>0</v>
      </c>
      <c r="GA125" s="110">
        <f t="shared" ref="GA125" si="3919">SUM(GA126:GA127)</f>
        <v>0</v>
      </c>
      <c r="GB125" s="110">
        <f t="shared" ref="GB125" si="3920">SUM(GB126:GB127)</f>
        <v>0</v>
      </c>
      <c r="GC125" s="110">
        <f t="shared" ref="GC125" si="3921">SUM(GC126:GC127)</f>
        <v>0</v>
      </c>
      <c r="GD125" s="126">
        <f t="shared" si="3589"/>
        <v>0</v>
      </c>
      <c r="GE125" s="126">
        <f t="shared" si="3590"/>
        <v>0</v>
      </c>
      <c r="GF125" s="110">
        <f t="shared" si="3792"/>
        <v>579</v>
      </c>
      <c r="GG125" s="110">
        <f t="shared" si="3792"/>
        <v>108150403.4664</v>
      </c>
      <c r="GH125" s="133">
        <f>SUM(GF125/12*$A$2)</f>
        <v>144.75</v>
      </c>
      <c r="GI125" s="199">
        <f>SUM(GG125/12*$A$2)</f>
        <v>27037600.866599999</v>
      </c>
      <c r="GJ125" s="110">
        <f>SUM(GJ126:GJ127)</f>
        <v>122</v>
      </c>
      <c r="GK125" s="110">
        <f t="shared" ref="GK125" si="3922">SUM(GK126:GK127)</f>
        <v>22785765.850000001</v>
      </c>
      <c r="GL125" s="110">
        <f t="shared" ref="GL125" si="3923">SUM(GL126:GL127)</f>
        <v>11</v>
      </c>
      <c r="GM125" s="110">
        <f t="shared" ref="GM125" si="3924">SUM(GM126:GM127)</f>
        <v>2054670.86</v>
      </c>
      <c r="GN125" s="110">
        <f t="shared" ref="GN125" si="3925">SUM(GN126:GN127)</f>
        <v>133</v>
      </c>
      <c r="GO125" s="110">
        <f t="shared" ref="GO125" si="3926">SUM(GO126:GO127)</f>
        <v>24840436.710000005</v>
      </c>
      <c r="GP125" s="110">
        <f t="shared" si="3798"/>
        <v>-22.75</v>
      </c>
      <c r="GQ125" s="110">
        <f t="shared" si="3799"/>
        <v>-4251835.0165999979</v>
      </c>
      <c r="GR125" s="150">
        <v>1</v>
      </c>
      <c r="GS125" s="150">
        <f>SUM(BU125/BS125)</f>
        <v>0.78971296556035842</v>
      </c>
      <c r="GT125" s="183">
        <v>186788.2616</v>
      </c>
      <c r="GU125" s="183">
        <f t="shared" si="2389"/>
        <v>186768.57254098362</v>
      </c>
    </row>
    <row r="126" spans="2:204" ht="72" hidden="1" x14ac:dyDescent="0.2">
      <c r="B126" s="81" t="s">
        <v>264</v>
      </c>
      <c r="C126" s="84" t="s">
        <v>262</v>
      </c>
      <c r="D126" s="85">
        <v>499</v>
      </c>
      <c r="E126" s="86" t="s">
        <v>263</v>
      </c>
      <c r="F126" s="89">
        <v>28</v>
      </c>
      <c r="G126" s="101">
        <v>186788.2616</v>
      </c>
      <c r="H126" s="102"/>
      <c r="I126" s="102"/>
      <c r="J126" s="102"/>
      <c r="K126" s="102"/>
      <c r="L126" s="102">
        <f>VLOOKUP($D126,'факт '!$D$7:$AQ$89,3,0)</f>
        <v>0</v>
      </c>
      <c r="M126" s="102">
        <f>VLOOKUP($D126,'факт '!$D$7:$AQ$89,4,0)</f>
        <v>0</v>
      </c>
      <c r="N126" s="102"/>
      <c r="O126" s="102"/>
      <c r="P126" s="102">
        <f>SUM(L126+N126)</f>
        <v>0</v>
      </c>
      <c r="Q126" s="102">
        <f>SUM(M126+O126)</f>
        <v>0</v>
      </c>
      <c r="R126" s="103">
        <f t="shared" ref="R126" si="3927">SUM(L126-J126)</f>
        <v>0</v>
      </c>
      <c r="S126" s="103">
        <f t="shared" ref="S126" si="3928">SUM(M126-K126)</f>
        <v>0</v>
      </c>
      <c r="T126" s="102"/>
      <c r="U126" s="102"/>
      <c r="V126" s="102"/>
      <c r="W126" s="102"/>
      <c r="X126" s="102">
        <f>VLOOKUP($D126,'факт '!$D$7:$AQ$89,7,0)</f>
        <v>86</v>
      </c>
      <c r="Y126" s="102">
        <f>VLOOKUP($D126,'факт '!$D$7:$AQ$89,8,0)</f>
        <v>16063790.360000001</v>
      </c>
      <c r="Z126" s="102">
        <f>VLOOKUP($D126,'факт '!$D$7:$AQ$89,9,0)</f>
        <v>6</v>
      </c>
      <c r="AA126" s="102">
        <f>VLOOKUP($D126,'факт '!$D$7:$AQ$89,10,0)</f>
        <v>1120729.56</v>
      </c>
      <c r="AB126" s="102">
        <f>SUM(X126+Z126)</f>
        <v>92</v>
      </c>
      <c r="AC126" s="102">
        <f>SUM(Y126+AA126)</f>
        <v>17184519.920000002</v>
      </c>
      <c r="AD126" s="103">
        <f t="shared" ref="AD126" si="3929">SUM(X126-V126)</f>
        <v>86</v>
      </c>
      <c r="AE126" s="103">
        <f t="shared" ref="AE126" si="3930">SUM(Y126-W126)</f>
        <v>16063790.360000001</v>
      </c>
      <c r="AF126" s="102"/>
      <c r="AG126" s="102"/>
      <c r="AH126" s="102"/>
      <c r="AI126" s="102"/>
      <c r="AJ126" s="102">
        <f>VLOOKUP($D126,'факт '!$D$7:$AQ$89,5,0)</f>
        <v>0</v>
      </c>
      <c r="AK126" s="102">
        <f>VLOOKUP($D126,'факт '!$D$7:$AQ$89,6,0)</f>
        <v>0</v>
      </c>
      <c r="AL126" s="102"/>
      <c r="AM126" s="102"/>
      <c r="AN126" s="102">
        <f>SUM(AJ126+AL126)</f>
        <v>0</v>
      </c>
      <c r="AO126" s="102">
        <f>SUM(AK126+AM126)</f>
        <v>0</v>
      </c>
      <c r="AP126" s="103">
        <f t="shared" ref="AP126" si="3931">SUM(AJ126-AH126)</f>
        <v>0</v>
      </c>
      <c r="AQ126" s="103">
        <f t="shared" si="3506"/>
        <v>0</v>
      </c>
      <c r="AR126" s="102"/>
      <c r="AS126" s="102"/>
      <c r="AT126" s="102"/>
      <c r="AU126" s="102"/>
      <c r="AV126" s="102">
        <f>VLOOKUP($D126,'факт '!$D$7:$AQ$89,11,0)</f>
        <v>0</v>
      </c>
      <c r="AW126" s="102">
        <f>VLOOKUP($D126,'факт '!$D$7:$AQ$89,12,0)</f>
        <v>0</v>
      </c>
      <c r="AX126" s="102"/>
      <c r="AY126" s="102"/>
      <c r="AZ126" s="102">
        <f>SUM(AV126+AX126)</f>
        <v>0</v>
      </c>
      <c r="BA126" s="102">
        <f>SUM(AW126+AY126)</f>
        <v>0</v>
      </c>
      <c r="BB126" s="103">
        <f t="shared" si="3512"/>
        <v>0</v>
      </c>
      <c r="BC126" s="103">
        <f t="shared" si="3513"/>
        <v>0</v>
      </c>
      <c r="BD126" s="102"/>
      <c r="BE126" s="102"/>
      <c r="BF126" s="102"/>
      <c r="BG126" s="102"/>
      <c r="BH126" s="102">
        <f>VLOOKUP($D126,'факт '!$D$7:$AQ$89,15,0)</f>
        <v>10</v>
      </c>
      <c r="BI126" s="102">
        <f>VLOOKUP($D126,'факт '!$D$7:$AQ$89,16,0)</f>
        <v>1867882.6</v>
      </c>
      <c r="BJ126" s="102">
        <f>VLOOKUP($D126,'факт '!$D$7:$AQ$89,17,0)</f>
        <v>0</v>
      </c>
      <c r="BK126" s="102">
        <f>VLOOKUP($D126,'факт '!$D$7:$AQ$89,18,0)</f>
        <v>0</v>
      </c>
      <c r="BL126" s="102">
        <f>SUM(BH126+BJ126)</f>
        <v>10</v>
      </c>
      <c r="BM126" s="102">
        <f>SUM(BI126+BK126)</f>
        <v>1867882.6</v>
      </c>
      <c r="BN126" s="103">
        <f t="shared" si="3519"/>
        <v>10</v>
      </c>
      <c r="BO126" s="103">
        <f t="shared" si="3520"/>
        <v>1867882.6</v>
      </c>
      <c r="BP126" s="102"/>
      <c r="BQ126" s="102"/>
      <c r="BR126" s="102"/>
      <c r="BS126" s="102"/>
      <c r="BT126" s="102">
        <f>VLOOKUP($D126,'факт '!$D$7:$AQ$89,19,0)</f>
        <v>1</v>
      </c>
      <c r="BU126" s="102">
        <f>VLOOKUP($D126,'факт '!$D$7:$AQ$89,20,0)</f>
        <v>184386.39</v>
      </c>
      <c r="BV126" s="102">
        <f>VLOOKUP($D126,'факт '!$D$7:$AQ$89,21,0)</f>
        <v>0</v>
      </c>
      <c r="BW126" s="102">
        <f>VLOOKUP($D126,'факт '!$D$7:$AQ$89,22,0)</f>
        <v>0</v>
      </c>
      <c r="BX126" s="102">
        <f>SUM(BT126+BV126)</f>
        <v>1</v>
      </c>
      <c r="BY126" s="102">
        <f>SUM(BU126+BW126)</f>
        <v>184386.39</v>
      </c>
      <c r="BZ126" s="103">
        <f t="shared" si="3526"/>
        <v>1</v>
      </c>
      <c r="CA126" s="103">
        <f t="shared" si="3527"/>
        <v>184386.39</v>
      </c>
      <c r="CB126" s="102"/>
      <c r="CC126" s="102"/>
      <c r="CD126" s="102"/>
      <c r="CE126" s="102"/>
      <c r="CF126" s="102">
        <f>VLOOKUP($D126,'факт '!$D$7:$AQ$89,23,0)</f>
        <v>0</v>
      </c>
      <c r="CG126" s="102">
        <f>VLOOKUP($D126,'факт '!$D$7:$AQ$89,24,0)</f>
        <v>0</v>
      </c>
      <c r="CH126" s="102">
        <f>VLOOKUP($D126,'факт '!$D$7:$AQ$89,25,0)</f>
        <v>0</v>
      </c>
      <c r="CI126" s="102">
        <f>VLOOKUP($D126,'факт '!$D$7:$AQ$89,26,0)</f>
        <v>0</v>
      </c>
      <c r="CJ126" s="102">
        <f>SUM(CF126+CH126)</f>
        <v>0</v>
      </c>
      <c r="CK126" s="102">
        <f>SUM(CG126+CI126)</f>
        <v>0</v>
      </c>
      <c r="CL126" s="103">
        <f t="shared" si="3533"/>
        <v>0</v>
      </c>
      <c r="CM126" s="103">
        <f t="shared" si="3534"/>
        <v>0</v>
      </c>
      <c r="CN126" s="102"/>
      <c r="CO126" s="102"/>
      <c r="CP126" s="102"/>
      <c r="CQ126" s="102"/>
      <c r="CR126" s="102">
        <f>VLOOKUP($D126,'факт '!$D$7:$AQ$89,27,0)</f>
        <v>0</v>
      </c>
      <c r="CS126" s="102">
        <f>VLOOKUP($D126,'факт '!$D$7:$AQ$89,28,0)</f>
        <v>0</v>
      </c>
      <c r="CT126" s="102">
        <f>VLOOKUP($D126,'факт '!$D$7:$AQ$89,29,0)</f>
        <v>0</v>
      </c>
      <c r="CU126" s="102">
        <f>VLOOKUP($D126,'факт '!$D$7:$AQ$89,30,0)</f>
        <v>0</v>
      </c>
      <c r="CV126" s="102">
        <f>SUM(CR126+CT126)</f>
        <v>0</v>
      </c>
      <c r="CW126" s="102">
        <f>SUM(CS126+CU126)</f>
        <v>0</v>
      </c>
      <c r="CX126" s="103">
        <f t="shared" si="3540"/>
        <v>0</v>
      </c>
      <c r="CY126" s="103">
        <f t="shared" si="3541"/>
        <v>0</v>
      </c>
      <c r="CZ126" s="102"/>
      <c r="DA126" s="102"/>
      <c r="DB126" s="102"/>
      <c r="DC126" s="102"/>
      <c r="DD126" s="102">
        <f>VLOOKUP($D126,'факт '!$D$7:$AQ$89,31,0)</f>
        <v>0</v>
      </c>
      <c r="DE126" s="102">
        <f>VLOOKUP($D126,'факт '!$D$7:$AQ$89,32,0)</f>
        <v>0</v>
      </c>
      <c r="DF126" s="102"/>
      <c r="DG126" s="102"/>
      <c r="DH126" s="102">
        <f>SUM(DD126+DF126)</f>
        <v>0</v>
      </c>
      <c r="DI126" s="102">
        <f>SUM(DE126+DG126)</f>
        <v>0</v>
      </c>
      <c r="DJ126" s="103">
        <f t="shared" si="3547"/>
        <v>0</v>
      </c>
      <c r="DK126" s="103">
        <f t="shared" si="3548"/>
        <v>0</v>
      </c>
      <c r="DL126" s="102"/>
      <c r="DM126" s="102"/>
      <c r="DN126" s="102"/>
      <c r="DO126" s="102"/>
      <c r="DP126" s="102">
        <f>VLOOKUP($D126,'факт '!$D$7:$AQ$89,13,0)</f>
        <v>0</v>
      </c>
      <c r="DQ126" s="102">
        <f>VLOOKUP($D126,'факт '!$D$7:$AQ$89,14,0)</f>
        <v>0</v>
      </c>
      <c r="DR126" s="102"/>
      <c r="DS126" s="102"/>
      <c r="DT126" s="102">
        <f>SUM(DP126+DR126)</f>
        <v>0</v>
      </c>
      <c r="DU126" s="102">
        <f>SUM(DQ126+DS126)</f>
        <v>0</v>
      </c>
      <c r="DV126" s="103">
        <f t="shared" si="3554"/>
        <v>0</v>
      </c>
      <c r="DW126" s="103">
        <f t="shared" si="3555"/>
        <v>0</v>
      </c>
      <c r="DX126" s="102"/>
      <c r="DY126" s="102"/>
      <c r="DZ126" s="102"/>
      <c r="EA126" s="102"/>
      <c r="EB126" s="102">
        <f>VLOOKUP($D126,'факт '!$D$7:$AQ$89,33,0)</f>
        <v>0</v>
      </c>
      <c r="EC126" s="102">
        <f>VLOOKUP($D126,'факт '!$D$7:$AQ$89,34,0)</f>
        <v>0</v>
      </c>
      <c r="ED126" s="102">
        <f>VLOOKUP($D126,'факт '!$D$7:$AQ$89,35,0)</f>
        <v>0</v>
      </c>
      <c r="EE126" s="102">
        <f>VLOOKUP($D126,'факт '!$D$7:$AQ$89,36,0)</f>
        <v>0</v>
      </c>
      <c r="EF126" s="102">
        <f>SUM(EB126+ED126)</f>
        <v>0</v>
      </c>
      <c r="EG126" s="102">
        <f>SUM(EC126+EE126)</f>
        <v>0</v>
      </c>
      <c r="EH126" s="103">
        <f t="shared" si="3561"/>
        <v>0</v>
      </c>
      <c r="EI126" s="103">
        <f t="shared" si="3562"/>
        <v>0</v>
      </c>
      <c r="EJ126" s="102"/>
      <c r="EK126" s="102"/>
      <c r="EL126" s="102"/>
      <c r="EM126" s="102"/>
      <c r="EN126" s="102">
        <f>VLOOKUP($D126,'факт '!$D$7:$AQ$89,37,0)</f>
        <v>25</v>
      </c>
      <c r="EO126" s="102">
        <f>VLOOKUP($D126,'факт '!$D$7:$AQ$89,38,0)</f>
        <v>4669706.5</v>
      </c>
      <c r="EP126" s="102">
        <f>VLOOKUP($D126,'факт '!$D$7:$AQ$89,39,0)</f>
        <v>5</v>
      </c>
      <c r="EQ126" s="102">
        <f>VLOOKUP($D126,'факт '!$D$7:$AQ$89,40,0)</f>
        <v>933941.3</v>
      </c>
      <c r="ER126" s="102">
        <f>SUM(EN126+EP126)</f>
        <v>30</v>
      </c>
      <c r="ES126" s="102">
        <f>SUM(EO126+EQ126)</f>
        <v>5603647.7999999998</v>
      </c>
      <c r="ET126" s="103">
        <f t="shared" si="3568"/>
        <v>25</v>
      </c>
      <c r="EU126" s="103">
        <f t="shared" si="3569"/>
        <v>4669706.5</v>
      </c>
      <c r="EV126" s="102"/>
      <c r="EW126" s="102"/>
      <c r="EX126" s="102"/>
      <c r="EY126" s="102"/>
      <c r="EZ126" s="102"/>
      <c r="FA126" s="102"/>
      <c r="FB126" s="102"/>
      <c r="FC126" s="102"/>
      <c r="FD126" s="102">
        <f t="shared" ref="FD126:FD127" si="3932">SUM(EZ126+FB126)</f>
        <v>0</v>
      </c>
      <c r="FE126" s="102">
        <f t="shared" ref="FE126:FE127" si="3933">SUM(FA126+FC126)</f>
        <v>0</v>
      </c>
      <c r="FF126" s="103">
        <f t="shared" si="3575"/>
        <v>0</v>
      </c>
      <c r="FG126" s="103">
        <f t="shared" si="3576"/>
        <v>0</v>
      </c>
      <c r="FH126" s="102"/>
      <c r="FI126" s="102"/>
      <c r="FJ126" s="102"/>
      <c r="FK126" s="102"/>
      <c r="FL126" s="102"/>
      <c r="FM126" s="102"/>
      <c r="FN126" s="102"/>
      <c r="FO126" s="102"/>
      <c r="FP126" s="102">
        <f t="shared" ref="FP126:FP127" si="3934">SUM(FL126+FN126)</f>
        <v>0</v>
      </c>
      <c r="FQ126" s="102">
        <f t="shared" ref="FQ126:FQ127" si="3935">SUM(FM126+FO126)</f>
        <v>0</v>
      </c>
      <c r="FR126" s="103">
        <f t="shared" si="3582"/>
        <v>0</v>
      </c>
      <c r="FS126" s="103">
        <f t="shared" si="3583"/>
        <v>0</v>
      </c>
      <c r="FT126" s="102"/>
      <c r="FU126" s="102"/>
      <c r="FV126" s="102"/>
      <c r="FW126" s="102"/>
      <c r="FX126" s="102"/>
      <c r="FY126" s="102"/>
      <c r="FZ126" s="102"/>
      <c r="GA126" s="102"/>
      <c r="GB126" s="102">
        <f t="shared" ref="GB126:GB127" si="3936">SUM(FX126+FZ126)</f>
        <v>0</v>
      </c>
      <c r="GC126" s="102">
        <f t="shared" ref="GC126:GC127" si="3937">SUM(FY126+GA126)</f>
        <v>0</v>
      </c>
      <c r="GD126" s="103">
        <f t="shared" si="3589"/>
        <v>0</v>
      </c>
      <c r="GE126" s="103">
        <f t="shared" si="3590"/>
        <v>0</v>
      </c>
      <c r="GF126" s="102">
        <f t="shared" ref="GF126:GF127" si="3938">SUM(H126,T126,AF126,AR126,BD126,BP126,CB126,CN126,CZ126,DL126,DX126,EJ126,EV126)</f>
        <v>0</v>
      </c>
      <c r="GG126" s="102">
        <f t="shared" ref="GG126:GG127" si="3939">SUM(I126,U126,AG126,AS126,BE126,BQ126,CC126,CO126,DA126,DM126,DY126,EK126,EW126)</f>
        <v>0</v>
      </c>
      <c r="GH126" s="102">
        <f t="shared" ref="GH126:GH127" si="3940">SUM(J126,V126,AH126,AT126,BF126,BR126,CD126,CP126,DB126,DN126,DZ126,EL126,EX126)</f>
        <v>0</v>
      </c>
      <c r="GI126" s="102">
        <f t="shared" ref="GI126:GI127" si="3941">SUM(K126,W126,AI126,AU126,BG126,BS126,CE126,CQ126,DC126,DO126,EA126,EM126,EY126)</f>
        <v>0</v>
      </c>
      <c r="GJ126" s="102">
        <f t="shared" ref="GJ126" si="3942">SUM(L126,X126,AJ126,AV126,BH126,BT126,CF126,CR126,DD126,DP126,EB126,EN126,EZ126)</f>
        <v>122</v>
      </c>
      <c r="GK126" s="102">
        <f t="shared" ref="GK126" si="3943">SUM(M126,Y126,AK126,AW126,BI126,BU126,CG126,CS126,DE126,DQ126,EC126,EO126,FA126)</f>
        <v>22785765.850000001</v>
      </c>
      <c r="GL126" s="102">
        <f t="shared" ref="GL126" si="3944">SUM(N126,Z126,AL126,AX126,BJ126,BV126,CH126,CT126,DF126,DR126,ED126,EP126,FB126)</f>
        <v>11</v>
      </c>
      <c r="GM126" s="102">
        <f t="shared" ref="GM126" si="3945">SUM(O126,AA126,AM126,AY126,BK126,BW126,CI126,CU126,DG126,DS126,EE126,EQ126,FC126)</f>
        <v>2054670.86</v>
      </c>
      <c r="GN126" s="102">
        <f t="shared" ref="GN126" si="3946">SUM(P126,AB126,AN126,AZ126,BL126,BX126,CJ126,CV126,DH126,DT126,EF126,ER126,FD126)</f>
        <v>133</v>
      </c>
      <c r="GO126" s="102">
        <f t="shared" ref="GO126" si="3947">SUM(Q126,AC126,AO126,BA126,BM126,BY126,CK126,CW126,DI126,DU126,EG126,ES126,FE126)</f>
        <v>24840436.710000005</v>
      </c>
      <c r="GP126" s="102"/>
      <c r="GQ126" s="102"/>
      <c r="GR126" s="147"/>
      <c r="GS126" s="81"/>
      <c r="GT126" s="183">
        <v>186788.2616</v>
      </c>
      <c r="GU126" s="183">
        <f t="shared" si="2389"/>
        <v>186768.57254098362</v>
      </c>
      <c r="GV126" s="186">
        <f>GU126-GT126</f>
        <v>-19.689059016382089</v>
      </c>
    </row>
    <row r="127" spans="2:204" hidden="1" x14ac:dyDescent="0.2">
      <c r="B127" s="81"/>
      <c r="C127" s="84"/>
      <c r="D127" s="85"/>
      <c r="E127" s="86"/>
      <c r="F127" s="89"/>
      <c r="G127" s="101"/>
      <c r="H127" s="102"/>
      <c r="I127" s="102"/>
      <c r="J127" s="102"/>
      <c r="K127" s="102"/>
      <c r="L127" s="102"/>
      <c r="M127" s="102"/>
      <c r="N127" s="102"/>
      <c r="O127" s="102"/>
      <c r="P127" s="102">
        <f t="shared" si="3821"/>
        <v>0</v>
      </c>
      <c r="Q127" s="102">
        <f t="shared" si="3822"/>
        <v>0</v>
      </c>
      <c r="R127" s="103">
        <f t="shared" si="2536"/>
        <v>0</v>
      </c>
      <c r="S127" s="103">
        <f t="shared" si="2537"/>
        <v>0</v>
      </c>
      <c r="T127" s="102"/>
      <c r="U127" s="102"/>
      <c r="V127" s="102"/>
      <c r="W127" s="102"/>
      <c r="X127" s="102"/>
      <c r="Y127" s="102"/>
      <c r="Z127" s="102"/>
      <c r="AA127" s="102"/>
      <c r="AB127" s="102">
        <f t="shared" ref="AB127" si="3948">SUM(X127+Z127)</f>
        <v>0</v>
      </c>
      <c r="AC127" s="102">
        <f t="shared" ref="AC127" si="3949">SUM(Y127+AA127)</f>
        <v>0</v>
      </c>
      <c r="AD127" s="103">
        <f t="shared" si="3498"/>
        <v>0</v>
      </c>
      <c r="AE127" s="103">
        <f t="shared" si="3499"/>
        <v>0</v>
      </c>
      <c r="AF127" s="102"/>
      <c r="AG127" s="102"/>
      <c r="AH127" s="102"/>
      <c r="AI127" s="102"/>
      <c r="AJ127" s="102"/>
      <c r="AK127" s="102"/>
      <c r="AL127" s="102"/>
      <c r="AM127" s="102"/>
      <c r="AN127" s="102">
        <f t="shared" ref="AN127" si="3950">SUM(AJ127+AL127)</f>
        <v>0</v>
      </c>
      <c r="AO127" s="102">
        <f t="shared" ref="AO127" si="3951">SUM(AK127+AM127)</f>
        <v>0</v>
      </c>
      <c r="AP127" s="103">
        <f t="shared" si="3505"/>
        <v>0</v>
      </c>
      <c r="AQ127" s="103">
        <f t="shared" si="3506"/>
        <v>0</v>
      </c>
      <c r="AR127" s="102"/>
      <c r="AS127" s="102"/>
      <c r="AT127" s="102"/>
      <c r="AU127" s="102"/>
      <c r="AV127" s="102"/>
      <c r="AW127" s="102"/>
      <c r="AX127" s="102"/>
      <c r="AY127" s="102"/>
      <c r="AZ127" s="102">
        <f t="shared" ref="AZ127" si="3952">SUM(AV127+AX127)</f>
        <v>0</v>
      </c>
      <c r="BA127" s="102">
        <f t="shared" ref="BA127" si="3953">SUM(AW127+AY127)</f>
        <v>0</v>
      </c>
      <c r="BB127" s="103">
        <f t="shared" si="3512"/>
        <v>0</v>
      </c>
      <c r="BC127" s="103">
        <f t="shared" si="3513"/>
        <v>0</v>
      </c>
      <c r="BD127" s="102"/>
      <c r="BE127" s="102"/>
      <c r="BF127" s="102"/>
      <c r="BG127" s="102"/>
      <c r="BH127" s="102"/>
      <c r="BI127" s="102"/>
      <c r="BJ127" s="102"/>
      <c r="BK127" s="102"/>
      <c r="BL127" s="102">
        <f t="shared" ref="BL127" si="3954">SUM(BH127+BJ127)</f>
        <v>0</v>
      </c>
      <c r="BM127" s="102">
        <f t="shared" ref="BM127" si="3955">SUM(BI127+BK127)</f>
        <v>0</v>
      </c>
      <c r="BN127" s="103">
        <f t="shared" si="3519"/>
        <v>0</v>
      </c>
      <c r="BO127" s="103">
        <f t="shared" si="3520"/>
        <v>0</v>
      </c>
      <c r="BP127" s="102"/>
      <c r="BQ127" s="102"/>
      <c r="BR127" s="102"/>
      <c r="BS127" s="102"/>
      <c r="BT127" s="102"/>
      <c r="BU127" s="102"/>
      <c r="BV127" s="102"/>
      <c r="BW127" s="102"/>
      <c r="BX127" s="102">
        <f t="shared" ref="BX127" si="3956">SUM(BT127+BV127)</f>
        <v>0</v>
      </c>
      <c r="BY127" s="102">
        <f t="shared" ref="BY127" si="3957">SUM(BU127+BW127)</f>
        <v>0</v>
      </c>
      <c r="BZ127" s="103">
        <f t="shared" si="3526"/>
        <v>0</v>
      </c>
      <c r="CA127" s="103">
        <f t="shared" si="3527"/>
        <v>0</v>
      </c>
      <c r="CB127" s="102"/>
      <c r="CC127" s="102"/>
      <c r="CD127" s="102"/>
      <c r="CE127" s="102"/>
      <c r="CF127" s="102"/>
      <c r="CG127" s="102"/>
      <c r="CH127" s="102"/>
      <c r="CI127" s="102"/>
      <c r="CJ127" s="102">
        <f t="shared" ref="CJ127" si="3958">SUM(CF127+CH127)</f>
        <v>0</v>
      </c>
      <c r="CK127" s="102">
        <f t="shared" ref="CK127" si="3959">SUM(CG127+CI127)</f>
        <v>0</v>
      </c>
      <c r="CL127" s="103">
        <f t="shared" si="3533"/>
        <v>0</v>
      </c>
      <c r="CM127" s="103">
        <f t="shared" si="3534"/>
        <v>0</v>
      </c>
      <c r="CN127" s="102"/>
      <c r="CO127" s="102"/>
      <c r="CP127" s="102"/>
      <c r="CQ127" s="102"/>
      <c r="CR127" s="102"/>
      <c r="CS127" s="102"/>
      <c r="CT127" s="102"/>
      <c r="CU127" s="102"/>
      <c r="CV127" s="102">
        <f t="shared" ref="CV127" si="3960">SUM(CR127+CT127)</f>
        <v>0</v>
      </c>
      <c r="CW127" s="102">
        <f t="shared" ref="CW127" si="3961">SUM(CS127+CU127)</f>
        <v>0</v>
      </c>
      <c r="CX127" s="103">
        <f t="shared" si="3540"/>
        <v>0</v>
      </c>
      <c r="CY127" s="103">
        <f t="shared" si="3541"/>
        <v>0</v>
      </c>
      <c r="CZ127" s="102"/>
      <c r="DA127" s="102"/>
      <c r="DB127" s="102"/>
      <c r="DC127" s="102"/>
      <c r="DD127" s="102"/>
      <c r="DE127" s="102"/>
      <c r="DF127" s="102"/>
      <c r="DG127" s="102"/>
      <c r="DH127" s="102">
        <f t="shared" ref="DH127" si="3962">SUM(DD127+DF127)</f>
        <v>0</v>
      </c>
      <c r="DI127" s="102">
        <f t="shared" ref="DI127" si="3963">SUM(DE127+DG127)</f>
        <v>0</v>
      </c>
      <c r="DJ127" s="103">
        <f t="shared" si="3547"/>
        <v>0</v>
      </c>
      <c r="DK127" s="103">
        <f t="shared" si="3548"/>
        <v>0</v>
      </c>
      <c r="DL127" s="102"/>
      <c r="DM127" s="102"/>
      <c r="DN127" s="102"/>
      <c r="DO127" s="102"/>
      <c r="DP127" s="102"/>
      <c r="DQ127" s="102"/>
      <c r="DR127" s="102"/>
      <c r="DS127" s="102"/>
      <c r="DT127" s="102">
        <f t="shared" ref="DT127" si="3964">SUM(DP127+DR127)</f>
        <v>0</v>
      </c>
      <c r="DU127" s="102">
        <f t="shared" ref="DU127" si="3965">SUM(DQ127+DS127)</f>
        <v>0</v>
      </c>
      <c r="DV127" s="103">
        <f t="shared" si="3554"/>
        <v>0</v>
      </c>
      <c r="DW127" s="103">
        <f t="shared" si="3555"/>
        <v>0</v>
      </c>
      <c r="DX127" s="102"/>
      <c r="DY127" s="102"/>
      <c r="DZ127" s="102"/>
      <c r="EA127" s="102"/>
      <c r="EB127" s="102"/>
      <c r="EC127" s="102"/>
      <c r="ED127" s="102"/>
      <c r="EE127" s="102"/>
      <c r="EF127" s="102">
        <f t="shared" ref="EF127" si="3966">SUM(EB127+ED127)</f>
        <v>0</v>
      </c>
      <c r="EG127" s="102">
        <f t="shared" ref="EG127" si="3967">SUM(EC127+EE127)</f>
        <v>0</v>
      </c>
      <c r="EH127" s="103">
        <f t="shared" si="3561"/>
        <v>0</v>
      </c>
      <c r="EI127" s="103">
        <f t="shared" si="3562"/>
        <v>0</v>
      </c>
      <c r="EJ127" s="102"/>
      <c r="EK127" s="102"/>
      <c r="EL127" s="102"/>
      <c r="EM127" s="102"/>
      <c r="EN127" s="102"/>
      <c r="EO127" s="102"/>
      <c r="EP127" s="102"/>
      <c r="EQ127" s="102"/>
      <c r="ER127" s="102">
        <f t="shared" ref="ER127" si="3968">SUM(EN127+EP127)</f>
        <v>0</v>
      </c>
      <c r="ES127" s="102">
        <f t="shared" ref="ES127" si="3969">SUM(EO127+EQ127)</f>
        <v>0</v>
      </c>
      <c r="ET127" s="103">
        <f t="shared" si="3568"/>
        <v>0</v>
      </c>
      <c r="EU127" s="103">
        <f t="shared" si="3569"/>
        <v>0</v>
      </c>
      <c r="EV127" s="102"/>
      <c r="EW127" s="102"/>
      <c r="EX127" s="102"/>
      <c r="EY127" s="102"/>
      <c r="EZ127" s="102"/>
      <c r="FA127" s="102"/>
      <c r="FB127" s="102"/>
      <c r="FC127" s="102"/>
      <c r="FD127" s="102">
        <f t="shared" si="3932"/>
        <v>0</v>
      </c>
      <c r="FE127" s="102">
        <f t="shared" si="3933"/>
        <v>0</v>
      </c>
      <c r="FF127" s="103">
        <f t="shared" si="3575"/>
        <v>0</v>
      </c>
      <c r="FG127" s="103">
        <f t="shared" si="3576"/>
        <v>0</v>
      </c>
      <c r="FH127" s="102"/>
      <c r="FI127" s="102"/>
      <c r="FJ127" s="102"/>
      <c r="FK127" s="102"/>
      <c r="FL127" s="102"/>
      <c r="FM127" s="102"/>
      <c r="FN127" s="102"/>
      <c r="FO127" s="102"/>
      <c r="FP127" s="102">
        <f t="shared" si="3934"/>
        <v>0</v>
      </c>
      <c r="FQ127" s="102">
        <f t="shared" si="3935"/>
        <v>0</v>
      </c>
      <c r="FR127" s="103">
        <f t="shared" si="3582"/>
        <v>0</v>
      </c>
      <c r="FS127" s="103">
        <f t="shared" si="3583"/>
        <v>0</v>
      </c>
      <c r="FT127" s="102"/>
      <c r="FU127" s="102"/>
      <c r="FV127" s="102"/>
      <c r="FW127" s="102"/>
      <c r="FX127" s="102"/>
      <c r="FY127" s="102"/>
      <c r="FZ127" s="102"/>
      <c r="GA127" s="102"/>
      <c r="GB127" s="102">
        <f t="shared" si="3936"/>
        <v>0</v>
      </c>
      <c r="GC127" s="102">
        <f t="shared" si="3937"/>
        <v>0</v>
      </c>
      <c r="GD127" s="103">
        <f t="shared" si="3589"/>
        <v>0</v>
      </c>
      <c r="GE127" s="103">
        <f t="shared" si="3590"/>
        <v>0</v>
      </c>
      <c r="GF127" s="102">
        <f t="shared" si="3938"/>
        <v>0</v>
      </c>
      <c r="GG127" s="102">
        <f t="shared" si="3939"/>
        <v>0</v>
      </c>
      <c r="GH127" s="102">
        <f t="shared" si="3940"/>
        <v>0</v>
      </c>
      <c r="GI127" s="102">
        <f t="shared" si="3941"/>
        <v>0</v>
      </c>
      <c r="GJ127" s="102">
        <f t="shared" ref="GJ127" si="3970">SUM(L127,X127,AJ127,AV127,BH127,BT127,CF127,CR127,DD127,DP127,EB127,EN127,EZ127)</f>
        <v>0</v>
      </c>
      <c r="GK127" s="102">
        <f t="shared" ref="GK127" si="3971">SUM(M127,Y127,AK127,AW127,BI127,BU127,CG127,CS127,DE127,DQ127,EC127,EO127,FA127)</f>
        <v>0</v>
      </c>
      <c r="GL127" s="102">
        <f t="shared" ref="GL127" si="3972">SUM(N127,Z127,AL127,AX127,BJ127,BV127,CH127,CT127,DF127,DR127,ED127,EP127,FB127)</f>
        <v>0</v>
      </c>
      <c r="GM127" s="102">
        <f t="shared" ref="GM127" si="3973">SUM(O127,AA127,AM127,AY127,BK127,BW127,CI127,CU127,DG127,DS127,EE127,EQ127,FC127)</f>
        <v>0</v>
      </c>
      <c r="GN127" s="102">
        <f t="shared" ref="GN127" si="3974">SUM(P127,AB127,AN127,AZ127,BL127,BX127,CJ127,CV127,DH127,DT127,EF127,ER127,FD127)</f>
        <v>0</v>
      </c>
      <c r="GO127" s="102">
        <f t="shared" ref="GO127" si="3975">SUM(Q127,AC127,AO127,BA127,BM127,BY127,CK127,CW127,DI127,DU127,EG127,ES127,FE127)</f>
        <v>0</v>
      </c>
      <c r="GP127" s="102"/>
      <c r="GQ127" s="102"/>
      <c r="GR127" s="147"/>
      <c r="GS127" s="81"/>
      <c r="GT127" s="183"/>
      <c r="GU127" s="183"/>
    </row>
    <row r="128" spans="2:204" hidden="1" x14ac:dyDescent="0.2">
      <c r="B128" s="105"/>
      <c r="C128" s="106"/>
      <c r="D128" s="107"/>
      <c r="E128" s="127" t="s">
        <v>58</v>
      </c>
      <c r="F128" s="129">
        <v>29</v>
      </c>
      <c r="G128" s="130">
        <v>147006.4656</v>
      </c>
      <c r="H128" s="110"/>
      <c r="I128" s="110">
        <v>0</v>
      </c>
      <c r="J128" s="110">
        <f t="shared" si="278"/>
        <v>0</v>
      </c>
      <c r="K128" s="110">
        <f t="shared" si="279"/>
        <v>0</v>
      </c>
      <c r="L128" s="110">
        <f>SUM(L129:L130)</f>
        <v>0</v>
      </c>
      <c r="M128" s="110">
        <f t="shared" ref="M128:Q128" si="3976">SUM(M129:M130)</f>
        <v>0</v>
      </c>
      <c r="N128" s="110">
        <f t="shared" si="3976"/>
        <v>0</v>
      </c>
      <c r="O128" s="110">
        <f t="shared" si="3976"/>
        <v>0</v>
      </c>
      <c r="P128" s="110">
        <f t="shared" si="3976"/>
        <v>0</v>
      </c>
      <c r="Q128" s="110">
        <f t="shared" si="3976"/>
        <v>0</v>
      </c>
      <c r="R128" s="126">
        <f t="shared" si="2536"/>
        <v>0</v>
      </c>
      <c r="S128" s="126">
        <f t="shared" si="2537"/>
        <v>0</v>
      </c>
      <c r="T128" s="110"/>
      <c r="U128" s="110">
        <v>0</v>
      </c>
      <c r="V128" s="110">
        <f t="shared" si="281"/>
        <v>0</v>
      </c>
      <c r="W128" s="110">
        <f t="shared" si="282"/>
        <v>0</v>
      </c>
      <c r="X128" s="110">
        <f>SUM(X129:X130)</f>
        <v>0</v>
      </c>
      <c r="Y128" s="110">
        <f t="shared" ref="Y128" si="3977">SUM(Y129:Y130)</f>
        <v>0</v>
      </c>
      <c r="Z128" s="110">
        <f t="shared" ref="Z128" si="3978">SUM(Z129:Z130)</f>
        <v>0</v>
      </c>
      <c r="AA128" s="110">
        <f t="shared" ref="AA128" si="3979">SUM(AA129:AA130)</f>
        <v>0</v>
      </c>
      <c r="AB128" s="110">
        <f t="shared" ref="AB128" si="3980">SUM(AB129:AB130)</f>
        <v>0</v>
      </c>
      <c r="AC128" s="110">
        <f t="shared" ref="AC128" si="3981">SUM(AC129:AC130)</f>
        <v>0</v>
      </c>
      <c r="AD128" s="126">
        <f t="shared" si="3498"/>
        <v>0</v>
      </c>
      <c r="AE128" s="126">
        <f t="shared" si="3499"/>
        <v>0</v>
      </c>
      <c r="AF128" s="110">
        <f>VLOOKUP($E128,'ВМП план'!$B$8:$AL$43,12,0)</f>
        <v>0</v>
      </c>
      <c r="AG128" s="110">
        <f>VLOOKUP($E128,'ВМП план'!$B$8:$AL$43,13,0)</f>
        <v>0</v>
      </c>
      <c r="AH128" s="110">
        <f t="shared" si="288"/>
        <v>0</v>
      </c>
      <c r="AI128" s="110">
        <f t="shared" si="289"/>
        <v>0</v>
      </c>
      <c r="AJ128" s="110">
        <f>SUM(AJ129:AJ130)</f>
        <v>0</v>
      </c>
      <c r="AK128" s="110">
        <f t="shared" ref="AK128" si="3982">SUM(AK129:AK130)</f>
        <v>0</v>
      </c>
      <c r="AL128" s="110">
        <f t="shared" ref="AL128" si="3983">SUM(AL129:AL130)</f>
        <v>0</v>
      </c>
      <c r="AM128" s="110">
        <f t="shared" ref="AM128" si="3984">SUM(AM129:AM130)</f>
        <v>0</v>
      </c>
      <c r="AN128" s="110">
        <f t="shared" ref="AN128" si="3985">SUM(AN129:AN130)</f>
        <v>0</v>
      </c>
      <c r="AO128" s="110">
        <f t="shared" ref="AO128" si="3986">SUM(AO129:AO130)</f>
        <v>0</v>
      </c>
      <c r="AP128" s="126">
        <f t="shared" si="3505"/>
        <v>0</v>
      </c>
      <c r="AQ128" s="126">
        <f t="shared" si="3506"/>
        <v>0</v>
      </c>
      <c r="AR128" s="110"/>
      <c r="AS128" s="110"/>
      <c r="AT128" s="110">
        <f t="shared" si="295"/>
        <v>0</v>
      </c>
      <c r="AU128" s="110">
        <f t="shared" si="296"/>
        <v>0</v>
      </c>
      <c r="AV128" s="110">
        <f>SUM(AV129:AV130)</f>
        <v>0</v>
      </c>
      <c r="AW128" s="110">
        <f t="shared" ref="AW128" si="3987">SUM(AW129:AW130)</f>
        <v>0</v>
      </c>
      <c r="AX128" s="110">
        <f t="shared" ref="AX128" si="3988">SUM(AX129:AX130)</f>
        <v>0</v>
      </c>
      <c r="AY128" s="110">
        <f t="shared" ref="AY128" si="3989">SUM(AY129:AY130)</f>
        <v>0</v>
      </c>
      <c r="AZ128" s="110">
        <f t="shared" ref="AZ128" si="3990">SUM(AZ129:AZ130)</f>
        <v>0</v>
      </c>
      <c r="BA128" s="110">
        <f t="shared" ref="BA128" si="3991">SUM(BA129:BA130)</f>
        <v>0</v>
      </c>
      <c r="BB128" s="126">
        <f t="shared" si="3512"/>
        <v>0</v>
      </c>
      <c r="BC128" s="126">
        <f t="shared" si="3513"/>
        <v>0</v>
      </c>
      <c r="BD128" s="110">
        <v>100</v>
      </c>
      <c r="BE128" s="110">
        <v>14700646.559999999</v>
      </c>
      <c r="BF128" s="110">
        <f t="shared" si="302"/>
        <v>25</v>
      </c>
      <c r="BG128" s="110">
        <f t="shared" si="303"/>
        <v>3675161.6399999997</v>
      </c>
      <c r="BH128" s="110">
        <f>SUM(BH129:BH130)</f>
        <v>66</v>
      </c>
      <c r="BI128" s="110">
        <f t="shared" ref="BI128" si="3992">SUM(BI129:BI130)</f>
        <v>9702427.0200000014</v>
      </c>
      <c r="BJ128" s="110">
        <f t="shared" ref="BJ128" si="3993">SUM(BJ129:BJ130)</f>
        <v>0</v>
      </c>
      <c r="BK128" s="110">
        <f t="shared" ref="BK128" si="3994">SUM(BK129:BK130)</f>
        <v>0</v>
      </c>
      <c r="BL128" s="110">
        <f t="shared" ref="BL128" si="3995">SUM(BL129:BL130)</f>
        <v>66</v>
      </c>
      <c r="BM128" s="110">
        <f t="shared" ref="BM128" si="3996">SUM(BM129:BM130)</f>
        <v>9702427.0200000014</v>
      </c>
      <c r="BN128" s="126">
        <f t="shared" si="3519"/>
        <v>41</v>
      </c>
      <c r="BO128" s="126">
        <f t="shared" si="3520"/>
        <v>6027265.3800000018</v>
      </c>
      <c r="BP128" s="110">
        <v>65</v>
      </c>
      <c r="BQ128" s="110">
        <v>9555420.2640000004</v>
      </c>
      <c r="BR128" s="110">
        <f t="shared" si="309"/>
        <v>16.25</v>
      </c>
      <c r="BS128" s="110">
        <f t="shared" si="310"/>
        <v>2388855.0660000001</v>
      </c>
      <c r="BT128" s="110">
        <f>SUM(BT129:BT130)</f>
        <v>20</v>
      </c>
      <c r="BU128" s="110">
        <f t="shared" ref="BU128" si="3997">SUM(BU129:BU130)</f>
        <v>2940129.4000000013</v>
      </c>
      <c r="BV128" s="110">
        <f t="shared" ref="BV128" si="3998">SUM(BV129:BV130)</f>
        <v>7</v>
      </c>
      <c r="BW128" s="110">
        <f t="shared" ref="BW128" si="3999">SUM(BW129:BW130)</f>
        <v>1029045.2899999999</v>
      </c>
      <c r="BX128" s="110">
        <f t="shared" ref="BX128" si="4000">SUM(BX129:BX130)</f>
        <v>27</v>
      </c>
      <c r="BY128" s="110">
        <f t="shared" ref="BY128" si="4001">SUM(BY129:BY130)</f>
        <v>3969174.6900000013</v>
      </c>
      <c r="BZ128" s="126">
        <f t="shared" si="3526"/>
        <v>3.75</v>
      </c>
      <c r="CA128" s="126">
        <f t="shared" si="3527"/>
        <v>551274.3340000012</v>
      </c>
      <c r="CB128" s="110"/>
      <c r="CC128" s="110"/>
      <c r="CD128" s="110">
        <f t="shared" si="316"/>
        <v>0</v>
      </c>
      <c r="CE128" s="110">
        <f t="shared" si="317"/>
        <v>0</v>
      </c>
      <c r="CF128" s="110">
        <f>SUM(CF129:CF130)</f>
        <v>0</v>
      </c>
      <c r="CG128" s="110">
        <f t="shared" ref="CG128" si="4002">SUM(CG129:CG130)</f>
        <v>0</v>
      </c>
      <c r="CH128" s="110">
        <f t="shared" ref="CH128" si="4003">SUM(CH129:CH130)</f>
        <v>0</v>
      </c>
      <c r="CI128" s="110">
        <f t="shared" ref="CI128" si="4004">SUM(CI129:CI130)</f>
        <v>0</v>
      </c>
      <c r="CJ128" s="110">
        <f t="shared" ref="CJ128" si="4005">SUM(CJ129:CJ130)</f>
        <v>0</v>
      </c>
      <c r="CK128" s="110">
        <f t="shared" ref="CK128" si="4006">SUM(CK129:CK130)</f>
        <v>0</v>
      </c>
      <c r="CL128" s="126">
        <f t="shared" si="3533"/>
        <v>0</v>
      </c>
      <c r="CM128" s="126">
        <f t="shared" si="3534"/>
        <v>0</v>
      </c>
      <c r="CN128" s="110"/>
      <c r="CO128" s="110"/>
      <c r="CP128" s="110">
        <f t="shared" si="323"/>
        <v>0</v>
      </c>
      <c r="CQ128" s="110">
        <f t="shared" si="324"/>
        <v>0</v>
      </c>
      <c r="CR128" s="110">
        <f>SUM(CR129:CR130)</f>
        <v>0</v>
      </c>
      <c r="CS128" s="110">
        <f t="shared" ref="CS128" si="4007">SUM(CS129:CS130)</f>
        <v>0</v>
      </c>
      <c r="CT128" s="110">
        <f t="shared" ref="CT128" si="4008">SUM(CT129:CT130)</f>
        <v>0</v>
      </c>
      <c r="CU128" s="110">
        <f t="shared" ref="CU128" si="4009">SUM(CU129:CU130)</f>
        <v>0</v>
      </c>
      <c r="CV128" s="110">
        <f t="shared" ref="CV128" si="4010">SUM(CV129:CV130)</f>
        <v>0</v>
      </c>
      <c r="CW128" s="110">
        <f t="shared" ref="CW128" si="4011">SUM(CW129:CW130)</f>
        <v>0</v>
      </c>
      <c r="CX128" s="126">
        <f t="shared" si="3540"/>
        <v>0</v>
      </c>
      <c r="CY128" s="126">
        <f t="shared" si="3541"/>
        <v>0</v>
      </c>
      <c r="CZ128" s="110"/>
      <c r="DA128" s="110"/>
      <c r="DB128" s="110">
        <f t="shared" si="330"/>
        <v>0</v>
      </c>
      <c r="DC128" s="110">
        <f t="shared" si="331"/>
        <v>0</v>
      </c>
      <c r="DD128" s="110">
        <f>SUM(DD129:DD130)</f>
        <v>0</v>
      </c>
      <c r="DE128" s="110">
        <f t="shared" ref="DE128" si="4012">SUM(DE129:DE130)</f>
        <v>0</v>
      </c>
      <c r="DF128" s="110">
        <f t="shared" ref="DF128" si="4013">SUM(DF129:DF130)</f>
        <v>0</v>
      </c>
      <c r="DG128" s="110">
        <f t="shared" ref="DG128" si="4014">SUM(DG129:DG130)</f>
        <v>0</v>
      </c>
      <c r="DH128" s="110">
        <f t="shared" ref="DH128" si="4015">SUM(DH129:DH130)</f>
        <v>0</v>
      </c>
      <c r="DI128" s="110">
        <f t="shared" ref="DI128" si="4016">SUM(DI129:DI130)</f>
        <v>0</v>
      </c>
      <c r="DJ128" s="126">
        <f t="shared" si="3547"/>
        <v>0</v>
      </c>
      <c r="DK128" s="126">
        <f t="shared" si="3548"/>
        <v>0</v>
      </c>
      <c r="DL128" s="110"/>
      <c r="DM128" s="110"/>
      <c r="DN128" s="110">
        <f t="shared" si="337"/>
        <v>0</v>
      </c>
      <c r="DO128" s="110">
        <f t="shared" si="338"/>
        <v>0</v>
      </c>
      <c r="DP128" s="110">
        <f>SUM(DP129:DP130)</f>
        <v>0</v>
      </c>
      <c r="DQ128" s="110">
        <f t="shared" ref="DQ128" si="4017">SUM(DQ129:DQ130)</f>
        <v>0</v>
      </c>
      <c r="DR128" s="110">
        <f t="shared" ref="DR128" si="4018">SUM(DR129:DR130)</f>
        <v>0</v>
      </c>
      <c r="DS128" s="110">
        <f t="shared" ref="DS128" si="4019">SUM(DS129:DS130)</f>
        <v>0</v>
      </c>
      <c r="DT128" s="110">
        <f t="shared" ref="DT128" si="4020">SUM(DT129:DT130)</f>
        <v>0</v>
      </c>
      <c r="DU128" s="110">
        <f t="shared" ref="DU128" si="4021">SUM(DU129:DU130)</f>
        <v>0</v>
      </c>
      <c r="DV128" s="126">
        <f t="shared" si="3554"/>
        <v>0</v>
      </c>
      <c r="DW128" s="126">
        <f t="shared" si="3555"/>
        <v>0</v>
      </c>
      <c r="DX128" s="110"/>
      <c r="DY128" s="110">
        <v>0</v>
      </c>
      <c r="DZ128" s="110">
        <f t="shared" si="344"/>
        <v>0</v>
      </c>
      <c r="EA128" s="110">
        <f t="shared" si="345"/>
        <v>0</v>
      </c>
      <c r="EB128" s="110">
        <f>SUM(EB129:EB130)</f>
        <v>0</v>
      </c>
      <c r="EC128" s="110">
        <f t="shared" ref="EC128" si="4022">SUM(EC129:EC130)</f>
        <v>0</v>
      </c>
      <c r="ED128" s="110">
        <f t="shared" ref="ED128" si="4023">SUM(ED129:ED130)</f>
        <v>0</v>
      </c>
      <c r="EE128" s="110">
        <f t="shared" ref="EE128" si="4024">SUM(EE129:EE130)</f>
        <v>0</v>
      </c>
      <c r="EF128" s="110">
        <f t="shared" ref="EF128" si="4025">SUM(EF129:EF130)</f>
        <v>0</v>
      </c>
      <c r="EG128" s="110">
        <f t="shared" ref="EG128" si="4026">SUM(EG129:EG130)</f>
        <v>0</v>
      </c>
      <c r="EH128" s="126">
        <f t="shared" si="3561"/>
        <v>0</v>
      </c>
      <c r="EI128" s="126">
        <f t="shared" si="3562"/>
        <v>0</v>
      </c>
      <c r="EJ128" s="110">
        <v>7</v>
      </c>
      <c r="EK128" s="110">
        <v>1029045.2592</v>
      </c>
      <c r="EL128" s="110">
        <f t="shared" si="351"/>
        <v>1.75</v>
      </c>
      <c r="EM128" s="110">
        <f t="shared" si="352"/>
        <v>257261.31479999999</v>
      </c>
      <c r="EN128" s="110">
        <f>SUM(EN129:EN130)</f>
        <v>1</v>
      </c>
      <c r="EO128" s="110">
        <f t="shared" ref="EO128" si="4027">SUM(EO129:EO130)</f>
        <v>147006.47</v>
      </c>
      <c r="EP128" s="110">
        <f t="shared" ref="EP128" si="4028">SUM(EP129:EP130)</f>
        <v>0</v>
      </c>
      <c r="EQ128" s="110">
        <f t="shared" ref="EQ128" si="4029">SUM(EQ129:EQ130)</f>
        <v>0</v>
      </c>
      <c r="ER128" s="110">
        <f t="shared" ref="ER128" si="4030">SUM(ER129:ER130)</f>
        <v>1</v>
      </c>
      <c r="ES128" s="110">
        <f t="shared" ref="ES128" si="4031">SUM(ES129:ES130)</f>
        <v>147006.47</v>
      </c>
      <c r="ET128" s="126">
        <f t="shared" si="3568"/>
        <v>-0.75</v>
      </c>
      <c r="EU128" s="126">
        <f t="shared" si="3569"/>
        <v>-110254.84479999999</v>
      </c>
      <c r="EV128" s="110"/>
      <c r="EW128" s="110"/>
      <c r="EX128" s="110">
        <f t="shared" si="358"/>
        <v>0</v>
      </c>
      <c r="EY128" s="110">
        <f t="shared" si="359"/>
        <v>0</v>
      </c>
      <c r="EZ128" s="110">
        <f>SUM(EZ129:EZ130)</f>
        <v>0</v>
      </c>
      <c r="FA128" s="110">
        <f t="shared" ref="FA128" si="4032">SUM(FA129:FA130)</f>
        <v>0</v>
      </c>
      <c r="FB128" s="110">
        <f t="shared" ref="FB128" si="4033">SUM(FB129:FB130)</f>
        <v>0</v>
      </c>
      <c r="FC128" s="110">
        <f t="shared" ref="FC128" si="4034">SUM(FC129:FC130)</f>
        <v>0</v>
      </c>
      <c r="FD128" s="110">
        <f t="shared" ref="FD128" si="4035">SUM(FD129:FD130)</f>
        <v>0</v>
      </c>
      <c r="FE128" s="110">
        <f t="shared" ref="FE128" si="4036">SUM(FE129:FE130)</f>
        <v>0</v>
      </c>
      <c r="FF128" s="126">
        <f t="shared" si="3575"/>
        <v>0</v>
      </c>
      <c r="FG128" s="126">
        <f t="shared" si="3576"/>
        <v>0</v>
      </c>
      <c r="FH128" s="110"/>
      <c r="FI128" s="110"/>
      <c r="FJ128" s="110">
        <f t="shared" si="365"/>
        <v>0</v>
      </c>
      <c r="FK128" s="110">
        <f t="shared" si="366"/>
        <v>0</v>
      </c>
      <c r="FL128" s="110">
        <f>SUM(FL129:FL130)</f>
        <v>0</v>
      </c>
      <c r="FM128" s="110">
        <f t="shared" ref="FM128" si="4037">SUM(FM129:FM130)</f>
        <v>0</v>
      </c>
      <c r="FN128" s="110">
        <f t="shared" ref="FN128" si="4038">SUM(FN129:FN130)</f>
        <v>0</v>
      </c>
      <c r="FO128" s="110">
        <f t="shared" ref="FO128" si="4039">SUM(FO129:FO130)</f>
        <v>0</v>
      </c>
      <c r="FP128" s="110">
        <f t="shared" ref="FP128" si="4040">SUM(FP129:FP130)</f>
        <v>0</v>
      </c>
      <c r="FQ128" s="110">
        <f t="shared" ref="FQ128" si="4041">SUM(FQ129:FQ130)</f>
        <v>0</v>
      </c>
      <c r="FR128" s="126">
        <f t="shared" si="3582"/>
        <v>0</v>
      </c>
      <c r="FS128" s="126">
        <f t="shared" si="3583"/>
        <v>0</v>
      </c>
      <c r="FT128" s="110"/>
      <c r="FU128" s="110"/>
      <c r="FV128" s="110">
        <f t="shared" si="372"/>
        <v>0</v>
      </c>
      <c r="FW128" s="110">
        <f t="shared" si="373"/>
        <v>0</v>
      </c>
      <c r="FX128" s="110">
        <f>SUM(FX129:FX130)</f>
        <v>0</v>
      </c>
      <c r="FY128" s="110">
        <f t="shared" ref="FY128" si="4042">SUM(FY129:FY130)</f>
        <v>0</v>
      </c>
      <c r="FZ128" s="110">
        <f t="shared" ref="FZ128" si="4043">SUM(FZ129:FZ130)</f>
        <v>0</v>
      </c>
      <c r="GA128" s="110">
        <f t="shared" ref="GA128" si="4044">SUM(GA129:GA130)</f>
        <v>0</v>
      </c>
      <c r="GB128" s="110">
        <f t="shared" ref="GB128" si="4045">SUM(GB129:GB130)</f>
        <v>0</v>
      </c>
      <c r="GC128" s="110">
        <f t="shared" ref="GC128" si="4046">SUM(GC129:GC130)</f>
        <v>0</v>
      </c>
      <c r="GD128" s="126">
        <f t="shared" si="3589"/>
        <v>0</v>
      </c>
      <c r="GE128" s="126">
        <f t="shared" si="3590"/>
        <v>0</v>
      </c>
      <c r="GF128" s="110">
        <f t="shared" si="3792"/>
        <v>172</v>
      </c>
      <c r="GG128" s="110">
        <f t="shared" si="3792"/>
        <v>25285112.0832</v>
      </c>
      <c r="GH128" s="133">
        <f>SUM(GF128/12*$A$2)</f>
        <v>43</v>
      </c>
      <c r="GI128" s="199">
        <f>SUM(GG128/12*$A$2)</f>
        <v>6321278.0208000001</v>
      </c>
      <c r="GJ128" s="110">
        <f>SUM(GJ129:GJ130)</f>
        <v>87</v>
      </c>
      <c r="GK128" s="110">
        <f t="shared" ref="GK128" si="4047">SUM(GK129:GK130)</f>
        <v>12789562.890000002</v>
      </c>
      <c r="GL128" s="110">
        <f t="shared" ref="GL128" si="4048">SUM(GL129:GL130)</f>
        <v>7</v>
      </c>
      <c r="GM128" s="110">
        <f t="shared" ref="GM128" si="4049">SUM(GM129:GM130)</f>
        <v>1029045.2899999999</v>
      </c>
      <c r="GN128" s="110">
        <f t="shared" ref="GN128" si="4050">SUM(GN129:GN130)</f>
        <v>94</v>
      </c>
      <c r="GO128" s="110">
        <f t="shared" ref="GO128" si="4051">SUM(GO129:GO130)</f>
        <v>13818608.180000003</v>
      </c>
      <c r="GP128" s="110">
        <f t="shared" si="3798"/>
        <v>44</v>
      </c>
      <c r="GQ128" s="110">
        <f t="shared" si="3799"/>
        <v>6468284.8692000024</v>
      </c>
      <c r="GR128" s="150">
        <v>1</v>
      </c>
      <c r="GS128" s="150">
        <f>SUM(BU128/BS128)</f>
        <v>1.2307692676069621</v>
      </c>
      <c r="GT128" s="183">
        <v>147006.4656</v>
      </c>
      <c r="GU128" s="183">
        <f t="shared" si="2389"/>
        <v>147006.47000000003</v>
      </c>
    </row>
    <row r="129" spans="2:203" ht="60" hidden="1" x14ac:dyDescent="0.2">
      <c r="B129" s="81" t="s">
        <v>265</v>
      </c>
      <c r="C129" s="84" t="s">
        <v>266</v>
      </c>
      <c r="D129" s="85">
        <v>500</v>
      </c>
      <c r="E129" s="86" t="s">
        <v>267</v>
      </c>
      <c r="F129" s="89">
        <v>29</v>
      </c>
      <c r="G129" s="101">
        <v>147006.4656</v>
      </c>
      <c r="H129" s="102"/>
      <c r="I129" s="102"/>
      <c r="J129" s="102"/>
      <c r="K129" s="102"/>
      <c r="L129" s="102">
        <f>VLOOKUP($D129,'факт '!$D$7:$AQ$89,3,0)</f>
        <v>0</v>
      </c>
      <c r="M129" s="102">
        <f>VLOOKUP($D129,'факт '!$D$7:$AQ$89,4,0)</f>
        <v>0</v>
      </c>
      <c r="N129" s="102"/>
      <c r="O129" s="102"/>
      <c r="P129" s="102">
        <f>SUM(L129+N129)</f>
        <v>0</v>
      </c>
      <c r="Q129" s="102">
        <f>SUM(M129+O129)</f>
        <v>0</v>
      </c>
      <c r="R129" s="103">
        <f t="shared" ref="R129" si="4052">SUM(L129-J129)</f>
        <v>0</v>
      </c>
      <c r="S129" s="103">
        <f t="shared" ref="S129" si="4053">SUM(M129-K129)</f>
        <v>0</v>
      </c>
      <c r="T129" s="102"/>
      <c r="U129" s="102"/>
      <c r="V129" s="102"/>
      <c r="W129" s="102"/>
      <c r="X129" s="102">
        <f>VLOOKUP($D129,'факт '!$D$7:$AQ$89,7,0)</f>
        <v>0</v>
      </c>
      <c r="Y129" s="102">
        <f>VLOOKUP($D129,'факт '!$D$7:$AQ$89,8,0)</f>
        <v>0</v>
      </c>
      <c r="Z129" s="102">
        <f>VLOOKUP($D129,'факт '!$D$7:$AQ$89,9,0)</f>
        <v>0</v>
      </c>
      <c r="AA129" s="102">
        <f>VLOOKUP($D129,'факт '!$D$7:$AQ$89,10,0)</f>
        <v>0</v>
      </c>
      <c r="AB129" s="102">
        <f>SUM(X129+Z129)</f>
        <v>0</v>
      </c>
      <c r="AC129" s="102">
        <f>SUM(Y129+AA129)</f>
        <v>0</v>
      </c>
      <c r="AD129" s="103">
        <f t="shared" ref="AD129" si="4054">SUM(X129-V129)</f>
        <v>0</v>
      </c>
      <c r="AE129" s="103">
        <f t="shared" ref="AE129" si="4055">SUM(Y129-W129)</f>
        <v>0</v>
      </c>
      <c r="AF129" s="102"/>
      <c r="AG129" s="102"/>
      <c r="AH129" s="102"/>
      <c r="AI129" s="102"/>
      <c r="AJ129" s="102">
        <f>VLOOKUP($D129,'факт '!$D$7:$AQ$89,5,0)</f>
        <v>0</v>
      </c>
      <c r="AK129" s="102">
        <f>VLOOKUP($D129,'факт '!$D$7:$AQ$89,6,0)</f>
        <v>0</v>
      </c>
      <c r="AL129" s="102"/>
      <c r="AM129" s="102"/>
      <c r="AN129" s="102">
        <f>SUM(AJ129+AL129)</f>
        <v>0</v>
      </c>
      <c r="AO129" s="102">
        <f>SUM(AK129+AM129)</f>
        <v>0</v>
      </c>
      <c r="AP129" s="103">
        <f t="shared" ref="AP129" si="4056">SUM(AJ129-AH129)</f>
        <v>0</v>
      </c>
      <c r="AQ129" s="103">
        <f t="shared" si="3506"/>
        <v>0</v>
      </c>
      <c r="AR129" s="102"/>
      <c r="AS129" s="102"/>
      <c r="AT129" s="102"/>
      <c r="AU129" s="102"/>
      <c r="AV129" s="102">
        <f>VLOOKUP($D129,'факт '!$D$7:$AQ$89,11,0)</f>
        <v>0</v>
      </c>
      <c r="AW129" s="102">
        <f>VLOOKUP($D129,'факт '!$D$7:$AQ$89,12,0)</f>
        <v>0</v>
      </c>
      <c r="AX129" s="102"/>
      <c r="AY129" s="102"/>
      <c r="AZ129" s="102">
        <f>SUM(AV129+AX129)</f>
        <v>0</v>
      </c>
      <c r="BA129" s="102">
        <f>SUM(AW129+AY129)</f>
        <v>0</v>
      </c>
      <c r="BB129" s="103">
        <f t="shared" si="3512"/>
        <v>0</v>
      </c>
      <c r="BC129" s="103">
        <f t="shared" si="3513"/>
        <v>0</v>
      </c>
      <c r="BD129" s="102"/>
      <c r="BE129" s="102"/>
      <c r="BF129" s="102"/>
      <c r="BG129" s="102"/>
      <c r="BH129" s="102">
        <f>VLOOKUP($D129,'факт '!$D$7:$AQ$89,15,0)</f>
        <v>66</v>
      </c>
      <c r="BI129" s="102">
        <f>VLOOKUP($D129,'факт '!$D$7:$AQ$89,16,0)</f>
        <v>9702427.0200000014</v>
      </c>
      <c r="BJ129" s="102">
        <f>VLOOKUP($D129,'факт '!$D$7:$AQ$89,17,0)</f>
        <v>0</v>
      </c>
      <c r="BK129" s="102">
        <f>VLOOKUP($D129,'факт '!$D$7:$AQ$89,18,0)</f>
        <v>0</v>
      </c>
      <c r="BL129" s="102">
        <f>SUM(BH129+BJ129)</f>
        <v>66</v>
      </c>
      <c r="BM129" s="102">
        <f>SUM(BI129+BK129)</f>
        <v>9702427.0200000014</v>
      </c>
      <c r="BN129" s="103">
        <f t="shared" si="3519"/>
        <v>66</v>
      </c>
      <c r="BO129" s="103">
        <f t="shared" si="3520"/>
        <v>9702427.0200000014</v>
      </c>
      <c r="BP129" s="102"/>
      <c r="BQ129" s="102"/>
      <c r="BR129" s="102"/>
      <c r="BS129" s="102"/>
      <c r="BT129" s="102">
        <f>VLOOKUP($D129,'факт '!$D$7:$AQ$89,19,0)</f>
        <v>20</v>
      </c>
      <c r="BU129" s="102">
        <f>VLOOKUP($D129,'факт '!$D$7:$AQ$89,20,0)</f>
        <v>2940129.4000000013</v>
      </c>
      <c r="BV129" s="102">
        <f>VLOOKUP($D129,'факт '!$D$7:$AQ$89,21,0)</f>
        <v>7</v>
      </c>
      <c r="BW129" s="102">
        <f>VLOOKUP($D129,'факт '!$D$7:$AQ$89,22,0)</f>
        <v>1029045.2899999999</v>
      </c>
      <c r="BX129" s="102">
        <f>SUM(BT129+BV129)</f>
        <v>27</v>
      </c>
      <c r="BY129" s="102">
        <f>SUM(BU129+BW129)</f>
        <v>3969174.6900000013</v>
      </c>
      <c r="BZ129" s="103">
        <f t="shared" si="3526"/>
        <v>20</v>
      </c>
      <c r="CA129" s="103">
        <f t="shared" si="3527"/>
        <v>2940129.4000000013</v>
      </c>
      <c r="CB129" s="102"/>
      <c r="CC129" s="102"/>
      <c r="CD129" s="102"/>
      <c r="CE129" s="102"/>
      <c r="CF129" s="102">
        <f>VLOOKUP($D129,'факт '!$D$7:$AQ$89,23,0)</f>
        <v>0</v>
      </c>
      <c r="CG129" s="102">
        <f>VLOOKUP($D129,'факт '!$D$7:$AQ$89,24,0)</f>
        <v>0</v>
      </c>
      <c r="CH129" s="102">
        <f>VLOOKUP($D129,'факт '!$D$7:$AQ$89,25,0)</f>
        <v>0</v>
      </c>
      <c r="CI129" s="102">
        <f>VLOOKUP($D129,'факт '!$D$7:$AQ$89,26,0)</f>
        <v>0</v>
      </c>
      <c r="CJ129" s="102">
        <f>SUM(CF129+CH129)</f>
        <v>0</v>
      </c>
      <c r="CK129" s="102">
        <f>SUM(CG129+CI129)</f>
        <v>0</v>
      </c>
      <c r="CL129" s="103">
        <f t="shared" si="3533"/>
        <v>0</v>
      </c>
      <c r="CM129" s="103">
        <f t="shared" si="3534"/>
        <v>0</v>
      </c>
      <c r="CN129" s="102"/>
      <c r="CO129" s="102"/>
      <c r="CP129" s="102"/>
      <c r="CQ129" s="102"/>
      <c r="CR129" s="102">
        <f>VLOOKUP($D129,'факт '!$D$7:$AQ$89,27,0)</f>
        <v>0</v>
      </c>
      <c r="CS129" s="102">
        <f>VLOOKUP($D129,'факт '!$D$7:$AQ$89,28,0)</f>
        <v>0</v>
      </c>
      <c r="CT129" s="102">
        <f>VLOOKUP($D129,'факт '!$D$7:$AQ$89,29,0)</f>
        <v>0</v>
      </c>
      <c r="CU129" s="102">
        <f>VLOOKUP($D129,'факт '!$D$7:$AQ$89,30,0)</f>
        <v>0</v>
      </c>
      <c r="CV129" s="102">
        <f>SUM(CR129+CT129)</f>
        <v>0</v>
      </c>
      <c r="CW129" s="102">
        <f>SUM(CS129+CU129)</f>
        <v>0</v>
      </c>
      <c r="CX129" s="103">
        <f t="shared" si="3540"/>
        <v>0</v>
      </c>
      <c r="CY129" s="103">
        <f t="shared" si="3541"/>
        <v>0</v>
      </c>
      <c r="CZ129" s="102"/>
      <c r="DA129" s="102"/>
      <c r="DB129" s="102"/>
      <c r="DC129" s="102"/>
      <c r="DD129" s="102">
        <f>VLOOKUP($D129,'факт '!$D$7:$AQ$89,31,0)</f>
        <v>0</v>
      </c>
      <c r="DE129" s="102">
        <f>VLOOKUP($D129,'факт '!$D$7:$AQ$89,32,0)</f>
        <v>0</v>
      </c>
      <c r="DF129" s="102"/>
      <c r="DG129" s="102"/>
      <c r="DH129" s="102">
        <f>SUM(DD129+DF129)</f>
        <v>0</v>
      </c>
      <c r="DI129" s="102">
        <f>SUM(DE129+DG129)</f>
        <v>0</v>
      </c>
      <c r="DJ129" s="103">
        <f t="shared" si="3547"/>
        <v>0</v>
      </c>
      <c r="DK129" s="103">
        <f t="shared" si="3548"/>
        <v>0</v>
      </c>
      <c r="DL129" s="102"/>
      <c r="DM129" s="102"/>
      <c r="DN129" s="102"/>
      <c r="DO129" s="102"/>
      <c r="DP129" s="102">
        <f>VLOOKUP($D129,'факт '!$D$7:$AQ$89,13,0)</f>
        <v>0</v>
      </c>
      <c r="DQ129" s="102">
        <f>VLOOKUP($D129,'факт '!$D$7:$AQ$89,14,0)</f>
        <v>0</v>
      </c>
      <c r="DR129" s="102"/>
      <c r="DS129" s="102"/>
      <c r="DT129" s="102">
        <f>SUM(DP129+DR129)</f>
        <v>0</v>
      </c>
      <c r="DU129" s="102">
        <f>SUM(DQ129+DS129)</f>
        <v>0</v>
      </c>
      <c r="DV129" s="103">
        <f t="shared" si="3554"/>
        <v>0</v>
      </c>
      <c r="DW129" s="103">
        <f t="shared" si="3555"/>
        <v>0</v>
      </c>
      <c r="DX129" s="102"/>
      <c r="DY129" s="102"/>
      <c r="DZ129" s="102"/>
      <c r="EA129" s="102"/>
      <c r="EB129" s="102">
        <f>VLOOKUP($D129,'факт '!$D$7:$AQ$89,33,0)</f>
        <v>0</v>
      </c>
      <c r="EC129" s="102">
        <f>VLOOKUP($D129,'факт '!$D$7:$AQ$89,34,0)</f>
        <v>0</v>
      </c>
      <c r="ED129" s="102">
        <f>VLOOKUP($D129,'факт '!$D$7:$AQ$89,35,0)</f>
        <v>0</v>
      </c>
      <c r="EE129" s="102">
        <f>VLOOKUP($D129,'факт '!$D$7:$AQ$89,36,0)</f>
        <v>0</v>
      </c>
      <c r="EF129" s="102">
        <f>SUM(EB129+ED129)</f>
        <v>0</v>
      </c>
      <c r="EG129" s="102">
        <f>SUM(EC129+EE129)</f>
        <v>0</v>
      </c>
      <c r="EH129" s="103">
        <f t="shared" si="3561"/>
        <v>0</v>
      </c>
      <c r="EI129" s="103">
        <f t="shared" si="3562"/>
        <v>0</v>
      </c>
      <c r="EJ129" s="102"/>
      <c r="EK129" s="102"/>
      <c r="EL129" s="102"/>
      <c r="EM129" s="102"/>
      <c r="EN129" s="102">
        <f>VLOOKUP($D129,'факт '!$D$7:$AQ$89,37,0)</f>
        <v>1</v>
      </c>
      <c r="EO129" s="102">
        <f>VLOOKUP($D129,'факт '!$D$7:$AQ$89,38,0)</f>
        <v>147006.47</v>
      </c>
      <c r="EP129" s="102">
        <f>VLOOKUP($D129,'факт '!$D$7:$AQ$89,39,0)</f>
        <v>0</v>
      </c>
      <c r="EQ129" s="102">
        <f>VLOOKUP($D129,'факт '!$D$7:$AQ$89,40,0)</f>
        <v>0</v>
      </c>
      <c r="ER129" s="102">
        <f>SUM(EN129+EP129)</f>
        <v>1</v>
      </c>
      <c r="ES129" s="102">
        <f>SUM(EO129+EQ129)</f>
        <v>147006.47</v>
      </c>
      <c r="ET129" s="103">
        <f t="shared" si="3568"/>
        <v>1</v>
      </c>
      <c r="EU129" s="103">
        <f t="shared" si="3569"/>
        <v>147006.47</v>
      </c>
      <c r="EV129" s="102"/>
      <c r="EW129" s="102"/>
      <c r="EX129" s="102"/>
      <c r="EY129" s="102"/>
      <c r="EZ129" s="102"/>
      <c r="FA129" s="102"/>
      <c r="FB129" s="102"/>
      <c r="FC129" s="102"/>
      <c r="FD129" s="102">
        <f t="shared" ref="FD129:FD131" si="4057">SUM(EZ129+FB129)</f>
        <v>0</v>
      </c>
      <c r="FE129" s="102">
        <f t="shared" ref="FE129:FE131" si="4058">SUM(FA129+FC129)</f>
        <v>0</v>
      </c>
      <c r="FF129" s="103">
        <f t="shared" si="3575"/>
        <v>0</v>
      </c>
      <c r="FG129" s="103">
        <f t="shared" si="3576"/>
        <v>0</v>
      </c>
      <c r="FH129" s="102"/>
      <c r="FI129" s="102"/>
      <c r="FJ129" s="102"/>
      <c r="FK129" s="102"/>
      <c r="FL129" s="102"/>
      <c r="FM129" s="102"/>
      <c r="FN129" s="102"/>
      <c r="FO129" s="102"/>
      <c r="FP129" s="102">
        <f t="shared" ref="FP129:FP131" si="4059">SUM(FL129+FN129)</f>
        <v>0</v>
      </c>
      <c r="FQ129" s="102">
        <f t="shared" ref="FQ129:FQ131" si="4060">SUM(FM129+FO129)</f>
        <v>0</v>
      </c>
      <c r="FR129" s="103">
        <f t="shared" si="3582"/>
        <v>0</v>
      </c>
      <c r="FS129" s="103">
        <f t="shared" si="3583"/>
        <v>0</v>
      </c>
      <c r="FT129" s="102"/>
      <c r="FU129" s="102"/>
      <c r="FV129" s="102"/>
      <c r="FW129" s="102"/>
      <c r="FX129" s="102"/>
      <c r="FY129" s="102"/>
      <c r="FZ129" s="102"/>
      <c r="GA129" s="102"/>
      <c r="GB129" s="102">
        <f t="shared" ref="GB129:GB131" si="4061">SUM(FX129+FZ129)</f>
        <v>0</v>
      </c>
      <c r="GC129" s="102">
        <f t="shared" ref="GC129:GC131" si="4062">SUM(FY129+GA129)</f>
        <v>0</v>
      </c>
      <c r="GD129" s="103">
        <f t="shared" si="3589"/>
        <v>0</v>
      </c>
      <c r="GE129" s="103">
        <f t="shared" si="3590"/>
        <v>0</v>
      </c>
      <c r="GF129" s="102">
        <f t="shared" ref="GF129:GF130" si="4063">SUM(H129,T129,AF129,AR129,BD129,BP129,CB129,CN129,CZ129,DL129,DX129,EJ129,EV129)</f>
        <v>0</v>
      </c>
      <c r="GG129" s="102">
        <f t="shared" ref="GG129:GG130" si="4064">SUM(I129,U129,AG129,AS129,BE129,BQ129,CC129,CO129,DA129,DM129,DY129,EK129,EW129)</f>
        <v>0</v>
      </c>
      <c r="GH129" s="102">
        <f t="shared" ref="GH129:GH130" si="4065">SUM(J129,V129,AH129,AT129,BF129,BR129,CD129,CP129,DB129,DN129,DZ129,EL129,EX129)</f>
        <v>0</v>
      </c>
      <c r="GI129" s="102">
        <f t="shared" ref="GI129:GI130" si="4066">SUM(K129,W129,AI129,AU129,BG129,BS129,CE129,CQ129,DC129,DO129,EA129,EM129,EY129)</f>
        <v>0</v>
      </c>
      <c r="GJ129" s="102">
        <f t="shared" ref="GJ129" si="4067">SUM(L129,X129,AJ129,AV129,BH129,BT129,CF129,CR129,DD129,DP129,EB129,EN129,EZ129)</f>
        <v>87</v>
      </c>
      <c r="GK129" s="102">
        <f t="shared" ref="GK129" si="4068">SUM(M129,Y129,AK129,AW129,BI129,BU129,CG129,CS129,DE129,DQ129,EC129,EO129,FA129)</f>
        <v>12789562.890000002</v>
      </c>
      <c r="GL129" s="102">
        <f t="shared" ref="GL129" si="4069">SUM(N129,Z129,AL129,AX129,BJ129,BV129,CH129,CT129,DF129,DR129,ED129,EP129,FB129)</f>
        <v>7</v>
      </c>
      <c r="GM129" s="102">
        <f t="shared" ref="GM129" si="4070">SUM(O129,AA129,AM129,AY129,BK129,BW129,CI129,CU129,DG129,DS129,EE129,EQ129,FC129)</f>
        <v>1029045.2899999999</v>
      </c>
      <c r="GN129" s="102">
        <f t="shared" ref="GN129" si="4071">SUM(P129,AB129,AN129,AZ129,BL129,BX129,CJ129,CV129,DH129,DT129,EF129,ER129,FD129)</f>
        <v>94</v>
      </c>
      <c r="GO129" s="102">
        <f t="shared" ref="GO129" si="4072">SUM(Q129,AC129,AO129,BA129,BM129,BY129,CK129,CW129,DI129,DU129,EG129,ES129,FE129)</f>
        <v>13818608.180000003</v>
      </c>
      <c r="GP129" s="102"/>
      <c r="GQ129" s="102"/>
      <c r="GR129" s="147"/>
      <c r="GS129" s="81"/>
      <c r="GT129" s="183">
        <v>147006.4656</v>
      </c>
      <c r="GU129" s="183">
        <f t="shared" si="2389"/>
        <v>147006.47000000003</v>
      </c>
    </row>
    <row r="130" spans="2:203" hidden="1" x14ac:dyDescent="0.2">
      <c r="B130" s="81"/>
      <c r="C130" s="84"/>
      <c r="D130" s="85"/>
      <c r="E130" s="86"/>
      <c r="F130" s="89"/>
      <c r="G130" s="101"/>
      <c r="H130" s="102"/>
      <c r="I130" s="102"/>
      <c r="J130" s="102"/>
      <c r="K130" s="102"/>
      <c r="L130" s="102"/>
      <c r="M130" s="102"/>
      <c r="N130" s="102"/>
      <c r="O130" s="102"/>
      <c r="P130" s="102">
        <f t="shared" si="3821"/>
        <v>0</v>
      </c>
      <c r="Q130" s="102">
        <f t="shared" si="3822"/>
        <v>0</v>
      </c>
      <c r="R130" s="103">
        <f t="shared" si="2536"/>
        <v>0</v>
      </c>
      <c r="S130" s="103">
        <f t="shared" si="2537"/>
        <v>0</v>
      </c>
      <c r="T130" s="102"/>
      <c r="U130" s="102"/>
      <c r="V130" s="102"/>
      <c r="W130" s="102"/>
      <c r="X130" s="102"/>
      <c r="Y130" s="102"/>
      <c r="Z130" s="102"/>
      <c r="AA130" s="102"/>
      <c r="AB130" s="102">
        <f t="shared" ref="AB130:AB131" si="4073">SUM(X130+Z130)</f>
        <v>0</v>
      </c>
      <c r="AC130" s="102">
        <f t="shared" ref="AC130:AC131" si="4074">SUM(Y130+AA130)</f>
        <v>0</v>
      </c>
      <c r="AD130" s="103">
        <f t="shared" si="3498"/>
        <v>0</v>
      </c>
      <c r="AE130" s="103">
        <f t="shared" si="3499"/>
        <v>0</v>
      </c>
      <c r="AF130" s="102"/>
      <c r="AG130" s="102"/>
      <c r="AH130" s="102"/>
      <c r="AI130" s="102"/>
      <c r="AJ130" s="102"/>
      <c r="AK130" s="102"/>
      <c r="AL130" s="102"/>
      <c r="AM130" s="102"/>
      <c r="AN130" s="102">
        <f t="shared" ref="AN130" si="4075">SUM(AJ130+AL130)</f>
        <v>0</v>
      </c>
      <c r="AO130" s="102">
        <f t="shared" ref="AO130" si="4076">SUM(AK130+AM130)</f>
        <v>0</v>
      </c>
      <c r="AP130" s="103">
        <f t="shared" si="3505"/>
        <v>0</v>
      </c>
      <c r="AQ130" s="103">
        <f t="shared" si="3506"/>
        <v>0</v>
      </c>
      <c r="AR130" s="102"/>
      <c r="AS130" s="102"/>
      <c r="AT130" s="102"/>
      <c r="AU130" s="102"/>
      <c r="AV130" s="102"/>
      <c r="AW130" s="102"/>
      <c r="AX130" s="102"/>
      <c r="AY130" s="102"/>
      <c r="AZ130" s="102">
        <f t="shared" ref="AZ130" si="4077">SUM(AV130+AX130)</f>
        <v>0</v>
      </c>
      <c r="BA130" s="102">
        <f t="shared" ref="BA130" si="4078">SUM(AW130+AY130)</f>
        <v>0</v>
      </c>
      <c r="BB130" s="103">
        <f t="shared" si="3512"/>
        <v>0</v>
      </c>
      <c r="BC130" s="103">
        <f t="shared" si="3513"/>
        <v>0</v>
      </c>
      <c r="BD130" s="102"/>
      <c r="BE130" s="102"/>
      <c r="BF130" s="102"/>
      <c r="BG130" s="102"/>
      <c r="BH130" s="102"/>
      <c r="BI130" s="102"/>
      <c r="BJ130" s="102"/>
      <c r="BK130" s="102"/>
      <c r="BL130" s="102">
        <f t="shared" ref="BL130:BL131" si="4079">SUM(BH130+BJ130)</f>
        <v>0</v>
      </c>
      <c r="BM130" s="102">
        <f t="shared" ref="BM130:BM131" si="4080">SUM(BI130+BK130)</f>
        <v>0</v>
      </c>
      <c r="BN130" s="103">
        <f t="shared" si="3519"/>
        <v>0</v>
      </c>
      <c r="BO130" s="103">
        <f t="shared" si="3520"/>
        <v>0</v>
      </c>
      <c r="BP130" s="102"/>
      <c r="BQ130" s="102"/>
      <c r="BR130" s="102"/>
      <c r="BS130" s="102"/>
      <c r="BT130" s="102"/>
      <c r="BU130" s="102"/>
      <c r="BV130" s="102"/>
      <c r="BW130" s="102"/>
      <c r="BX130" s="102">
        <f t="shared" ref="BX130:BX131" si="4081">SUM(BT130+BV130)</f>
        <v>0</v>
      </c>
      <c r="BY130" s="102">
        <f t="shared" ref="BY130:BY131" si="4082">SUM(BU130+BW130)</f>
        <v>0</v>
      </c>
      <c r="BZ130" s="103">
        <f t="shared" si="3526"/>
        <v>0</v>
      </c>
      <c r="CA130" s="103">
        <f t="shared" si="3527"/>
        <v>0</v>
      </c>
      <c r="CB130" s="102"/>
      <c r="CC130" s="102"/>
      <c r="CD130" s="102"/>
      <c r="CE130" s="102"/>
      <c r="CF130" s="102"/>
      <c r="CG130" s="102"/>
      <c r="CH130" s="102"/>
      <c r="CI130" s="102"/>
      <c r="CJ130" s="102">
        <f t="shared" ref="CJ130:CJ131" si="4083">SUM(CF130+CH130)</f>
        <v>0</v>
      </c>
      <c r="CK130" s="102">
        <f t="shared" ref="CK130:CK131" si="4084">SUM(CG130+CI130)</f>
        <v>0</v>
      </c>
      <c r="CL130" s="103">
        <f t="shared" si="3533"/>
        <v>0</v>
      </c>
      <c r="CM130" s="103">
        <f t="shared" si="3534"/>
        <v>0</v>
      </c>
      <c r="CN130" s="102"/>
      <c r="CO130" s="102"/>
      <c r="CP130" s="102"/>
      <c r="CQ130" s="102"/>
      <c r="CR130" s="102"/>
      <c r="CS130" s="102"/>
      <c r="CT130" s="102"/>
      <c r="CU130" s="102"/>
      <c r="CV130" s="102">
        <f t="shared" ref="CV130:CV131" si="4085">SUM(CR130+CT130)</f>
        <v>0</v>
      </c>
      <c r="CW130" s="102">
        <f t="shared" ref="CW130:CW131" si="4086">SUM(CS130+CU130)</f>
        <v>0</v>
      </c>
      <c r="CX130" s="103">
        <f t="shared" si="3540"/>
        <v>0</v>
      </c>
      <c r="CY130" s="103">
        <f t="shared" si="3541"/>
        <v>0</v>
      </c>
      <c r="CZ130" s="102"/>
      <c r="DA130" s="102"/>
      <c r="DB130" s="102"/>
      <c r="DC130" s="102"/>
      <c r="DD130" s="102"/>
      <c r="DE130" s="102"/>
      <c r="DF130" s="102"/>
      <c r="DG130" s="102"/>
      <c r="DH130" s="102">
        <f t="shared" ref="DH130:DH131" si="4087">SUM(DD130+DF130)</f>
        <v>0</v>
      </c>
      <c r="DI130" s="102">
        <f t="shared" ref="DI130:DI131" si="4088">SUM(DE130+DG130)</f>
        <v>0</v>
      </c>
      <c r="DJ130" s="103">
        <f t="shared" si="3547"/>
        <v>0</v>
      </c>
      <c r="DK130" s="103">
        <f t="shared" si="3548"/>
        <v>0</v>
      </c>
      <c r="DL130" s="102"/>
      <c r="DM130" s="102"/>
      <c r="DN130" s="102"/>
      <c r="DO130" s="102"/>
      <c r="DP130" s="102"/>
      <c r="DQ130" s="102"/>
      <c r="DR130" s="102"/>
      <c r="DS130" s="102"/>
      <c r="DT130" s="102">
        <f t="shared" ref="DT130:DT131" si="4089">SUM(DP130+DR130)</f>
        <v>0</v>
      </c>
      <c r="DU130" s="102">
        <f t="shared" ref="DU130:DU131" si="4090">SUM(DQ130+DS130)</f>
        <v>0</v>
      </c>
      <c r="DV130" s="103">
        <f t="shared" si="3554"/>
        <v>0</v>
      </c>
      <c r="DW130" s="103">
        <f t="shared" si="3555"/>
        <v>0</v>
      </c>
      <c r="DX130" s="102"/>
      <c r="DY130" s="102"/>
      <c r="DZ130" s="102"/>
      <c r="EA130" s="102"/>
      <c r="EB130" s="102"/>
      <c r="EC130" s="102"/>
      <c r="ED130" s="102"/>
      <c r="EE130" s="102"/>
      <c r="EF130" s="102">
        <f t="shared" ref="EF130:EF131" si="4091">SUM(EB130+ED130)</f>
        <v>0</v>
      </c>
      <c r="EG130" s="102">
        <f t="shared" ref="EG130:EG131" si="4092">SUM(EC130+EE130)</f>
        <v>0</v>
      </c>
      <c r="EH130" s="103">
        <f t="shared" si="3561"/>
        <v>0</v>
      </c>
      <c r="EI130" s="103">
        <f t="shared" si="3562"/>
        <v>0</v>
      </c>
      <c r="EJ130" s="102"/>
      <c r="EK130" s="102"/>
      <c r="EL130" s="102"/>
      <c r="EM130" s="102"/>
      <c r="EN130" s="102"/>
      <c r="EO130" s="102"/>
      <c r="EP130" s="102"/>
      <c r="EQ130" s="102"/>
      <c r="ER130" s="102">
        <f t="shared" ref="ER130:ER131" si="4093">SUM(EN130+EP130)</f>
        <v>0</v>
      </c>
      <c r="ES130" s="102">
        <f t="shared" ref="ES130:ES131" si="4094">SUM(EO130+EQ130)</f>
        <v>0</v>
      </c>
      <c r="ET130" s="103">
        <f t="shared" si="3568"/>
        <v>0</v>
      </c>
      <c r="EU130" s="103">
        <f t="shared" si="3569"/>
        <v>0</v>
      </c>
      <c r="EV130" s="102"/>
      <c r="EW130" s="102"/>
      <c r="EX130" s="102"/>
      <c r="EY130" s="102"/>
      <c r="EZ130" s="102"/>
      <c r="FA130" s="102"/>
      <c r="FB130" s="102"/>
      <c r="FC130" s="102"/>
      <c r="FD130" s="102">
        <f t="shared" si="4057"/>
        <v>0</v>
      </c>
      <c r="FE130" s="102">
        <f t="shared" si="4058"/>
        <v>0</v>
      </c>
      <c r="FF130" s="103">
        <f t="shared" si="3575"/>
        <v>0</v>
      </c>
      <c r="FG130" s="103">
        <f t="shared" si="3576"/>
        <v>0</v>
      </c>
      <c r="FH130" s="102"/>
      <c r="FI130" s="102"/>
      <c r="FJ130" s="102"/>
      <c r="FK130" s="102"/>
      <c r="FL130" s="102"/>
      <c r="FM130" s="102"/>
      <c r="FN130" s="102"/>
      <c r="FO130" s="102"/>
      <c r="FP130" s="102">
        <f t="shared" si="4059"/>
        <v>0</v>
      </c>
      <c r="FQ130" s="102">
        <f t="shared" si="4060"/>
        <v>0</v>
      </c>
      <c r="FR130" s="103">
        <f t="shared" si="3582"/>
        <v>0</v>
      </c>
      <c r="FS130" s="103">
        <f t="shared" si="3583"/>
        <v>0</v>
      </c>
      <c r="FT130" s="102"/>
      <c r="FU130" s="102"/>
      <c r="FV130" s="102"/>
      <c r="FW130" s="102"/>
      <c r="FX130" s="102"/>
      <c r="FY130" s="102"/>
      <c r="FZ130" s="102"/>
      <c r="GA130" s="102"/>
      <c r="GB130" s="102">
        <f t="shared" si="4061"/>
        <v>0</v>
      </c>
      <c r="GC130" s="102">
        <f t="shared" si="4062"/>
        <v>0</v>
      </c>
      <c r="GD130" s="103">
        <f t="shared" si="3589"/>
        <v>0</v>
      </c>
      <c r="GE130" s="103">
        <f t="shared" si="3590"/>
        <v>0</v>
      </c>
      <c r="GF130" s="102">
        <f t="shared" si="4063"/>
        <v>0</v>
      </c>
      <c r="GG130" s="102">
        <f t="shared" si="4064"/>
        <v>0</v>
      </c>
      <c r="GH130" s="102">
        <f t="shared" si="4065"/>
        <v>0</v>
      </c>
      <c r="GI130" s="102">
        <f t="shared" si="4066"/>
        <v>0</v>
      </c>
      <c r="GJ130" s="102">
        <f t="shared" ref="GJ130" si="4095">SUM(L130,X130,AJ130,AV130,BH130,BT130,CF130,CR130,DD130,DP130,EB130,EN130,EZ130)</f>
        <v>0</v>
      </c>
      <c r="GK130" s="102">
        <f t="shared" ref="GK130" si="4096">SUM(M130,Y130,AK130,AW130,BI130,BU130,CG130,CS130,DE130,DQ130,EC130,EO130,FA130)</f>
        <v>0</v>
      </c>
      <c r="GL130" s="102">
        <f t="shared" ref="GL130" si="4097">SUM(N130,Z130,AL130,AX130,BJ130,BV130,CH130,CT130,DF130,DR130,ED130,EP130,FB130)</f>
        <v>0</v>
      </c>
      <c r="GM130" s="102">
        <f t="shared" ref="GM130" si="4098">SUM(O130,AA130,AM130,AY130,BK130,BW130,CI130,CU130,DG130,DS130,EE130,EQ130,FC130)</f>
        <v>0</v>
      </c>
      <c r="GN130" s="102">
        <f t="shared" ref="GN130" si="4099">SUM(P130,AB130,AN130,AZ130,BL130,BX130,CJ130,CV130,DH130,DT130,EF130,ER130,FD130)</f>
        <v>0</v>
      </c>
      <c r="GO130" s="102">
        <f t="shared" ref="GO130" si="4100">SUM(Q130,AC130,AO130,BA130,BM130,BY130,CK130,CW130,DI130,DU130,EG130,ES130,FE130)</f>
        <v>0</v>
      </c>
      <c r="GP130" s="102"/>
      <c r="GQ130" s="102"/>
      <c r="GR130" s="147"/>
      <c r="GS130" s="81"/>
      <c r="GT130" s="183"/>
      <c r="GU130" s="183"/>
    </row>
    <row r="131" spans="2:203" hidden="1" x14ac:dyDescent="0.2">
      <c r="B131" s="105"/>
      <c r="C131" s="106"/>
      <c r="D131" s="107"/>
      <c r="E131" s="127" t="s">
        <v>59</v>
      </c>
      <c r="F131" s="129">
        <v>30</v>
      </c>
      <c r="G131" s="130">
        <v>254142.60940000002</v>
      </c>
      <c r="H131" s="110"/>
      <c r="I131" s="110">
        <v>0</v>
      </c>
      <c r="J131" s="110">
        <f t="shared" si="278"/>
        <v>0</v>
      </c>
      <c r="K131" s="110">
        <f t="shared" si="279"/>
        <v>0</v>
      </c>
      <c r="L131" s="110"/>
      <c r="M131" s="110"/>
      <c r="N131" s="110"/>
      <c r="O131" s="110"/>
      <c r="P131" s="110">
        <f t="shared" si="3821"/>
        <v>0</v>
      </c>
      <c r="Q131" s="110">
        <f t="shared" si="3822"/>
        <v>0</v>
      </c>
      <c r="R131" s="126">
        <f t="shared" si="2536"/>
        <v>0</v>
      </c>
      <c r="S131" s="126">
        <f t="shared" si="2537"/>
        <v>0</v>
      </c>
      <c r="T131" s="110"/>
      <c r="U131" s="110">
        <v>0</v>
      </c>
      <c r="V131" s="110">
        <f t="shared" si="281"/>
        <v>0</v>
      </c>
      <c r="W131" s="110">
        <f t="shared" si="282"/>
        <v>0</v>
      </c>
      <c r="X131" s="110"/>
      <c r="Y131" s="110"/>
      <c r="Z131" s="110"/>
      <c r="AA131" s="110"/>
      <c r="AB131" s="110">
        <f t="shared" si="4073"/>
        <v>0</v>
      </c>
      <c r="AC131" s="110">
        <f t="shared" si="4074"/>
        <v>0</v>
      </c>
      <c r="AD131" s="126">
        <f t="shared" si="3498"/>
        <v>0</v>
      </c>
      <c r="AE131" s="126">
        <f t="shared" si="3499"/>
        <v>0</v>
      </c>
      <c r="AF131" s="110">
        <f>VLOOKUP($E131,'ВМП план'!$B$8:$AL$43,12,0)</f>
        <v>0</v>
      </c>
      <c r="AG131" s="110">
        <f>VLOOKUP($E131,'ВМП план'!$B$8:$AL$43,13,0)</f>
        <v>0</v>
      </c>
      <c r="AH131" s="110">
        <f t="shared" si="288"/>
        <v>0</v>
      </c>
      <c r="AI131" s="110">
        <f t="shared" si="289"/>
        <v>0</v>
      </c>
      <c r="AJ131" s="110"/>
      <c r="AK131" s="110"/>
      <c r="AL131" s="110"/>
      <c r="AM131" s="110"/>
      <c r="AN131" s="110">
        <f t="shared" ref="AN131:AN133" si="4101">SUM(AJ131+AL131)</f>
        <v>0</v>
      </c>
      <c r="AO131" s="110">
        <f t="shared" ref="AO131:AO133" si="4102">SUM(AK131+AM131)</f>
        <v>0</v>
      </c>
      <c r="AP131" s="126">
        <f t="shared" si="3505"/>
        <v>0</v>
      </c>
      <c r="AQ131" s="126">
        <f t="shared" si="3506"/>
        <v>0</v>
      </c>
      <c r="AR131" s="110"/>
      <c r="AS131" s="110"/>
      <c r="AT131" s="110">
        <f t="shared" si="295"/>
        <v>0</v>
      </c>
      <c r="AU131" s="110">
        <f t="shared" si="296"/>
        <v>0</v>
      </c>
      <c r="AV131" s="110"/>
      <c r="AW131" s="110"/>
      <c r="AX131" s="110"/>
      <c r="AY131" s="110"/>
      <c r="AZ131" s="110">
        <f t="shared" ref="AZ131:AZ133" si="4103">SUM(AV131+AX131)</f>
        <v>0</v>
      </c>
      <c r="BA131" s="110">
        <f t="shared" ref="BA131:BA133" si="4104">SUM(AW131+AY131)</f>
        <v>0</v>
      </c>
      <c r="BB131" s="126">
        <f t="shared" si="3512"/>
        <v>0</v>
      </c>
      <c r="BC131" s="126">
        <f t="shared" si="3513"/>
        <v>0</v>
      </c>
      <c r="BD131" s="110"/>
      <c r="BE131" s="110">
        <v>0</v>
      </c>
      <c r="BF131" s="110">
        <f t="shared" si="302"/>
        <v>0</v>
      </c>
      <c r="BG131" s="110">
        <f t="shared" si="303"/>
        <v>0</v>
      </c>
      <c r="BH131" s="110"/>
      <c r="BI131" s="110"/>
      <c r="BJ131" s="110"/>
      <c r="BK131" s="110"/>
      <c r="BL131" s="110">
        <f t="shared" si="4079"/>
        <v>0</v>
      </c>
      <c r="BM131" s="110">
        <f t="shared" si="4080"/>
        <v>0</v>
      </c>
      <c r="BN131" s="126">
        <f t="shared" si="3519"/>
        <v>0</v>
      </c>
      <c r="BO131" s="126">
        <f t="shared" si="3520"/>
        <v>0</v>
      </c>
      <c r="BP131" s="110">
        <v>1</v>
      </c>
      <c r="BQ131" s="110">
        <v>254142.60940000002</v>
      </c>
      <c r="BR131" s="110">
        <f t="shared" si="309"/>
        <v>0.25</v>
      </c>
      <c r="BS131" s="110">
        <f t="shared" si="310"/>
        <v>63535.652350000004</v>
      </c>
      <c r="BT131" s="110"/>
      <c r="BU131" s="110"/>
      <c r="BV131" s="110"/>
      <c r="BW131" s="110"/>
      <c r="BX131" s="110">
        <f t="shared" si="4081"/>
        <v>0</v>
      </c>
      <c r="BY131" s="110">
        <f t="shared" si="4082"/>
        <v>0</v>
      </c>
      <c r="BZ131" s="126">
        <f t="shared" si="3526"/>
        <v>-0.25</v>
      </c>
      <c r="CA131" s="126">
        <f t="shared" si="3527"/>
        <v>-63535.652350000004</v>
      </c>
      <c r="CB131" s="110"/>
      <c r="CC131" s="110"/>
      <c r="CD131" s="110">
        <f t="shared" si="316"/>
        <v>0</v>
      </c>
      <c r="CE131" s="110">
        <f t="shared" si="317"/>
        <v>0</v>
      </c>
      <c r="CF131" s="110"/>
      <c r="CG131" s="110"/>
      <c r="CH131" s="110"/>
      <c r="CI131" s="110"/>
      <c r="CJ131" s="110">
        <f t="shared" si="4083"/>
        <v>0</v>
      </c>
      <c r="CK131" s="110">
        <f t="shared" si="4084"/>
        <v>0</v>
      </c>
      <c r="CL131" s="126">
        <f t="shared" si="3533"/>
        <v>0</v>
      </c>
      <c r="CM131" s="126">
        <f t="shared" si="3534"/>
        <v>0</v>
      </c>
      <c r="CN131" s="110"/>
      <c r="CO131" s="110"/>
      <c r="CP131" s="110">
        <f t="shared" si="323"/>
        <v>0</v>
      </c>
      <c r="CQ131" s="110">
        <f t="shared" si="324"/>
        <v>0</v>
      </c>
      <c r="CR131" s="110"/>
      <c r="CS131" s="110"/>
      <c r="CT131" s="110"/>
      <c r="CU131" s="110"/>
      <c r="CV131" s="110">
        <f t="shared" si="4085"/>
        <v>0</v>
      </c>
      <c r="CW131" s="110">
        <f t="shared" si="4086"/>
        <v>0</v>
      </c>
      <c r="CX131" s="126">
        <f t="shared" si="3540"/>
        <v>0</v>
      </c>
      <c r="CY131" s="126">
        <f t="shared" si="3541"/>
        <v>0</v>
      </c>
      <c r="CZ131" s="110"/>
      <c r="DA131" s="110"/>
      <c r="DB131" s="110">
        <f t="shared" si="330"/>
        <v>0</v>
      </c>
      <c r="DC131" s="110">
        <f t="shared" si="331"/>
        <v>0</v>
      </c>
      <c r="DD131" s="110"/>
      <c r="DE131" s="110"/>
      <c r="DF131" s="110"/>
      <c r="DG131" s="110"/>
      <c r="DH131" s="110">
        <f t="shared" si="4087"/>
        <v>0</v>
      </c>
      <c r="DI131" s="110">
        <f t="shared" si="4088"/>
        <v>0</v>
      </c>
      <c r="DJ131" s="126">
        <f t="shared" si="3547"/>
        <v>0</v>
      </c>
      <c r="DK131" s="126">
        <f t="shared" si="3548"/>
        <v>0</v>
      </c>
      <c r="DL131" s="110"/>
      <c r="DM131" s="110"/>
      <c r="DN131" s="110">
        <f t="shared" si="337"/>
        <v>0</v>
      </c>
      <c r="DO131" s="110">
        <f t="shared" si="338"/>
        <v>0</v>
      </c>
      <c r="DP131" s="110"/>
      <c r="DQ131" s="110"/>
      <c r="DR131" s="110"/>
      <c r="DS131" s="110"/>
      <c r="DT131" s="110">
        <f t="shared" si="4089"/>
        <v>0</v>
      </c>
      <c r="DU131" s="110">
        <f t="shared" si="4090"/>
        <v>0</v>
      </c>
      <c r="DV131" s="126">
        <f t="shared" si="3554"/>
        <v>0</v>
      </c>
      <c r="DW131" s="126">
        <f t="shared" si="3555"/>
        <v>0</v>
      </c>
      <c r="DX131" s="110"/>
      <c r="DY131" s="110">
        <v>0</v>
      </c>
      <c r="DZ131" s="110">
        <f t="shared" si="344"/>
        <v>0</v>
      </c>
      <c r="EA131" s="110">
        <f t="shared" si="345"/>
        <v>0</v>
      </c>
      <c r="EB131" s="110"/>
      <c r="EC131" s="110"/>
      <c r="ED131" s="110"/>
      <c r="EE131" s="110"/>
      <c r="EF131" s="110">
        <f t="shared" si="4091"/>
        <v>0</v>
      </c>
      <c r="EG131" s="110">
        <f t="shared" si="4092"/>
        <v>0</v>
      </c>
      <c r="EH131" s="126">
        <f t="shared" si="3561"/>
        <v>0</v>
      </c>
      <c r="EI131" s="126">
        <f t="shared" si="3562"/>
        <v>0</v>
      </c>
      <c r="EJ131" s="110"/>
      <c r="EK131" s="110">
        <v>0</v>
      </c>
      <c r="EL131" s="110">
        <f t="shared" si="351"/>
        <v>0</v>
      </c>
      <c r="EM131" s="110">
        <f t="shared" si="352"/>
        <v>0</v>
      </c>
      <c r="EN131" s="110"/>
      <c r="EO131" s="110"/>
      <c r="EP131" s="110"/>
      <c r="EQ131" s="110"/>
      <c r="ER131" s="110">
        <f t="shared" si="4093"/>
        <v>0</v>
      </c>
      <c r="ES131" s="110">
        <f t="shared" si="4094"/>
        <v>0</v>
      </c>
      <c r="ET131" s="126">
        <f t="shared" si="3568"/>
        <v>0</v>
      </c>
      <c r="EU131" s="126">
        <f t="shared" si="3569"/>
        <v>0</v>
      </c>
      <c r="EV131" s="110"/>
      <c r="EW131" s="110"/>
      <c r="EX131" s="110">
        <f t="shared" si="358"/>
        <v>0</v>
      </c>
      <c r="EY131" s="110">
        <f t="shared" si="359"/>
        <v>0</v>
      </c>
      <c r="EZ131" s="110"/>
      <c r="FA131" s="110"/>
      <c r="FB131" s="110"/>
      <c r="FC131" s="110"/>
      <c r="FD131" s="110">
        <f t="shared" si="4057"/>
        <v>0</v>
      </c>
      <c r="FE131" s="110">
        <f t="shared" si="4058"/>
        <v>0</v>
      </c>
      <c r="FF131" s="126">
        <f t="shared" si="3575"/>
        <v>0</v>
      </c>
      <c r="FG131" s="126">
        <f t="shared" si="3576"/>
        <v>0</v>
      </c>
      <c r="FH131" s="110"/>
      <c r="FI131" s="110"/>
      <c r="FJ131" s="110">
        <f t="shared" si="365"/>
        <v>0</v>
      </c>
      <c r="FK131" s="110">
        <f t="shared" si="366"/>
        <v>0</v>
      </c>
      <c r="FL131" s="110"/>
      <c r="FM131" s="110"/>
      <c r="FN131" s="110"/>
      <c r="FO131" s="110"/>
      <c r="FP131" s="110">
        <f t="shared" si="4059"/>
        <v>0</v>
      </c>
      <c r="FQ131" s="110">
        <f t="shared" si="4060"/>
        <v>0</v>
      </c>
      <c r="FR131" s="126">
        <f t="shared" si="3582"/>
        <v>0</v>
      </c>
      <c r="FS131" s="126">
        <f t="shared" si="3583"/>
        <v>0</v>
      </c>
      <c r="FT131" s="110"/>
      <c r="FU131" s="110"/>
      <c r="FV131" s="110">
        <f t="shared" si="372"/>
        <v>0</v>
      </c>
      <c r="FW131" s="110">
        <f t="shared" si="373"/>
        <v>0</v>
      </c>
      <c r="FX131" s="110"/>
      <c r="FY131" s="110"/>
      <c r="FZ131" s="110"/>
      <c r="GA131" s="110"/>
      <c r="GB131" s="110">
        <f t="shared" si="4061"/>
        <v>0</v>
      </c>
      <c r="GC131" s="110">
        <f t="shared" si="4062"/>
        <v>0</v>
      </c>
      <c r="GD131" s="126">
        <f t="shared" si="3589"/>
        <v>0</v>
      </c>
      <c r="GE131" s="126">
        <f t="shared" si="3590"/>
        <v>0</v>
      </c>
      <c r="GF131" s="110">
        <f t="shared" si="3792"/>
        <v>1</v>
      </c>
      <c r="GG131" s="110">
        <f t="shared" si="3792"/>
        <v>254142.60940000002</v>
      </c>
      <c r="GH131" s="133">
        <f>SUM(GF131/12*$A$2)</f>
        <v>0.25</v>
      </c>
      <c r="GI131" s="199">
        <f>SUM(GG131/12*$A$2)</f>
        <v>63535.652350000004</v>
      </c>
      <c r="GJ131" s="110"/>
      <c r="GK131" s="110"/>
      <c r="GL131" s="110"/>
      <c r="GM131" s="110"/>
      <c r="GN131" s="110">
        <f t="shared" ref="GN131" si="4105">SUM(GJ131+GL131)</f>
        <v>0</v>
      </c>
      <c r="GO131" s="110">
        <f t="shared" ref="GO131" si="4106">SUM(GK131+GM131)</f>
        <v>0</v>
      </c>
      <c r="GP131" s="110">
        <f t="shared" si="3798"/>
        <v>-0.25</v>
      </c>
      <c r="GQ131" s="110">
        <f t="shared" si="3799"/>
        <v>-63535.652350000004</v>
      </c>
      <c r="GR131" s="150">
        <f>SUM(BT131/BR131)</f>
        <v>0</v>
      </c>
      <c r="GS131" s="150">
        <f>SUM(BU131/BS131)</f>
        <v>0</v>
      </c>
      <c r="GT131" s="183">
        <v>254142.60940000002</v>
      </c>
      <c r="GU131" s="183"/>
    </row>
    <row r="132" spans="2:203" hidden="1" x14ac:dyDescent="0.2">
      <c r="B132" s="81"/>
      <c r="C132" s="84"/>
      <c r="D132" s="85"/>
      <c r="E132" s="88"/>
      <c r="F132" s="89"/>
      <c r="G132" s="101"/>
      <c r="H132" s="102"/>
      <c r="I132" s="102"/>
      <c r="J132" s="102"/>
      <c r="K132" s="102"/>
      <c r="L132" s="102"/>
      <c r="M132" s="102"/>
      <c r="N132" s="102"/>
      <c r="O132" s="102"/>
      <c r="P132" s="102">
        <f>SUM(L132+N132)</f>
        <v>0</v>
      </c>
      <c r="Q132" s="102">
        <f>SUM(M132+O132)</f>
        <v>0</v>
      </c>
      <c r="R132" s="103">
        <f t="shared" si="2536"/>
        <v>0</v>
      </c>
      <c r="S132" s="103">
        <f t="shared" si="2537"/>
        <v>0</v>
      </c>
      <c r="T132" s="102"/>
      <c r="U132" s="102"/>
      <c r="V132" s="102"/>
      <c r="W132" s="102"/>
      <c r="X132" s="102"/>
      <c r="Y132" s="102"/>
      <c r="Z132" s="102"/>
      <c r="AA132" s="102"/>
      <c r="AB132" s="102">
        <f>SUM(X132+Z132)</f>
        <v>0</v>
      </c>
      <c r="AC132" s="102">
        <f>SUM(Y132+AA132)</f>
        <v>0</v>
      </c>
      <c r="AD132" s="103">
        <f t="shared" si="3498"/>
        <v>0</v>
      </c>
      <c r="AE132" s="103">
        <f t="shared" si="3499"/>
        <v>0</v>
      </c>
      <c r="AF132" s="102"/>
      <c r="AG132" s="102"/>
      <c r="AH132" s="102"/>
      <c r="AI132" s="102"/>
      <c r="AJ132" s="102"/>
      <c r="AK132" s="102"/>
      <c r="AL132" s="102"/>
      <c r="AM132" s="102"/>
      <c r="AN132" s="102">
        <f t="shared" si="4101"/>
        <v>0</v>
      </c>
      <c r="AO132" s="102">
        <f t="shared" si="4102"/>
        <v>0</v>
      </c>
      <c r="AP132" s="103">
        <f t="shared" si="3505"/>
        <v>0</v>
      </c>
      <c r="AQ132" s="103">
        <f t="shared" si="3506"/>
        <v>0</v>
      </c>
      <c r="AR132" s="102"/>
      <c r="AS132" s="102"/>
      <c r="AT132" s="102"/>
      <c r="AU132" s="102"/>
      <c r="AV132" s="102"/>
      <c r="AW132" s="102"/>
      <c r="AX132" s="102"/>
      <c r="AY132" s="102"/>
      <c r="AZ132" s="102">
        <f t="shared" si="4103"/>
        <v>0</v>
      </c>
      <c r="BA132" s="102">
        <f t="shared" si="4104"/>
        <v>0</v>
      </c>
      <c r="BB132" s="103">
        <f t="shared" si="3512"/>
        <v>0</v>
      </c>
      <c r="BC132" s="103">
        <f t="shared" si="3513"/>
        <v>0</v>
      </c>
      <c r="BD132" s="102"/>
      <c r="BE132" s="102"/>
      <c r="BF132" s="102"/>
      <c r="BG132" s="102"/>
      <c r="BH132" s="102"/>
      <c r="BI132" s="102"/>
      <c r="BJ132" s="102"/>
      <c r="BK132" s="102"/>
      <c r="BL132" s="102">
        <f>SUM(BH132+BJ132)</f>
        <v>0</v>
      </c>
      <c r="BM132" s="102">
        <f>SUM(BI132+BK132)</f>
        <v>0</v>
      </c>
      <c r="BN132" s="103">
        <f t="shared" si="3519"/>
        <v>0</v>
      </c>
      <c r="BO132" s="103">
        <f t="shared" si="3520"/>
        <v>0</v>
      </c>
      <c r="BP132" s="102"/>
      <c r="BQ132" s="102"/>
      <c r="BR132" s="102"/>
      <c r="BS132" s="102"/>
      <c r="BT132" s="102"/>
      <c r="BU132" s="102"/>
      <c r="BV132" s="102"/>
      <c r="BW132" s="102"/>
      <c r="BX132" s="102">
        <f>SUM(BT132+BV132)</f>
        <v>0</v>
      </c>
      <c r="BY132" s="102">
        <f>SUM(BU132+BW132)</f>
        <v>0</v>
      </c>
      <c r="BZ132" s="103">
        <f t="shared" si="3526"/>
        <v>0</v>
      </c>
      <c r="CA132" s="103">
        <f t="shared" si="3527"/>
        <v>0</v>
      </c>
      <c r="CB132" s="102"/>
      <c r="CC132" s="102"/>
      <c r="CD132" s="102"/>
      <c r="CE132" s="102"/>
      <c r="CF132" s="102"/>
      <c r="CG132" s="102"/>
      <c r="CH132" s="102"/>
      <c r="CI132" s="102"/>
      <c r="CJ132" s="102">
        <f>SUM(CF132+CH132)</f>
        <v>0</v>
      </c>
      <c r="CK132" s="102">
        <f>SUM(CG132+CI132)</f>
        <v>0</v>
      </c>
      <c r="CL132" s="103">
        <f t="shared" si="3533"/>
        <v>0</v>
      </c>
      <c r="CM132" s="103">
        <f t="shared" si="3534"/>
        <v>0</v>
      </c>
      <c r="CN132" s="102"/>
      <c r="CO132" s="102"/>
      <c r="CP132" s="102"/>
      <c r="CQ132" s="102"/>
      <c r="CR132" s="102"/>
      <c r="CS132" s="102"/>
      <c r="CT132" s="102"/>
      <c r="CU132" s="102"/>
      <c r="CV132" s="102">
        <f>SUM(CR132+CT132)</f>
        <v>0</v>
      </c>
      <c r="CW132" s="102">
        <f>SUM(CS132+CU132)</f>
        <v>0</v>
      </c>
      <c r="CX132" s="103">
        <f t="shared" si="3540"/>
        <v>0</v>
      </c>
      <c r="CY132" s="103">
        <f t="shared" si="3541"/>
        <v>0</v>
      </c>
      <c r="CZ132" s="102"/>
      <c r="DA132" s="102"/>
      <c r="DB132" s="102"/>
      <c r="DC132" s="102"/>
      <c r="DD132" s="102"/>
      <c r="DE132" s="102"/>
      <c r="DF132" s="102"/>
      <c r="DG132" s="102"/>
      <c r="DH132" s="102">
        <f>SUM(DD132+DF132)</f>
        <v>0</v>
      </c>
      <c r="DI132" s="102">
        <f>SUM(DE132+DG132)</f>
        <v>0</v>
      </c>
      <c r="DJ132" s="103">
        <f t="shared" si="3547"/>
        <v>0</v>
      </c>
      <c r="DK132" s="103">
        <f t="shared" si="3548"/>
        <v>0</v>
      </c>
      <c r="DL132" s="102"/>
      <c r="DM132" s="102"/>
      <c r="DN132" s="102"/>
      <c r="DO132" s="102"/>
      <c r="DP132" s="102"/>
      <c r="DQ132" s="102"/>
      <c r="DR132" s="102"/>
      <c r="DS132" s="102"/>
      <c r="DT132" s="102">
        <f>SUM(DP132+DR132)</f>
        <v>0</v>
      </c>
      <c r="DU132" s="102">
        <f>SUM(DQ132+DS132)</f>
        <v>0</v>
      </c>
      <c r="DV132" s="103">
        <f t="shared" si="3554"/>
        <v>0</v>
      </c>
      <c r="DW132" s="103">
        <f t="shared" si="3555"/>
        <v>0</v>
      </c>
      <c r="DX132" s="102"/>
      <c r="DY132" s="102"/>
      <c r="DZ132" s="102"/>
      <c r="EA132" s="102"/>
      <c r="EB132" s="102"/>
      <c r="EC132" s="102"/>
      <c r="ED132" s="102"/>
      <c r="EE132" s="102"/>
      <c r="EF132" s="102">
        <f>SUM(EB132+ED132)</f>
        <v>0</v>
      </c>
      <c r="EG132" s="102">
        <f>SUM(EC132+EE132)</f>
        <v>0</v>
      </c>
      <c r="EH132" s="103">
        <f t="shared" si="3561"/>
        <v>0</v>
      </c>
      <c r="EI132" s="103">
        <f t="shared" si="3562"/>
        <v>0</v>
      </c>
      <c r="EJ132" s="102"/>
      <c r="EK132" s="102"/>
      <c r="EL132" s="102"/>
      <c r="EM132" s="102"/>
      <c r="EN132" s="102"/>
      <c r="EO132" s="102"/>
      <c r="EP132" s="102"/>
      <c r="EQ132" s="102"/>
      <c r="ER132" s="102">
        <f>SUM(EN132+EP132)</f>
        <v>0</v>
      </c>
      <c r="ES132" s="102">
        <f>SUM(EO132+EQ132)</f>
        <v>0</v>
      </c>
      <c r="ET132" s="103">
        <f t="shared" si="3568"/>
        <v>0</v>
      </c>
      <c r="EU132" s="103">
        <f t="shared" si="3569"/>
        <v>0</v>
      </c>
      <c r="EV132" s="102"/>
      <c r="EW132" s="102"/>
      <c r="EX132" s="102"/>
      <c r="EY132" s="102"/>
      <c r="EZ132" s="102"/>
      <c r="FA132" s="102"/>
      <c r="FB132" s="102"/>
      <c r="FC132" s="102"/>
      <c r="FD132" s="102">
        <f>SUM(EZ132+FB132)</f>
        <v>0</v>
      </c>
      <c r="FE132" s="102">
        <f>SUM(FA132+FC132)</f>
        <v>0</v>
      </c>
      <c r="FF132" s="103">
        <f t="shared" si="3575"/>
        <v>0</v>
      </c>
      <c r="FG132" s="103">
        <f t="shared" si="3576"/>
        <v>0</v>
      </c>
      <c r="FH132" s="102"/>
      <c r="FI132" s="102"/>
      <c r="FJ132" s="102"/>
      <c r="FK132" s="102"/>
      <c r="FL132" s="102"/>
      <c r="FM132" s="102"/>
      <c r="FN132" s="102"/>
      <c r="FO132" s="102"/>
      <c r="FP132" s="102">
        <f>SUM(FL132+FN132)</f>
        <v>0</v>
      </c>
      <c r="FQ132" s="102">
        <f>SUM(FM132+FO132)</f>
        <v>0</v>
      </c>
      <c r="FR132" s="103">
        <f t="shared" si="3582"/>
        <v>0</v>
      </c>
      <c r="FS132" s="103">
        <f t="shared" si="3583"/>
        <v>0</v>
      </c>
      <c r="FT132" s="102"/>
      <c r="FU132" s="102"/>
      <c r="FV132" s="102"/>
      <c r="FW132" s="102"/>
      <c r="FX132" s="102"/>
      <c r="FY132" s="102"/>
      <c r="FZ132" s="102"/>
      <c r="GA132" s="102"/>
      <c r="GB132" s="102">
        <f>SUM(FX132+FZ132)</f>
        <v>0</v>
      </c>
      <c r="GC132" s="102">
        <f>SUM(FY132+GA132)</f>
        <v>0</v>
      </c>
      <c r="GD132" s="103">
        <f t="shared" si="3589"/>
        <v>0</v>
      </c>
      <c r="GE132" s="103">
        <f t="shared" si="3590"/>
        <v>0</v>
      </c>
      <c r="GF132" s="102">
        <f t="shared" ref="GF132:GF133" si="4107">SUM(H132,T132,AF132,AR132,BD132,BP132,CB132,CN132,CZ132,DL132,DX132,EJ132,EV132)</f>
        <v>0</v>
      </c>
      <c r="GG132" s="102">
        <f t="shared" ref="GG132:GG133" si="4108">SUM(I132,U132,AG132,AS132,BE132,BQ132,CC132,CO132,DA132,DM132,DY132,EK132,EW132)</f>
        <v>0</v>
      </c>
      <c r="GH132" s="102">
        <f t="shared" ref="GH132:GH133" si="4109">SUM(J132,V132,AH132,AT132,BF132,BR132,CD132,CP132,DB132,DN132,DZ132,EL132,EX132)</f>
        <v>0</v>
      </c>
      <c r="GI132" s="102">
        <f t="shared" ref="GI132:GI133" si="4110">SUM(K132,W132,AI132,AU132,BG132,BS132,CE132,CQ132,DC132,DO132,EA132,EM132,EY132)</f>
        <v>0</v>
      </c>
      <c r="GJ132" s="102">
        <f t="shared" ref="GJ132:GJ133" si="4111">SUM(L132,X132,AJ132,AV132,BH132,BT132,CF132,CR132,DD132,DP132,EB132,EN132,EZ132)</f>
        <v>0</v>
      </c>
      <c r="GK132" s="102">
        <f t="shared" ref="GK132:GK133" si="4112">SUM(M132,Y132,AK132,AW132,BI132,BU132,CG132,CS132,DE132,DQ132,EC132,EO132,FA132)</f>
        <v>0</v>
      </c>
      <c r="GL132" s="102">
        <f t="shared" ref="GL132:GL133" si="4113">SUM(N132,Z132,AL132,AX132,BJ132,BV132,CH132,CT132,DF132,DR132,ED132,EP132,FB132)</f>
        <v>0</v>
      </c>
      <c r="GM132" s="102">
        <f t="shared" ref="GM132:GM133" si="4114">SUM(O132,AA132,AM132,AY132,BK132,BW132,CI132,CU132,DG132,DS132,EE132,EQ132,FC132)</f>
        <v>0</v>
      </c>
      <c r="GN132" s="102">
        <f t="shared" ref="GN132:GN133" si="4115">SUM(P132,AB132,AN132,AZ132,BL132,BX132,CJ132,CV132,DH132,DT132,EF132,ER132,FD132)</f>
        <v>0</v>
      </c>
      <c r="GO132" s="102">
        <f t="shared" ref="GO132:GO133" si="4116">SUM(Q132,AC132,AO132,BA132,BM132,BY132,CK132,CW132,DI132,DU132,EG132,ES132,FE132)</f>
        <v>0</v>
      </c>
      <c r="GP132" s="102"/>
      <c r="GQ132" s="102"/>
      <c r="GR132" s="147"/>
      <c r="GS132" s="81"/>
      <c r="GT132" s="183"/>
      <c r="GU132" s="183"/>
    </row>
    <row r="133" spans="2:203" hidden="1" x14ac:dyDescent="0.2">
      <c r="B133" s="81"/>
      <c r="C133" s="84"/>
      <c r="D133" s="85"/>
      <c r="E133" s="88"/>
      <c r="F133" s="89"/>
      <c r="G133" s="101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3"/>
      <c r="S133" s="103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3"/>
      <c r="AE133" s="103"/>
      <c r="AF133" s="102"/>
      <c r="AG133" s="102"/>
      <c r="AH133" s="102"/>
      <c r="AI133" s="102"/>
      <c r="AJ133" s="102"/>
      <c r="AK133" s="102"/>
      <c r="AL133" s="102"/>
      <c r="AM133" s="102"/>
      <c r="AN133" s="102">
        <f t="shared" si="4101"/>
        <v>0</v>
      </c>
      <c r="AO133" s="102">
        <f t="shared" si="4102"/>
        <v>0</v>
      </c>
      <c r="AP133" s="103"/>
      <c r="AQ133" s="103"/>
      <c r="AR133" s="102"/>
      <c r="AS133" s="102"/>
      <c r="AT133" s="102"/>
      <c r="AU133" s="102"/>
      <c r="AV133" s="102"/>
      <c r="AW133" s="102"/>
      <c r="AX133" s="102"/>
      <c r="AY133" s="102"/>
      <c r="AZ133" s="102">
        <f t="shared" si="4103"/>
        <v>0</v>
      </c>
      <c r="BA133" s="102">
        <f t="shared" si="4104"/>
        <v>0</v>
      </c>
      <c r="BB133" s="103"/>
      <c r="BC133" s="103"/>
      <c r="BD133" s="102"/>
      <c r="BE133" s="102"/>
      <c r="BF133" s="102"/>
      <c r="BG133" s="102"/>
      <c r="BH133" s="102"/>
      <c r="BI133" s="102"/>
      <c r="BJ133" s="102"/>
      <c r="BK133" s="102"/>
      <c r="BL133" s="102"/>
      <c r="BM133" s="102"/>
      <c r="BN133" s="103"/>
      <c r="BO133" s="103"/>
      <c r="BP133" s="102"/>
      <c r="BQ133" s="102"/>
      <c r="BR133" s="102"/>
      <c r="BS133" s="102"/>
      <c r="BT133" s="102"/>
      <c r="BU133" s="102"/>
      <c r="BV133" s="102"/>
      <c r="BW133" s="102"/>
      <c r="BX133" s="102"/>
      <c r="BY133" s="102"/>
      <c r="BZ133" s="103"/>
      <c r="CA133" s="103"/>
      <c r="CB133" s="102"/>
      <c r="CC133" s="102"/>
      <c r="CD133" s="102"/>
      <c r="CE133" s="102"/>
      <c r="CF133" s="102"/>
      <c r="CG133" s="102"/>
      <c r="CH133" s="102"/>
      <c r="CI133" s="102"/>
      <c r="CJ133" s="102"/>
      <c r="CK133" s="102"/>
      <c r="CL133" s="103"/>
      <c r="CM133" s="103"/>
      <c r="CN133" s="102"/>
      <c r="CO133" s="102"/>
      <c r="CP133" s="102"/>
      <c r="CQ133" s="102"/>
      <c r="CR133" s="102"/>
      <c r="CS133" s="102"/>
      <c r="CT133" s="102"/>
      <c r="CU133" s="102"/>
      <c r="CV133" s="102"/>
      <c r="CW133" s="102"/>
      <c r="CX133" s="103"/>
      <c r="CY133" s="103"/>
      <c r="CZ133" s="102"/>
      <c r="DA133" s="102"/>
      <c r="DB133" s="102"/>
      <c r="DC133" s="102"/>
      <c r="DD133" s="102"/>
      <c r="DE133" s="102"/>
      <c r="DF133" s="102"/>
      <c r="DG133" s="102"/>
      <c r="DH133" s="102"/>
      <c r="DI133" s="102"/>
      <c r="DJ133" s="103"/>
      <c r="DK133" s="103"/>
      <c r="DL133" s="102"/>
      <c r="DM133" s="102"/>
      <c r="DN133" s="102"/>
      <c r="DO133" s="102"/>
      <c r="DP133" s="102"/>
      <c r="DQ133" s="102"/>
      <c r="DR133" s="102"/>
      <c r="DS133" s="102"/>
      <c r="DT133" s="102"/>
      <c r="DU133" s="102"/>
      <c r="DV133" s="103"/>
      <c r="DW133" s="103"/>
      <c r="DX133" s="102"/>
      <c r="DY133" s="102"/>
      <c r="DZ133" s="102"/>
      <c r="EA133" s="102"/>
      <c r="EB133" s="102"/>
      <c r="EC133" s="102"/>
      <c r="ED133" s="102"/>
      <c r="EE133" s="102"/>
      <c r="EF133" s="102"/>
      <c r="EG133" s="102"/>
      <c r="EH133" s="103"/>
      <c r="EI133" s="103"/>
      <c r="EJ133" s="102"/>
      <c r="EK133" s="102"/>
      <c r="EL133" s="102"/>
      <c r="EM133" s="102"/>
      <c r="EN133" s="102"/>
      <c r="EO133" s="102"/>
      <c r="EP133" s="102"/>
      <c r="EQ133" s="102"/>
      <c r="ER133" s="102"/>
      <c r="ES133" s="102"/>
      <c r="ET133" s="103"/>
      <c r="EU133" s="103"/>
      <c r="EV133" s="102"/>
      <c r="EW133" s="102"/>
      <c r="EX133" s="102"/>
      <c r="EY133" s="102"/>
      <c r="EZ133" s="102"/>
      <c r="FA133" s="102"/>
      <c r="FB133" s="102"/>
      <c r="FC133" s="102"/>
      <c r="FD133" s="102"/>
      <c r="FE133" s="102"/>
      <c r="FF133" s="103"/>
      <c r="FG133" s="103"/>
      <c r="FH133" s="102"/>
      <c r="FI133" s="102"/>
      <c r="FJ133" s="102"/>
      <c r="FK133" s="102"/>
      <c r="FL133" s="102"/>
      <c r="FM133" s="102"/>
      <c r="FN133" s="102"/>
      <c r="FO133" s="102"/>
      <c r="FP133" s="102"/>
      <c r="FQ133" s="102"/>
      <c r="FR133" s="103"/>
      <c r="FS133" s="103"/>
      <c r="FT133" s="102"/>
      <c r="FU133" s="102"/>
      <c r="FV133" s="102"/>
      <c r="FW133" s="102"/>
      <c r="FX133" s="102"/>
      <c r="FY133" s="102"/>
      <c r="FZ133" s="102"/>
      <c r="GA133" s="102"/>
      <c r="GB133" s="102"/>
      <c r="GC133" s="102"/>
      <c r="GD133" s="103"/>
      <c r="GE133" s="103"/>
      <c r="GF133" s="102">
        <f t="shared" si="4107"/>
        <v>0</v>
      </c>
      <c r="GG133" s="102">
        <f t="shared" si="4108"/>
        <v>0</v>
      </c>
      <c r="GH133" s="102">
        <f t="shared" si="4109"/>
        <v>0</v>
      </c>
      <c r="GI133" s="102">
        <f t="shared" si="4110"/>
        <v>0</v>
      </c>
      <c r="GJ133" s="102">
        <f t="shared" si="4111"/>
        <v>0</v>
      </c>
      <c r="GK133" s="102">
        <f t="shared" si="4112"/>
        <v>0</v>
      </c>
      <c r="GL133" s="102">
        <f t="shared" si="4113"/>
        <v>0</v>
      </c>
      <c r="GM133" s="102">
        <f t="shared" si="4114"/>
        <v>0</v>
      </c>
      <c r="GN133" s="102">
        <f t="shared" si="4115"/>
        <v>0</v>
      </c>
      <c r="GO133" s="102">
        <f t="shared" si="4116"/>
        <v>0</v>
      </c>
      <c r="GP133" s="102"/>
      <c r="GQ133" s="102"/>
      <c r="GR133" s="147"/>
      <c r="GS133" s="81"/>
      <c r="GT133" s="183"/>
      <c r="GU133" s="183"/>
    </row>
    <row r="134" spans="2:203" hidden="1" x14ac:dyDescent="0.2">
      <c r="B134" s="105"/>
      <c r="C134" s="106"/>
      <c r="D134" s="107"/>
      <c r="E134" s="127" t="s">
        <v>60</v>
      </c>
      <c r="F134" s="129">
        <v>31</v>
      </c>
      <c r="G134" s="130">
        <v>242676.72100000002</v>
      </c>
      <c r="H134" s="110"/>
      <c r="I134" s="110">
        <v>0</v>
      </c>
      <c r="J134" s="110">
        <f t="shared" si="278"/>
        <v>0</v>
      </c>
      <c r="K134" s="110">
        <f t="shared" si="279"/>
        <v>0</v>
      </c>
      <c r="L134" s="110">
        <f>SUM(L135:L136)</f>
        <v>0</v>
      </c>
      <c r="M134" s="110">
        <f t="shared" ref="M134:N134" si="4117">SUM(M135:M136)</f>
        <v>0</v>
      </c>
      <c r="N134" s="110">
        <f t="shared" si="4117"/>
        <v>0</v>
      </c>
      <c r="O134" s="110">
        <f t="shared" ref="O134:P134" si="4118">SUM(O135:O136)</f>
        <v>0</v>
      </c>
      <c r="P134" s="110">
        <f t="shared" si="4118"/>
        <v>0</v>
      </c>
      <c r="Q134" s="110">
        <f t="shared" ref="Q134" si="4119">SUM(Q135:Q136)</f>
        <v>0</v>
      </c>
      <c r="R134" s="126">
        <f t="shared" si="2536"/>
        <v>0</v>
      </c>
      <c r="S134" s="126">
        <f t="shared" si="2537"/>
        <v>0</v>
      </c>
      <c r="T134" s="110"/>
      <c r="U134" s="110">
        <v>0</v>
      </c>
      <c r="V134" s="110">
        <f t="shared" si="281"/>
        <v>0</v>
      </c>
      <c r="W134" s="110">
        <f t="shared" si="282"/>
        <v>0</v>
      </c>
      <c r="X134" s="110">
        <f>SUM(X135:X136)</f>
        <v>0</v>
      </c>
      <c r="Y134" s="110">
        <f t="shared" ref="Y134" si="4120">SUM(Y135:Y136)</f>
        <v>0</v>
      </c>
      <c r="Z134" s="110">
        <f t="shared" ref="Z134" si="4121">SUM(Z135:Z136)</f>
        <v>0</v>
      </c>
      <c r="AA134" s="110">
        <f t="shared" ref="AA134" si="4122">SUM(AA135:AA136)</f>
        <v>0</v>
      </c>
      <c r="AB134" s="110">
        <f t="shared" ref="AB134" si="4123">SUM(AB135:AB136)</f>
        <v>0</v>
      </c>
      <c r="AC134" s="110">
        <f t="shared" ref="AC134" si="4124">SUM(AC135:AC136)</f>
        <v>0</v>
      </c>
      <c r="AD134" s="126">
        <f t="shared" ref="AD134:AD154" si="4125">SUM(X134-V134)</f>
        <v>0</v>
      </c>
      <c r="AE134" s="126">
        <f t="shared" ref="AE134:AE154" si="4126">SUM(Y134-W134)</f>
        <v>0</v>
      </c>
      <c r="AF134" s="110">
        <f>VLOOKUP($E134,'ВМП план'!$B$8:$AL$43,12,0)</f>
        <v>0</v>
      </c>
      <c r="AG134" s="110">
        <f>VLOOKUP($E134,'ВМП план'!$B$8:$AL$43,13,0)</f>
        <v>0</v>
      </c>
      <c r="AH134" s="110">
        <f t="shared" si="288"/>
        <v>0</v>
      </c>
      <c r="AI134" s="110">
        <f t="shared" si="289"/>
        <v>0</v>
      </c>
      <c r="AJ134" s="110">
        <f>SUM(AJ135:AJ136)</f>
        <v>0</v>
      </c>
      <c r="AK134" s="110">
        <f t="shared" ref="AK134" si="4127">SUM(AK135:AK136)</f>
        <v>0</v>
      </c>
      <c r="AL134" s="110">
        <f t="shared" ref="AL134" si="4128">SUM(AL135:AL136)</f>
        <v>0</v>
      </c>
      <c r="AM134" s="110">
        <f t="shared" ref="AM134" si="4129">SUM(AM135:AM136)</f>
        <v>0</v>
      </c>
      <c r="AN134" s="110">
        <f t="shared" ref="AN134" si="4130">SUM(AN135:AN136)</f>
        <v>0</v>
      </c>
      <c r="AO134" s="110">
        <f t="shared" ref="AO134" si="4131">SUM(AO135:AO136)</f>
        <v>0</v>
      </c>
      <c r="AP134" s="126">
        <f t="shared" ref="AP134:AP154" si="4132">SUM(AJ134-AH134)</f>
        <v>0</v>
      </c>
      <c r="AQ134" s="126">
        <f t="shared" ref="AQ134:AQ154" si="4133">SUM(AK134-AI134)</f>
        <v>0</v>
      </c>
      <c r="AR134" s="110"/>
      <c r="AS134" s="110"/>
      <c r="AT134" s="110">
        <f t="shared" si="295"/>
        <v>0</v>
      </c>
      <c r="AU134" s="110">
        <f t="shared" si="296"/>
        <v>0</v>
      </c>
      <c r="AV134" s="110">
        <f>SUM(AV135:AV136)</f>
        <v>0</v>
      </c>
      <c r="AW134" s="110">
        <f t="shared" ref="AW134" si="4134">SUM(AW135:AW136)</f>
        <v>0</v>
      </c>
      <c r="AX134" s="110">
        <f t="shared" ref="AX134" si="4135">SUM(AX135:AX136)</f>
        <v>0</v>
      </c>
      <c r="AY134" s="110">
        <f t="shared" ref="AY134" si="4136">SUM(AY135:AY136)</f>
        <v>0</v>
      </c>
      <c r="AZ134" s="110">
        <f t="shared" ref="AZ134" si="4137">SUM(AZ135:AZ136)</f>
        <v>0</v>
      </c>
      <c r="BA134" s="110">
        <f t="shared" ref="BA134" si="4138">SUM(BA135:BA136)</f>
        <v>0</v>
      </c>
      <c r="BB134" s="126">
        <f t="shared" ref="BB134:BB154" si="4139">SUM(AV134-AT134)</f>
        <v>0</v>
      </c>
      <c r="BC134" s="126">
        <f t="shared" ref="BC134:BC154" si="4140">SUM(AW134-AU134)</f>
        <v>0</v>
      </c>
      <c r="BD134" s="110">
        <v>200</v>
      </c>
      <c r="BE134" s="110">
        <v>48535344.200000003</v>
      </c>
      <c r="BF134" s="110">
        <f t="shared" si="302"/>
        <v>50</v>
      </c>
      <c r="BG134" s="110">
        <f t="shared" si="303"/>
        <v>12133836.050000001</v>
      </c>
      <c r="BH134" s="110">
        <f>SUM(BH135:BH136)</f>
        <v>0</v>
      </c>
      <c r="BI134" s="110">
        <f t="shared" ref="BI134" si="4141">SUM(BI135:BI136)</f>
        <v>0</v>
      </c>
      <c r="BJ134" s="110">
        <f t="shared" ref="BJ134" si="4142">SUM(BJ135:BJ136)</f>
        <v>0</v>
      </c>
      <c r="BK134" s="110">
        <f t="shared" ref="BK134" si="4143">SUM(BK135:BK136)</f>
        <v>0</v>
      </c>
      <c r="BL134" s="110">
        <f t="shared" ref="BL134" si="4144">SUM(BL135:BL136)</f>
        <v>0</v>
      </c>
      <c r="BM134" s="110">
        <f t="shared" ref="BM134" si="4145">SUM(BM135:BM136)</f>
        <v>0</v>
      </c>
      <c r="BN134" s="126">
        <f t="shared" ref="BN134:BN154" si="4146">SUM(BH134-BF134)</f>
        <v>-50</v>
      </c>
      <c r="BO134" s="126">
        <f t="shared" ref="BO134:BO154" si="4147">SUM(BI134-BG134)</f>
        <v>-12133836.050000001</v>
      </c>
      <c r="BP134" s="110">
        <v>216</v>
      </c>
      <c r="BQ134" s="110">
        <v>52418171.736000001</v>
      </c>
      <c r="BR134" s="110">
        <f t="shared" si="309"/>
        <v>54</v>
      </c>
      <c r="BS134" s="110">
        <f t="shared" si="310"/>
        <v>13104542.934</v>
      </c>
      <c r="BT134" s="110">
        <f>SUM(BT135:BT136)</f>
        <v>62</v>
      </c>
      <c r="BU134" s="110">
        <f t="shared" ref="BU134" si="4148">SUM(BU135:BU136)</f>
        <v>15045956.640000008</v>
      </c>
      <c r="BV134" s="110">
        <f t="shared" ref="BV134" si="4149">SUM(BV135:BV136)</f>
        <v>26</v>
      </c>
      <c r="BW134" s="110">
        <f t="shared" ref="BW134" si="4150">SUM(BW135:BW136)</f>
        <v>6309594.7199999988</v>
      </c>
      <c r="BX134" s="110">
        <f t="shared" ref="BX134" si="4151">SUM(BX135:BX136)</f>
        <v>88</v>
      </c>
      <c r="BY134" s="110">
        <f t="shared" ref="BY134" si="4152">SUM(BY135:BY136)</f>
        <v>21355551.360000007</v>
      </c>
      <c r="BZ134" s="126">
        <f t="shared" ref="BZ134:BZ154" si="4153">SUM(BT134-BR134)</f>
        <v>8</v>
      </c>
      <c r="CA134" s="126">
        <f t="shared" ref="CA134:CA154" si="4154">SUM(BU134-BS134)</f>
        <v>1941413.7060000077</v>
      </c>
      <c r="CB134" s="110"/>
      <c r="CC134" s="110"/>
      <c r="CD134" s="110">
        <f t="shared" si="316"/>
        <v>0</v>
      </c>
      <c r="CE134" s="110">
        <f t="shared" si="317"/>
        <v>0</v>
      </c>
      <c r="CF134" s="110">
        <f>SUM(CF135:CF136)</f>
        <v>0</v>
      </c>
      <c r="CG134" s="110">
        <f t="shared" ref="CG134" si="4155">SUM(CG135:CG136)</f>
        <v>0</v>
      </c>
      <c r="CH134" s="110">
        <f t="shared" ref="CH134" si="4156">SUM(CH135:CH136)</f>
        <v>0</v>
      </c>
      <c r="CI134" s="110">
        <f t="shared" ref="CI134" si="4157">SUM(CI135:CI136)</f>
        <v>0</v>
      </c>
      <c r="CJ134" s="110">
        <f t="shared" ref="CJ134" si="4158">SUM(CJ135:CJ136)</f>
        <v>0</v>
      </c>
      <c r="CK134" s="110">
        <f t="shared" ref="CK134" si="4159">SUM(CK135:CK136)</f>
        <v>0</v>
      </c>
      <c r="CL134" s="126">
        <f t="shared" ref="CL134:CL154" si="4160">SUM(CF134-CD134)</f>
        <v>0</v>
      </c>
      <c r="CM134" s="126">
        <f t="shared" ref="CM134:CM154" si="4161">SUM(CG134-CE134)</f>
        <v>0</v>
      </c>
      <c r="CN134" s="110"/>
      <c r="CO134" s="110"/>
      <c r="CP134" s="110">
        <f t="shared" si="323"/>
        <v>0</v>
      </c>
      <c r="CQ134" s="110">
        <f t="shared" si="324"/>
        <v>0</v>
      </c>
      <c r="CR134" s="110">
        <f>SUM(CR135:CR136)</f>
        <v>0</v>
      </c>
      <c r="CS134" s="110">
        <f t="shared" ref="CS134" si="4162">SUM(CS135:CS136)</f>
        <v>0</v>
      </c>
      <c r="CT134" s="110">
        <f t="shared" ref="CT134" si="4163">SUM(CT135:CT136)</f>
        <v>0</v>
      </c>
      <c r="CU134" s="110">
        <f t="shared" ref="CU134" si="4164">SUM(CU135:CU136)</f>
        <v>0</v>
      </c>
      <c r="CV134" s="110">
        <f t="shared" ref="CV134" si="4165">SUM(CV135:CV136)</f>
        <v>0</v>
      </c>
      <c r="CW134" s="110">
        <f t="shared" ref="CW134" si="4166">SUM(CW135:CW136)</f>
        <v>0</v>
      </c>
      <c r="CX134" s="126">
        <f t="shared" ref="CX134:CX154" si="4167">SUM(CR134-CP134)</f>
        <v>0</v>
      </c>
      <c r="CY134" s="126">
        <f t="shared" ref="CY134:CY154" si="4168">SUM(CS134-CQ134)</f>
        <v>0</v>
      </c>
      <c r="CZ134" s="110"/>
      <c r="DA134" s="110"/>
      <c r="DB134" s="110">
        <f t="shared" si="330"/>
        <v>0</v>
      </c>
      <c r="DC134" s="110">
        <f t="shared" si="331"/>
        <v>0</v>
      </c>
      <c r="DD134" s="110">
        <f>SUM(DD135:DD136)</f>
        <v>0</v>
      </c>
      <c r="DE134" s="110">
        <f t="shared" ref="DE134" si="4169">SUM(DE135:DE136)</f>
        <v>0</v>
      </c>
      <c r="DF134" s="110">
        <f t="shared" ref="DF134" si="4170">SUM(DF135:DF136)</f>
        <v>0</v>
      </c>
      <c r="DG134" s="110">
        <f t="shared" ref="DG134" si="4171">SUM(DG135:DG136)</f>
        <v>0</v>
      </c>
      <c r="DH134" s="110">
        <f t="shared" ref="DH134" si="4172">SUM(DH135:DH136)</f>
        <v>0</v>
      </c>
      <c r="DI134" s="110">
        <f t="shared" ref="DI134" si="4173">SUM(DI135:DI136)</f>
        <v>0</v>
      </c>
      <c r="DJ134" s="126">
        <f t="shared" ref="DJ134:DJ154" si="4174">SUM(DD134-DB134)</f>
        <v>0</v>
      </c>
      <c r="DK134" s="126">
        <f t="shared" ref="DK134:DK154" si="4175">SUM(DE134-DC134)</f>
        <v>0</v>
      </c>
      <c r="DL134" s="110"/>
      <c r="DM134" s="110"/>
      <c r="DN134" s="110">
        <f t="shared" si="337"/>
        <v>0</v>
      </c>
      <c r="DO134" s="110">
        <f t="shared" si="338"/>
        <v>0</v>
      </c>
      <c r="DP134" s="110">
        <f>SUM(DP135:DP136)</f>
        <v>0</v>
      </c>
      <c r="DQ134" s="110">
        <f t="shared" ref="DQ134" si="4176">SUM(DQ135:DQ136)</f>
        <v>0</v>
      </c>
      <c r="DR134" s="110">
        <f t="shared" ref="DR134" si="4177">SUM(DR135:DR136)</f>
        <v>0</v>
      </c>
      <c r="DS134" s="110">
        <f t="shared" ref="DS134" si="4178">SUM(DS135:DS136)</f>
        <v>0</v>
      </c>
      <c r="DT134" s="110">
        <f t="shared" ref="DT134" si="4179">SUM(DT135:DT136)</f>
        <v>0</v>
      </c>
      <c r="DU134" s="110">
        <f t="shared" ref="DU134" si="4180">SUM(DU135:DU136)</f>
        <v>0</v>
      </c>
      <c r="DV134" s="126">
        <f t="shared" ref="DV134:DV154" si="4181">SUM(DP134-DN134)</f>
        <v>0</v>
      </c>
      <c r="DW134" s="126">
        <f t="shared" ref="DW134:DW154" si="4182">SUM(DQ134-DO134)</f>
        <v>0</v>
      </c>
      <c r="DX134" s="110"/>
      <c r="DY134" s="110">
        <v>0</v>
      </c>
      <c r="DZ134" s="110">
        <f t="shared" si="344"/>
        <v>0</v>
      </c>
      <c r="EA134" s="110">
        <f t="shared" si="345"/>
        <v>0</v>
      </c>
      <c r="EB134" s="110">
        <f>SUM(EB135:EB136)</f>
        <v>0</v>
      </c>
      <c r="EC134" s="110">
        <f t="shared" ref="EC134" si="4183">SUM(EC135:EC136)</f>
        <v>0</v>
      </c>
      <c r="ED134" s="110">
        <f t="shared" ref="ED134" si="4184">SUM(ED135:ED136)</f>
        <v>0</v>
      </c>
      <c r="EE134" s="110">
        <f t="shared" ref="EE134" si="4185">SUM(EE135:EE136)</f>
        <v>0</v>
      </c>
      <c r="EF134" s="110">
        <f t="shared" ref="EF134" si="4186">SUM(EF135:EF136)</f>
        <v>0</v>
      </c>
      <c r="EG134" s="110">
        <f t="shared" ref="EG134" si="4187">SUM(EG135:EG136)</f>
        <v>0</v>
      </c>
      <c r="EH134" s="126">
        <f t="shared" ref="EH134:EH154" si="4188">SUM(EB134-DZ134)</f>
        <v>0</v>
      </c>
      <c r="EI134" s="126">
        <f t="shared" ref="EI134:EI154" si="4189">SUM(EC134-EA134)</f>
        <v>0</v>
      </c>
      <c r="EJ134" s="110">
        <v>2</v>
      </c>
      <c r="EK134" s="110">
        <v>485353.44200000004</v>
      </c>
      <c r="EL134" s="110">
        <f t="shared" si="351"/>
        <v>0.5</v>
      </c>
      <c r="EM134" s="110">
        <f t="shared" si="352"/>
        <v>121338.36050000001</v>
      </c>
      <c r="EN134" s="110">
        <f>SUM(EN135:EN136)</f>
        <v>0</v>
      </c>
      <c r="EO134" s="110">
        <f t="shared" ref="EO134" si="4190">SUM(EO135:EO136)</f>
        <v>0</v>
      </c>
      <c r="EP134" s="110">
        <f t="shared" ref="EP134" si="4191">SUM(EP135:EP136)</f>
        <v>0</v>
      </c>
      <c r="EQ134" s="110">
        <f t="shared" ref="EQ134" si="4192">SUM(EQ135:EQ136)</f>
        <v>0</v>
      </c>
      <c r="ER134" s="110">
        <f t="shared" ref="ER134" si="4193">SUM(ER135:ER136)</f>
        <v>0</v>
      </c>
      <c r="ES134" s="110">
        <f t="shared" ref="ES134" si="4194">SUM(ES135:ES136)</f>
        <v>0</v>
      </c>
      <c r="ET134" s="126">
        <f t="shared" ref="ET134:ET154" si="4195">SUM(EN134-EL134)</f>
        <v>-0.5</v>
      </c>
      <c r="EU134" s="126">
        <f t="shared" ref="EU134:EU154" si="4196">SUM(EO134-EM134)</f>
        <v>-121338.36050000001</v>
      </c>
      <c r="EV134" s="110"/>
      <c r="EW134" s="110"/>
      <c r="EX134" s="110">
        <f t="shared" si="358"/>
        <v>0</v>
      </c>
      <c r="EY134" s="110">
        <f t="shared" si="359"/>
        <v>0</v>
      </c>
      <c r="EZ134" s="110">
        <f>SUM(EZ135:EZ136)</f>
        <v>0</v>
      </c>
      <c r="FA134" s="110">
        <f t="shared" ref="FA134" si="4197">SUM(FA135:FA136)</f>
        <v>0</v>
      </c>
      <c r="FB134" s="110">
        <f t="shared" ref="FB134" si="4198">SUM(FB135:FB136)</f>
        <v>0</v>
      </c>
      <c r="FC134" s="110">
        <f t="shared" ref="FC134" si="4199">SUM(FC135:FC136)</f>
        <v>0</v>
      </c>
      <c r="FD134" s="110">
        <f t="shared" ref="FD134" si="4200">SUM(FD135:FD136)</f>
        <v>0</v>
      </c>
      <c r="FE134" s="110">
        <f t="shared" ref="FE134" si="4201">SUM(FE135:FE136)</f>
        <v>0</v>
      </c>
      <c r="FF134" s="126">
        <f t="shared" ref="FF134:FF154" si="4202">SUM(EZ134-EX134)</f>
        <v>0</v>
      </c>
      <c r="FG134" s="126">
        <f t="shared" ref="FG134:FG154" si="4203">SUM(FA134-EY134)</f>
        <v>0</v>
      </c>
      <c r="FH134" s="110"/>
      <c r="FI134" s="110"/>
      <c r="FJ134" s="110">
        <f t="shared" si="365"/>
        <v>0</v>
      </c>
      <c r="FK134" s="110">
        <f t="shared" si="366"/>
        <v>0</v>
      </c>
      <c r="FL134" s="110">
        <f>SUM(FL135:FL136)</f>
        <v>0</v>
      </c>
      <c r="FM134" s="110">
        <f t="shared" ref="FM134" si="4204">SUM(FM135:FM136)</f>
        <v>0</v>
      </c>
      <c r="FN134" s="110">
        <f t="shared" ref="FN134" si="4205">SUM(FN135:FN136)</f>
        <v>0</v>
      </c>
      <c r="FO134" s="110">
        <f t="shared" ref="FO134" si="4206">SUM(FO135:FO136)</f>
        <v>0</v>
      </c>
      <c r="FP134" s="110">
        <f t="shared" ref="FP134" si="4207">SUM(FP135:FP136)</f>
        <v>0</v>
      </c>
      <c r="FQ134" s="110">
        <f t="shared" ref="FQ134" si="4208">SUM(FQ135:FQ136)</f>
        <v>0</v>
      </c>
      <c r="FR134" s="126">
        <f t="shared" ref="FR134:FR154" si="4209">SUM(FL134-FJ134)</f>
        <v>0</v>
      </c>
      <c r="FS134" s="126">
        <f t="shared" ref="FS134:FS154" si="4210">SUM(FM134-FK134)</f>
        <v>0</v>
      </c>
      <c r="FT134" s="110"/>
      <c r="FU134" s="110"/>
      <c r="FV134" s="110">
        <f t="shared" si="372"/>
        <v>0</v>
      </c>
      <c r="FW134" s="110">
        <f t="shared" si="373"/>
        <v>0</v>
      </c>
      <c r="FX134" s="110">
        <f>SUM(FX135:FX136)</f>
        <v>0</v>
      </c>
      <c r="FY134" s="110">
        <f t="shared" ref="FY134" si="4211">SUM(FY135:FY136)</f>
        <v>0</v>
      </c>
      <c r="FZ134" s="110">
        <f t="shared" ref="FZ134" si="4212">SUM(FZ135:FZ136)</f>
        <v>0</v>
      </c>
      <c r="GA134" s="110">
        <f t="shared" ref="GA134" si="4213">SUM(GA135:GA136)</f>
        <v>0</v>
      </c>
      <c r="GB134" s="110">
        <f t="shared" ref="GB134" si="4214">SUM(GB135:GB136)</f>
        <v>0</v>
      </c>
      <c r="GC134" s="110">
        <f t="shared" ref="GC134" si="4215">SUM(GC135:GC136)</f>
        <v>0</v>
      </c>
      <c r="GD134" s="126">
        <f t="shared" ref="GD134:GD154" si="4216">SUM(FX134-FV134)</f>
        <v>0</v>
      </c>
      <c r="GE134" s="126">
        <f t="shared" ref="GE134:GE154" si="4217">SUM(FY134-FW134)</f>
        <v>0</v>
      </c>
      <c r="GF134" s="110">
        <f t="shared" si="3792"/>
        <v>418</v>
      </c>
      <c r="GG134" s="110">
        <f t="shared" si="3792"/>
        <v>101438869.37800001</v>
      </c>
      <c r="GH134" s="133">
        <f>SUM(GF134/12*$A$2)</f>
        <v>104.5</v>
      </c>
      <c r="GI134" s="199">
        <f>SUM(GG134/12*$A$2)</f>
        <v>25359717.344500005</v>
      </c>
      <c r="GJ134" s="110">
        <f>SUM(GJ135:GJ136)</f>
        <v>62</v>
      </c>
      <c r="GK134" s="110">
        <f t="shared" ref="GK134" si="4218">SUM(GK135:GK136)</f>
        <v>15045956.640000008</v>
      </c>
      <c r="GL134" s="110">
        <f t="shared" ref="GL134" si="4219">SUM(GL135:GL136)</f>
        <v>26</v>
      </c>
      <c r="GM134" s="110">
        <f t="shared" ref="GM134" si="4220">SUM(GM135:GM136)</f>
        <v>6309594.7199999988</v>
      </c>
      <c r="GN134" s="110">
        <f t="shared" ref="GN134" si="4221">SUM(GN135:GN136)</f>
        <v>88</v>
      </c>
      <c r="GO134" s="110">
        <f t="shared" ref="GO134" si="4222">SUM(GO135:GO136)</f>
        <v>21355551.360000007</v>
      </c>
      <c r="GP134" s="110">
        <f t="shared" si="3798"/>
        <v>-42.5</v>
      </c>
      <c r="GQ134" s="110">
        <f t="shared" si="3799"/>
        <v>-10313760.704499997</v>
      </c>
      <c r="GR134" s="150">
        <f>SUM(BT134/BR134)</f>
        <v>1.1481481481481481</v>
      </c>
      <c r="GS134" s="150">
        <f>SUM(BU134/BS134)</f>
        <v>1.1481481434169649</v>
      </c>
      <c r="GT134" s="183">
        <v>242676.72100000002</v>
      </c>
      <c r="GU134" s="183">
        <f t="shared" si="2389"/>
        <v>242676.72000000012</v>
      </c>
    </row>
    <row r="135" spans="2:203" ht="60" hidden="1" x14ac:dyDescent="0.2">
      <c r="B135" s="73" t="s">
        <v>274</v>
      </c>
      <c r="C135" s="74" t="s">
        <v>275</v>
      </c>
      <c r="D135" s="75">
        <v>527</v>
      </c>
      <c r="E135" s="74" t="s">
        <v>276</v>
      </c>
      <c r="F135" s="89">
        <v>31</v>
      </c>
      <c r="G135" s="101">
        <v>242676.72100000002</v>
      </c>
      <c r="H135" s="102"/>
      <c r="I135" s="102"/>
      <c r="J135" s="102"/>
      <c r="K135" s="102"/>
      <c r="L135" s="102">
        <f>VLOOKUP($D135,'факт '!$D$7:$AQ$89,3,0)</f>
        <v>0</v>
      </c>
      <c r="M135" s="102">
        <f>VLOOKUP($D135,'факт '!$D$7:$AQ$89,4,0)</f>
        <v>0</v>
      </c>
      <c r="N135" s="102"/>
      <c r="O135" s="102"/>
      <c r="P135" s="102">
        <f>SUM(L135+N135)</f>
        <v>0</v>
      </c>
      <c r="Q135" s="102">
        <f>SUM(M135+O135)</f>
        <v>0</v>
      </c>
      <c r="R135" s="103">
        <f t="shared" ref="R135" si="4223">SUM(L135-J135)</f>
        <v>0</v>
      </c>
      <c r="S135" s="103">
        <f t="shared" ref="S135" si="4224">SUM(M135-K135)</f>
        <v>0</v>
      </c>
      <c r="T135" s="102"/>
      <c r="U135" s="102"/>
      <c r="V135" s="102"/>
      <c r="W135" s="102"/>
      <c r="X135" s="102">
        <f>VLOOKUP($D135,'факт '!$D$7:$AQ$89,7,0)</f>
        <v>0</v>
      </c>
      <c r="Y135" s="102">
        <f>VLOOKUP($D135,'факт '!$D$7:$AQ$89,8,0)</f>
        <v>0</v>
      </c>
      <c r="Z135" s="102">
        <f>VLOOKUP($D135,'факт '!$D$7:$AQ$89,9,0)</f>
        <v>0</v>
      </c>
      <c r="AA135" s="102">
        <f>VLOOKUP($D135,'факт '!$D$7:$AQ$89,10,0)</f>
        <v>0</v>
      </c>
      <c r="AB135" s="102">
        <f>SUM(X135+Z135)</f>
        <v>0</v>
      </c>
      <c r="AC135" s="102">
        <f>SUM(Y135+AA135)</f>
        <v>0</v>
      </c>
      <c r="AD135" s="103">
        <f t="shared" ref="AD135" si="4225">SUM(X135-V135)</f>
        <v>0</v>
      </c>
      <c r="AE135" s="103">
        <f t="shared" ref="AE135" si="4226">SUM(Y135-W135)</f>
        <v>0</v>
      </c>
      <c r="AF135" s="102"/>
      <c r="AG135" s="102"/>
      <c r="AH135" s="102"/>
      <c r="AI135" s="102"/>
      <c r="AJ135" s="102">
        <f>VLOOKUP($D135,'факт '!$D$7:$AQ$89,5,0)</f>
        <v>0</v>
      </c>
      <c r="AK135" s="102">
        <f>VLOOKUP($D135,'факт '!$D$7:$AQ$89,6,0)</f>
        <v>0</v>
      </c>
      <c r="AL135" s="102"/>
      <c r="AM135" s="102"/>
      <c r="AN135" s="102">
        <f>SUM(AJ135+AL135)</f>
        <v>0</v>
      </c>
      <c r="AO135" s="102">
        <f>SUM(AK135+AM135)</f>
        <v>0</v>
      </c>
      <c r="AP135" s="103">
        <f t="shared" ref="AP135" si="4227">SUM(AJ135-AH135)</f>
        <v>0</v>
      </c>
      <c r="AQ135" s="103">
        <f t="shared" si="4133"/>
        <v>0</v>
      </c>
      <c r="AR135" s="102"/>
      <c r="AS135" s="102"/>
      <c r="AT135" s="102"/>
      <c r="AU135" s="102"/>
      <c r="AV135" s="102">
        <f>VLOOKUP($D135,'факт '!$D$7:$AQ$89,11,0)</f>
        <v>0</v>
      </c>
      <c r="AW135" s="102">
        <f>VLOOKUP($D135,'факт '!$D$7:$AQ$89,12,0)</f>
        <v>0</v>
      </c>
      <c r="AX135" s="102"/>
      <c r="AY135" s="102"/>
      <c r="AZ135" s="102">
        <f>SUM(AV135+AX135)</f>
        <v>0</v>
      </c>
      <c r="BA135" s="102">
        <f>SUM(AW135+AY135)</f>
        <v>0</v>
      </c>
      <c r="BB135" s="103">
        <f t="shared" si="4139"/>
        <v>0</v>
      </c>
      <c r="BC135" s="103">
        <f t="shared" si="4140"/>
        <v>0</v>
      </c>
      <c r="BD135" s="102"/>
      <c r="BE135" s="102"/>
      <c r="BF135" s="102"/>
      <c r="BG135" s="102"/>
      <c r="BH135" s="102">
        <f>VLOOKUP($D135,'факт '!$D$7:$AQ$89,15,0)</f>
        <v>0</v>
      </c>
      <c r="BI135" s="102">
        <f>VLOOKUP($D135,'факт '!$D$7:$AQ$89,16,0)</f>
        <v>0</v>
      </c>
      <c r="BJ135" s="102">
        <f>VLOOKUP($D135,'факт '!$D$7:$AQ$89,17,0)</f>
        <v>0</v>
      </c>
      <c r="BK135" s="102">
        <f>VLOOKUP($D135,'факт '!$D$7:$AQ$89,18,0)</f>
        <v>0</v>
      </c>
      <c r="BL135" s="102">
        <f>SUM(BH135+BJ135)</f>
        <v>0</v>
      </c>
      <c r="BM135" s="102">
        <f>SUM(BI135+BK135)</f>
        <v>0</v>
      </c>
      <c r="BN135" s="103">
        <f t="shared" si="4146"/>
        <v>0</v>
      </c>
      <c r="BO135" s="103">
        <f t="shared" si="4147"/>
        <v>0</v>
      </c>
      <c r="BP135" s="102"/>
      <c r="BQ135" s="102"/>
      <c r="BR135" s="102"/>
      <c r="BS135" s="102"/>
      <c r="BT135" s="102">
        <f>VLOOKUP($D135,'факт '!$D$7:$AQ$89,19,0)</f>
        <v>62</v>
      </c>
      <c r="BU135" s="102">
        <f>VLOOKUP($D135,'факт '!$D$7:$AQ$89,20,0)</f>
        <v>15045956.640000008</v>
      </c>
      <c r="BV135" s="102">
        <f>VLOOKUP($D135,'факт '!$D$7:$AQ$89,21,0)</f>
        <v>26</v>
      </c>
      <c r="BW135" s="102">
        <f>VLOOKUP($D135,'факт '!$D$7:$AQ$89,22,0)</f>
        <v>6309594.7199999988</v>
      </c>
      <c r="BX135" s="102">
        <f>SUM(BT135+BV135)</f>
        <v>88</v>
      </c>
      <c r="BY135" s="102">
        <f>SUM(BU135+BW135)</f>
        <v>21355551.360000007</v>
      </c>
      <c r="BZ135" s="103">
        <f t="shared" si="4153"/>
        <v>62</v>
      </c>
      <c r="CA135" s="103">
        <f t="shared" si="4154"/>
        <v>15045956.640000008</v>
      </c>
      <c r="CB135" s="102"/>
      <c r="CC135" s="102"/>
      <c r="CD135" s="102"/>
      <c r="CE135" s="102"/>
      <c r="CF135" s="102">
        <f>VLOOKUP($D135,'факт '!$D$7:$AQ$89,23,0)</f>
        <v>0</v>
      </c>
      <c r="CG135" s="102">
        <f>VLOOKUP($D135,'факт '!$D$7:$AQ$89,24,0)</f>
        <v>0</v>
      </c>
      <c r="CH135" s="102">
        <f>VLOOKUP($D135,'факт '!$D$7:$AQ$89,25,0)</f>
        <v>0</v>
      </c>
      <c r="CI135" s="102">
        <f>VLOOKUP($D135,'факт '!$D$7:$AQ$89,26,0)</f>
        <v>0</v>
      </c>
      <c r="CJ135" s="102">
        <f>SUM(CF135+CH135)</f>
        <v>0</v>
      </c>
      <c r="CK135" s="102">
        <f>SUM(CG135+CI135)</f>
        <v>0</v>
      </c>
      <c r="CL135" s="103">
        <f t="shared" si="4160"/>
        <v>0</v>
      </c>
      <c r="CM135" s="103">
        <f t="shared" si="4161"/>
        <v>0</v>
      </c>
      <c r="CN135" s="102"/>
      <c r="CO135" s="102"/>
      <c r="CP135" s="102"/>
      <c r="CQ135" s="102"/>
      <c r="CR135" s="102">
        <f>VLOOKUP($D135,'факт '!$D$7:$AQ$89,27,0)</f>
        <v>0</v>
      </c>
      <c r="CS135" s="102">
        <f>VLOOKUP($D135,'факт '!$D$7:$AQ$89,28,0)</f>
        <v>0</v>
      </c>
      <c r="CT135" s="102">
        <f>VLOOKUP($D135,'факт '!$D$7:$AQ$89,29,0)</f>
        <v>0</v>
      </c>
      <c r="CU135" s="102">
        <f>VLOOKUP($D135,'факт '!$D$7:$AQ$89,30,0)</f>
        <v>0</v>
      </c>
      <c r="CV135" s="102">
        <f>SUM(CR135+CT135)</f>
        <v>0</v>
      </c>
      <c r="CW135" s="102">
        <f>SUM(CS135+CU135)</f>
        <v>0</v>
      </c>
      <c r="CX135" s="103">
        <f t="shared" si="4167"/>
        <v>0</v>
      </c>
      <c r="CY135" s="103">
        <f t="shared" si="4168"/>
        <v>0</v>
      </c>
      <c r="CZ135" s="102"/>
      <c r="DA135" s="102"/>
      <c r="DB135" s="102"/>
      <c r="DC135" s="102"/>
      <c r="DD135" s="102">
        <f>VLOOKUP($D135,'факт '!$D$7:$AQ$89,31,0)</f>
        <v>0</v>
      </c>
      <c r="DE135" s="102">
        <f>VLOOKUP($D135,'факт '!$D$7:$AQ$89,32,0)</f>
        <v>0</v>
      </c>
      <c r="DF135" s="102"/>
      <c r="DG135" s="102"/>
      <c r="DH135" s="102">
        <f>SUM(DD135+DF135)</f>
        <v>0</v>
      </c>
      <c r="DI135" s="102">
        <f>SUM(DE135+DG135)</f>
        <v>0</v>
      </c>
      <c r="DJ135" s="103">
        <f t="shared" si="4174"/>
        <v>0</v>
      </c>
      <c r="DK135" s="103">
        <f t="shared" si="4175"/>
        <v>0</v>
      </c>
      <c r="DL135" s="102"/>
      <c r="DM135" s="102"/>
      <c r="DN135" s="102"/>
      <c r="DO135" s="102"/>
      <c r="DP135" s="102">
        <f>VLOOKUP($D135,'факт '!$D$7:$AQ$89,13,0)</f>
        <v>0</v>
      </c>
      <c r="DQ135" s="102">
        <f>VLOOKUP($D135,'факт '!$D$7:$AQ$89,14,0)</f>
        <v>0</v>
      </c>
      <c r="DR135" s="102"/>
      <c r="DS135" s="102"/>
      <c r="DT135" s="102">
        <f>SUM(DP135+DR135)</f>
        <v>0</v>
      </c>
      <c r="DU135" s="102">
        <f>SUM(DQ135+DS135)</f>
        <v>0</v>
      </c>
      <c r="DV135" s="103">
        <f t="shared" si="4181"/>
        <v>0</v>
      </c>
      <c r="DW135" s="103">
        <f t="shared" si="4182"/>
        <v>0</v>
      </c>
      <c r="DX135" s="102"/>
      <c r="DY135" s="102"/>
      <c r="DZ135" s="102"/>
      <c r="EA135" s="102"/>
      <c r="EB135" s="102">
        <f>VLOOKUP($D135,'факт '!$D$7:$AQ$89,33,0)</f>
        <v>0</v>
      </c>
      <c r="EC135" s="102">
        <f>VLOOKUP($D135,'факт '!$D$7:$AQ$89,34,0)</f>
        <v>0</v>
      </c>
      <c r="ED135" s="102">
        <f>VLOOKUP($D135,'факт '!$D$7:$AQ$89,35,0)</f>
        <v>0</v>
      </c>
      <c r="EE135" s="102">
        <f>VLOOKUP($D135,'факт '!$D$7:$AQ$89,36,0)</f>
        <v>0</v>
      </c>
      <c r="EF135" s="102">
        <f>SUM(EB135+ED135)</f>
        <v>0</v>
      </c>
      <c r="EG135" s="102">
        <f>SUM(EC135+EE135)</f>
        <v>0</v>
      </c>
      <c r="EH135" s="103">
        <f t="shared" si="4188"/>
        <v>0</v>
      </c>
      <c r="EI135" s="103">
        <f t="shared" si="4189"/>
        <v>0</v>
      </c>
      <c r="EJ135" s="102"/>
      <c r="EK135" s="102"/>
      <c r="EL135" s="102"/>
      <c r="EM135" s="102"/>
      <c r="EN135" s="102">
        <f>VLOOKUP($D135,'факт '!$D$7:$AQ$89,37,0)</f>
        <v>0</v>
      </c>
      <c r="EO135" s="102">
        <f>VLOOKUP($D135,'факт '!$D$7:$AQ$89,38,0)</f>
        <v>0</v>
      </c>
      <c r="EP135" s="102">
        <f>VLOOKUP($D135,'факт '!$D$7:$AQ$89,39,0)</f>
        <v>0</v>
      </c>
      <c r="EQ135" s="102">
        <f>VLOOKUP($D135,'факт '!$D$7:$AQ$89,40,0)</f>
        <v>0</v>
      </c>
      <c r="ER135" s="102">
        <f>SUM(EN135+EP135)</f>
        <v>0</v>
      </c>
      <c r="ES135" s="102">
        <f>SUM(EO135+EQ135)</f>
        <v>0</v>
      </c>
      <c r="ET135" s="103">
        <f t="shared" si="4195"/>
        <v>0</v>
      </c>
      <c r="EU135" s="103">
        <f t="shared" si="4196"/>
        <v>0</v>
      </c>
      <c r="EV135" s="102"/>
      <c r="EW135" s="102"/>
      <c r="EX135" s="102"/>
      <c r="EY135" s="102"/>
      <c r="EZ135" s="102"/>
      <c r="FA135" s="102"/>
      <c r="FB135" s="102"/>
      <c r="FC135" s="102"/>
      <c r="FD135" s="102">
        <f t="shared" ref="FD135:FD136" si="4228">SUM(EZ135+FB135)</f>
        <v>0</v>
      </c>
      <c r="FE135" s="102">
        <f t="shared" ref="FE135:FE136" si="4229">SUM(FA135+FC135)</f>
        <v>0</v>
      </c>
      <c r="FF135" s="103">
        <f t="shared" si="4202"/>
        <v>0</v>
      </c>
      <c r="FG135" s="103">
        <f t="shared" si="4203"/>
        <v>0</v>
      </c>
      <c r="FH135" s="102"/>
      <c r="FI135" s="102"/>
      <c r="FJ135" s="102"/>
      <c r="FK135" s="102"/>
      <c r="FL135" s="102"/>
      <c r="FM135" s="102"/>
      <c r="FN135" s="102"/>
      <c r="FO135" s="102"/>
      <c r="FP135" s="102">
        <f t="shared" ref="FP135:FP136" si="4230">SUM(FL135+FN135)</f>
        <v>0</v>
      </c>
      <c r="FQ135" s="102">
        <f t="shared" ref="FQ135:FQ136" si="4231">SUM(FM135+FO135)</f>
        <v>0</v>
      </c>
      <c r="FR135" s="103">
        <f t="shared" si="4209"/>
        <v>0</v>
      </c>
      <c r="FS135" s="103">
        <f t="shared" si="4210"/>
        <v>0</v>
      </c>
      <c r="FT135" s="102"/>
      <c r="FU135" s="102"/>
      <c r="FV135" s="102"/>
      <c r="FW135" s="102"/>
      <c r="FX135" s="102"/>
      <c r="FY135" s="102"/>
      <c r="FZ135" s="102"/>
      <c r="GA135" s="102"/>
      <c r="GB135" s="102">
        <f t="shared" ref="GB135:GB136" si="4232">SUM(FX135+FZ135)</f>
        <v>0</v>
      </c>
      <c r="GC135" s="102">
        <f t="shared" ref="GC135:GC136" si="4233">SUM(FY135+GA135)</f>
        <v>0</v>
      </c>
      <c r="GD135" s="103">
        <f t="shared" si="4216"/>
        <v>0</v>
      </c>
      <c r="GE135" s="103">
        <f t="shared" si="4217"/>
        <v>0</v>
      </c>
      <c r="GF135" s="102">
        <f t="shared" ref="GF135:GF136" si="4234">SUM(H135,T135,AF135,AR135,BD135,BP135,CB135,CN135,CZ135,DL135,DX135,EJ135,EV135)</f>
        <v>0</v>
      </c>
      <c r="GG135" s="102">
        <f t="shared" ref="GG135:GG136" si="4235">SUM(I135,U135,AG135,AS135,BE135,BQ135,CC135,CO135,DA135,DM135,DY135,EK135,EW135)</f>
        <v>0</v>
      </c>
      <c r="GH135" s="102">
        <f t="shared" ref="GH135:GH136" si="4236">SUM(J135,V135,AH135,AT135,BF135,BR135,CD135,CP135,DB135,DN135,DZ135,EL135,EX135)</f>
        <v>0</v>
      </c>
      <c r="GI135" s="102">
        <f t="shared" ref="GI135:GI136" si="4237">SUM(K135,W135,AI135,AU135,BG135,BS135,CE135,CQ135,DC135,DO135,EA135,EM135,EY135)</f>
        <v>0</v>
      </c>
      <c r="GJ135" s="102">
        <f t="shared" ref="GJ135" si="4238">SUM(L135,X135,AJ135,AV135,BH135,BT135,CF135,CR135,DD135,DP135,EB135,EN135,EZ135)</f>
        <v>62</v>
      </c>
      <c r="GK135" s="102">
        <f t="shared" ref="GK135" si="4239">SUM(M135,Y135,AK135,AW135,BI135,BU135,CG135,CS135,DE135,DQ135,EC135,EO135,FA135)</f>
        <v>15045956.640000008</v>
      </c>
      <c r="GL135" s="102">
        <f t="shared" ref="GL135" si="4240">SUM(N135,Z135,AL135,AX135,BJ135,BV135,CH135,CT135,DF135,DR135,ED135,EP135,FB135)</f>
        <v>26</v>
      </c>
      <c r="GM135" s="102">
        <f t="shared" ref="GM135" si="4241">SUM(O135,AA135,AM135,AY135,BK135,BW135,CI135,CU135,DG135,DS135,EE135,EQ135,FC135)</f>
        <v>6309594.7199999988</v>
      </c>
      <c r="GN135" s="102">
        <f t="shared" ref="GN135" si="4242">SUM(P135,AB135,AN135,AZ135,BL135,BX135,CJ135,CV135,DH135,DT135,EF135,ER135,FD135)</f>
        <v>88</v>
      </c>
      <c r="GO135" s="102">
        <f t="shared" ref="GO135" si="4243">SUM(Q135,AC135,AO135,BA135,BM135,BY135,CK135,CW135,DI135,DU135,EG135,ES135,FE135)</f>
        <v>21355551.360000007</v>
      </c>
      <c r="GP135" s="102"/>
      <c r="GQ135" s="102"/>
      <c r="GR135" s="147"/>
      <c r="GS135" s="81"/>
      <c r="GT135" s="183">
        <v>242676.72100000002</v>
      </c>
      <c r="GU135" s="183">
        <f t="shared" si="2389"/>
        <v>242676.72000000012</v>
      </c>
    </row>
    <row r="136" spans="2:203" hidden="1" x14ac:dyDescent="0.2">
      <c r="B136" s="73"/>
      <c r="C136" s="74"/>
      <c r="D136" s="124"/>
      <c r="E136" s="125"/>
      <c r="F136" s="89"/>
      <c r="G136" s="101"/>
      <c r="H136" s="102"/>
      <c r="I136" s="102"/>
      <c r="J136" s="102"/>
      <c r="K136" s="102"/>
      <c r="L136" s="102"/>
      <c r="M136" s="102"/>
      <c r="N136" s="102"/>
      <c r="O136" s="102"/>
      <c r="P136" s="102">
        <f t="shared" si="3821"/>
        <v>0</v>
      </c>
      <c r="Q136" s="102">
        <f t="shared" si="3822"/>
        <v>0</v>
      </c>
      <c r="R136" s="103">
        <f t="shared" si="2536"/>
        <v>0</v>
      </c>
      <c r="S136" s="103">
        <f t="shared" si="2537"/>
        <v>0</v>
      </c>
      <c r="T136" s="102"/>
      <c r="U136" s="102"/>
      <c r="V136" s="102"/>
      <c r="W136" s="102"/>
      <c r="X136" s="102"/>
      <c r="Y136" s="102"/>
      <c r="Z136" s="102"/>
      <c r="AA136" s="102"/>
      <c r="AB136" s="102">
        <f t="shared" ref="AB136" si="4244">SUM(X136+Z136)</f>
        <v>0</v>
      </c>
      <c r="AC136" s="102">
        <f t="shared" ref="AC136" si="4245">SUM(Y136+AA136)</f>
        <v>0</v>
      </c>
      <c r="AD136" s="103">
        <f t="shared" si="4125"/>
        <v>0</v>
      </c>
      <c r="AE136" s="103">
        <f t="shared" si="4126"/>
        <v>0</v>
      </c>
      <c r="AF136" s="102"/>
      <c r="AG136" s="102"/>
      <c r="AH136" s="102"/>
      <c r="AI136" s="102"/>
      <c r="AJ136" s="102"/>
      <c r="AK136" s="102"/>
      <c r="AL136" s="102"/>
      <c r="AM136" s="102"/>
      <c r="AN136" s="102">
        <f t="shared" ref="AN136" si="4246">SUM(AJ136+AL136)</f>
        <v>0</v>
      </c>
      <c r="AO136" s="102">
        <f t="shared" ref="AO136" si="4247">SUM(AK136+AM136)</f>
        <v>0</v>
      </c>
      <c r="AP136" s="103">
        <f t="shared" si="4132"/>
        <v>0</v>
      </c>
      <c r="AQ136" s="103">
        <f t="shared" si="4133"/>
        <v>0</v>
      </c>
      <c r="AR136" s="102"/>
      <c r="AS136" s="102"/>
      <c r="AT136" s="102"/>
      <c r="AU136" s="102"/>
      <c r="AV136" s="102"/>
      <c r="AW136" s="102"/>
      <c r="AX136" s="102"/>
      <c r="AY136" s="102"/>
      <c r="AZ136" s="102">
        <f t="shared" ref="AZ136" si="4248">SUM(AV136+AX136)</f>
        <v>0</v>
      </c>
      <c r="BA136" s="102">
        <f t="shared" ref="BA136" si="4249">SUM(AW136+AY136)</f>
        <v>0</v>
      </c>
      <c r="BB136" s="103">
        <f t="shared" si="4139"/>
        <v>0</v>
      </c>
      <c r="BC136" s="103">
        <f t="shared" si="4140"/>
        <v>0</v>
      </c>
      <c r="BD136" s="102"/>
      <c r="BE136" s="102"/>
      <c r="BF136" s="102"/>
      <c r="BG136" s="102"/>
      <c r="BH136" s="102"/>
      <c r="BI136" s="102"/>
      <c r="BJ136" s="102"/>
      <c r="BK136" s="102"/>
      <c r="BL136" s="102">
        <f t="shared" ref="BL136" si="4250">SUM(BH136+BJ136)</f>
        <v>0</v>
      </c>
      <c r="BM136" s="102">
        <f t="shared" ref="BM136" si="4251">SUM(BI136+BK136)</f>
        <v>0</v>
      </c>
      <c r="BN136" s="103">
        <f t="shared" si="4146"/>
        <v>0</v>
      </c>
      <c r="BO136" s="103">
        <f t="shared" si="4147"/>
        <v>0</v>
      </c>
      <c r="BP136" s="102"/>
      <c r="BQ136" s="102"/>
      <c r="BR136" s="102"/>
      <c r="BS136" s="102"/>
      <c r="BT136" s="102"/>
      <c r="BU136" s="102"/>
      <c r="BV136" s="102"/>
      <c r="BW136" s="102"/>
      <c r="BX136" s="102">
        <f t="shared" ref="BX136" si="4252">SUM(BT136+BV136)</f>
        <v>0</v>
      </c>
      <c r="BY136" s="102">
        <f t="shared" ref="BY136" si="4253">SUM(BU136+BW136)</f>
        <v>0</v>
      </c>
      <c r="BZ136" s="103">
        <f t="shared" si="4153"/>
        <v>0</v>
      </c>
      <c r="CA136" s="103">
        <f t="shared" si="4154"/>
        <v>0</v>
      </c>
      <c r="CB136" s="102"/>
      <c r="CC136" s="102"/>
      <c r="CD136" s="102"/>
      <c r="CE136" s="102"/>
      <c r="CF136" s="102"/>
      <c r="CG136" s="102"/>
      <c r="CH136" s="102"/>
      <c r="CI136" s="102"/>
      <c r="CJ136" s="102">
        <f t="shared" ref="CJ136" si="4254">SUM(CF136+CH136)</f>
        <v>0</v>
      </c>
      <c r="CK136" s="102">
        <f t="shared" ref="CK136" si="4255">SUM(CG136+CI136)</f>
        <v>0</v>
      </c>
      <c r="CL136" s="103">
        <f t="shared" si="4160"/>
        <v>0</v>
      </c>
      <c r="CM136" s="103">
        <f t="shared" si="4161"/>
        <v>0</v>
      </c>
      <c r="CN136" s="102"/>
      <c r="CO136" s="102"/>
      <c r="CP136" s="102"/>
      <c r="CQ136" s="102"/>
      <c r="CR136" s="102"/>
      <c r="CS136" s="102"/>
      <c r="CT136" s="102"/>
      <c r="CU136" s="102"/>
      <c r="CV136" s="102">
        <f t="shared" ref="CV136" si="4256">SUM(CR136+CT136)</f>
        <v>0</v>
      </c>
      <c r="CW136" s="102">
        <f t="shared" ref="CW136" si="4257">SUM(CS136+CU136)</f>
        <v>0</v>
      </c>
      <c r="CX136" s="103">
        <f t="shared" si="4167"/>
        <v>0</v>
      </c>
      <c r="CY136" s="103">
        <f t="shared" si="4168"/>
        <v>0</v>
      </c>
      <c r="CZ136" s="102"/>
      <c r="DA136" s="102"/>
      <c r="DB136" s="102"/>
      <c r="DC136" s="102"/>
      <c r="DD136" s="102"/>
      <c r="DE136" s="102"/>
      <c r="DF136" s="102"/>
      <c r="DG136" s="102"/>
      <c r="DH136" s="102">
        <f t="shared" ref="DH136" si="4258">SUM(DD136+DF136)</f>
        <v>0</v>
      </c>
      <c r="DI136" s="102">
        <f t="shared" ref="DI136" si="4259">SUM(DE136+DG136)</f>
        <v>0</v>
      </c>
      <c r="DJ136" s="103">
        <f t="shared" si="4174"/>
        <v>0</v>
      </c>
      <c r="DK136" s="103">
        <f t="shared" si="4175"/>
        <v>0</v>
      </c>
      <c r="DL136" s="102"/>
      <c r="DM136" s="102"/>
      <c r="DN136" s="102"/>
      <c r="DO136" s="102"/>
      <c r="DP136" s="102"/>
      <c r="DQ136" s="102"/>
      <c r="DR136" s="102"/>
      <c r="DS136" s="102"/>
      <c r="DT136" s="102">
        <f t="shared" ref="DT136" si="4260">SUM(DP136+DR136)</f>
        <v>0</v>
      </c>
      <c r="DU136" s="102">
        <f t="shared" ref="DU136" si="4261">SUM(DQ136+DS136)</f>
        <v>0</v>
      </c>
      <c r="DV136" s="103">
        <f t="shared" si="4181"/>
        <v>0</v>
      </c>
      <c r="DW136" s="103">
        <f t="shared" si="4182"/>
        <v>0</v>
      </c>
      <c r="DX136" s="102"/>
      <c r="DY136" s="102"/>
      <c r="DZ136" s="102"/>
      <c r="EA136" s="102"/>
      <c r="EB136" s="102"/>
      <c r="EC136" s="102"/>
      <c r="ED136" s="102"/>
      <c r="EE136" s="102"/>
      <c r="EF136" s="102">
        <f t="shared" ref="EF136" si="4262">SUM(EB136+ED136)</f>
        <v>0</v>
      </c>
      <c r="EG136" s="102">
        <f t="shared" ref="EG136" si="4263">SUM(EC136+EE136)</f>
        <v>0</v>
      </c>
      <c r="EH136" s="103">
        <f t="shared" si="4188"/>
        <v>0</v>
      </c>
      <c r="EI136" s="103">
        <f t="shared" si="4189"/>
        <v>0</v>
      </c>
      <c r="EJ136" s="102"/>
      <c r="EK136" s="102"/>
      <c r="EL136" s="102"/>
      <c r="EM136" s="102"/>
      <c r="EN136" s="102"/>
      <c r="EO136" s="102"/>
      <c r="EP136" s="102"/>
      <c r="EQ136" s="102"/>
      <c r="ER136" s="102">
        <f t="shared" ref="ER136" si="4264">SUM(EN136+EP136)</f>
        <v>0</v>
      </c>
      <c r="ES136" s="102">
        <f t="shared" ref="ES136" si="4265">SUM(EO136+EQ136)</f>
        <v>0</v>
      </c>
      <c r="ET136" s="103">
        <f t="shared" si="4195"/>
        <v>0</v>
      </c>
      <c r="EU136" s="103">
        <f t="shared" si="4196"/>
        <v>0</v>
      </c>
      <c r="EV136" s="102"/>
      <c r="EW136" s="102"/>
      <c r="EX136" s="102"/>
      <c r="EY136" s="102"/>
      <c r="EZ136" s="102"/>
      <c r="FA136" s="102"/>
      <c r="FB136" s="102"/>
      <c r="FC136" s="102"/>
      <c r="FD136" s="102">
        <f t="shared" si="4228"/>
        <v>0</v>
      </c>
      <c r="FE136" s="102">
        <f t="shared" si="4229"/>
        <v>0</v>
      </c>
      <c r="FF136" s="103">
        <f t="shared" si="4202"/>
        <v>0</v>
      </c>
      <c r="FG136" s="103">
        <f t="shared" si="4203"/>
        <v>0</v>
      </c>
      <c r="FH136" s="102"/>
      <c r="FI136" s="102"/>
      <c r="FJ136" s="102"/>
      <c r="FK136" s="102"/>
      <c r="FL136" s="102"/>
      <c r="FM136" s="102"/>
      <c r="FN136" s="102"/>
      <c r="FO136" s="102"/>
      <c r="FP136" s="102">
        <f t="shared" si="4230"/>
        <v>0</v>
      </c>
      <c r="FQ136" s="102">
        <f t="shared" si="4231"/>
        <v>0</v>
      </c>
      <c r="FR136" s="103">
        <f t="shared" si="4209"/>
        <v>0</v>
      </c>
      <c r="FS136" s="103">
        <f t="shared" si="4210"/>
        <v>0</v>
      </c>
      <c r="FT136" s="102"/>
      <c r="FU136" s="102"/>
      <c r="FV136" s="102"/>
      <c r="FW136" s="102"/>
      <c r="FX136" s="102"/>
      <c r="FY136" s="102"/>
      <c r="FZ136" s="102"/>
      <c r="GA136" s="102"/>
      <c r="GB136" s="102">
        <f t="shared" si="4232"/>
        <v>0</v>
      </c>
      <c r="GC136" s="102">
        <f t="shared" si="4233"/>
        <v>0</v>
      </c>
      <c r="GD136" s="103">
        <f t="shared" si="4216"/>
        <v>0</v>
      </c>
      <c r="GE136" s="103">
        <f t="shared" si="4217"/>
        <v>0</v>
      </c>
      <c r="GF136" s="102">
        <f t="shared" si="4234"/>
        <v>0</v>
      </c>
      <c r="GG136" s="102">
        <f t="shared" si="4235"/>
        <v>0</v>
      </c>
      <c r="GH136" s="102">
        <f t="shared" si="4236"/>
        <v>0</v>
      </c>
      <c r="GI136" s="102">
        <f t="shared" si="4237"/>
        <v>0</v>
      </c>
      <c r="GJ136" s="102">
        <f t="shared" ref="GJ136" si="4266">SUM(L136,X136,AJ136,AV136,BH136,BT136,CF136,CR136,DD136,DP136,EB136,EN136,EZ136)</f>
        <v>0</v>
      </c>
      <c r="GK136" s="102">
        <f t="shared" ref="GK136" si="4267">SUM(M136,Y136,AK136,AW136,BI136,BU136,CG136,CS136,DE136,DQ136,EC136,EO136,FA136)</f>
        <v>0</v>
      </c>
      <c r="GL136" s="102">
        <f t="shared" ref="GL136" si="4268">SUM(N136,Z136,AL136,AX136,BJ136,BV136,CH136,CT136,DF136,DR136,ED136,EP136,FB136)</f>
        <v>0</v>
      </c>
      <c r="GM136" s="102">
        <f t="shared" ref="GM136" si="4269">SUM(O136,AA136,AM136,AY136,BK136,BW136,CI136,CU136,DG136,DS136,EE136,EQ136,FC136)</f>
        <v>0</v>
      </c>
      <c r="GN136" s="102">
        <f t="shared" ref="GN136" si="4270">SUM(P136,AB136,AN136,AZ136,BL136,BX136,CJ136,CV136,DH136,DT136,EF136,ER136,FD136)</f>
        <v>0</v>
      </c>
      <c r="GO136" s="102">
        <f t="shared" ref="GO136" si="4271">SUM(Q136,AC136,AO136,BA136,BM136,BY136,CK136,CW136,DI136,DU136,EG136,ES136,FE136)</f>
        <v>0</v>
      </c>
      <c r="GP136" s="102"/>
      <c r="GQ136" s="102"/>
      <c r="GR136" s="147"/>
      <c r="GS136" s="81"/>
      <c r="GT136" s="183"/>
      <c r="GU136" s="183"/>
    </row>
    <row r="137" spans="2:203" hidden="1" x14ac:dyDescent="0.2">
      <c r="B137" s="105"/>
      <c r="C137" s="106"/>
      <c r="D137" s="107"/>
      <c r="E137" s="115" t="s">
        <v>61</v>
      </c>
      <c r="F137" s="108"/>
      <c r="G137" s="109"/>
      <c r="H137" s="110">
        <f>SUM(H138:H141)</f>
        <v>0</v>
      </c>
      <c r="I137" s="110">
        <f t="shared" ref="I137:BS137" si="4272">SUM(I138:I141)</f>
        <v>0</v>
      </c>
      <c r="J137" s="110">
        <f t="shared" si="4272"/>
        <v>0</v>
      </c>
      <c r="K137" s="110">
        <f t="shared" si="4272"/>
        <v>0</v>
      </c>
      <c r="L137" s="110">
        <f>SUM(L141,L138)</f>
        <v>0</v>
      </c>
      <c r="M137" s="110">
        <f t="shared" si="4272"/>
        <v>0</v>
      </c>
      <c r="N137" s="110">
        <f t="shared" si="4272"/>
        <v>0</v>
      </c>
      <c r="O137" s="110">
        <f t="shared" si="4272"/>
        <v>0</v>
      </c>
      <c r="P137" s="110">
        <f t="shared" si="4272"/>
        <v>0</v>
      </c>
      <c r="Q137" s="110">
        <f t="shared" si="4272"/>
        <v>0</v>
      </c>
      <c r="R137" s="103">
        <f t="shared" si="2536"/>
        <v>0</v>
      </c>
      <c r="S137" s="103">
        <f t="shared" si="2537"/>
        <v>0</v>
      </c>
      <c r="T137" s="110">
        <f t="shared" si="4272"/>
        <v>0</v>
      </c>
      <c r="U137" s="110">
        <f t="shared" si="4272"/>
        <v>0</v>
      </c>
      <c r="V137" s="110">
        <f t="shared" si="4272"/>
        <v>0</v>
      </c>
      <c r="W137" s="110">
        <f t="shared" si="4272"/>
        <v>0</v>
      </c>
      <c r="X137" s="110">
        <f>SUM(X141,X138)</f>
        <v>0</v>
      </c>
      <c r="Y137" s="110">
        <f t="shared" ref="Y137:AC137" si="4273">SUM(Y138:Y141)</f>
        <v>0</v>
      </c>
      <c r="Z137" s="110">
        <f t="shared" si="4273"/>
        <v>0</v>
      </c>
      <c r="AA137" s="110">
        <f t="shared" si="4273"/>
        <v>0</v>
      </c>
      <c r="AB137" s="110">
        <f t="shared" si="4273"/>
        <v>0</v>
      </c>
      <c r="AC137" s="110">
        <f t="shared" si="4273"/>
        <v>0</v>
      </c>
      <c r="AD137" s="103">
        <f t="shared" si="4125"/>
        <v>0</v>
      </c>
      <c r="AE137" s="103">
        <f t="shared" si="4126"/>
        <v>0</v>
      </c>
      <c r="AF137" s="110">
        <f t="shared" si="4272"/>
        <v>0</v>
      </c>
      <c r="AG137" s="110">
        <f t="shared" si="4272"/>
        <v>0</v>
      </c>
      <c r="AH137" s="110">
        <f t="shared" si="4272"/>
        <v>0</v>
      </c>
      <c r="AI137" s="110">
        <f t="shared" si="4272"/>
        <v>0</v>
      </c>
      <c r="AJ137" s="110">
        <f>SUM(AJ141,AJ138)</f>
        <v>0</v>
      </c>
      <c r="AK137" s="110">
        <f t="shared" ref="AK137:AO137" si="4274">SUM(AK138:AK141)</f>
        <v>0</v>
      </c>
      <c r="AL137" s="110">
        <f t="shared" si="4274"/>
        <v>0</v>
      </c>
      <c r="AM137" s="110">
        <f t="shared" si="4274"/>
        <v>0</v>
      </c>
      <c r="AN137" s="110">
        <f t="shared" si="4274"/>
        <v>0</v>
      </c>
      <c r="AO137" s="110">
        <f t="shared" si="4274"/>
        <v>0</v>
      </c>
      <c r="AP137" s="103">
        <f t="shared" si="4132"/>
        <v>0</v>
      </c>
      <c r="AQ137" s="103">
        <f t="shared" si="4133"/>
        <v>0</v>
      </c>
      <c r="AR137" s="110">
        <f t="shared" si="4272"/>
        <v>0</v>
      </c>
      <c r="AS137" s="110">
        <f t="shared" si="4272"/>
        <v>0</v>
      </c>
      <c r="AT137" s="110">
        <f t="shared" si="4272"/>
        <v>0</v>
      </c>
      <c r="AU137" s="110">
        <f t="shared" si="4272"/>
        <v>0</v>
      </c>
      <c r="AV137" s="110">
        <f>SUM(AV141,AV138)</f>
        <v>0</v>
      </c>
      <c r="AW137" s="110">
        <f t="shared" ref="AW137:BA137" si="4275">SUM(AW138:AW141)</f>
        <v>0</v>
      </c>
      <c r="AX137" s="110">
        <f t="shared" si="4275"/>
        <v>0</v>
      </c>
      <c r="AY137" s="110">
        <f t="shared" si="4275"/>
        <v>0</v>
      </c>
      <c r="AZ137" s="110">
        <f t="shared" si="4275"/>
        <v>0</v>
      </c>
      <c r="BA137" s="110">
        <f t="shared" si="4275"/>
        <v>0</v>
      </c>
      <c r="BB137" s="103">
        <f t="shared" si="4139"/>
        <v>0</v>
      </c>
      <c r="BC137" s="103">
        <f t="shared" si="4140"/>
        <v>0</v>
      </c>
      <c r="BD137" s="110">
        <f t="shared" si="4272"/>
        <v>10</v>
      </c>
      <c r="BE137" s="110">
        <f t="shared" si="4272"/>
        <v>1608196.0527999999</v>
      </c>
      <c r="BF137" s="110">
        <f t="shared" si="4272"/>
        <v>3</v>
      </c>
      <c r="BG137" s="110">
        <f t="shared" si="4272"/>
        <v>402049.01319999999</v>
      </c>
      <c r="BH137" s="110">
        <f>SUM(BH141,BH138)</f>
        <v>7</v>
      </c>
      <c r="BI137" s="110">
        <f t="shared" ref="BI137:BM137" si="4276">SUM(BI141,BI138)</f>
        <v>1188668.6299999999</v>
      </c>
      <c r="BJ137" s="110">
        <f t="shared" si="4276"/>
        <v>1</v>
      </c>
      <c r="BK137" s="110">
        <f t="shared" si="4276"/>
        <v>139842.47</v>
      </c>
      <c r="BL137" s="110">
        <f t="shared" si="4276"/>
        <v>8</v>
      </c>
      <c r="BM137" s="110">
        <f t="shared" si="4276"/>
        <v>1328511.1000000001</v>
      </c>
      <c r="BN137" s="103">
        <f t="shared" si="4146"/>
        <v>4</v>
      </c>
      <c r="BO137" s="103">
        <f t="shared" si="4147"/>
        <v>786619.61679999996</v>
      </c>
      <c r="BP137" s="110">
        <f t="shared" si="4272"/>
        <v>0</v>
      </c>
      <c r="BQ137" s="110">
        <f t="shared" si="4272"/>
        <v>0</v>
      </c>
      <c r="BR137" s="110">
        <f t="shared" si="4272"/>
        <v>0</v>
      </c>
      <c r="BS137" s="110">
        <f t="shared" si="4272"/>
        <v>0</v>
      </c>
      <c r="BT137" s="110">
        <f>SUM(BT141,BT138)</f>
        <v>0</v>
      </c>
      <c r="BU137" s="110">
        <f t="shared" ref="BU137" si="4277">SUM(BU141,BU138)</f>
        <v>0</v>
      </c>
      <c r="BV137" s="110">
        <f t="shared" ref="BV137" si="4278">SUM(BV141,BV138)</f>
        <v>0</v>
      </c>
      <c r="BW137" s="110">
        <f t="shared" ref="BW137" si="4279">SUM(BW141,BW138)</f>
        <v>0</v>
      </c>
      <c r="BX137" s="110">
        <f t="shared" ref="BX137" si="4280">SUM(BX141,BX138)</f>
        <v>0</v>
      </c>
      <c r="BY137" s="110">
        <f t="shared" ref="BY137" si="4281">SUM(BY141,BY138)</f>
        <v>0</v>
      </c>
      <c r="BZ137" s="103">
        <f t="shared" si="4153"/>
        <v>0</v>
      </c>
      <c r="CA137" s="103">
        <f t="shared" si="4154"/>
        <v>0</v>
      </c>
      <c r="CB137" s="110">
        <f t="shared" ref="CB137:EA137" si="4282">SUM(CB138:CB141)</f>
        <v>0</v>
      </c>
      <c r="CC137" s="110">
        <f t="shared" si="4282"/>
        <v>0</v>
      </c>
      <c r="CD137" s="110">
        <f t="shared" si="4282"/>
        <v>0</v>
      </c>
      <c r="CE137" s="110">
        <f t="shared" si="4282"/>
        <v>0</v>
      </c>
      <c r="CF137" s="110">
        <f>SUM(CF141,CF138)</f>
        <v>0</v>
      </c>
      <c r="CG137" s="110">
        <f t="shared" ref="CG137" si="4283">SUM(CG141,CG138)</f>
        <v>0</v>
      </c>
      <c r="CH137" s="110">
        <f t="shared" ref="CH137" si="4284">SUM(CH141,CH138)</f>
        <v>0</v>
      </c>
      <c r="CI137" s="110">
        <f t="shared" ref="CI137" si="4285">SUM(CI141,CI138)</f>
        <v>0</v>
      </c>
      <c r="CJ137" s="110">
        <f t="shared" ref="CJ137" si="4286">SUM(CJ141,CJ138)</f>
        <v>0</v>
      </c>
      <c r="CK137" s="110">
        <f t="shared" ref="CK137" si="4287">SUM(CK141,CK138)</f>
        <v>0</v>
      </c>
      <c r="CL137" s="103">
        <f t="shared" si="4160"/>
        <v>0</v>
      </c>
      <c r="CM137" s="103">
        <f t="shared" si="4161"/>
        <v>0</v>
      </c>
      <c r="CN137" s="110">
        <f t="shared" si="4282"/>
        <v>0</v>
      </c>
      <c r="CO137" s="110">
        <f t="shared" si="4282"/>
        <v>0</v>
      </c>
      <c r="CP137" s="110">
        <f t="shared" si="4282"/>
        <v>0</v>
      </c>
      <c r="CQ137" s="110">
        <f t="shared" si="4282"/>
        <v>0</v>
      </c>
      <c r="CR137" s="110">
        <f>SUM(CR141,CR138)</f>
        <v>0</v>
      </c>
      <c r="CS137" s="110">
        <f t="shared" ref="CS137" si="4288">SUM(CS141,CS138)</f>
        <v>0</v>
      </c>
      <c r="CT137" s="110">
        <f t="shared" ref="CT137" si="4289">SUM(CT141,CT138)</f>
        <v>0</v>
      </c>
      <c r="CU137" s="110">
        <f t="shared" ref="CU137" si="4290">SUM(CU141,CU138)</f>
        <v>0</v>
      </c>
      <c r="CV137" s="110">
        <f t="shared" ref="CV137" si="4291">SUM(CV141,CV138)</f>
        <v>0</v>
      </c>
      <c r="CW137" s="110">
        <f t="shared" ref="CW137" si="4292">SUM(CW141,CW138)</f>
        <v>0</v>
      </c>
      <c r="CX137" s="103">
        <f t="shared" si="4167"/>
        <v>0</v>
      </c>
      <c r="CY137" s="103">
        <f t="shared" si="4168"/>
        <v>0</v>
      </c>
      <c r="CZ137" s="110">
        <f t="shared" si="4282"/>
        <v>0</v>
      </c>
      <c r="DA137" s="110">
        <f t="shared" si="4282"/>
        <v>0</v>
      </c>
      <c r="DB137" s="110">
        <f t="shared" si="4282"/>
        <v>0</v>
      </c>
      <c r="DC137" s="110">
        <f t="shared" si="4282"/>
        <v>0</v>
      </c>
      <c r="DD137" s="110">
        <f>SUM(DD141,DD138)</f>
        <v>0</v>
      </c>
      <c r="DE137" s="110">
        <f t="shared" ref="DE137" si="4293">SUM(DE141,DE138)</f>
        <v>0</v>
      </c>
      <c r="DF137" s="110">
        <f t="shared" ref="DF137" si="4294">SUM(DF141,DF138)</f>
        <v>0</v>
      </c>
      <c r="DG137" s="110">
        <f t="shared" ref="DG137" si="4295">SUM(DG141,DG138)</f>
        <v>0</v>
      </c>
      <c r="DH137" s="110">
        <f t="shared" ref="DH137" si="4296">SUM(DH141,DH138)</f>
        <v>0</v>
      </c>
      <c r="DI137" s="110">
        <f t="shared" ref="DI137" si="4297">SUM(DI141,DI138)</f>
        <v>0</v>
      </c>
      <c r="DJ137" s="103">
        <f t="shared" si="4174"/>
        <v>0</v>
      </c>
      <c r="DK137" s="103">
        <f t="shared" si="4175"/>
        <v>0</v>
      </c>
      <c r="DL137" s="110">
        <f t="shared" si="4282"/>
        <v>0</v>
      </c>
      <c r="DM137" s="110">
        <f t="shared" si="4282"/>
        <v>0</v>
      </c>
      <c r="DN137" s="110">
        <f t="shared" si="4282"/>
        <v>0</v>
      </c>
      <c r="DO137" s="110">
        <f t="shared" si="4282"/>
        <v>0</v>
      </c>
      <c r="DP137" s="110">
        <f>SUM(DP141,DP138)</f>
        <v>0</v>
      </c>
      <c r="DQ137" s="110">
        <f t="shared" ref="DQ137" si="4298">SUM(DQ141,DQ138)</f>
        <v>0</v>
      </c>
      <c r="DR137" s="110">
        <f t="shared" ref="DR137" si="4299">SUM(DR141,DR138)</f>
        <v>0</v>
      </c>
      <c r="DS137" s="110">
        <f t="shared" ref="DS137" si="4300">SUM(DS141,DS138)</f>
        <v>0</v>
      </c>
      <c r="DT137" s="110">
        <f t="shared" ref="DT137" si="4301">SUM(DT141,DT138)</f>
        <v>0</v>
      </c>
      <c r="DU137" s="110">
        <f t="shared" ref="DU137" si="4302">SUM(DU141,DU138)</f>
        <v>0</v>
      </c>
      <c r="DV137" s="103">
        <f t="shared" si="4181"/>
        <v>0</v>
      </c>
      <c r="DW137" s="103">
        <f t="shared" si="4182"/>
        <v>0</v>
      </c>
      <c r="DX137" s="110">
        <f t="shared" si="4282"/>
        <v>0</v>
      </c>
      <c r="DY137" s="110">
        <f t="shared" si="4282"/>
        <v>0</v>
      </c>
      <c r="DZ137" s="110">
        <f t="shared" si="4282"/>
        <v>0</v>
      </c>
      <c r="EA137" s="110">
        <f t="shared" si="4282"/>
        <v>0</v>
      </c>
      <c r="EB137" s="110">
        <f>SUM(EB141,EB138)</f>
        <v>0</v>
      </c>
      <c r="EC137" s="110">
        <f t="shared" ref="EC137" si="4303">SUM(EC141,EC138)</f>
        <v>0</v>
      </c>
      <c r="ED137" s="110">
        <f t="shared" ref="ED137" si="4304">SUM(ED141,ED138)</f>
        <v>0</v>
      </c>
      <c r="EE137" s="110">
        <f t="shared" ref="EE137" si="4305">SUM(EE141,EE138)</f>
        <v>0</v>
      </c>
      <c r="EF137" s="110">
        <f t="shared" ref="EF137" si="4306">SUM(EF141,EF138)</f>
        <v>0</v>
      </c>
      <c r="EG137" s="110">
        <f t="shared" ref="EG137" si="4307">SUM(EG141,EG138)</f>
        <v>0</v>
      </c>
      <c r="EH137" s="103">
        <f t="shared" si="4188"/>
        <v>0</v>
      </c>
      <c r="EI137" s="103">
        <f t="shared" si="4189"/>
        <v>0</v>
      </c>
      <c r="EJ137" s="110">
        <f t="shared" ref="EJ137:GQ137" si="4308">SUM(EJ138:EJ141)</f>
        <v>0</v>
      </c>
      <c r="EK137" s="110">
        <f t="shared" si="4308"/>
        <v>0</v>
      </c>
      <c r="EL137" s="110">
        <f t="shared" si="4308"/>
        <v>0</v>
      </c>
      <c r="EM137" s="110">
        <f t="shared" si="4308"/>
        <v>0</v>
      </c>
      <c r="EN137" s="110">
        <f>SUM(EN141,EN138)</f>
        <v>0</v>
      </c>
      <c r="EO137" s="110">
        <f t="shared" ref="EO137" si="4309">SUM(EO141,EO138)</f>
        <v>0</v>
      </c>
      <c r="EP137" s="110">
        <f t="shared" ref="EP137" si="4310">SUM(EP141,EP138)</f>
        <v>0</v>
      </c>
      <c r="EQ137" s="110">
        <f t="shared" ref="EQ137" si="4311">SUM(EQ141,EQ138)</f>
        <v>0</v>
      </c>
      <c r="ER137" s="110">
        <f t="shared" ref="ER137" si="4312">SUM(ER141,ER138)</f>
        <v>0</v>
      </c>
      <c r="ES137" s="110">
        <f t="shared" ref="ES137" si="4313">SUM(ES141,ES138)</f>
        <v>0</v>
      </c>
      <c r="ET137" s="103">
        <f t="shared" si="4195"/>
        <v>0</v>
      </c>
      <c r="EU137" s="103">
        <f t="shared" si="4196"/>
        <v>0</v>
      </c>
      <c r="EV137" s="110">
        <f t="shared" si="4308"/>
        <v>0</v>
      </c>
      <c r="EW137" s="110">
        <f t="shared" si="4308"/>
        <v>0</v>
      </c>
      <c r="EX137" s="110">
        <f t="shared" si="4308"/>
        <v>0</v>
      </c>
      <c r="EY137" s="110">
        <f t="shared" si="4308"/>
        <v>0</v>
      </c>
      <c r="EZ137" s="110">
        <f>SUM(EZ141,EZ138)</f>
        <v>0</v>
      </c>
      <c r="FA137" s="110">
        <f t="shared" ref="FA137" si="4314">SUM(FA141,FA138)</f>
        <v>0</v>
      </c>
      <c r="FB137" s="110">
        <f t="shared" ref="FB137" si="4315">SUM(FB141,FB138)</f>
        <v>0</v>
      </c>
      <c r="FC137" s="110">
        <f t="shared" ref="FC137" si="4316">SUM(FC141,FC138)</f>
        <v>0</v>
      </c>
      <c r="FD137" s="110">
        <f t="shared" ref="FD137" si="4317">SUM(FD141,FD138)</f>
        <v>0</v>
      </c>
      <c r="FE137" s="110">
        <f t="shared" ref="FE137" si="4318">SUM(FE141,FE138)</f>
        <v>0</v>
      </c>
      <c r="FF137" s="103">
        <f t="shared" si="4202"/>
        <v>0</v>
      </c>
      <c r="FG137" s="103">
        <f t="shared" si="4203"/>
        <v>0</v>
      </c>
      <c r="FH137" s="110">
        <f t="shared" si="4308"/>
        <v>0</v>
      </c>
      <c r="FI137" s="110">
        <f t="shared" si="4308"/>
        <v>0</v>
      </c>
      <c r="FJ137" s="110">
        <f t="shared" si="4308"/>
        <v>0</v>
      </c>
      <c r="FK137" s="110">
        <f t="shared" si="4308"/>
        <v>0</v>
      </c>
      <c r="FL137" s="110">
        <f>SUM(FL141,FL138)</f>
        <v>0</v>
      </c>
      <c r="FM137" s="110">
        <f t="shared" ref="FM137" si="4319">SUM(FM141,FM138)</f>
        <v>0</v>
      </c>
      <c r="FN137" s="110">
        <f t="shared" ref="FN137" si="4320">SUM(FN141,FN138)</f>
        <v>0</v>
      </c>
      <c r="FO137" s="110">
        <f t="shared" ref="FO137" si="4321">SUM(FO141,FO138)</f>
        <v>0</v>
      </c>
      <c r="FP137" s="110">
        <f t="shared" ref="FP137" si="4322">SUM(FP141,FP138)</f>
        <v>0</v>
      </c>
      <c r="FQ137" s="110">
        <f t="shared" ref="FQ137" si="4323">SUM(FQ141,FQ138)</f>
        <v>0</v>
      </c>
      <c r="FR137" s="103">
        <f t="shared" si="4209"/>
        <v>0</v>
      </c>
      <c r="FS137" s="103">
        <f t="shared" si="4210"/>
        <v>0</v>
      </c>
      <c r="FT137" s="110">
        <f t="shared" si="4308"/>
        <v>5</v>
      </c>
      <c r="FU137" s="110">
        <f t="shared" si="4308"/>
        <v>699212.35499999998</v>
      </c>
      <c r="FV137" s="110">
        <f t="shared" si="4308"/>
        <v>1.25</v>
      </c>
      <c r="FW137" s="110">
        <f t="shared" si="4308"/>
        <v>174803.08875</v>
      </c>
      <c r="FX137" s="110">
        <f>SUM(FX141,FX138)</f>
        <v>0</v>
      </c>
      <c r="FY137" s="110">
        <f t="shared" ref="FY137" si="4324">SUM(FY141,FY138)</f>
        <v>0</v>
      </c>
      <c r="FZ137" s="110">
        <f t="shared" ref="FZ137" si="4325">SUM(FZ141,FZ138)</f>
        <v>0</v>
      </c>
      <c r="GA137" s="110">
        <f t="shared" ref="GA137" si="4326">SUM(GA141,GA138)</f>
        <v>0</v>
      </c>
      <c r="GB137" s="110">
        <f t="shared" ref="GB137" si="4327">SUM(GB141,GB138)</f>
        <v>0</v>
      </c>
      <c r="GC137" s="110">
        <f t="shared" ref="GC137" si="4328">SUM(GC141,GC138)</f>
        <v>0</v>
      </c>
      <c r="GD137" s="103">
        <f t="shared" si="4216"/>
        <v>-1.25</v>
      </c>
      <c r="GE137" s="103">
        <f t="shared" si="4217"/>
        <v>-174803.08875</v>
      </c>
      <c r="GF137" s="110">
        <f>SUM(GF138,GF141)</f>
        <v>15</v>
      </c>
      <c r="GG137" s="110">
        <f t="shared" ref="GG137:GO137" si="4329">SUM(GG138,GG141)</f>
        <v>2307408.4078000002</v>
      </c>
      <c r="GH137" s="133">
        <f t="shared" ref="GH137:GH138" si="4330">SUM(GF137/12*$A$2)</f>
        <v>3.75</v>
      </c>
      <c r="GI137" s="199">
        <f t="shared" ref="GI137:GI138" si="4331">SUM(GG137/12*$A$2)</f>
        <v>576852.10195000004</v>
      </c>
      <c r="GJ137" s="110">
        <f t="shared" si="4329"/>
        <v>7</v>
      </c>
      <c r="GK137" s="110">
        <f t="shared" si="4329"/>
        <v>1188668.6299999999</v>
      </c>
      <c r="GL137" s="110">
        <f t="shared" si="4329"/>
        <v>1</v>
      </c>
      <c r="GM137" s="110">
        <f t="shared" si="4329"/>
        <v>139842.47</v>
      </c>
      <c r="GN137" s="110">
        <f t="shared" si="4329"/>
        <v>8</v>
      </c>
      <c r="GO137" s="110">
        <f t="shared" si="4329"/>
        <v>1328511.1000000001</v>
      </c>
      <c r="GP137" s="110">
        <f t="shared" si="4308"/>
        <v>3.25</v>
      </c>
      <c r="GQ137" s="110">
        <f t="shared" si="4308"/>
        <v>611816.52805000008</v>
      </c>
      <c r="GR137" s="147"/>
      <c r="GS137" s="81"/>
      <c r="GT137" s="183"/>
      <c r="GU137" s="183"/>
    </row>
    <row r="138" spans="2:203" hidden="1" x14ac:dyDescent="0.2">
      <c r="B138" s="105"/>
      <c r="C138" s="111"/>
      <c r="D138" s="112"/>
      <c r="E138" s="127" t="s">
        <v>62</v>
      </c>
      <c r="F138" s="129">
        <v>32</v>
      </c>
      <c r="G138" s="130">
        <v>139842.47099999999</v>
      </c>
      <c r="H138" s="110"/>
      <c r="I138" s="110">
        <v>0</v>
      </c>
      <c r="J138" s="110">
        <f t="shared" si="278"/>
        <v>0</v>
      </c>
      <c r="K138" s="110">
        <f t="shared" si="279"/>
        <v>0</v>
      </c>
      <c r="L138" s="110">
        <f>SUM(L139:L140)</f>
        <v>0</v>
      </c>
      <c r="M138" s="110">
        <f t="shared" ref="M138:Q138" si="4332">SUM(M139:M140)</f>
        <v>0</v>
      </c>
      <c r="N138" s="110">
        <f t="shared" si="4332"/>
        <v>0</v>
      </c>
      <c r="O138" s="110">
        <f t="shared" si="4332"/>
        <v>0</v>
      </c>
      <c r="P138" s="110">
        <f t="shared" si="4332"/>
        <v>0</v>
      </c>
      <c r="Q138" s="110">
        <f t="shared" si="4332"/>
        <v>0</v>
      </c>
      <c r="R138" s="126">
        <f t="shared" si="2536"/>
        <v>0</v>
      </c>
      <c r="S138" s="126">
        <f t="shared" si="2537"/>
        <v>0</v>
      </c>
      <c r="T138" s="110"/>
      <c r="U138" s="110">
        <v>0</v>
      </c>
      <c r="V138" s="110">
        <f t="shared" si="281"/>
        <v>0</v>
      </c>
      <c r="W138" s="110">
        <f t="shared" si="282"/>
        <v>0</v>
      </c>
      <c r="X138" s="110">
        <f>SUM(X139:X140)</f>
        <v>0</v>
      </c>
      <c r="Y138" s="110">
        <f t="shared" ref="Y138" si="4333">SUM(Y139:Y140)</f>
        <v>0</v>
      </c>
      <c r="Z138" s="110">
        <f t="shared" ref="Z138" si="4334">SUM(Z139:Z140)</f>
        <v>0</v>
      </c>
      <c r="AA138" s="110">
        <f t="shared" ref="AA138" si="4335">SUM(AA139:AA140)</f>
        <v>0</v>
      </c>
      <c r="AB138" s="110">
        <f t="shared" ref="AB138" si="4336">SUM(AB139:AB140)</f>
        <v>0</v>
      </c>
      <c r="AC138" s="110">
        <f t="shared" ref="AC138" si="4337">SUM(AC139:AC140)</f>
        <v>0</v>
      </c>
      <c r="AD138" s="126">
        <f t="shared" si="4125"/>
        <v>0</v>
      </c>
      <c r="AE138" s="126">
        <f t="shared" si="4126"/>
        <v>0</v>
      </c>
      <c r="AF138" s="110">
        <f>VLOOKUP($E138,'ВМП план'!$B$8:$AL$43,12,0)</f>
        <v>0</v>
      </c>
      <c r="AG138" s="110">
        <f>VLOOKUP($E138,'ВМП план'!$B$8:$AL$43,13,0)</f>
        <v>0</v>
      </c>
      <c r="AH138" s="110">
        <f t="shared" si="288"/>
        <v>0</v>
      </c>
      <c r="AI138" s="110">
        <f t="shared" si="289"/>
        <v>0</v>
      </c>
      <c r="AJ138" s="110">
        <f>SUM(AJ139:AJ140)</f>
        <v>0</v>
      </c>
      <c r="AK138" s="110">
        <f t="shared" ref="AK138" si="4338">SUM(AK139:AK140)</f>
        <v>0</v>
      </c>
      <c r="AL138" s="110">
        <f t="shared" ref="AL138" si="4339">SUM(AL139:AL140)</f>
        <v>0</v>
      </c>
      <c r="AM138" s="110">
        <f t="shared" ref="AM138" si="4340">SUM(AM139:AM140)</f>
        <v>0</v>
      </c>
      <c r="AN138" s="110">
        <f t="shared" ref="AN138" si="4341">SUM(AN139:AN140)</f>
        <v>0</v>
      </c>
      <c r="AO138" s="110">
        <f t="shared" ref="AO138" si="4342">SUM(AO139:AO140)</f>
        <v>0</v>
      </c>
      <c r="AP138" s="126">
        <f t="shared" si="4132"/>
        <v>0</v>
      </c>
      <c r="AQ138" s="126">
        <f t="shared" si="4133"/>
        <v>0</v>
      </c>
      <c r="AR138" s="110"/>
      <c r="AS138" s="110"/>
      <c r="AT138" s="110">
        <f t="shared" si="295"/>
        <v>0</v>
      </c>
      <c r="AU138" s="110">
        <f t="shared" si="296"/>
        <v>0</v>
      </c>
      <c r="AV138" s="110">
        <f>SUM(AV139:AV140)</f>
        <v>0</v>
      </c>
      <c r="AW138" s="110">
        <f t="shared" ref="AW138" si="4343">SUM(AW139:AW140)</f>
        <v>0</v>
      </c>
      <c r="AX138" s="110">
        <f t="shared" ref="AX138" si="4344">SUM(AX139:AX140)</f>
        <v>0</v>
      </c>
      <c r="AY138" s="110">
        <f t="shared" ref="AY138" si="4345">SUM(AY139:AY140)</f>
        <v>0</v>
      </c>
      <c r="AZ138" s="110">
        <f t="shared" ref="AZ138" si="4346">SUM(AZ139:AZ140)</f>
        <v>0</v>
      </c>
      <c r="BA138" s="110">
        <f t="shared" ref="BA138" si="4347">SUM(BA139:BA140)</f>
        <v>0</v>
      </c>
      <c r="BB138" s="126">
        <f t="shared" si="4139"/>
        <v>0</v>
      </c>
      <c r="BC138" s="126">
        <f t="shared" si="4140"/>
        <v>0</v>
      </c>
      <c r="BD138" s="110">
        <v>8</v>
      </c>
      <c r="BE138" s="110">
        <v>1118739.7679999999</v>
      </c>
      <c r="BF138" s="110">
        <f t="shared" si="302"/>
        <v>2</v>
      </c>
      <c r="BG138" s="110">
        <f t="shared" si="303"/>
        <v>279684.94199999998</v>
      </c>
      <c r="BH138" s="110">
        <f>SUM(BH139:BH140)</f>
        <v>5</v>
      </c>
      <c r="BI138" s="110">
        <f t="shared" ref="BI138" si="4348">SUM(BI139:BI140)</f>
        <v>699212.35</v>
      </c>
      <c r="BJ138" s="110">
        <f t="shared" ref="BJ138" si="4349">SUM(BJ139:BJ140)</f>
        <v>1</v>
      </c>
      <c r="BK138" s="110">
        <f t="shared" ref="BK138" si="4350">SUM(BK139:BK140)</f>
        <v>139842.47</v>
      </c>
      <c r="BL138" s="110">
        <f t="shared" ref="BL138" si="4351">SUM(BL139:BL140)</f>
        <v>6</v>
      </c>
      <c r="BM138" s="110">
        <f t="shared" ref="BM138" si="4352">SUM(BM139:BM140)</f>
        <v>839054.82</v>
      </c>
      <c r="BN138" s="126">
        <f t="shared" si="4146"/>
        <v>3</v>
      </c>
      <c r="BO138" s="126">
        <f t="shared" si="4147"/>
        <v>419527.408</v>
      </c>
      <c r="BP138" s="110"/>
      <c r="BQ138" s="110">
        <v>0</v>
      </c>
      <c r="BR138" s="110">
        <f t="shared" si="309"/>
        <v>0</v>
      </c>
      <c r="BS138" s="110">
        <f t="shared" si="310"/>
        <v>0</v>
      </c>
      <c r="BT138" s="110">
        <f>SUM(BT139:BT140)</f>
        <v>0</v>
      </c>
      <c r="BU138" s="110">
        <f t="shared" ref="BU138" si="4353">SUM(BU139:BU140)</f>
        <v>0</v>
      </c>
      <c r="BV138" s="110">
        <f t="shared" ref="BV138" si="4354">SUM(BV139:BV140)</f>
        <v>0</v>
      </c>
      <c r="BW138" s="110">
        <f t="shared" ref="BW138" si="4355">SUM(BW139:BW140)</f>
        <v>0</v>
      </c>
      <c r="BX138" s="110">
        <f t="shared" ref="BX138" si="4356">SUM(BX139:BX140)</f>
        <v>0</v>
      </c>
      <c r="BY138" s="110">
        <f t="shared" ref="BY138" si="4357">SUM(BY139:BY140)</f>
        <v>0</v>
      </c>
      <c r="BZ138" s="126">
        <f t="shared" si="4153"/>
        <v>0</v>
      </c>
      <c r="CA138" s="126">
        <f t="shared" si="4154"/>
        <v>0</v>
      </c>
      <c r="CB138" s="110"/>
      <c r="CC138" s="110"/>
      <c r="CD138" s="110">
        <f t="shared" si="316"/>
        <v>0</v>
      </c>
      <c r="CE138" s="110">
        <f t="shared" si="317"/>
        <v>0</v>
      </c>
      <c r="CF138" s="110">
        <f>SUM(CF139:CF140)</f>
        <v>0</v>
      </c>
      <c r="CG138" s="110">
        <f t="shared" ref="CG138" si="4358">SUM(CG139:CG140)</f>
        <v>0</v>
      </c>
      <c r="CH138" s="110">
        <f t="shared" ref="CH138" si="4359">SUM(CH139:CH140)</f>
        <v>0</v>
      </c>
      <c r="CI138" s="110">
        <f t="shared" ref="CI138" si="4360">SUM(CI139:CI140)</f>
        <v>0</v>
      </c>
      <c r="CJ138" s="110">
        <f t="shared" ref="CJ138" si="4361">SUM(CJ139:CJ140)</f>
        <v>0</v>
      </c>
      <c r="CK138" s="110">
        <f t="shared" ref="CK138" si="4362">SUM(CK139:CK140)</f>
        <v>0</v>
      </c>
      <c r="CL138" s="126">
        <f t="shared" si="4160"/>
        <v>0</v>
      </c>
      <c r="CM138" s="126">
        <f t="shared" si="4161"/>
        <v>0</v>
      </c>
      <c r="CN138" s="110"/>
      <c r="CO138" s="110"/>
      <c r="CP138" s="110">
        <f t="shared" si="323"/>
        <v>0</v>
      </c>
      <c r="CQ138" s="110">
        <f t="shared" si="324"/>
        <v>0</v>
      </c>
      <c r="CR138" s="110">
        <f>SUM(CR139:CR140)</f>
        <v>0</v>
      </c>
      <c r="CS138" s="110">
        <f t="shared" ref="CS138" si="4363">SUM(CS139:CS140)</f>
        <v>0</v>
      </c>
      <c r="CT138" s="110">
        <f t="shared" ref="CT138" si="4364">SUM(CT139:CT140)</f>
        <v>0</v>
      </c>
      <c r="CU138" s="110">
        <f t="shared" ref="CU138" si="4365">SUM(CU139:CU140)</f>
        <v>0</v>
      </c>
      <c r="CV138" s="110">
        <f t="shared" ref="CV138" si="4366">SUM(CV139:CV140)</f>
        <v>0</v>
      </c>
      <c r="CW138" s="110">
        <f t="shared" ref="CW138" si="4367">SUM(CW139:CW140)</f>
        <v>0</v>
      </c>
      <c r="CX138" s="126">
        <f t="shared" si="4167"/>
        <v>0</v>
      </c>
      <c r="CY138" s="126">
        <f t="shared" si="4168"/>
        <v>0</v>
      </c>
      <c r="CZ138" s="110"/>
      <c r="DA138" s="110"/>
      <c r="DB138" s="110">
        <f t="shared" si="330"/>
        <v>0</v>
      </c>
      <c r="DC138" s="110">
        <f t="shared" si="331"/>
        <v>0</v>
      </c>
      <c r="DD138" s="110">
        <f>SUM(DD139:DD140)</f>
        <v>0</v>
      </c>
      <c r="DE138" s="110">
        <f t="shared" ref="DE138" si="4368">SUM(DE139:DE140)</f>
        <v>0</v>
      </c>
      <c r="DF138" s="110">
        <f t="shared" ref="DF138" si="4369">SUM(DF139:DF140)</f>
        <v>0</v>
      </c>
      <c r="DG138" s="110">
        <f t="shared" ref="DG138" si="4370">SUM(DG139:DG140)</f>
        <v>0</v>
      </c>
      <c r="DH138" s="110">
        <f t="shared" ref="DH138" si="4371">SUM(DH139:DH140)</f>
        <v>0</v>
      </c>
      <c r="DI138" s="110">
        <f t="shared" ref="DI138" si="4372">SUM(DI139:DI140)</f>
        <v>0</v>
      </c>
      <c r="DJ138" s="126">
        <f t="shared" si="4174"/>
        <v>0</v>
      </c>
      <c r="DK138" s="126">
        <f t="shared" si="4175"/>
        <v>0</v>
      </c>
      <c r="DL138" s="110"/>
      <c r="DM138" s="110"/>
      <c r="DN138" s="110">
        <f t="shared" si="337"/>
        <v>0</v>
      </c>
      <c r="DO138" s="110">
        <f t="shared" si="338"/>
        <v>0</v>
      </c>
      <c r="DP138" s="110">
        <f>SUM(DP139:DP140)</f>
        <v>0</v>
      </c>
      <c r="DQ138" s="110">
        <f t="shared" ref="DQ138" si="4373">SUM(DQ139:DQ140)</f>
        <v>0</v>
      </c>
      <c r="DR138" s="110">
        <f t="shared" ref="DR138" si="4374">SUM(DR139:DR140)</f>
        <v>0</v>
      </c>
      <c r="DS138" s="110">
        <f t="shared" ref="DS138" si="4375">SUM(DS139:DS140)</f>
        <v>0</v>
      </c>
      <c r="DT138" s="110">
        <f t="shared" ref="DT138" si="4376">SUM(DT139:DT140)</f>
        <v>0</v>
      </c>
      <c r="DU138" s="110">
        <f t="shared" ref="DU138" si="4377">SUM(DU139:DU140)</f>
        <v>0</v>
      </c>
      <c r="DV138" s="126">
        <f t="shared" si="4181"/>
        <v>0</v>
      </c>
      <c r="DW138" s="126">
        <f t="shared" si="4182"/>
        <v>0</v>
      </c>
      <c r="DX138" s="110"/>
      <c r="DY138" s="110">
        <v>0</v>
      </c>
      <c r="DZ138" s="110">
        <f t="shared" si="344"/>
        <v>0</v>
      </c>
      <c r="EA138" s="110">
        <f t="shared" si="345"/>
        <v>0</v>
      </c>
      <c r="EB138" s="110">
        <f>SUM(EB139:EB140)</f>
        <v>0</v>
      </c>
      <c r="EC138" s="110">
        <f t="shared" ref="EC138" si="4378">SUM(EC139:EC140)</f>
        <v>0</v>
      </c>
      <c r="ED138" s="110">
        <f t="shared" ref="ED138" si="4379">SUM(ED139:ED140)</f>
        <v>0</v>
      </c>
      <c r="EE138" s="110">
        <f t="shared" ref="EE138" si="4380">SUM(EE139:EE140)</f>
        <v>0</v>
      </c>
      <c r="EF138" s="110">
        <f t="shared" ref="EF138" si="4381">SUM(EF139:EF140)</f>
        <v>0</v>
      </c>
      <c r="EG138" s="110">
        <f t="shared" ref="EG138" si="4382">SUM(EG139:EG140)</f>
        <v>0</v>
      </c>
      <c r="EH138" s="126">
        <f t="shared" si="4188"/>
        <v>0</v>
      </c>
      <c r="EI138" s="126">
        <f t="shared" si="4189"/>
        <v>0</v>
      </c>
      <c r="EJ138" s="110"/>
      <c r="EK138" s="110">
        <v>0</v>
      </c>
      <c r="EL138" s="110">
        <f t="shared" si="351"/>
        <v>0</v>
      </c>
      <c r="EM138" s="110">
        <f t="shared" si="352"/>
        <v>0</v>
      </c>
      <c r="EN138" s="110">
        <f>SUM(EN139:EN140)</f>
        <v>0</v>
      </c>
      <c r="EO138" s="110">
        <f t="shared" ref="EO138" si="4383">SUM(EO139:EO140)</f>
        <v>0</v>
      </c>
      <c r="EP138" s="110">
        <f t="shared" ref="EP138" si="4384">SUM(EP139:EP140)</f>
        <v>0</v>
      </c>
      <c r="EQ138" s="110">
        <f t="shared" ref="EQ138" si="4385">SUM(EQ139:EQ140)</f>
        <v>0</v>
      </c>
      <c r="ER138" s="110">
        <f t="shared" ref="ER138" si="4386">SUM(ER139:ER140)</f>
        <v>0</v>
      </c>
      <c r="ES138" s="110">
        <f t="shared" ref="ES138" si="4387">SUM(ES139:ES140)</f>
        <v>0</v>
      </c>
      <c r="ET138" s="126">
        <f t="shared" si="4195"/>
        <v>0</v>
      </c>
      <c r="EU138" s="126">
        <f t="shared" si="4196"/>
        <v>0</v>
      </c>
      <c r="EV138" s="110"/>
      <c r="EW138" s="110"/>
      <c r="EX138" s="110">
        <f t="shared" si="358"/>
        <v>0</v>
      </c>
      <c r="EY138" s="110">
        <f t="shared" si="359"/>
        <v>0</v>
      </c>
      <c r="EZ138" s="110">
        <f>SUM(EZ139:EZ140)</f>
        <v>0</v>
      </c>
      <c r="FA138" s="110">
        <f t="shared" ref="FA138" si="4388">SUM(FA139:FA140)</f>
        <v>0</v>
      </c>
      <c r="FB138" s="110">
        <f t="shared" ref="FB138" si="4389">SUM(FB139:FB140)</f>
        <v>0</v>
      </c>
      <c r="FC138" s="110">
        <f t="shared" ref="FC138" si="4390">SUM(FC139:FC140)</f>
        <v>0</v>
      </c>
      <c r="FD138" s="110">
        <f t="shared" ref="FD138" si="4391">SUM(FD139:FD140)</f>
        <v>0</v>
      </c>
      <c r="FE138" s="110">
        <f t="shared" ref="FE138" si="4392">SUM(FE139:FE140)</f>
        <v>0</v>
      </c>
      <c r="FF138" s="126">
        <f t="shared" si="4202"/>
        <v>0</v>
      </c>
      <c r="FG138" s="126">
        <f t="shared" si="4203"/>
        <v>0</v>
      </c>
      <c r="FH138" s="110"/>
      <c r="FI138" s="110"/>
      <c r="FJ138" s="110">
        <f t="shared" si="365"/>
        <v>0</v>
      </c>
      <c r="FK138" s="110">
        <f t="shared" si="366"/>
        <v>0</v>
      </c>
      <c r="FL138" s="110">
        <f>SUM(FL139:FL140)</f>
        <v>0</v>
      </c>
      <c r="FM138" s="110">
        <f t="shared" ref="FM138" si="4393">SUM(FM139:FM140)</f>
        <v>0</v>
      </c>
      <c r="FN138" s="110">
        <f t="shared" ref="FN138" si="4394">SUM(FN139:FN140)</f>
        <v>0</v>
      </c>
      <c r="FO138" s="110">
        <f t="shared" ref="FO138" si="4395">SUM(FO139:FO140)</f>
        <v>0</v>
      </c>
      <c r="FP138" s="110">
        <f t="shared" ref="FP138" si="4396">SUM(FP139:FP140)</f>
        <v>0</v>
      </c>
      <c r="FQ138" s="110">
        <f t="shared" ref="FQ138" si="4397">SUM(FQ139:FQ140)</f>
        <v>0</v>
      </c>
      <c r="FR138" s="126">
        <f t="shared" si="4209"/>
        <v>0</v>
      </c>
      <c r="FS138" s="126">
        <f t="shared" si="4210"/>
        <v>0</v>
      </c>
      <c r="FT138" s="110">
        <v>5</v>
      </c>
      <c r="FU138" s="110">
        <v>699212.35499999998</v>
      </c>
      <c r="FV138" s="110">
        <f t="shared" si="372"/>
        <v>1.25</v>
      </c>
      <c r="FW138" s="110">
        <f t="shared" si="373"/>
        <v>174803.08875</v>
      </c>
      <c r="FX138" s="110">
        <f>SUM(FX139:FX140)</f>
        <v>0</v>
      </c>
      <c r="FY138" s="110">
        <f t="shared" ref="FY138" si="4398">SUM(FY139:FY140)</f>
        <v>0</v>
      </c>
      <c r="FZ138" s="110">
        <f t="shared" ref="FZ138" si="4399">SUM(FZ139:FZ140)</f>
        <v>0</v>
      </c>
      <c r="GA138" s="110">
        <f t="shared" ref="GA138" si="4400">SUM(GA139:GA140)</f>
        <v>0</v>
      </c>
      <c r="GB138" s="110">
        <f t="shared" ref="GB138" si="4401">SUM(GB139:GB140)</f>
        <v>0</v>
      </c>
      <c r="GC138" s="110">
        <f t="shared" ref="GC138" si="4402">SUM(GC139:GC140)</f>
        <v>0</v>
      </c>
      <c r="GD138" s="126">
        <f t="shared" si="4216"/>
        <v>-1.25</v>
      </c>
      <c r="GE138" s="126">
        <f t="shared" si="4217"/>
        <v>-174803.08875</v>
      </c>
      <c r="GF138" s="110">
        <f t="shared" ref="GF138:GG141" si="4403">H138+T138+AF138+AR138+BD138+BP138+CB138+CN138+CZ138+DL138+DX138+EJ138+EV138+FH138+FT138</f>
        <v>13</v>
      </c>
      <c r="GG138" s="110">
        <f t="shared" si="4403"/>
        <v>1817952.1229999999</v>
      </c>
      <c r="GH138" s="133">
        <f t="shared" si="4330"/>
        <v>3.25</v>
      </c>
      <c r="GI138" s="199">
        <f t="shared" si="4331"/>
        <v>454488.03074999998</v>
      </c>
      <c r="GJ138" s="110">
        <f>SUM(GJ139:GJ140)</f>
        <v>5</v>
      </c>
      <c r="GK138" s="110">
        <f t="shared" ref="GK138" si="4404">SUM(GK139:GK140)</f>
        <v>699212.35</v>
      </c>
      <c r="GL138" s="110">
        <f t="shared" ref="GL138" si="4405">SUM(GL139:GL140)</f>
        <v>1</v>
      </c>
      <c r="GM138" s="110">
        <f t="shared" ref="GM138" si="4406">SUM(GM139:GM140)</f>
        <v>139842.47</v>
      </c>
      <c r="GN138" s="110">
        <f t="shared" ref="GN138" si="4407">SUM(GN139:GN140)</f>
        <v>6</v>
      </c>
      <c r="GO138" s="110">
        <f t="shared" ref="GO138" si="4408">SUM(GO139:GO140)</f>
        <v>839054.82</v>
      </c>
      <c r="GP138" s="110">
        <f t="shared" ref="GP138:GP141" si="4409">SUM(GJ138-GH138)</f>
        <v>1.75</v>
      </c>
      <c r="GQ138" s="110">
        <f t="shared" ref="GQ138:GQ141" si="4410">SUM(GK138-GI138)</f>
        <v>244724.31925</v>
      </c>
      <c r="GR138" s="147"/>
      <c r="GS138" s="81"/>
      <c r="GT138" s="183">
        <v>139842.47099999999</v>
      </c>
      <c r="GU138" s="183">
        <f t="shared" si="2389"/>
        <v>139842.47</v>
      </c>
    </row>
    <row r="139" spans="2:203" ht="36" hidden="1" x14ac:dyDescent="0.2">
      <c r="B139" s="81" t="s">
        <v>211</v>
      </c>
      <c r="C139" s="82" t="s">
        <v>212</v>
      </c>
      <c r="D139" s="89">
        <v>413</v>
      </c>
      <c r="E139" s="86" t="s">
        <v>213</v>
      </c>
      <c r="F139" s="89">
        <v>32</v>
      </c>
      <c r="G139" s="101">
        <v>139842.47099999999</v>
      </c>
      <c r="H139" s="102"/>
      <c r="I139" s="102"/>
      <c r="J139" s="102"/>
      <c r="K139" s="102"/>
      <c r="L139" s="102">
        <f>VLOOKUP($D139,'факт '!$D$7:$AQ$89,3,0)</f>
        <v>0</v>
      </c>
      <c r="M139" s="102">
        <f>VLOOKUP($D139,'факт '!$D$7:$AQ$89,4,0)</f>
        <v>0</v>
      </c>
      <c r="N139" s="102"/>
      <c r="O139" s="102"/>
      <c r="P139" s="102">
        <f>SUM(L139+N139)</f>
        <v>0</v>
      </c>
      <c r="Q139" s="102">
        <f>SUM(M139+O139)</f>
        <v>0</v>
      </c>
      <c r="R139" s="103">
        <f t="shared" ref="R139" si="4411">SUM(L139-J139)</f>
        <v>0</v>
      </c>
      <c r="S139" s="103">
        <f t="shared" ref="S139" si="4412">SUM(M139-K139)</f>
        <v>0</v>
      </c>
      <c r="T139" s="102"/>
      <c r="U139" s="102"/>
      <c r="V139" s="102"/>
      <c r="W139" s="102"/>
      <c r="X139" s="102">
        <f>VLOOKUP($D139,'факт '!$D$7:$AQ$89,7,0)</f>
        <v>0</v>
      </c>
      <c r="Y139" s="102">
        <f>VLOOKUP($D139,'факт '!$D$7:$AQ$89,8,0)</f>
        <v>0</v>
      </c>
      <c r="Z139" s="102">
        <f>VLOOKUP($D139,'факт '!$D$7:$AQ$89,9,0)</f>
        <v>0</v>
      </c>
      <c r="AA139" s="102">
        <f>VLOOKUP($D139,'факт '!$D$7:$AQ$89,10,0)</f>
        <v>0</v>
      </c>
      <c r="AB139" s="102">
        <f>SUM(X139+Z139)</f>
        <v>0</v>
      </c>
      <c r="AC139" s="102">
        <f>SUM(Y139+AA139)</f>
        <v>0</v>
      </c>
      <c r="AD139" s="103">
        <f t="shared" ref="AD139" si="4413">SUM(X139-V139)</f>
        <v>0</v>
      </c>
      <c r="AE139" s="103">
        <f t="shared" ref="AE139" si="4414">SUM(Y139-W139)</f>
        <v>0</v>
      </c>
      <c r="AF139" s="102"/>
      <c r="AG139" s="102"/>
      <c r="AH139" s="102"/>
      <c r="AI139" s="102"/>
      <c r="AJ139" s="102">
        <f>VLOOKUP($D139,'факт '!$D$7:$AQ$89,5,0)</f>
        <v>0</v>
      </c>
      <c r="AK139" s="102">
        <f>VLOOKUP($D139,'факт '!$D$7:$AQ$89,6,0)</f>
        <v>0</v>
      </c>
      <c r="AL139" s="102"/>
      <c r="AM139" s="102"/>
      <c r="AN139" s="102">
        <f>SUM(AJ139+AL139)</f>
        <v>0</v>
      </c>
      <c r="AO139" s="102">
        <f>SUM(AK139+AM139)</f>
        <v>0</v>
      </c>
      <c r="AP139" s="103">
        <f t="shared" ref="AP139" si="4415">SUM(AJ139-AH139)</f>
        <v>0</v>
      </c>
      <c r="AQ139" s="103">
        <f t="shared" si="4133"/>
        <v>0</v>
      </c>
      <c r="AR139" s="102"/>
      <c r="AS139" s="102"/>
      <c r="AT139" s="102"/>
      <c r="AU139" s="102"/>
      <c r="AV139" s="102">
        <f>VLOOKUP($D139,'факт '!$D$7:$AQ$89,11,0)</f>
        <v>0</v>
      </c>
      <c r="AW139" s="102">
        <f>VLOOKUP($D139,'факт '!$D$7:$AQ$89,12,0)</f>
        <v>0</v>
      </c>
      <c r="AX139" s="102"/>
      <c r="AY139" s="102"/>
      <c r="AZ139" s="102">
        <f>SUM(AV139+AX139)</f>
        <v>0</v>
      </c>
      <c r="BA139" s="102">
        <f>SUM(AW139+AY139)</f>
        <v>0</v>
      </c>
      <c r="BB139" s="103">
        <f t="shared" si="4139"/>
        <v>0</v>
      </c>
      <c r="BC139" s="103">
        <f t="shared" si="4140"/>
        <v>0</v>
      </c>
      <c r="BD139" s="102"/>
      <c r="BE139" s="102"/>
      <c r="BF139" s="102"/>
      <c r="BG139" s="102"/>
      <c r="BH139" s="102">
        <f>VLOOKUP($D139,'факт '!$D$7:$AQ$89,15,0)</f>
        <v>5</v>
      </c>
      <c r="BI139" s="102">
        <f>VLOOKUP($D139,'факт '!$D$7:$AQ$89,16,0)</f>
        <v>699212.35</v>
      </c>
      <c r="BJ139" s="102">
        <f>VLOOKUP($D139,'факт '!$D$7:$AQ$89,17,0)</f>
        <v>1</v>
      </c>
      <c r="BK139" s="102">
        <f>VLOOKUP($D139,'факт '!$D$7:$AQ$89,18,0)</f>
        <v>139842.47</v>
      </c>
      <c r="BL139" s="102">
        <f>SUM(BH139+BJ139)</f>
        <v>6</v>
      </c>
      <c r="BM139" s="102">
        <f>SUM(BI139+BK139)</f>
        <v>839054.82</v>
      </c>
      <c r="BN139" s="103">
        <f t="shared" si="4146"/>
        <v>5</v>
      </c>
      <c r="BO139" s="103">
        <f t="shared" si="4147"/>
        <v>699212.35</v>
      </c>
      <c r="BP139" s="102"/>
      <c r="BQ139" s="102"/>
      <c r="BR139" s="102"/>
      <c r="BS139" s="102"/>
      <c r="BT139" s="102">
        <f>VLOOKUP($D139,'факт '!$D$7:$AQ$89,19,0)</f>
        <v>0</v>
      </c>
      <c r="BU139" s="102">
        <f>VLOOKUP($D139,'факт '!$D$7:$AQ$89,20,0)</f>
        <v>0</v>
      </c>
      <c r="BV139" s="102">
        <f>VLOOKUP($D139,'факт '!$D$7:$AQ$89,21,0)</f>
        <v>0</v>
      </c>
      <c r="BW139" s="102">
        <f>VLOOKUP($D139,'факт '!$D$7:$AQ$89,22,0)</f>
        <v>0</v>
      </c>
      <c r="BX139" s="102">
        <f>SUM(BT139+BV139)</f>
        <v>0</v>
      </c>
      <c r="BY139" s="102">
        <f>SUM(BU139+BW139)</f>
        <v>0</v>
      </c>
      <c r="BZ139" s="103">
        <f t="shared" si="4153"/>
        <v>0</v>
      </c>
      <c r="CA139" s="103">
        <f t="shared" si="4154"/>
        <v>0</v>
      </c>
      <c r="CB139" s="102"/>
      <c r="CC139" s="102"/>
      <c r="CD139" s="102"/>
      <c r="CE139" s="102"/>
      <c r="CF139" s="102">
        <f>VLOOKUP($D139,'факт '!$D$7:$AQ$89,23,0)</f>
        <v>0</v>
      </c>
      <c r="CG139" s="102">
        <f>VLOOKUP($D139,'факт '!$D$7:$AQ$89,24,0)</f>
        <v>0</v>
      </c>
      <c r="CH139" s="102">
        <f>VLOOKUP($D139,'факт '!$D$7:$AQ$89,25,0)</f>
        <v>0</v>
      </c>
      <c r="CI139" s="102">
        <f>VLOOKUP($D139,'факт '!$D$7:$AQ$89,26,0)</f>
        <v>0</v>
      </c>
      <c r="CJ139" s="102">
        <f>SUM(CF139+CH139)</f>
        <v>0</v>
      </c>
      <c r="CK139" s="102">
        <f>SUM(CG139+CI139)</f>
        <v>0</v>
      </c>
      <c r="CL139" s="103">
        <f t="shared" si="4160"/>
        <v>0</v>
      </c>
      <c r="CM139" s="103">
        <f t="shared" si="4161"/>
        <v>0</v>
      </c>
      <c r="CN139" s="102"/>
      <c r="CO139" s="102"/>
      <c r="CP139" s="102"/>
      <c r="CQ139" s="102"/>
      <c r="CR139" s="102">
        <f>VLOOKUP($D139,'факт '!$D$7:$AQ$89,27,0)</f>
        <v>0</v>
      </c>
      <c r="CS139" s="102">
        <f>VLOOKUP($D139,'факт '!$D$7:$AQ$89,28,0)</f>
        <v>0</v>
      </c>
      <c r="CT139" s="102">
        <f>VLOOKUP($D139,'факт '!$D$7:$AQ$89,29,0)</f>
        <v>0</v>
      </c>
      <c r="CU139" s="102">
        <f>VLOOKUP($D139,'факт '!$D$7:$AQ$89,30,0)</f>
        <v>0</v>
      </c>
      <c r="CV139" s="102">
        <f>SUM(CR139+CT139)</f>
        <v>0</v>
      </c>
      <c r="CW139" s="102">
        <f>SUM(CS139+CU139)</f>
        <v>0</v>
      </c>
      <c r="CX139" s="103">
        <f t="shared" si="4167"/>
        <v>0</v>
      </c>
      <c r="CY139" s="103">
        <f t="shared" si="4168"/>
        <v>0</v>
      </c>
      <c r="CZ139" s="102"/>
      <c r="DA139" s="102"/>
      <c r="DB139" s="102"/>
      <c r="DC139" s="102"/>
      <c r="DD139" s="102">
        <f>VLOOKUP($D139,'факт '!$D$7:$AQ$89,31,0)</f>
        <v>0</v>
      </c>
      <c r="DE139" s="102">
        <f>VLOOKUP($D139,'факт '!$D$7:$AQ$89,32,0)</f>
        <v>0</v>
      </c>
      <c r="DF139" s="102"/>
      <c r="DG139" s="102"/>
      <c r="DH139" s="102">
        <f>SUM(DD139+DF139)</f>
        <v>0</v>
      </c>
      <c r="DI139" s="102">
        <f>SUM(DE139+DG139)</f>
        <v>0</v>
      </c>
      <c r="DJ139" s="103">
        <f t="shared" si="4174"/>
        <v>0</v>
      </c>
      <c r="DK139" s="103">
        <f t="shared" si="4175"/>
        <v>0</v>
      </c>
      <c r="DL139" s="102"/>
      <c r="DM139" s="102"/>
      <c r="DN139" s="102"/>
      <c r="DO139" s="102"/>
      <c r="DP139" s="102">
        <f>VLOOKUP($D139,'факт '!$D$7:$AQ$89,13,0)</f>
        <v>0</v>
      </c>
      <c r="DQ139" s="102">
        <f>VLOOKUP($D139,'факт '!$D$7:$AQ$89,14,0)</f>
        <v>0</v>
      </c>
      <c r="DR139" s="102"/>
      <c r="DS139" s="102"/>
      <c r="DT139" s="102">
        <f>SUM(DP139+DR139)</f>
        <v>0</v>
      </c>
      <c r="DU139" s="102">
        <f>SUM(DQ139+DS139)</f>
        <v>0</v>
      </c>
      <c r="DV139" s="103">
        <f t="shared" si="4181"/>
        <v>0</v>
      </c>
      <c r="DW139" s="103">
        <f t="shared" si="4182"/>
        <v>0</v>
      </c>
      <c r="DX139" s="102"/>
      <c r="DY139" s="102"/>
      <c r="DZ139" s="102"/>
      <c r="EA139" s="102"/>
      <c r="EB139" s="102">
        <f>VLOOKUP($D139,'факт '!$D$7:$AQ$89,33,0)</f>
        <v>0</v>
      </c>
      <c r="EC139" s="102">
        <f>VLOOKUP($D139,'факт '!$D$7:$AQ$89,34,0)</f>
        <v>0</v>
      </c>
      <c r="ED139" s="102">
        <f>VLOOKUP($D139,'факт '!$D$7:$AQ$89,35,0)</f>
        <v>0</v>
      </c>
      <c r="EE139" s="102">
        <f>VLOOKUP($D139,'факт '!$D$7:$AQ$89,36,0)</f>
        <v>0</v>
      </c>
      <c r="EF139" s="102">
        <f>SUM(EB139+ED139)</f>
        <v>0</v>
      </c>
      <c r="EG139" s="102">
        <f>SUM(EC139+EE139)</f>
        <v>0</v>
      </c>
      <c r="EH139" s="103">
        <f t="shared" si="4188"/>
        <v>0</v>
      </c>
      <c r="EI139" s="103">
        <f t="shared" si="4189"/>
        <v>0</v>
      </c>
      <c r="EJ139" s="102"/>
      <c r="EK139" s="102"/>
      <c r="EL139" s="102"/>
      <c r="EM139" s="102"/>
      <c r="EN139" s="102">
        <f>VLOOKUP($D139,'факт '!$D$7:$AQ$89,37,0)</f>
        <v>0</v>
      </c>
      <c r="EO139" s="102">
        <f>VLOOKUP($D139,'факт '!$D$7:$AQ$89,38,0)</f>
        <v>0</v>
      </c>
      <c r="EP139" s="102">
        <f>VLOOKUP($D139,'факт '!$D$7:$AQ$89,39,0)</f>
        <v>0</v>
      </c>
      <c r="EQ139" s="102">
        <f>VLOOKUP($D139,'факт '!$D$7:$AQ$89,40,0)</f>
        <v>0</v>
      </c>
      <c r="ER139" s="102">
        <f>SUM(EN139+EP139)</f>
        <v>0</v>
      </c>
      <c r="ES139" s="102">
        <f>SUM(EO139+EQ139)</f>
        <v>0</v>
      </c>
      <c r="ET139" s="103">
        <f t="shared" si="4195"/>
        <v>0</v>
      </c>
      <c r="EU139" s="103">
        <f t="shared" si="4196"/>
        <v>0</v>
      </c>
      <c r="EV139" s="102"/>
      <c r="EW139" s="102"/>
      <c r="EX139" s="102"/>
      <c r="EY139" s="102"/>
      <c r="EZ139" s="102"/>
      <c r="FA139" s="102"/>
      <c r="FB139" s="102"/>
      <c r="FC139" s="102"/>
      <c r="FD139" s="102">
        <f t="shared" ref="FD139:FD140" si="4416">SUM(EZ139+FB139)</f>
        <v>0</v>
      </c>
      <c r="FE139" s="102">
        <f t="shared" ref="FE139:FE140" si="4417">SUM(FA139+FC139)</f>
        <v>0</v>
      </c>
      <c r="FF139" s="103">
        <f t="shared" si="4202"/>
        <v>0</v>
      </c>
      <c r="FG139" s="103">
        <f t="shared" si="4203"/>
        <v>0</v>
      </c>
      <c r="FH139" s="102"/>
      <c r="FI139" s="102"/>
      <c r="FJ139" s="102"/>
      <c r="FK139" s="102"/>
      <c r="FL139" s="102"/>
      <c r="FM139" s="102"/>
      <c r="FN139" s="102"/>
      <c r="FO139" s="102"/>
      <c r="FP139" s="102">
        <f t="shared" ref="FP139:FP140" si="4418">SUM(FL139+FN139)</f>
        <v>0</v>
      </c>
      <c r="FQ139" s="102">
        <f t="shared" ref="FQ139:FQ140" si="4419">SUM(FM139+FO139)</f>
        <v>0</v>
      </c>
      <c r="FR139" s="103">
        <f t="shared" si="4209"/>
        <v>0</v>
      </c>
      <c r="FS139" s="103">
        <f t="shared" si="4210"/>
        <v>0</v>
      </c>
      <c r="FT139" s="102"/>
      <c r="FU139" s="102"/>
      <c r="FV139" s="102"/>
      <c r="FW139" s="102"/>
      <c r="FX139" s="102"/>
      <c r="FY139" s="102"/>
      <c r="FZ139" s="102"/>
      <c r="GA139" s="102"/>
      <c r="GB139" s="102">
        <f t="shared" ref="GB139:GB140" si="4420">SUM(FX139+FZ139)</f>
        <v>0</v>
      </c>
      <c r="GC139" s="102">
        <f t="shared" ref="GC139:GC140" si="4421">SUM(FY139+GA139)</f>
        <v>0</v>
      </c>
      <c r="GD139" s="103">
        <f t="shared" si="4216"/>
        <v>0</v>
      </c>
      <c r="GE139" s="103">
        <f t="shared" si="4217"/>
        <v>0</v>
      </c>
      <c r="GF139" s="102">
        <f t="shared" ref="GF139:GF140" si="4422">SUM(H139,T139,AF139,AR139,BD139,BP139,CB139,CN139,CZ139,DL139,DX139,EJ139,EV139)</f>
        <v>0</v>
      </c>
      <c r="GG139" s="102">
        <f t="shared" ref="GG139:GG140" si="4423">SUM(I139,U139,AG139,AS139,BE139,BQ139,CC139,CO139,DA139,DM139,DY139,EK139,EW139)</f>
        <v>0</v>
      </c>
      <c r="GH139" s="102">
        <f t="shared" ref="GH139:GH140" si="4424">SUM(J139,V139,AH139,AT139,BF139,BR139,CD139,CP139,DB139,DN139,DZ139,EL139,EX139)</f>
        <v>0</v>
      </c>
      <c r="GI139" s="102">
        <f t="shared" ref="GI139:GI140" si="4425">SUM(K139,W139,AI139,AU139,BG139,BS139,CE139,CQ139,DC139,DO139,EA139,EM139,EY139)</f>
        <v>0</v>
      </c>
      <c r="GJ139" s="102">
        <f t="shared" ref="GJ139" si="4426">SUM(L139,X139,AJ139,AV139,BH139,BT139,CF139,CR139,DD139,DP139,EB139,EN139,EZ139)</f>
        <v>5</v>
      </c>
      <c r="GK139" s="102">
        <f t="shared" ref="GK139" si="4427">SUM(M139,Y139,AK139,AW139,BI139,BU139,CG139,CS139,DE139,DQ139,EC139,EO139,FA139)</f>
        <v>699212.35</v>
      </c>
      <c r="GL139" s="102">
        <f t="shared" ref="GL139" si="4428">SUM(N139,Z139,AL139,AX139,BJ139,BV139,CH139,CT139,DF139,DR139,ED139,EP139,FB139)</f>
        <v>1</v>
      </c>
      <c r="GM139" s="102">
        <f t="shared" ref="GM139" si="4429">SUM(O139,AA139,AM139,AY139,BK139,BW139,CI139,CU139,DG139,DS139,EE139,EQ139,FC139)</f>
        <v>139842.47</v>
      </c>
      <c r="GN139" s="102">
        <f t="shared" ref="GN139" si="4430">SUM(P139,AB139,AN139,AZ139,BL139,BX139,CJ139,CV139,DH139,DT139,EF139,ER139,FD139)</f>
        <v>6</v>
      </c>
      <c r="GO139" s="102">
        <f t="shared" ref="GO139" si="4431">SUM(Q139,AC139,AO139,BA139,BM139,BY139,CK139,CW139,DI139,DU139,EG139,ES139,FE139)</f>
        <v>839054.82</v>
      </c>
      <c r="GP139" s="102"/>
      <c r="GQ139" s="102"/>
      <c r="GR139" s="147"/>
      <c r="GS139" s="81"/>
      <c r="GT139" s="183">
        <v>139842.47099999999</v>
      </c>
      <c r="GU139" s="183">
        <f t="shared" ref="GU139:GU184" si="4432">SUM(GK139/GJ139)</f>
        <v>139842.47</v>
      </c>
    </row>
    <row r="140" spans="2:203" hidden="1" x14ac:dyDescent="0.2">
      <c r="B140" s="81"/>
      <c r="C140" s="82"/>
      <c r="D140" s="89"/>
      <c r="E140" s="86"/>
      <c r="F140" s="89"/>
      <c r="G140" s="101"/>
      <c r="H140" s="102"/>
      <c r="I140" s="102"/>
      <c r="J140" s="102"/>
      <c r="K140" s="102"/>
      <c r="L140" s="102"/>
      <c r="M140" s="102"/>
      <c r="N140" s="102"/>
      <c r="O140" s="102"/>
      <c r="P140" s="102">
        <f t="shared" ref="P140:P143" si="4433">SUM(L140+N140)</f>
        <v>0</v>
      </c>
      <c r="Q140" s="102">
        <f t="shared" ref="Q140:Q143" si="4434">SUM(M140+O140)</f>
        <v>0</v>
      </c>
      <c r="R140" s="103">
        <f t="shared" si="2536"/>
        <v>0</v>
      </c>
      <c r="S140" s="103">
        <f t="shared" si="2537"/>
        <v>0</v>
      </c>
      <c r="T140" s="102"/>
      <c r="U140" s="102"/>
      <c r="V140" s="102"/>
      <c r="W140" s="102"/>
      <c r="X140" s="102"/>
      <c r="Y140" s="102"/>
      <c r="Z140" s="102"/>
      <c r="AA140" s="102"/>
      <c r="AB140" s="102">
        <f t="shared" ref="AB140" si="4435">SUM(X140+Z140)</f>
        <v>0</v>
      </c>
      <c r="AC140" s="102">
        <f t="shared" ref="AC140" si="4436">SUM(Y140+AA140)</f>
        <v>0</v>
      </c>
      <c r="AD140" s="103">
        <f t="shared" si="4125"/>
        <v>0</v>
      </c>
      <c r="AE140" s="103">
        <f t="shared" si="4126"/>
        <v>0</v>
      </c>
      <c r="AF140" s="102"/>
      <c r="AG140" s="102"/>
      <c r="AH140" s="102"/>
      <c r="AI140" s="102"/>
      <c r="AJ140" s="102"/>
      <c r="AK140" s="102"/>
      <c r="AL140" s="102"/>
      <c r="AM140" s="102"/>
      <c r="AN140" s="102">
        <f t="shared" ref="AN140" si="4437">SUM(AJ140+AL140)</f>
        <v>0</v>
      </c>
      <c r="AO140" s="102">
        <f t="shared" ref="AO140" si="4438">SUM(AK140+AM140)</f>
        <v>0</v>
      </c>
      <c r="AP140" s="103">
        <f t="shared" si="4132"/>
        <v>0</v>
      </c>
      <c r="AQ140" s="103">
        <f t="shared" si="4133"/>
        <v>0</v>
      </c>
      <c r="AR140" s="102"/>
      <c r="AS140" s="102"/>
      <c r="AT140" s="102"/>
      <c r="AU140" s="102"/>
      <c r="AV140" s="102"/>
      <c r="AW140" s="102"/>
      <c r="AX140" s="102"/>
      <c r="AY140" s="102"/>
      <c r="AZ140" s="102">
        <f t="shared" ref="AZ140" si="4439">SUM(AV140+AX140)</f>
        <v>0</v>
      </c>
      <c r="BA140" s="102">
        <f t="shared" ref="BA140" si="4440">SUM(AW140+AY140)</f>
        <v>0</v>
      </c>
      <c r="BB140" s="103">
        <f t="shared" si="4139"/>
        <v>0</v>
      </c>
      <c r="BC140" s="103">
        <f t="shared" si="4140"/>
        <v>0</v>
      </c>
      <c r="BD140" s="102"/>
      <c r="BE140" s="102"/>
      <c r="BF140" s="102"/>
      <c r="BG140" s="102"/>
      <c r="BH140" s="102"/>
      <c r="BI140" s="102"/>
      <c r="BJ140" s="102"/>
      <c r="BK140" s="102"/>
      <c r="BL140" s="102">
        <f t="shared" ref="BL140" si="4441">SUM(BH140+BJ140)</f>
        <v>0</v>
      </c>
      <c r="BM140" s="102">
        <f t="shared" ref="BM140" si="4442">SUM(BI140+BK140)</f>
        <v>0</v>
      </c>
      <c r="BN140" s="103">
        <f t="shared" si="4146"/>
        <v>0</v>
      </c>
      <c r="BO140" s="103">
        <f t="shared" si="4147"/>
        <v>0</v>
      </c>
      <c r="BP140" s="102"/>
      <c r="BQ140" s="102"/>
      <c r="BR140" s="102"/>
      <c r="BS140" s="102"/>
      <c r="BT140" s="102"/>
      <c r="BU140" s="102"/>
      <c r="BV140" s="102"/>
      <c r="BW140" s="102"/>
      <c r="BX140" s="102">
        <f t="shared" ref="BX140" si="4443">SUM(BT140+BV140)</f>
        <v>0</v>
      </c>
      <c r="BY140" s="102">
        <f t="shared" ref="BY140" si="4444">SUM(BU140+BW140)</f>
        <v>0</v>
      </c>
      <c r="BZ140" s="103">
        <f t="shared" si="4153"/>
        <v>0</v>
      </c>
      <c r="CA140" s="103">
        <f t="shared" si="4154"/>
        <v>0</v>
      </c>
      <c r="CB140" s="102"/>
      <c r="CC140" s="102"/>
      <c r="CD140" s="102"/>
      <c r="CE140" s="102"/>
      <c r="CF140" s="102"/>
      <c r="CG140" s="102"/>
      <c r="CH140" s="102"/>
      <c r="CI140" s="102"/>
      <c r="CJ140" s="102">
        <f t="shared" ref="CJ140" si="4445">SUM(CF140+CH140)</f>
        <v>0</v>
      </c>
      <c r="CK140" s="102">
        <f t="shared" ref="CK140" si="4446">SUM(CG140+CI140)</f>
        <v>0</v>
      </c>
      <c r="CL140" s="103">
        <f t="shared" si="4160"/>
        <v>0</v>
      </c>
      <c r="CM140" s="103">
        <f t="shared" si="4161"/>
        <v>0</v>
      </c>
      <c r="CN140" s="102"/>
      <c r="CO140" s="102"/>
      <c r="CP140" s="102"/>
      <c r="CQ140" s="102"/>
      <c r="CR140" s="102"/>
      <c r="CS140" s="102"/>
      <c r="CT140" s="102"/>
      <c r="CU140" s="102"/>
      <c r="CV140" s="102">
        <f t="shared" ref="CV140" si="4447">SUM(CR140+CT140)</f>
        <v>0</v>
      </c>
      <c r="CW140" s="102">
        <f t="shared" ref="CW140" si="4448">SUM(CS140+CU140)</f>
        <v>0</v>
      </c>
      <c r="CX140" s="103">
        <f t="shared" si="4167"/>
        <v>0</v>
      </c>
      <c r="CY140" s="103">
        <f t="shared" si="4168"/>
        <v>0</v>
      </c>
      <c r="CZ140" s="102"/>
      <c r="DA140" s="102"/>
      <c r="DB140" s="102"/>
      <c r="DC140" s="102"/>
      <c r="DD140" s="102"/>
      <c r="DE140" s="102"/>
      <c r="DF140" s="102"/>
      <c r="DG140" s="102"/>
      <c r="DH140" s="102">
        <f t="shared" ref="DH140" si="4449">SUM(DD140+DF140)</f>
        <v>0</v>
      </c>
      <c r="DI140" s="102">
        <f t="shared" ref="DI140" si="4450">SUM(DE140+DG140)</f>
        <v>0</v>
      </c>
      <c r="DJ140" s="103">
        <f t="shared" si="4174"/>
        <v>0</v>
      </c>
      <c r="DK140" s="103">
        <f t="shared" si="4175"/>
        <v>0</v>
      </c>
      <c r="DL140" s="102"/>
      <c r="DM140" s="102"/>
      <c r="DN140" s="102"/>
      <c r="DO140" s="102"/>
      <c r="DP140" s="102"/>
      <c r="DQ140" s="102"/>
      <c r="DR140" s="102"/>
      <c r="DS140" s="102"/>
      <c r="DT140" s="102">
        <f t="shared" ref="DT140" si="4451">SUM(DP140+DR140)</f>
        <v>0</v>
      </c>
      <c r="DU140" s="102">
        <f t="shared" ref="DU140" si="4452">SUM(DQ140+DS140)</f>
        <v>0</v>
      </c>
      <c r="DV140" s="103">
        <f t="shared" si="4181"/>
        <v>0</v>
      </c>
      <c r="DW140" s="103">
        <f t="shared" si="4182"/>
        <v>0</v>
      </c>
      <c r="DX140" s="102"/>
      <c r="DY140" s="102"/>
      <c r="DZ140" s="102"/>
      <c r="EA140" s="102"/>
      <c r="EB140" s="102"/>
      <c r="EC140" s="102"/>
      <c r="ED140" s="102"/>
      <c r="EE140" s="102"/>
      <c r="EF140" s="102">
        <f t="shared" ref="EF140" si="4453">SUM(EB140+ED140)</f>
        <v>0</v>
      </c>
      <c r="EG140" s="102">
        <f t="shared" ref="EG140" si="4454">SUM(EC140+EE140)</f>
        <v>0</v>
      </c>
      <c r="EH140" s="103">
        <f t="shared" si="4188"/>
        <v>0</v>
      </c>
      <c r="EI140" s="103">
        <f t="shared" si="4189"/>
        <v>0</v>
      </c>
      <c r="EJ140" s="102"/>
      <c r="EK140" s="102"/>
      <c r="EL140" s="102"/>
      <c r="EM140" s="102"/>
      <c r="EN140" s="102"/>
      <c r="EO140" s="102"/>
      <c r="EP140" s="102"/>
      <c r="EQ140" s="102"/>
      <c r="ER140" s="102">
        <f t="shared" ref="ER140" si="4455">SUM(EN140+EP140)</f>
        <v>0</v>
      </c>
      <c r="ES140" s="102">
        <f t="shared" ref="ES140" si="4456">SUM(EO140+EQ140)</f>
        <v>0</v>
      </c>
      <c r="ET140" s="103">
        <f t="shared" si="4195"/>
        <v>0</v>
      </c>
      <c r="EU140" s="103">
        <f t="shared" si="4196"/>
        <v>0</v>
      </c>
      <c r="EV140" s="102"/>
      <c r="EW140" s="102"/>
      <c r="EX140" s="102"/>
      <c r="EY140" s="102"/>
      <c r="EZ140" s="102"/>
      <c r="FA140" s="102"/>
      <c r="FB140" s="102"/>
      <c r="FC140" s="102"/>
      <c r="FD140" s="102">
        <f t="shared" si="4416"/>
        <v>0</v>
      </c>
      <c r="FE140" s="102">
        <f t="shared" si="4417"/>
        <v>0</v>
      </c>
      <c r="FF140" s="103">
        <f t="shared" si="4202"/>
        <v>0</v>
      </c>
      <c r="FG140" s="103">
        <f t="shared" si="4203"/>
        <v>0</v>
      </c>
      <c r="FH140" s="102"/>
      <c r="FI140" s="102"/>
      <c r="FJ140" s="102"/>
      <c r="FK140" s="102"/>
      <c r="FL140" s="102"/>
      <c r="FM140" s="102"/>
      <c r="FN140" s="102"/>
      <c r="FO140" s="102"/>
      <c r="FP140" s="102">
        <f t="shared" si="4418"/>
        <v>0</v>
      </c>
      <c r="FQ140" s="102">
        <f t="shared" si="4419"/>
        <v>0</v>
      </c>
      <c r="FR140" s="103">
        <f t="shared" si="4209"/>
        <v>0</v>
      </c>
      <c r="FS140" s="103">
        <f t="shared" si="4210"/>
        <v>0</v>
      </c>
      <c r="FT140" s="102"/>
      <c r="FU140" s="102"/>
      <c r="FV140" s="102"/>
      <c r="FW140" s="102"/>
      <c r="FX140" s="102"/>
      <c r="FY140" s="102"/>
      <c r="FZ140" s="102"/>
      <c r="GA140" s="102"/>
      <c r="GB140" s="102">
        <f t="shared" si="4420"/>
        <v>0</v>
      </c>
      <c r="GC140" s="102">
        <f t="shared" si="4421"/>
        <v>0</v>
      </c>
      <c r="GD140" s="103">
        <f t="shared" si="4216"/>
        <v>0</v>
      </c>
      <c r="GE140" s="103">
        <f t="shared" si="4217"/>
        <v>0</v>
      </c>
      <c r="GF140" s="102">
        <f t="shared" si="4422"/>
        <v>0</v>
      </c>
      <c r="GG140" s="102">
        <f t="shared" si="4423"/>
        <v>0</v>
      </c>
      <c r="GH140" s="102">
        <f t="shared" si="4424"/>
        <v>0</v>
      </c>
      <c r="GI140" s="102">
        <f t="shared" si="4425"/>
        <v>0</v>
      </c>
      <c r="GJ140" s="102">
        <f t="shared" ref="GJ140" si="4457">SUM(L140,X140,AJ140,AV140,BH140,BT140,CF140,CR140,DD140,DP140,EB140,EN140,EZ140)</f>
        <v>0</v>
      </c>
      <c r="GK140" s="102">
        <f t="shared" ref="GK140" si="4458">SUM(M140,Y140,AK140,AW140,BI140,BU140,CG140,CS140,DE140,DQ140,EC140,EO140,FA140)</f>
        <v>0</v>
      </c>
      <c r="GL140" s="102">
        <f t="shared" ref="GL140" si="4459">SUM(N140,Z140,AL140,AX140,BJ140,BV140,CH140,CT140,DF140,DR140,ED140,EP140,FB140)</f>
        <v>0</v>
      </c>
      <c r="GM140" s="102">
        <f t="shared" ref="GM140" si="4460">SUM(O140,AA140,AM140,AY140,BK140,BW140,CI140,CU140,DG140,DS140,EE140,EQ140,FC140)</f>
        <v>0</v>
      </c>
      <c r="GN140" s="102">
        <f t="shared" ref="GN140" si="4461">SUM(P140,AB140,AN140,AZ140,BL140,BX140,CJ140,CV140,DH140,DT140,EF140,ER140,FD140)</f>
        <v>0</v>
      </c>
      <c r="GO140" s="102">
        <f t="shared" ref="GO140" si="4462">SUM(Q140,AC140,AO140,BA140,BM140,BY140,CK140,CW140,DI140,DU140,EG140,ES140,FE140)</f>
        <v>0</v>
      </c>
      <c r="GP140" s="102"/>
      <c r="GQ140" s="102"/>
      <c r="GR140" s="147"/>
      <c r="GS140" s="81"/>
      <c r="GT140" s="183"/>
      <c r="GU140" s="183"/>
    </row>
    <row r="141" spans="2:203" hidden="1" x14ac:dyDescent="0.2">
      <c r="B141" s="105"/>
      <c r="C141" s="106"/>
      <c r="D141" s="107"/>
      <c r="E141" s="127" t="s">
        <v>63</v>
      </c>
      <c r="F141" s="129">
        <v>33</v>
      </c>
      <c r="G141" s="130">
        <v>244728.14240000001</v>
      </c>
      <c r="H141" s="110"/>
      <c r="I141" s="110">
        <v>0</v>
      </c>
      <c r="J141" s="110">
        <f t="shared" si="278"/>
        <v>0</v>
      </c>
      <c r="K141" s="110">
        <f t="shared" si="279"/>
        <v>0</v>
      </c>
      <c r="L141" s="110">
        <f>SUM(L142:L143)</f>
        <v>0</v>
      </c>
      <c r="M141" s="110">
        <f t="shared" ref="M141" si="4463">SUM(M142:M143)</f>
        <v>0</v>
      </c>
      <c r="N141" s="110">
        <f t="shared" ref="N141" si="4464">SUM(N142:N143)</f>
        <v>0</v>
      </c>
      <c r="O141" s="110">
        <f t="shared" ref="O141" si="4465">SUM(O142:O143)</f>
        <v>0</v>
      </c>
      <c r="P141" s="110">
        <f t="shared" ref="P141" si="4466">SUM(P142:P143)</f>
        <v>0</v>
      </c>
      <c r="Q141" s="110">
        <f t="shared" ref="Q141" si="4467">SUM(Q142:Q143)</f>
        <v>0</v>
      </c>
      <c r="R141" s="126">
        <f t="shared" si="2536"/>
        <v>0</v>
      </c>
      <c r="S141" s="126">
        <f t="shared" si="2537"/>
        <v>0</v>
      </c>
      <c r="T141" s="110"/>
      <c r="U141" s="110">
        <v>0</v>
      </c>
      <c r="V141" s="110">
        <f t="shared" si="281"/>
        <v>0</v>
      </c>
      <c r="W141" s="110">
        <f t="shared" si="282"/>
        <v>0</v>
      </c>
      <c r="X141" s="110">
        <f>SUM(X142:X143)</f>
        <v>0</v>
      </c>
      <c r="Y141" s="110">
        <f t="shared" ref="Y141" si="4468">SUM(Y142:Y143)</f>
        <v>0</v>
      </c>
      <c r="Z141" s="110">
        <f t="shared" ref="Z141" si="4469">SUM(Z142:Z143)</f>
        <v>0</v>
      </c>
      <c r="AA141" s="110">
        <f t="shared" ref="AA141" si="4470">SUM(AA142:AA143)</f>
        <v>0</v>
      </c>
      <c r="AB141" s="110">
        <f t="shared" ref="AB141" si="4471">SUM(AB142:AB143)</f>
        <v>0</v>
      </c>
      <c r="AC141" s="110">
        <f t="shared" ref="AC141" si="4472">SUM(AC142:AC143)</f>
        <v>0</v>
      </c>
      <c r="AD141" s="126">
        <f t="shared" si="4125"/>
        <v>0</v>
      </c>
      <c r="AE141" s="126">
        <f t="shared" si="4126"/>
        <v>0</v>
      </c>
      <c r="AF141" s="110">
        <f>VLOOKUP($E141,'ВМП план'!$B$8:$AL$43,12,0)</f>
        <v>0</v>
      </c>
      <c r="AG141" s="110">
        <f>VLOOKUP($E141,'ВМП план'!$B$8:$AL$43,13,0)</f>
        <v>0</v>
      </c>
      <c r="AH141" s="110">
        <f t="shared" si="288"/>
        <v>0</v>
      </c>
      <c r="AI141" s="110">
        <f t="shared" si="289"/>
        <v>0</v>
      </c>
      <c r="AJ141" s="110">
        <f>SUM(AJ142:AJ143)</f>
        <v>0</v>
      </c>
      <c r="AK141" s="110">
        <f t="shared" ref="AK141" si="4473">SUM(AK142:AK143)</f>
        <v>0</v>
      </c>
      <c r="AL141" s="110">
        <f t="shared" ref="AL141" si="4474">SUM(AL142:AL143)</f>
        <v>0</v>
      </c>
      <c r="AM141" s="110">
        <f t="shared" ref="AM141" si="4475">SUM(AM142:AM143)</f>
        <v>0</v>
      </c>
      <c r="AN141" s="110">
        <f t="shared" ref="AN141" si="4476">SUM(AN142:AN143)</f>
        <v>0</v>
      </c>
      <c r="AO141" s="110">
        <f t="shared" ref="AO141" si="4477">SUM(AO142:AO143)</f>
        <v>0</v>
      </c>
      <c r="AP141" s="126">
        <f t="shared" si="4132"/>
        <v>0</v>
      </c>
      <c r="AQ141" s="126">
        <f t="shared" si="4133"/>
        <v>0</v>
      </c>
      <c r="AR141" s="110"/>
      <c r="AS141" s="110"/>
      <c r="AT141" s="110">
        <f t="shared" si="295"/>
        <v>0</v>
      </c>
      <c r="AU141" s="110">
        <f t="shared" si="296"/>
        <v>0</v>
      </c>
      <c r="AV141" s="110">
        <f>SUM(AV142:AV143)</f>
        <v>0</v>
      </c>
      <c r="AW141" s="110">
        <f t="shared" ref="AW141" si="4478">SUM(AW142:AW143)</f>
        <v>0</v>
      </c>
      <c r="AX141" s="110">
        <f t="shared" ref="AX141" si="4479">SUM(AX142:AX143)</f>
        <v>0</v>
      </c>
      <c r="AY141" s="110">
        <f t="shared" ref="AY141" si="4480">SUM(AY142:AY143)</f>
        <v>0</v>
      </c>
      <c r="AZ141" s="110">
        <f t="shared" ref="AZ141" si="4481">SUM(AZ142:AZ143)</f>
        <v>0</v>
      </c>
      <c r="BA141" s="110">
        <f t="shared" ref="BA141" si="4482">SUM(BA142:BA143)</f>
        <v>0</v>
      </c>
      <c r="BB141" s="126">
        <f t="shared" si="4139"/>
        <v>0</v>
      </c>
      <c r="BC141" s="126">
        <f t="shared" si="4140"/>
        <v>0</v>
      </c>
      <c r="BD141" s="110">
        <v>2</v>
      </c>
      <c r="BE141" s="110">
        <v>489456.28480000002</v>
      </c>
      <c r="BF141" s="110">
        <v>1</v>
      </c>
      <c r="BG141" s="110">
        <f t="shared" si="303"/>
        <v>122364.07120000001</v>
      </c>
      <c r="BH141" s="110">
        <f>SUM(BH142:BH143)</f>
        <v>2</v>
      </c>
      <c r="BI141" s="110">
        <f t="shared" ref="BI141" si="4483">SUM(BI142:BI143)</f>
        <v>489456.28</v>
      </c>
      <c r="BJ141" s="110">
        <f t="shared" ref="BJ141" si="4484">SUM(BJ142:BJ143)</f>
        <v>0</v>
      </c>
      <c r="BK141" s="110">
        <f t="shared" ref="BK141" si="4485">SUM(BK142:BK143)</f>
        <v>0</v>
      </c>
      <c r="BL141" s="110">
        <f t="shared" ref="BL141" si="4486">SUM(BL142:BL143)</f>
        <v>2</v>
      </c>
      <c r="BM141" s="110">
        <f t="shared" ref="BM141" si="4487">SUM(BM142:BM143)</f>
        <v>489456.28</v>
      </c>
      <c r="BN141" s="126">
        <f t="shared" si="4146"/>
        <v>1</v>
      </c>
      <c r="BO141" s="126">
        <f t="shared" si="4147"/>
        <v>367092.20880000002</v>
      </c>
      <c r="BP141" s="110"/>
      <c r="BQ141" s="110">
        <v>0</v>
      </c>
      <c r="BR141" s="110">
        <f t="shared" si="309"/>
        <v>0</v>
      </c>
      <c r="BS141" s="110">
        <f t="shared" si="310"/>
        <v>0</v>
      </c>
      <c r="BT141" s="110">
        <f>SUM(BT142:BT143)</f>
        <v>0</v>
      </c>
      <c r="BU141" s="110">
        <f t="shared" ref="BU141" si="4488">SUM(BU142:BU143)</f>
        <v>0</v>
      </c>
      <c r="BV141" s="110">
        <f t="shared" ref="BV141" si="4489">SUM(BV142:BV143)</f>
        <v>0</v>
      </c>
      <c r="BW141" s="110">
        <f t="shared" ref="BW141" si="4490">SUM(BW142:BW143)</f>
        <v>0</v>
      </c>
      <c r="BX141" s="110">
        <f t="shared" ref="BX141" si="4491">SUM(BX142:BX143)</f>
        <v>0</v>
      </c>
      <c r="BY141" s="110">
        <f t="shared" ref="BY141" si="4492">SUM(BY142:BY143)</f>
        <v>0</v>
      </c>
      <c r="BZ141" s="126">
        <f t="shared" si="4153"/>
        <v>0</v>
      </c>
      <c r="CA141" s="126">
        <f t="shared" si="4154"/>
        <v>0</v>
      </c>
      <c r="CB141" s="110"/>
      <c r="CC141" s="110"/>
      <c r="CD141" s="110">
        <f t="shared" si="316"/>
        <v>0</v>
      </c>
      <c r="CE141" s="110">
        <f t="shared" si="317"/>
        <v>0</v>
      </c>
      <c r="CF141" s="110">
        <f>SUM(CF142:CF143)</f>
        <v>0</v>
      </c>
      <c r="CG141" s="110">
        <f t="shared" ref="CG141" si="4493">SUM(CG142:CG143)</f>
        <v>0</v>
      </c>
      <c r="CH141" s="110">
        <f t="shared" ref="CH141" si="4494">SUM(CH142:CH143)</f>
        <v>0</v>
      </c>
      <c r="CI141" s="110">
        <f t="shared" ref="CI141" si="4495">SUM(CI142:CI143)</f>
        <v>0</v>
      </c>
      <c r="CJ141" s="110">
        <f t="shared" ref="CJ141" si="4496">SUM(CJ142:CJ143)</f>
        <v>0</v>
      </c>
      <c r="CK141" s="110">
        <f t="shared" ref="CK141" si="4497">SUM(CK142:CK143)</f>
        <v>0</v>
      </c>
      <c r="CL141" s="126">
        <f t="shared" si="4160"/>
        <v>0</v>
      </c>
      <c r="CM141" s="126">
        <f t="shared" si="4161"/>
        <v>0</v>
      </c>
      <c r="CN141" s="110"/>
      <c r="CO141" s="110"/>
      <c r="CP141" s="110">
        <f t="shared" si="323"/>
        <v>0</v>
      </c>
      <c r="CQ141" s="110">
        <f t="shared" si="324"/>
        <v>0</v>
      </c>
      <c r="CR141" s="110">
        <f>SUM(CR142:CR143)</f>
        <v>0</v>
      </c>
      <c r="CS141" s="110">
        <f t="shared" ref="CS141" si="4498">SUM(CS142:CS143)</f>
        <v>0</v>
      </c>
      <c r="CT141" s="110">
        <f t="shared" ref="CT141" si="4499">SUM(CT142:CT143)</f>
        <v>0</v>
      </c>
      <c r="CU141" s="110">
        <f t="shared" ref="CU141" si="4500">SUM(CU142:CU143)</f>
        <v>0</v>
      </c>
      <c r="CV141" s="110">
        <f t="shared" ref="CV141" si="4501">SUM(CV142:CV143)</f>
        <v>0</v>
      </c>
      <c r="CW141" s="110">
        <f t="shared" ref="CW141" si="4502">SUM(CW142:CW143)</f>
        <v>0</v>
      </c>
      <c r="CX141" s="126">
        <f t="shared" si="4167"/>
        <v>0</v>
      </c>
      <c r="CY141" s="126">
        <f t="shared" si="4168"/>
        <v>0</v>
      </c>
      <c r="CZ141" s="110"/>
      <c r="DA141" s="110"/>
      <c r="DB141" s="110">
        <f t="shared" si="330"/>
        <v>0</v>
      </c>
      <c r="DC141" s="110">
        <f t="shared" si="331"/>
        <v>0</v>
      </c>
      <c r="DD141" s="110">
        <f>SUM(DD142:DD143)</f>
        <v>0</v>
      </c>
      <c r="DE141" s="110">
        <f t="shared" ref="DE141" si="4503">SUM(DE142:DE143)</f>
        <v>0</v>
      </c>
      <c r="DF141" s="110">
        <f t="shared" ref="DF141" si="4504">SUM(DF142:DF143)</f>
        <v>0</v>
      </c>
      <c r="DG141" s="110">
        <f t="shared" ref="DG141" si="4505">SUM(DG142:DG143)</f>
        <v>0</v>
      </c>
      <c r="DH141" s="110">
        <f t="shared" ref="DH141" si="4506">SUM(DH142:DH143)</f>
        <v>0</v>
      </c>
      <c r="DI141" s="110">
        <f t="shared" ref="DI141" si="4507">SUM(DI142:DI143)</f>
        <v>0</v>
      </c>
      <c r="DJ141" s="126">
        <f t="shared" si="4174"/>
        <v>0</v>
      </c>
      <c r="DK141" s="126">
        <f t="shared" si="4175"/>
        <v>0</v>
      </c>
      <c r="DL141" s="110"/>
      <c r="DM141" s="110"/>
      <c r="DN141" s="110">
        <f t="shared" si="337"/>
        <v>0</v>
      </c>
      <c r="DO141" s="110">
        <f t="shared" si="338"/>
        <v>0</v>
      </c>
      <c r="DP141" s="110">
        <f>SUM(DP142:DP143)</f>
        <v>0</v>
      </c>
      <c r="DQ141" s="110">
        <f t="shared" ref="DQ141" si="4508">SUM(DQ142:DQ143)</f>
        <v>0</v>
      </c>
      <c r="DR141" s="110">
        <f t="shared" ref="DR141" si="4509">SUM(DR142:DR143)</f>
        <v>0</v>
      </c>
      <c r="DS141" s="110">
        <f t="shared" ref="DS141" si="4510">SUM(DS142:DS143)</f>
        <v>0</v>
      </c>
      <c r="DT141" s="110">
        <f t="shared" ref="DT141" si="4511">SUM(DT142:DT143)</f>
        <v>0</v>
      </c>
      <c r="DU141" s="110">
        <f t="shared" ref="DU141" si="4512">SUM(DU142:DU143)</f>
        <v>0</v>
      </c>
      <c r="DV141" s="126">
        <f t="shared" si="4181"/>
        <v>0</v>
      </c>
      <c r="DW141" s="126">
        <f t="shared" si="4182"/>
        <v>0</v>
      </c>
      <c r="DX141" s="110"/>
      <c r="DY141" s="110">
        <v>0</v>
      </c>
      <c r="DZ141" s="110">
        <f t="shared" si="344"/>
        <v>0</v>
      </c>
      <c r="EA141" s="110">
        <f t="shared" si="345"/>
        <v>0</v>
      </c>
      <c r="EB141" s="110">
        <f>SUM(EB142:EB143)</f>
        <v>0</v>
      </c>
      <c r="EC141" s="110">
        <f t="shared" ref="EC141" si="4513">SUM(EC142:EC143)</f>
        <v>0</v>
      </c>
      <c r="ED141" s="110">
        <f t="shared" ref="ED141" si="4514">SUM(ED142:ED143)</f>
        <v>0</v>
      </c>
      <c r="EE141" s="110">
        <f t="shared" ref="EE141" si="4515">SUM(EE142:EE143)</f>
        <v>0</v>
      </c>
      <c r="EF141" s="110">
        <f t="shared" ref="EF141" si="4516">SUM(EF142:EF143)</f>
        <v>0</v>
      </c>
      <c r="EG141" s="110">
        <f t="shared" ref="EG141" si="4517">SUM(EG142:EG143)</f>
        <v>0</v>
      </c>
      <c r="EH141" s="126">
        <f t="shared" si="4188"/>
        <v>0</v>
      </c>
      <c r="EI141" s="126">
        <f t="shared" si="4189"/>
        <v>0</v>
      </c>
      <c r="EJ141" s="110"/>
      <c r="EK141" s="110">
        <v>0</v>
      </c>
      <c r="EL141" s="110">
        <f t="shared" si="351"/>
        <v>0</v>
      </c>
      <c r="EM141" s="110">
        <f t="shared" si="352"/>
        <v>0</v>
      </c>
      <c r="EN141" s="110">
        <f>SUM(EN142:EN143)</f>
        <v>0</v>
      </c>
      <c r="EO141" s="110">
        <f t="shared" ref="EO141" si="4518">SUM(EO142:EO143)</f>
        <v>0</v>
      </c>
      <c r="EP141" s="110">
        <f t="shared" ref="EP141" si="4519">SUM(EP142:EP143)</f>
        <v>0</v>
      </c>
      <c r="EQ141" s="110">
        <f t="shared" ref="EQ141" si="4520">SUM(EQ142:EQ143)</f>
        <v>0</v>
      </c>
      <c r="ER141" s="110">
        <f t="shared" ref="ER141" si="4521">SUM(ER142:ER143)</f>
        <v>0</v>
      </c>
      <c r="ES141" s="110">
        <f t="shared" ref="ES141" si="4522">SUM(ES142:ES143)</f>
        <v>0</v>
      </c>
      <c r="ET141" s="126">
        <f t="shared" si="4195"/>
        <v>0</v>
      </c>
      <c r="EU141" s="126">
        <f t="shared" si="4196"/>
        <v>0</v>
      </c>
      <c r="EV141" s="110"/>
      <c r="EW141" s="110"/>
      <c r="EX141" s="110">
        <f t="shared" si="358"/>
        <v>0</v>
      </c>
      <c r="EY141" s="110">
        <f t="shared" si="359"/>
        <v>0</v>
      </c>
      <c r="EZ141" s="110">
        <f>SUM(EZ142:EZ143)</f>
        <v>0</v>
      </c>
      <c r="FA141" s="110">
        <f t="shared" ref="FA141" si="4523">SUM(FA142:FA143)</f>
        <v>0</v>
      </c>
      <c r="FB141" s="110">
        <f t="shared" ref="FB141" si="4524">SUM(FB142:FB143)</f>
        <v>0</v>
      </c>
      <c r="FC141" s="110">
        <f t="shared" ref="FC141" si="4525">SUM(FC142:FC143)</f>
        <v>0</v>
      </c>
      <c r="FD141" s="110">
        <f t="shared" ref="FD141" si="4526">SUM(FD142:FD143)</f>
        <v>0</v>
      </c>
      <c r="FE141" s="110">
        <f t="shared" ref="FE141" si="4527">SUM(FE142:FE143)</f>
        <v>0</v>
      </c>
      <c r="FF141" s="126">
        <f t="shared" si="4202"/>
        <v>0</v>
      </c>
      <c r="FG141" s="126">
        <f t="shared" si="4203"/>
        <v>0</v>
      </c>
      <c r="FH141" s="110"/>
      <c r="FI141" s="110"/>
      <c r="FJ141" s="110">
        <f t="shared" si="365"/>
        <v>0</v>
      </c>
      <c r="FK141" s="110">
        <f t="shared" si="366"/>
        <v>0</v>
      </c>
      <c r="FL141" s="110">
        <f>SUM(FL142:FL143)</f>
        <v>0</v>
      </c>
      <c r="FM141" s="110">
        <f t="shared" ref="FM141" si="4528">SUM(FM142:FM143)</f>
        <v>0</v>
      </c>
      <c r="FN141" s="110">
        <f t="shared" ref="FN141" si="4529">SUM(FN142:FN143)</f>
        <v>0</v>
      </c>
      <c r="FO141" s="110">
        <f t="shared" ref="FO141" si="4530">SUM(FO142:FO143)</f>
        <v>0</v>
      </c>
      <c r="FP141" s="110">
        <f t="shared" ref="FP141" si="4531">SUM(FP142:FP143)</f>
        <v>0</v>
      </c>
      <c r="FQ141" s="110">
        <f t="shared" ref="FQ141" si="4532">SUM(FQ142:FQ143)</f>
        <v>0</v>
      </c>
      <c r="FR141" s="126">
        <f t="shared" si="4209"/>
        <v>0</v>
      </c>
      <c r="FS141" s="126">
        <f t="shared" si="4210"/>
        <v>0</v>
      </c>
      <c r="FT141" s="110"/>
      <c r="FU141" s="110">
        <v>0</v>
      </c>
      <c r="FV141" s="110">
        <f t="shared" si="372"/>
        <v>0</v>
      </c>
      <c r="FW141" s="110">
        <f t="shared" si="373"/>
        <v>0</v>
      </c>
      <c r="FX141" s="110">
        <f>SUM(FX142:FX143)</f>
        <v>0</v>
      </c>
      <c r="FY141" s="110">
        <f t="shared" ref="FY141" si="4533">SUM(FY142:FY143)</f>
        <v>0</v>
      </c>
      <c r="FZ141" s="110">
        <f t="shared" ref="FZ141" si="4534">SUM(FZ142:FZ143)</f>
        <v>0</v>
      </c>
      <c r="GA141" s="110">
        <f t="shared" ref="GA141" si="4535">SUM(GA142:GA143)</f>
        <v>0</v>
      </c>
      <c r="GB141" s="110">
        <f t="shared" ref="GB141" si="4536">SUM(GB142:GB143)</f>
        <v>0</v>
      </c>
      <c r="GC141" s="110">
        <f t="shared" ref="GC141" si="4537">SUM(GC142:GC143)</f>
        <v>0</v>
      </c>
      <c r="GD141" s="126">
        <f t="shared" si="4216"/>
        <v>0</v>
      </c>
      <c r="GE141" s="126">
        <f t="shared" si="4217"/>
        <v>0</v>
      </c>
      <c r="GF141" s="110">
        <f t="shared" si="4403"/>
        <v>2</v>
      </c>
      <c r="GG141" s="110">
        <f t="shared" si="4403"/>
        <v>489456.28480000002</v>
      </c>
      <c r="GH141" s="133">
        <f>SUM(GF141/12*$A$2)</f>
        <v>0.5</v>
      </c>
      <c r="GI141" s="199">
        <f>SUM(GG141/12*$A$2)</f>
        <v>122364.07120000001</v>
      </c>
      <c r="GJ141" s="110">
        <f>SUM(GJ142:GJ143)</f>
        <v>2</v>
      </c>
      <c r="GK141" s="110">
        <f t="shared" ref="GK141" si="4538">SUM(GK142:GK143)</f>
        <v>489456.28</v>
      </c>
      <c r="GL141" s="110">
        <f t="shared" ref="GL141" si="4539">SUM(GL142:GL143)</f>
        <v>0</v>
      </c>
      <c r="GM141" s="110">
        <f t="shared" ref="GM141" si="4540">SUM(GM142:GM143)</f>
        <v>0</v>
      </c>
      <c r="GN141" s="110">
        <f t="shared" ref="GN141" si="4541">SUM(GN142:GN143)</f>
        <v>2</v>
      </c>
      <c r="GO141" s="110">
        <f t="shared" ref="GO141" si="4542">SUM(GO142:GO143)</f>
        <v>489456.28</v>
      </c>
      <c r="GP141" s="110">
        <f t="shared" si="4409"/>
        <v>1.5</v>
      </c>
      <c r="GQ141" s="110">
        <f t="shared" si="4410"/>
        <v>367092.20880000002</v>
      </c>
      <c r="GR141" s="147"/>
      <c r="GS141" s="81"/>
      <c r="GT141" s="183">
        <v>244728.14240000001</v>
      </c>
      <c r="GU141" s="183">
        <f t="shared" si="4432"/>
        <v>244728.14</v>
      </c>
    </row>
    <row r="142" spans="2:203" ht="48" hidden="1" x14ac:dyDescent="0.2">
      <c r="B142" s="81" t="s">
        <v>214</v>
      </c>
      <c r="C142" s="84" t="s">
        <v>215</v>
      </c>
      <c r="D142" s="85">
        <v>414</v>
      </c>
      <c r="E142" s="86" t="s">
        <v>216</v>
      </c>
      <c r="F142" s="89">
        <v>33</v>
      </c>
      <c r="G142" s="101">
        <v>244728.14240000001</v>
      </c>
      <c r="H142" s="102"/>
      <c r="I142" s="102"/>
      <c r="J142" s="102"/>
      <c r="K142" s="102"/>
      <c r="L142" s="102">
        <f>VLOOKUP($D142,'факт '!$D$7:$AQ$89,3,0)</f>
        <v>0</v>
      </c>
      <c r="M142" s="102">
        <f>VLOOKUP($D142,'факт '!$D$7:$AQ$89,4,0)</f>
        <v>0</v>
      </c>
      <c r="N142" s="102"/>
      <c r="O142" s="102"/>
      <c r="P142" s="102">
        <f>SUM(L142+N142)</f>
        <v>0</v>
      </c>
      <c r="Q142" s="102">
        <f>SUM(M142+O142)</f>
        <v>0</v>
      </c>
      <c r="R142" s="103">
        <f t="shared" ref="R142" si="4543">SUM(L142-J142)</f>
        <v>0</v>
      </c>
      <c r="S142" s="103">
        <f t="shared" ref="S142" si="4544">SUM(M142-K142)</f>
        <v>0</v>
      </c>
      <c r="T142" s="102"/>
      <c r="U142" s="102"/>
      <c r="V142" s="102"/>
      <c r="W142" s="102"/>
      <c r="X142" s="102">
        <f>VLOOKUP($D142,'факт '!$D$7:$AQ$89,7,0)</f>
        <v>0</v>
      </c>
      <c r="Y142" s="102">
        <f>VLOOKUP($D142,'факт '!$D$7:$AQ$89,8,0)</f>
        <v>0</v>
      </c>
      <c r="Z142" s="102">
        <f>VLOOKUP($D142,'факт '!$D$7:$AQ$89,9,0)</f>
        <v>0</v>
      </c>
      <c r="AA142" s="102">
        <f>VLOOKUP($D142,'факт '!$D$7:$AQ$89,10,0)</f>
        <v>0</v>
      </c>
      <c r="AB142" s="102">
        <f>SUM(X142+Z142)</f>
        <v>0</v>
      </c>
      <c r="AC142" s="102">
        <f>SUM(Y142+AA142)</f>
        <v>0</v>
      </c>
      <c r="AD142" s="103">
        <f t="shared" ref="AD142" si="4545">SUM(X142-V142)</f>
        <v>0</v>
      </c>
      <c r="AE142" s="103">
        <f t="shared" ref="AE142" si="4546">SUM(Y142-W142)</f>
        <v>0</v>
      </c>
      <c r="AF142" s="102"/>
      <c r="AG142" s="102"/>
      <c r="AH142" s="102"/>
      <c r="AI142" s="102"/>
      <c r="AJ142" s="102">
        <f>VLOOKUP($D142,'факт '!$D$7:$AQ$89,5,0)</f>
        <v>0</v>
      </c>
      <c r="AK142" s="102">
        <f>VLOOKUP($D142,'факт '!$D$7:$AQ$89,6,0)</f>
        <v>0</v>
      </c>
      <c r="AL142" s="102"/>
      <c r="AM142" s="102"/>
      <c r="AN142" s="102">
        <f>SUM(AJ142+AL142)</f>
        <v>0</v>
      </c>
      <c r="AO142" s="102">
        <f>SUM(AK142+AM142)</f>
        <v>0</v>
      </c>
      <c r="AP142" s="103">
        <f t="shared" ref="AP142" si="4547">SUM(AJ142-AH142)</f>
        <v>0</v>
      </c>
      <c r="AQ142" s="103">
        <f t="shared" si="4133"/>
        <v>0</v>
      </c>
      <c r="AR142" s="102"/>
      <c r="AS142" s="102"/>
      <c r="AT142" s="102"/>
      <c r="AU142" s="102"/>
      <c r="AV142" s="102">
        <f>VLOOKUP($D142,'факт '!$D$7:$AQ$89,11,0)</f>
        <v>0</v>
      </c>
      <c r="AW142" s="102">
        <f>VLOOKUP($D142,'факт '!$D$7:$AQ$89,12,0)</f>
        <v>0</v>
      </c>
      <c r="AX142" s="102"/>
      <c r="AY142" s="102"/>
      <c r="AZ142" s="102">
        <f>SUM(AV142+AX142)</f>
        <v>0</v>
      </c>
      <c r="BA142" s="102">
        <f>SUM(AW142+AY142)</f>
        <v>0</v>
      </c>
      <c r="BB142" s="103">
        <f t="shared" si="4139"/>
        <v>0</v>
      </c>
      <c r="BC142" s="103">
        <f t="shared" si="4140"/>
        <v>0</v>
      </c>
      <c r="BD142" s="102"/>
      <c r="BE142" s="102"/>
      <c r="BF142" s="102"/>
      <c r="BG142" s="102"/>
      <c r="BH142" s="102">
        <f>VLOOKUP($D142,'факт '!$D$7:$AQ$89,15,0)</f>
        <v>2</v>
      </c>
      <c r="BI142" s="102">
        <f>VLOOKUP($D142,'факт '!$D$7:$AQ$89,16,0)</f>
        <v>489456.28</v>
      </c>
      <c r="BJ142" s="102">
        <f>VLOOKUP($D142,'факт '!$D$7:$AQ$89,17,0)</f>
        <v>0</v>
      </c>
      <c r="BK142" s="102">
        <f>VLOOKUP($D142,'факт '!$D$7:$AQ$89,18,0)</f>
        <v>0</v>
      </c>
      <c r="BL142" s="102">
        <f>SUM(BH142+BJ142)</f>
        <v>2</v>
      </c>
      <c r="BM142" s="102">
        <f>SUM(BI142+BK142)</f>
        <v>489456.28</v>
      </c>
      <c r="BN142" s="103">
        <f t="shared" si="4146"/>
        <v>2</v>
      </c>
      <c r="BO142" s="103">
        <f t="shared" si="4147"/>
        <v>489456.28</v>
      </c>
      <c r="BP142" s="102"/>
      <c r="BQ142" s="102"/>
      <c r="BR142" s="102"/>
      <c r="BS142" s="102"/>
      <c r="BT142" s="102">
        <f>VLOOKUP($D142,'факт '!$D$7:$AQ$89,19,0)</f>
        <v>0</v>
      </c>
      <c r="BU142" s="102">
        <f>VLOOKUP($D142,'факт '!$D$7:$AQ$89,20,0)</f>
        <v>0</v>
      </c>
      <c r="BV142" s="102">
        <f>VLOOKUP($D142,'факт '!$D$7:$AQ$89,21,0)</f>
        <v>0</v>
      </c>
      <c r="BW142" s="102">
        <f>VLOOKUP($D142,'факт '!$D$7:$AQ$89,22,0)</f>
        <v>0</v>
      </c>
      <c r="BX142" s="102">
        <f>SUM(BT142+BV142)</f>
        <v>0</v>
      </c>
      <c r="BY142" s="102">
        <f>SUM(BU142+BW142)</f>
        <v>0</v>
      </c>
      <c r="BZ142" s="103">
        <f t="shared" si="4153"/>
        <v>0</v>
      </c>
      <c r="CA142" s="103">
        <f t="shared" si="4154"/>
        <v>0</v>
      </c>
      <c r="CB142" s="102"/>
      <c r="CC142" s="102"/>
      <c r="CD142" s="102"/>
      <c r="CE142" s="102"/>
      <c r="CF142" s="102">
        <f>VLOOKUP($D142,'факт '!$D$7:$AQ$89,23,0)</f>
        <v>0</v>
      </c>
      <c r="CG142" s="102">
        <f>VLOOKUP($D142,'факт '!$D$7:$AQ$89,24,0)</f>
        <v>0</v>
      </c>
      <c r="CH142" s="102">
        <f>VLOOKUP($D142,'факт '!$D$7:$AQ$89,25,0)</f>
        <v>0</v>
      </c>
      <c r="CI142" s="102">
        <f>VLOOKUP($D142,'факт '!$D$7:$AQ$89,26,0)</f>
        <v>0</v>
      </c>
      <c r="CJ142" s="102">
        <f>SUM(CF142+CH142)</f>
        <v>0</v>
      </c>
      <c r="CK142" s="102">
        <f>SUM(CG142+CI142)</f>
        <v>0</v>
      </c>
      <c r="CL142" s="103">
        <f t="shared" si="4160"/>
        <v>0</v>
      </c>
      <c r="CM142" s="103">
        <f t="shared" si="4161"/>
        <v>0</v>
      </c>
      <c r="CN142" s="102"/>
      <c r="CO142" s="102"/>
      <c r="CP142" s="102"/>
      <c r="CQ142" s="102"/>
      <c r="CR142" s="102">
        <f>VLOOKUP($D142,'факт '!$D$7:$AQ$89,27,0)</f>
        <v>0</v>
      </c>
      <c r="CS142" s="102">
        <f>VLOOKUP($D142,'факт '!$D$7:$AQ$89,28,0)</f>
        <v>0</v>
      </c>
      <c r="CT142" s="102">
        <f>VLOOKUP($D142,'факт '!$D$7:$AQ$89,29,0)</f>
        <v>0</v>
      </c>
      <c r="CU142" s="102">
        <f>VLOOKUP($D142,'факт '!$D$7:$AQ$89,30,0)</f>
        <v>0</v>
      </c>
      <c r="CV142" s="102">
        <f>SUM(CR142+CT142)</f>
        <v>0</v>
      </c>
      <c r="CW142" s="102">
        <f>SUM(CS142+CU142)</f>
        <v>0</v>
      </c>
      <c r="CX142" s="103">
        <f t="shared" si="4167"/>
        <v>0</v>
      </c>
      <c r="CY142" s="103">
        <f t="shared" si="4168"/>
        <v>0</v>
      </c>
      <c r="CZ142" s="102"/>
      <c r="DA142" s="102"/>
      <c r="DB142" s="102"/>
      <c r="DC142" s="102"/>
      <c r="DD142" s="102">
        <f>VLOOKUP($D142,'факт '!$D$7:$AQ$89,31,0)</f>
        <v>0</v>
      </c>
      <c r="DE142" s="102">
        <f>VLOOKUP($D142,'факт '!$D$7:$AQ$89,32,0)</f>
        <v>0</v>
      </c>
      <c r="DF142" s="102"/>
      <c r="DG142" s="102"/>
      <c r="DH142" s="102">
        <f>SUM(DD142+DF142)</f>
        <v>0</v>
      </c>
      <c r="DI142" s="102">
        <f>SUM(DE142+DG142)</f>
        <v>0</v>
      </c>
      <c r="DJ142" s="103">
        <f t="shared" si="4174"/>
        <v>0</v>
      </c>
      <c r="DK142" s="103">
        <f t="shared" si="4175"/>
        <v>0</v>
      </c>
      <c r="DL142" s="102"/>
      <c r="DM142" s="102"/>
      <c r="DN142" s="102"/>
      <c r="DO142" s="102"/>
      <c r="DP142" s="102">
        <f>VLOOKUP($D142,'факт '!$D$7:$AQ$89,13,0)</f>
        <v>0</v>
      </c>
      <c r="DQ142" s="102">
        <f>VLOOKUP($D142,'факт '!$D$7:$AQ$89,14,0)</f>
        <v>0</v>
      </c>
      <c r="DR142" s="102"/>
      <c r="DS142" s="102"/>
      <c r="DT142" s="102">
        <f>SUM(DP142+DR142)</f>
        <v>0</v>
      </c>
      <c r="DU142" s="102">
        <f>SUM(DQ142+DS142)</f>
        <v>0</v>
      </c>
      <c r="DV142" s="103">
        <f t="shared" si="4181"/>
        <v>0</v>
      </c>
      <c r="DW142" s="103">
        <f t="shared" si="4182"/>
        <v>0</v>
      </c>
      <c r="DX142" s="102"/>
      <c r="DY142" s="102"/>
      <c r="DZ142" s="102"/>
      <c r="EA142" s="102"/>
      <c r="EB142" s="102">
        <f>VLOOKUP($D142,'факт '!$D$7:$AQ$89,33,0)</f>
        <v>0</v>
      </c>
      <c r="EC142" s="102">
        <f>VLOOKUP($D142,'факт '!$D$7:$AQ$89,34,0)</f>
        <v>0</v>
      </c>
      <c r="ED142" s="102">
        <f>VLOOKUP($D142,'факт '!$D$7:$AQ$89,35,0)</f>
        <v>0</v>
      </c>
      <c r="EE142" s="102">
        <f>VLOOKUP($D142,'факт '!$D$7:$AQ$89,36,0)</f>
        <v>0</v>
      </c>
      <c r="EF142" s="102">
        <f>SUM(EB142+ED142)</f>
        <v>0</v>
      </c>
      <c r="EG142" s="102">
        <f>SUM(EC142+EE142)</f>
        <v>0</v>
      </c>
      <c r="EH142" s="103">
        <f t="shared" si="4188"/>
        <v>0</v>
      </c>
      <c r="EI142" s="103">
        <f t="shared" si="4189"/>
        <v>0</v>
      </c>
      <c r="EJ142" s="102"/>
      <c r="EK142" s="102"/>
      <c r="EL142" s="102"/>
      <c r="EM142" s="102"/>
      <c r="EN142" s="102">
        <f>VLOOKUP($D142,'факт '!$D$7:$AQ$89,37,0)</f>
        <v>0</v>
      </c>
      <c r="EO142" s="102">
        <f>VLOOKUP($D142,'факт '!$D$7:$AQ$89,38,0)</f>
        <v>0</v>
      </c>
      <c r="EP142" s="102">
        <f>VLOOKUP($D142,'факт '!$D$7:$AQ$89,39,0)</f>
        <v>0</v>
      </c>
      <c r="EQ142" s="102">
        <f>VLOOKUP($D142,'факт '!$D$7:$AQ$89,40,0)</f>
        <v>0</v>
      </c>
      <c r="ER142" s="102">
        <f>SUM(EN142+EP142)</f>
        <v>0</v>
      </c>
      <c r="ES142" s="102">
        <f>SUM(EO142+EQ142)</f>
        <v>0</v>
      </c>
      <c r="ET142" s="103">
        <f t="shared" si="4195"/>
        <v>0</v>
      </c>
      <c r="EU142" s="103">
        <f t="shared" si="4196"/>
        <v>0</v>
      </c>
      <c r="EV142" s="102"/>
      <c r="EW142" s="102"/>
      <c r="EX142" s="102"/>
      <c r="EY142" s="102"/>
      <c r="EZ142" s="102"/>
      <c r="FA142" s="102"/>
      <c r="FB142" s="102"/>
      <c r="FC142" s="102"/>
      <c r="FD142" s="102">
        <f t="shared" ref="FD142:FD143" si="4548">SUM(EZ142+FB142)</f>
        <v>0</v>
      </c>
      <c r="FE142" s="102">
        <f t="shared" ref="FE142:FE143" si="4549">SUM(FA142+FC142)</f>
        <v>0</v>
      </c>
      <c r="FF142" s="103">
        <f t="shared" si="4202"/>
        <v>0</v>
      </c>
      <c r="FG142" s="103">
        <f t="shared" si="4203"/>
        <v>0</v>
      </c>
      <c r="FH142" s="102"/>
      <c r="FI142" s="102"/>
      <c r="FJ142" s="102"/>
      <c r="FK142" s="102"/>
      <c r="FL142" s="102"/>
      <c r="FM142" s="102"/>
      <c r="FN142" s="102"/>
      <c r="FO142" s="102"/>
      <c r="FP142" s="102">
        <f t="shared" ref="FP142:FP143" si="4550">SUM(FL142+FN142)</f>
        <v>0</v>
      </c>
      <c r="FQ142" s="102">
        <f t="shared" ref="FQ142:FQ143" si="4551">SUM(FM142+FO142)</f>
        <v>0</v>
      </c>
      <c r="FR142" s="103">
        <f t="shared" si="4209"/>
        <v>0</v>
      </c>
      <c r="FS142" s="103">
        <f t="shared" si="4210"/>
        <v>0</v>
      </c>
      <c r="FT142" s="102"/>
      <c r="FU142" s="102"/>
      <c r="FV142" s="102"/>
      <c r="FW142" s="102"/>
      <c r="FX142" s="102"/>
      <c r="FY142" s="102"/>
      <c r="FZ142" s="102"/>
      <c r="GA142" s="102"/>
      <c r="GB142" s="102">
        <f t="shared" ref="GB142:GB143" si="4552">SUM(FX142+FZ142)</f>
        <v>0</v>
      </c>
      <c r="GC142" s="102">
        <f t="shared" ref="GC142:GC143" si="4553">SUM(FY142+GA142)</f>
        <v>0</v>
      </c>
      <c r="GD142" s="103">
        <f t="shared" si="4216"/>
        <v>0</v>
      </c>
      <c r="GE142" s="103">
        <f t="shared" si="4217"/>
        <v>0</v>
      </c>
      <c r="GF142" s="102">
        <f t="shared" ref="GF142:GF143" si="4554">SUM(H142,T142,AF142,AR142,BD142,BP142,CB142,CN142,CZ142,DL142,DX142,EJ142,EV142)</f>
        <v>0</v>
      </c>
      <c r="GG142" s="102">
        <f t="shared" ref="GG142:GG143" si="4555">SUM(I142,U142,AG142,AS142,BE142,BQ142,CC142,CO142,DA142,DM142,DY142,EK142,EW142)</f>
        <v>0</v>
      </c>
      <c r="GH142" s="102">
        <f t="shared" ref="GH142:GH143" si="4556">SUM(J142,V142,AH142,AT142,BF142,BR142,CD142,CP142,DB142,DN142,DZ142,EL142,EX142)</f>
        <v>0</v>
      </c>
      <c r="GI142" s="102">
        <f t="shared" ref="GI142:GI143" si="4557">SUM(K142,W142,AI142,AU142,BG142,BS142,CE142,CQ142,DC142,DO142,EA142,EM142,EY142)</f>
        <v>0</v>
      </c>
      <c r="GJ142" s="102">
        <f t="shared" ref="GJ142" si="4558">SUM(L142,X142,AJ142,AV142,BH142,BT142,CF142,CR142,DD142,DP142,EB142,EN142,EZ142)</f>
        <v>2</v>
      </c>
      <c r="GK142" s="102">
        <f t="shared" ref="GK142" si="4559">SUM(M142,Y142,AK142,AW142,BI142,BU142,CG142,CS142,DE142,DQ142,EC142,EO142,FA142)</f>
        <v>489456.28</v>
      </c>
      <c r="GL142" s="102">
        <f t="shared" ref="GL142" si="4560">SUM(N142,Z142,AL142,AX142,BJ142,BV142,CH142,CT142,DF142,DR142,ED142,EP142,FB142)</f>
        <v>0</v>
      </c>
      <c r="GM142" s="102">
        <f t="shared" ref="GM142" si="4561">SUM(O142,AA142,AM142,AY142,BK142,BW142,CI142,CU142,DG142,DS142,EE142,EQ142,FC142)</f>
        <v>0</v>
      </c>
      <c r="GN142" s="102">
        <f t="shared" ref="GN142" si="4562">SUM(P142,AB142,AN142,AZ142,BL142,BX142,CJ142,CV142,DH142,DT142,EF142,ER142,FD142)</f>
        <v>2</v>
      </c>
      <c r="GO142" s="102">
        <f t="shared" ref="GO142" si="4563">SUM(Q142,AC142,AO142,BA142,BM142,BY142,CK142,CW142,DI142,DU142,EG142,ES142,FE142)</f>
        <v>489456.28</v>
      </c>
      <c r="GP142" s="102"/>
      <c r="GQ142" s="102"/>
      <c r="GR142" s="147"/>
      <c r="GS142" s="81"/>
      <c r="GT142" s="183">
        <v>244728.14240000001</v>
      </c>
      <c r="GU142" s="183">
        <f t="shared" si="4432"/>
        <v>244728.14</v>
      </c>
    </row>
    <row r="143" spans="2:203" hidden="1" x14ac:dyDescent="0.2">
      <c r="B143" s="81"/>
      <c r="C143" s="84"/>
      <c r="D143" s="85"/>
      <c r="E143" s="86"/>
      <c r="F143" s="89"/>
      <c r="G143" s="101"/>
      <c r="H143" s="102"/>
      <c r="I143" s="102"/>
      <c r="J143" s="102"/>
      <c r="K143" s="102"/>
      <c r="L143" s="102"/>
      <c r="M143" s="102"/>
      <c r="N143" s="102"/>
      <c r="O143" s="102"/>
      <c r="P143" s="102">
        <f t="shared" si="4433"/>
        <v>0</v>
      </c>
      <c r="Q143" s="102">
        <f t="shared" si="4434"/>
        <v>0</v>
      </c>
      <c r="R143" s="103">
        <f t="shared" si="2536"/>
        <v>0</v>
      </c>
      <c r="S143" s="103">
        <f t="shared" si="2537"/>
        <v>0</v>
      </c>
      <c r="T143" s="102"/>
      <c r="U143" s="102"/>
      <c r="V143" s="102"/>
      <c r="W143" s="102"/>
      <c r="X143" s="102"/>
      <c r="Y143" s="102"/>
      <c r="Z143" s="102"/>
      <c r="AA143" s="102"/>
      <c r="AB143" s="102">
        <f t="shared" ref="AB143" si="4564">SUM(X143+Z143)</f>
        <v>0</v>
      </c>
      <c r="AC143" s="102">
        <f t="shared" ref="AC143" si="4565">SUM(Y143+AA143)</f>
        <v>0</v>
      </c>
      <c r="AD143" s="103">
        <f t="shared" si="4125"/>
        <v>0</v>
      </c>
      <c r="AE143" s="103">
        <f t="shared" si="4126"/>
        <v>0</v>
      </c>
      <c r="AF143" s="102"/>
      <c r="AG143" s="102"/>
      <c r="AH143" s="102"/>
      <c r="AI143" s="102"/>
      <c r="AJ143" s="102"/>
      <c r="AK143" s="102"/>
      <c r="AL143" s="102"/>
      <c r="AM143" s="102"/>
      <c r="AN143" s="102">
        <f t="shared" ref="AN143" si="4566">SUM(AJ143+AL143)</f>
        <v>0</v>
      </c>
      <c r="AO143" s="102">
        <f t="shared" ref="AO143" si="4567">SUM(AK143+AM143)</f>
        <v>0</v>
      </c>
      <c r="AP143" s="103">
        <f t="shared" si="4132"/>
        <v>0</v>
      </c>
      <c r="AQ143" s="103">
        <f t="shared" si="4133"/>
        <v>0</v>
      </c>
      <c r="AR143" s="102"/>
      <c r="AS143" s="102"/>
      <c r="AT143" s="102"/>
      <c r="AU143" s="102"/>
      <c r="AV143" s="102"/>
      <c r="AW143" s="102"/>
      <c r="AX143" s="102"/>
      <c r="AY143" s="102"/>
      <c r="AZ143" s="102">
        <f t="shared" ref="AZ143" si="4568">SUM(AV143+AX143)</f>
        <v>0</v>
      </c>
      <c r="BA143" s="102">
        <f t="shared" ref="BA143" si="4569">SUM(AW143+AY143)</f>
        <v>0</v>
      </c>
      <c r="BB143" s="103">
        <f t="shared" si="4139"/>
        <v>0</v>
      </c>
      <c r="BC143" s="103">
        <f t="shared" si="4140"/>
        <v>0</v>
      </c>
      <c r="BD143" s="102"/>
      <c r="BE143" s="102"/>
      <c r="BF143" s="102"/>
      <c r="BG143" s="102"/>
      <c r="BH143" s="102"/>
      <c r="BI143" s="102"/>
      <c r="BJ143" s="102"/>
      <c r="BK143" s="102"/>
      <c r="BL143" s="102">
        <f t="shared" ref="BL143" si="4570">SUM(BH143+BJ143)</f>
        <v>0</v>
      </c>
      <c r="BM143" s="102">
        <f t="shared" ref="BM143" si="4571">SUM(BI143+BK143)</f>
        <v>0</v>
      </c>
      <c r="BN143" s="103">
        <f t="shared" si="4146"/>
        <v>0</v>
      </c>
      <c r="BO143" s="103">
        <f t="shared" si="4147"/>
        <v>0</v>
      </c>
      <c r="BP143" s="102"/>
      <c r="BQ143" s="102"/>
      <c r="BR143" s="102"/>
      <c r="BS143" s="102"/>
      <c r="BT143" s="102"/>
      <c r="BU143" s="102"/>
      <c r="BV143" s="102"/>
      <c r="BW143" s="102"/>
      <c r="BX143" s="102">
        <f t="shared" ref="BX143" si="4572">SUM(BT143+BV143)</f>
        <v>0</v>
      </c>
      <c r="BY143" s="102">
        <f t="shared" ref="BY143" si="4573">SUM(BU143+BW143)</f>
        <v>0</v>
      </c>
      <c r="BZ143" s="103">
        <f t="shared" si="4153"/>
        <v>0</v>
      </c>
      <c r="CA143" s="103">
        <f t="shared" si="4154"/>
        <v>0</v>
      </c>
      <c r="CB143" s="102"/>
      <c r="CC143" s="102"/>
      <c r="CD143" s="102"/>
      <c r="CE143" s="102"/>
      <c r="CF143" s="102"/>
      <c r="CG143" s="102"/>
      <c r="CH143" s="102"/>
      <c r="CI143" s="102"/>
      <c r="CJ143" s="102">
        <f t="shared" ref="CJ143" si="4574">SUM(CF143+CH143)</f>
        <v>0</v>
      </c>
      <c r="CK143" s="102">
        <f t="shared" ref="CK143" si="4575">SUM(CG143+CI143)</f>
        <v>0</v>
      </c>
      <c r="CL143" s="103">
        <f t="shared" si="4160"/>
        <v>0</v>
      </c>
      <c r="CM143" s="103">
        <f t="shared" si="4161"/>
        <v>0</v>
      </c>
      <c r="CN143" s="102"/>
      <c r="CO143" s="102"/>
      <c r="CP143" s="102"/>
      <c r="CQ143" s="102"/>
      <c r="CR143" s="102"/>
      <c r="CS143" s="102"/>
      <c r="CT143" s="102"/>
      <c r="CU143" s="102"/>
      <c r="CV143" s="102">
        <f t="shared" ref="CV143" si="4576">SUM(CR143+CT143)</f>
        <v>0</v>
      </c>
      <c r="CW143" s="102">
        <f t="shared" ref="CW143" si="4577">SUM(CS143+CU143)</f>
        <v>0</v>
      </c>
      <c r="CX143" s="103">
        <f t="shared" si="4167"/>
        <v>0</v>
      </c>
      <c r="CY143" s="103">
        <f t="shared" si="4168"/>
        <v>0</v>
      </c>
      <c r="CZ143" s="102"/>
      <c r="DA143" s="102"/>
      <c r="DB143" s="102"/>
      <c r="DC143" s="102"/>
      <c r="DD143" s="102"/>
      <c r="DE143" s="102"/>
      <c r="DF143" s="102"/>
      <c r="DG143" s="102"/>
      <c r="DH143" s="102">
        <f t="shared" ref="DH143" si="4578">SUM(DD143+DF143)</f>
        <v>0</v>
      </c>
      <c r="DI143" s="102">
        <f t="shared" ref="DI143" si="4579">SUM(DE143+DG143)</f>
        <v>0</v>
      </c>
      <c r="DJ143" s="103">
        <f t="shared" si="4174"/>
        <v>0</v>
      </c>
      <c r="DK143" s="103">
        <f t="shared" si="4175"/>
        <v>0</v>
      </c>
      <c r="DL143" s="102"/>
      <c r="DM143" s="102"/>
      <c r="DN143" s="102"/>
      <c r="DO143" s="102"/>
      <c r="DP143" s="102"/>
      <c r="DQ143" s="102"/>
      <c r="DR143" s="102"/>
      <c r="DS143" s="102"/>
      <c r="DT143" s="102">
        <f t="shared" ref="DT143" si="4580">SUM(DP143+DR143)</f>
        <v>0</v>
      </c>
      <c r="DU143" s="102">
        <f t="shared" ref="DU143" si="4581">SUM(DQ143+DS143)</f>
        <v>0</v>
      </c>
      <c r="DV143" s="103">
        <f t="shared" si="4181"/>
        <v>0</v>
      </c>
      <c r="DW143" s="103">
        <f t="shared" si="4182"/>
        <v>0</v>
      </c>
      <c r="DX143" s="102"/>
      <c r="DY143" s="102"/>
      <c r="DZ143" s="102"/>
      <c r="EA143" s="102"/>
      <c r="EB143" s="102"/>
      <c r="EC143" s="102"/>
      <c r="ED143" s="102"/>
      <c r="EE143" s="102"/>
      <c r="EF143" s="102">
        <f t="shared" ref="EF143" si="4582">SUM(EB143+ED143)</f>
        <v>0</v>
      </c>
      <c r="EG143" s="102">
        <f t="shared" ref="EG143" si="4583">SUM(EC143+EE143)</f>
        <v>0</v>
      </c>
      <c r="EH143" s="103">
        <f t="shared" si="4188"/>
        <v>0</v>
      </c>
      <c r="EI143" s="103">
        <f t="shared" si="4189"/>
        <v>0</v>
      </c>
      <c r="EJ143" s="102"/>
      <c r="EK143" s="102"/>
      <c r="EL143" s="102"/>
      <c r="EM143" s="102"/>
      <c r="EN143" s="102"/>
      <c r="EO143" s="102"/>
      <c r="EP143" s="102"/>
      <c r="EQ143" s="102"/>
      <c r="ER143" s="102">
        <f t="shared" ref="ER143" si="4584">SUM(EN143+EP143)</f>
        <v>0</v>
      </c>
      <c r="ES143" s="102">
        <f t="shared" ref="ES143" si="4585">SUM(EO143+EQ143)</f>
        <v>0</v>
      </c>
      <c r="ET143" s="103">
        <f t="shared" si="4195"/>
        <v>0</v>
      </c>
      <c r="EU143" s="103">
        <f t="shared" si="4196"/>
        <v>0</v>
      </c>
      <c r="EV143" s="102"/>
      <c r="EW143" s="102"/>
      <c r="EX143" s="102"/>
      <c r="EY143" s="102"/>
      <c r="EZ143" s="102"/>
      <c r="FA143" s="102"/>
      <c r="FB143" s="102"/>
      <c r="FC143" s="102"/>
      <c r="FD143" s="102">
        <f t="shared" si="4548"/>
        <v>0</v>
      </c>
      <c r="FE143" s="102">
        <f t="shared" si="4549"/>
        <v>0</v>
      </c>
      <c r="FF143" s="103">
        <f t="shared" si="4202"/>
        <v>0</v>
      </c>
      <c r="FG143" s="103">
        <f t="shared" si="4203"/>
        <v>0</v>
      </c>
      <c r="FH143" s="102"/>
      <c r="FI143" s="102"/>
      <c r="FJ143" s="102"/>
      <c r="FK143" s="102"/>
      <c r="FL143" s="102"/>
      <c r="FM143" s="102"/>
      <c r="FN143" s="102"/>
      <c r="FO143" s="102"/>
      <c r="FP143" s="102">
        <f t="shared" si="4550"/>
        <v>0</v>
      </c>
      <c r="FQ143" s="102">
        <f t="shared" si="4551"/>
        <v>0</v>
      </c>
      <c r="FR143" s="103">
        <f t="shared" si="4209"/>
        <v>0</v>
      </c>
      <c r="FS143" s="103">
        <f t="shared" si="4210"/>
        <v>0</v>
      </c>
      <c r="FT143" s="102"/>
      <c r="FU143" s="102"/>
      <c r="FV143" s="102"/>
      <c r="FW143" s="102"/>
      <c r="FX143" s="102"/>
      <c r="FY143" s="102"/>
      <c r="FZ143" s="102"/>
      <c r="GA143" s="102"/>
      <c r="GB143" s="102">
        <f t="shared" si="4552"/>
        <v>0</v>
      </c>
      <c r="GC143" s="102">
        <f t="shared" si="4553"/>
        <v>0</v>
      </c>
      <c r="GD143" s="103">
        <f t="shared" si="4216"/>
        <v>0</v>
      </c>
      <c r="GE143" s="103">
        <f t="shared" si="4217"/>
        <v>0</v>
      </c>
      <c r="GF143" s="102">
        <f t="shared" si="4554"/>
        <v>0</v>
      </c>
      <c r="GG143" s="102">
        <f t="shared" si="4555"/>
        <v>0</v>
      </c>
      <c r="GH143" s="102">
        <f t="shared" si="4556"/>
        <v>0</v>
      </c>
      <c r="GI143" s="102">
        <f t="shared" si="4557"/>
        <v>0</v>
      </c>
      <c r="GJ143" s="102">
        <f t="shared" ref="GJ143" si="4586">SUM(L143,X143,AJ143,AV143,BH143,BT143,CF143,CR143,DD143,DP143,EB143,EN143,EZ143)</f>
        <v>0</v>
      </c>
      <c r="GK143" s="102">
        <f t="shared" ref="GK143" si="4587">SUM(M143,Y143,AK143,AW143,BI143,BU143,CG143,CS143,DE143,DQ143,EC143,EO143,FA143)</f>
        <v>0</v>
      </c>
      <c r="GL143" s="102">
        <f t="shared" ref="GL143" si="4588">SUM(N143,Z143,AL143,AX143,BJ143,BV143,CH143,CT143,DF143,DR143,ED143,EP143,FB143)</f>
        <v>0</v>
      </c>
      <c r="GM143" s="102">
        <f t="shared" ref="GM143" si="4589">SUM(O143,AA143,AM143,AY143,BK143,BW143,CI143,CU143,DG143,DS143,EE143,EQ143,FC143)</f>
        <v>0</v>
      </c>
      <c r="GN143" s="102">
        <f t="shared" ref="GN143" si="4590">SUM(P143,AB143,AN143,AZ143,BL143,BX143,CJ143,CV143,DH143,DT143,EF143,ER143,FD143)</f>
        <v>0</v>
      </c>
      <c r="GO143" s="102">
        <f t="shared" ref="GO143" si="4591">SUM(Q143,AC143,AO143,BA143,BM143,BY143,CK143,CW143,DI143,DU143,EG143,ES143,FE143)</f>
        <v>0</v>
      </c>
      <c r="GP143" s="102"/>
      <c r="GQ143" s="102"/>
      <c r="GR143" s="147"/>
      <c r="GS143" s="81"/>
      <c r="GT143" s="183"/>
      <c r="GU143" s="183"/>
    </row>
    <row r="144" spans="2:203" hidden="1" x14ac:dyDescent="0.2">
      <c r="B144" s="105"/>
      <c r="C144" s="106"/>
      <c r="D144" s="107"/>
      <c r="E144" s="108" t="s">
        <v>64</v>
      </c>
      <c r="F144" s="108"/>
      <c r="G144" s="109"/>
      <c r="H144" s="110">
        <f>SUM(H145:H162)</f>
        <v>28</v>
      </c>
      <c r="I144" s="110">
        <f t="shared" ref="I144:BS144" si="4592">SUM(I145:I162)</f>
        <v>4372595.5614</v>
      </c>
      <c r="J144" s="110">
        <f t="shared" si="4592"/>
        <v>7</v>
      </c>
      <c r="K144" s="110">
        <f t="shared" si="4592"/>
        <v>1093148.89035</v>
      </c>
      <c r="L144" s="110">
        <f>SUM(L162,L158,L154,L145)</f>
        <v>8</v>
      </c>
      <c r="M144" s="110">
        <f t="shared" ref="M144:Q144" si="4593">SUM(M162,M158,M154,M145)</f>
        <v>1076561.2</v>
      </c>
      <c r="N144" s="110">
        <f t="shared" si="4593"/>
        <v>0</v>
      </c>
      <c r="O144" s="110">
        <f t="shared" si="4593"/>
        <v>0</v>
      </c>
      <c r="P144" s="110">
        <f t="shared" si="4593"/>
        <v>8</v>
      </c>
      <c r="Q144" s="110">
        <f t="shared" si="4593"/>
        <v>1076561.2</v>
      </c>
      <c r="R144" s="103">
        <f t="shared" si="2536"/>
        <v>1</v>
      </c>
      <c r="S144" s="103">
        <f t="shared" si="2537"/>
        <v>-16587.690350000048</v>
      </c>
      <c r="T144" s="110">
        <f t="shared" si="4592"/>
        <v>683</v>
      </c>
      <c r="U144" s="110">
        <f t="shared" si="4592"/>
        <v>102389037.5676</v>
      </c>
      <c r="V144" s="110">
        <f t="shared" si="4592"/>
        <v>170.75</v>
      </c>
      <c r="W144" s="110">
        <f t="shared" si="4592"/>
        <v>25597259.391899999</v>
      </c>
      <c r="X144" s="110">
        <f>SUM(X162,X158,X155,X145)</f>
        <v>179</v>
      </c>
      <c r="Y144" s="110">
        <f t="shared" ref="Y144:AC144" si="4594">SUM(Y162,Y158,Y155,Y145)</f>
        <v>26080930.169999998</v>
      </c>
      <c r="Z144" s="110">
        <f t="shared" si="4594"/>
        <v>7</v>
      </c>
      <c r="AA144" s="110">
        <f t="shared" si="4594"/>
        <v>1142061.02</v>
      </c>
      <c r="AB144" s="110">
        <f t="shared" si="4594"/>
        <v>186</v>
      </c>
      <c r="AC144" s="110">
        <f t="shared" si="4594"/>
        <v>27222991.189999998</v>
      </c>
      <c r="AD144" s="103">
        <f t="shared" si="4125"/>
        <v>8.25</v>
      </c>
      <c r="AE144" s="103">
        <f t="shared" si="4126"/>
        <v>483670.77809999883</v>
      </c>
      <c r="AF144" s="110">
        <f t="shared" si="4592"/>
        <v>0</v>
      </c>
      <c r="AG144" s="110">
        <f t="shared" si="4592"/>
        <v>0</v>
      </c>
      <c r="AH144" s="110">
        <f t="shared" si="4592"/>
        <v>0</v>
      </c>
      <c r="AI144" s="110">
        <f t="shared" si="4592"/>
        <v>0</v>
      </c>
      <c r="AJ144" s="110">
        <f>SUM(AJ162,AJ158,AJ155,AJ145)</f>
        <v>0</v>
      </c>
      <c r="AK144" s="110">
        <f t="shared" ref="AK144" si="4595">SUM(AK162,AK158,AK155,AK145)</f>
        <v>0</v>
      </c>
      <c r="AL144" s="110">
        <f t="shared" ref="AL144" si="4596">SUM(AL162,AL158,AL155,AL145)</f>
        <v>0</v>
      </c>
      <c r="AM144" s="110">
        <f t="shared" ref="AM144" si="4597">SUM(AM162,AM158,AM155,AM145)</f>
        <v>0</v>
      </c>
      <c r="AN144" s="110">
        <f t="shared" ref="AN144" si="4598">SUM(AN162,AN158,AN155,AN145)</f>
        <v>0</v>
      </c>
      <c r="AO144" s="110">
        <f t="shared" ref="AO144" si="4599">SUM(AO162,AO158,AO155,AO145)</f>
        <v>0</v>
      </c>
      <c r="AP144" s="103">
        <f t="shared" si="4132"/>
        <v>0</v>
      </c>
      <c r="AQ144" s="103">
        <f t="shared" si="4133"/>
        <v>0</v>
      </c>
      <c r="AR144" s="110">
        <f t="shared" si="4592"/>
        <v>0</v>
      </c>
      <c r="AS144" s="110">
        <f t="shared" si="4592"/>
        <v>0</v>
      </c>
      <c r="AT144" s="110">
        <f t="shared" si="4592"/>
        <v>0</v>
      </c>
      <c r="AU144" s="110">
        <f t="shared" si="4592"/>
        <v>0</v>
      </c>
      <c r="AV144" s="110">
        <f>SUM(AV162,AV158,AV155,AV145)</f>
        <v>0</v>
      </c>
      <c r="AW144" s="110">
        <f t="shared" ref="AW144" si="4600">SUM(AW162,AW158,AW155,AW145)</f>
        <v>0</v>
      </c>
      <c r="AX144" s="110">
        <f t="shared" ref="AX144" si="4601">SUM(AX162,AX158,AX155,AX145)</f>
        <v>0</v>
      </c>
      <c r="AY144" s="110">
        <f t="shared" ref="AY144" si="4602">SUM(AY162,AY158,AY155,AY145)</f>
        <v>0</v>
      </c>
      <c r="AZ144" s="110">
        <f t="shared" ref="AZ144" si="4603">SUM(AZ162,AZ158,AZ155,AZ145)</f>
        <v>0</v>
      </c>
      <c r="BA144" s="110">
        <f t="shared" ref="BA144" si="4604">SUM(BA162,BA158,BA155,BA145)</f>
        <v>0</v>
      </c>
      <c r="BB144" s="103">
        <f t="shared" si="4139"/>
        <v>0</v>
      </c>
      <c r="BC144" s="103">
        <f t="shared" si="4140"/>
        <v>0</v>
      </c>
      <c r="BD144" s="110">
        <f t="shared" si="4592"/>
        <v>232</v>
      </c>
      <c r="BE144" s="110">
        <f t="shared" si="4592"/>
        <v>33371031.781599998</v>
      </c>
      <c r="BF144" s="110">
        <f t="shared" si="4592"/>
        <v>58</v>
      </c>
      <c r="BG144" s="110">
        <f t="shared" si="4592"/>
        <v>8342757.9454000005</v>
      </c>
      <c r="BH144" s="110">
        <f>SUM(BH162,BH158,BH155,BH145)</f>
        <v>32</v>
      </c>
      <c r="BI144" s="110">
        <f t="shared" ref="BI144" si="4605">SUM(BI162,BI158,BI155,BI145)</f>
        <v>4831669.1899999995</v>
      </c>
      <c r="BJ144" s="110">
        <f t="shared" ref="BJ144" si="4606">SUM(BJ162,BJ158,BJ155,BJ145)</f>
        <v>1</v>
      </c>
      <c r="BK144" s="110">
        <f t="shared" ref="BK144" si="4607">SUM(BK162,BK158,BK155,BK145)</f>
        <v>134570.15</v>
      </c>
      <c r="BL144" s="110">
        <f t="shared" ref="BL144" si="4608">SUM(BL162,BL158,BL155,BL145)</f>
        <v>33</v>
      </c>
      <c r="BM144" s="110">
        <f t="shared" ref="BM144" si="4609">SUM(BM162,BM158,BM155,BM145)</f>
        <v>4966239.3399999989</v>
      </c>
      <c r="BN144" s="103">
        <f t="shared" si="4146"/>
        <v>-26</v>
      </c>
      <c r="BO144" s="103">
        <f t="shared" si="4147"/>
        <v>-3511088.7554000011</v>
      </c>
      <c r="BP144" s="110">
        <f t="shared" si="4592"/>
        <v>0</v>
      </c>
      <c r="BQ144" s="110">
        <f t="shared" si="4592"/>
        <v>0</v>
      </c>
      <c r="BR144" s="110">
        <f t="shared" si="4592"/>
        <v>0</v>
      </c>
      <c r="BS144" s="110">
        <f t="shared" si="4592"/>
        <v>0</v>
      </c>
      <c r="BT144" s="110">
        <f>SUM(BT162,BT158,BT155,BT145)</f>
        <v>0</v>
      </c>
      <c r="BU144" s="110">
        <f t="shared" ref="BU144" si="4610">SUM(BU162,BU158,BU155,BU145)</f>
        <v>0</v>
      </c>
      <c r="BV144" s="110">
        <f t="shared" ref="BV144" si="4611">SUM(BV162,BV158,BV155,BV145)</f>
        <v>0</v>
      </c>
      <c r="BW144" s="110">
        <f t="shared" ref="BW144" si="4612">SUM(BW162,BW158,BW155,BW145)</f>
        <v>0</v>
      </c>
      <c r="BX144" s="110">
        <f t="shared" ref="BX144" si="4613">SUM(BX162,BX158,BX155,BX145)</f>
        <v>0</v>
      </c>
      <c r="BY144" s="110">
        <f t="shared" ref="BY144" si="4614">SUM(BY162,BY158,BY155,BY145)</f>
        <v>0</v>
      </c>
      <c r="BZ144" s="103">
        <f t="shared" si="4153"/>
        <v>0</v>
      </c>
      <c r="CA144" s="103">
        <f t="shared" si="4154"/>
        <v>0</v>
      </c>
      <c r="CB144" s="110">
        <f t="shared" ref="CB144:EA144" si="4615">SUM(CB145:CB162)</f>
        <v>0</v>
      </c>
      <c r="CC144" s="110">
        <f t="shared" si="4615"/>
        <v>0</v>
      </c>
      <c r="CD144" s="110">
        <f t="shared" si="4615"/>
        <v>0</v>
      </c>
      <c r="CE144" s="110">
        <f t="shared" si="4615"/>
        <v>0</v>
      </c>
      <c r="CF144" s="110">
        <f>SUM(CF162,CF158,CF155,CF145)</f>
        <v>0</v>
      </c>
      <c r="CG144" s="110">
        <f t="shared" ref="CG144" si="4616">SUM(CG162,CG158,CG155,CG145)</f>
        <v>0</v>
      </c>
      <c r="CH144" s="110">
        <f t="shared" ref="CH144" si="4617">SUM(CH162,CH158,CH155,CH145)</f>
        <v>0</v>
      </c>
      <c r="CI144" s="110">
        <f t="shared" ref="CI144" si="4618">SUM(CI162,CI158,CI155,CI145)</f>
        <v>0</v>
      </c>
      <c r="CJ144" s="110">
        <f t="shared" ref="CJ144" si="4619">SUM(CJ162,CJ158,CJ155,CJ145)</f>
        <v>0</v>
      </c>
      <c r="CK144" s="110">
        <f t="shared" ref="CK144" si="4620">SUM(CK162,CK158,CK155,CK145)</f>
        <v>0</v>
      </c>
      <c r="CL144" s="103">
        <f t="shared" si="4160"/>
        <v>0</v>
      </c>
      <c r="CM144" s="103">
        <f t="shared" si="4161"/>
        <v>0</v>
      </c>
      <c r="CN144" s="110">
        <f t="shared" si="4615"/>
        <v>0</v>
      </c>
      <c r="CO144" s="110">
        <f t="shared" si="4615"/>
        <v>0</v>
      </c>
      <c r="CP144" s="110">
        <f t="shared" si="4615"/>
        <v>0</v>
      </c>
      <c r="CQ144" s="110">
        <f t="shared" si="4615"/>
        <v>0</v>
      </c>
      <c r="CR144" s="110">
        <f>SUM(CR162,CR158,CR155,CR145)</f>
        <v>0</v>
      </c>
      <c r="CS144" s="110">
        <f t="shared" ref="CS144" si="4621">SUM(CS162,CS158,CS155,CS145)</f>
        <v>0</v>
      </c>
      <c r="CT144" s="110">
        <f t="shared" ref="CT144" si="4622">SUM(CT162,CT158,CT155,CT145)</f>
        <v>0</v>
      </c>
      <c r="CU144" s="110">
        <f t="shared" ref="CU144" si="4623">SUM(CU162,CU158,CU155,CU145)</f>
        <v>0</v>
      </c>
      <c r="CV144" s="110">
        <f t="shared" ref="CV144" si="4624">SUM(CV162,CV158,CV155,CV145)</f>
        <v>0</v>
      </c>
      <c r="CW144" s="110">
        <f t="shared" ref="CW144" si="4625">SUM(CW162,CW158,CW155,CW145)</f>
        <v>0</v>
      </c>
      <c r="CX144" s="103">
        <f t="shared" si="4167"/>
        <v>0</v>
      </c>
      <c r="CY144" s="103">
        <f t="shared" si="4168"/>
        <v>0</v>
      </c>
      <c r="CZ144" s="110">
        <f t="shared" si="4615"/>
        <v>0</v>
      </c>
      <c r="DA144" s="110">
        <f t="shared" si="4615"/>
        <v>0</v>
      </c>
      <c r="DB144" s="110">
        <f t="shared" si="4615"/>
        <v>0</v>
      </c>
      <c r="DC144" s="110">
        <f t="shared" si="4615"/>
        <v>0</v>
      </c>
      <c r="DD144" s="110">
        <f>SUM(DD162,DD158,DD155,DD145)</f>
        <v>0</v>
      </c>
      <c r="DE144" s="110">
        <f t="shared" ref="DE144" si="4626">SUM(DE162,DE158,DE155,DE145)</f>
        <v>0</v>
      </c>
      <c r="DF144" s="110">
        <f t="shared" ref="DF144" si="4627">SUM(DF162,DF158,DF155,DF145)</f>
        <v>0</v>
      </c>
      <c r="DG144" s="110">
        <f t="shared" ref="DG144" si="4628">SUM(DG162,DG158,DG155,DG145)</f>
        <v>0</v>
      </c>
      <c r="DH144" s="110">
        <f t="shared" ref="DH144" si="4629">SUM(DH162,DH158,DH155,DH145)</f>
        <v>0</v>
      </c>
      <c r="DI144" s="110">
        <f t="shared" ref="DI144" si="4630">SUM(DI162,DI158,DI155,DI145)</f>
        <v>0</v>
      </c>
      <c r="DJ144" s="103">
        <f t="shared" si="4174"/>
        <v>0</v>
      </c>
      <c r="DK144" s="103">
        <f t="shared" si="4175"/>
        <v>0</v>
      </c>
      <c r="DL144" s="110">
        <f t="shared" si="4615"/>
        <v>0</v>
      </c>
      <c r="DM144" s="110">
        <f t="shared" si="4615"/>
        <v>0</v>
      </c>
      <c r="DN144" s="110">
        <f t="shared" si="4615"/>
        <v>0</v>
      </c>
      <c r="DO144" s="110">
        <f t="shared" si="4615"/>
        <v>0</v>
      </c>
      <c r="DP144" s="110">
        <f>SUM(DP162,DP158,DP155,DP145)</f>
        <v>0</v>
      </c>
      <c r="DQ144" s="110">
        <f t="shared" ref="DQ144" si="4631">SUM(DQ162,DQ158,DQ155,DQ145)</f>
        <v>0</v>
      </c>
      <c r="DR144" s="110">
        <f t="shared" ref="DR144" si="4632">SUM(DR162,DR158,DR155,DR145)</f>
        <v>0</v>
      </c>
      <c r="DS144" s="110">
        <f t="shared" ref="DS144" si="4633">SUM(DS162,DS158,DS155,DS145)</f>
        <v>0</v>
      </c>
      <c r="DT144" s="110">
        <f t="shared" ref="DT144" si="4634">SUM(DT162,DT158,DT155,DT145)</f>
        <v>0</v>
      </c>
      <c r="DU144" s="110">
        <f t="shared" ref="DU144" si="4635">SUM(DU162,DU158,DU155,DU145)</f>
        <v>0</v>
      </c>
      <c r="DV144" s="103">
        <f t="shared" si="4181"/>
        <v>0</v>
      </c>
      <c r="DW144" s="103">
        <f t="shared" si="4182"/>
        <v>0</v>
      </c>
      <c r="DX144" s="110">
        <f t="shared" si="4615"/>
        <v>0</v>
      </c>
      <c r="DY144" s="110">
        <f t="shared" si="4615"/>
        <v>0</v>
      </c>
      <c r="DZ144" s="110">
        <f t="shared" si="4615"/>
        <v>0</v>
      </c>
      <c r="EA144" s="110">
        <f t="shared" si="4615"/>
        <v>0</v>
      </c>
      <c r="EB144" s="110">
        <f>SUM(EB162,EB158,EB155,EB145)</f>
        <v>0</v>
      </c>
      <c r="EC144" s="110">
        <f t="shared" ref="EC144" si="4636">SUM(EC162,EC158,EC155,EC145)</f>
        <v>0</v>
      </c>
      <c r="ED144" s="110">
        <f t="shared" ref="ED144" si="4637">SUM(ED162,ED158,ED155,ED145)</f>
        <v>0</v>
      </c>
      <c r="EE144" s="110">
        <f t="shared" ref="EE144" si="4638">SUM(EE162,EE158,EE155,EE145)</f>
        <v>0</v>
      </c>
      <c r="EF144" s="110">
        <f t="shared" ref="EF144" si="4639">SUM(EF162,EF158,EF155,EF145)</f>
        <v>0</v>
      </c>
      <c r="EG144" s="110">
        <f t="shared" ref="EG144" si="4640">SUM(EG162,EG158,EG155,EG145)</f>
        <v>0</v>
      </c>
      <c r="EH144" s="103">
        <f t="shared" si="4188"/>
        <v>0</v>
      </c>
      <c r="EI144" s="103">
        <f t="shared" si="4189"/>
        <v>0</v>
      </c>
      <c r="EJ144" s="110">
        <f t="shared" ref="EJ144:GQ144" si="4641">SUM(EJ145:EJ162)</f>
        <v>178</v>
      </c>
      <c r="EK144" s="110">
        <f t="shared" si="4641"/>
        <v>24792368.1138</v>
      </c>
      <c r="EL144" s="110">
        <f t="shared" si="4641"/>
        <v>44.5</v>
      </c>
      <c r="EM144" s="110">
        <f t="shared" si="4641"/>
        <v>6198092.0284500001</v>
      </c>
      <c r="EN144" s="110">
        <f>SUM(EN162,EN158,EN155,EN145)</f>
        <v>37</v>
      </c>
      <c r="EO144" s="110">
        <f t="shared" ref="EO144" si="4642">SUM(EO162,EO158,EO155,EO145)</f>
        <v>5118909.0699999994</v>
      </c>
      <c r="EP144" s="110">
        <f t="shared" ref="EP144" si="4643">SUM(EP162,EP158,EP155,EP145)</f>
        <v>2</v>
      </c>
      <c r="EQ144" s="110">
        <f t="shared" ref="EQ144" si="4644">SUM(EQ162,EQ158,EQ155,EQ145)</f>
        <v>269140.3</v>
      </c>
      <c r="ER144" s="110">
        <f t="shared" ref="ER144" si="4645">SUM(ER162,ER158,ER155,ER145)</f>
        <v>39</v>
      </c>
      <c r="ES144" s="110">
        <f t="shared" ref="ES144" si="4646">SUM(ES162,ES158,ES155,ES145)</f>
        <v>5388049.3699999992</v>
      </c>
      <c r="ET144" s="103">
        <f t="shared" si="4195"/>
        <v>-7.5</v>
      </c>
      <c r="EU144" s="103">
        <f t="shared" si="4196"/>
        <v>-1079182.9584500007</v>
      </c>
      <c r="EV144" s="110">
        <f t="shared" si="4641"/>
        <v>25</v>
      </c>
      <c r="EW144" s="110">
        <f t="shared" si="4641"/>
        <v>3801171.0649999999</v>
      </c>
      <c r="EX144" s="110">
        <f t="shared" si="4641"/>
        <v>6.25</v>
      </c>
      <c r="EY144" s="110">
        <f t="shared" si="4641"/>
        <v>950292.7662500001</v>
      </c>
      <c r="EZ144" s="110">
        <f>SUM(EZ162,EZ158,EZ155,EZ145)</f>
        <v>0</v>
      </c>
      <c r="FA144" s="110">
        <f t="shared" ref="FA144" si="4647">SUM(FA162,FA158,FA155,FA145)</f>
        <v>0</v>
      </c>
      <c r="FB144" s="110">
        <f t="shared" ref="FB144" si="4648">SUM(FB162,FB158,FB155,FB145)</f>
        <v>0</v>
      </c>
      <c r="FC144" s="110">
        <f t="shared" ref="FC144" si="4649">SUM(FC162,FC158,FC155,FC145)</f>
        <v>0</v>
      </c>
      <c r="FD144" s="110">
        <f t="shared" ref="FD144" si="4650">SUM(FD162,FD158,FD155,FD145)</f>
        <v>0</v>
      </c>
      <c r="FE144" s="110">
        <f t="shared" ref="FE144" si="4651">SUM(FE162,FE158,FE155,FE145)</f>
        <v>0</v>
      </c>
      <c r="FF144" s="103">
        <f t="shared" si="4202"/>
        <v>-6.25</v>
      </c>
      <c r="FG144" s="103">
        <f t="shared" si="4203"/>
        <v>-950292.7662500001</v>
      </c>
      <c r="FH144" s="110">
        <f t="shared" si="4641"/>
        <v>0</v>
      </c>
      <c r="FI144" s="110">
        <f t="shared" si="4641"/>
        <v>0</v>
      </c>
      <c r="FJ144" s="110">
        <f t="shared" si="4641"/>
        <v>0</v>
      </c>
      <c r="FK144" s="110">
        <f t="shared" si="4641"/>
        <v>0</v>
      </c>
      <c r="FL144" s="110">
        <f>SUM(FL162,FL158,FL155,FL145)</f>
        <v>0</v>
      </c>
      <c r="FM144" s="110">
        <f t="shared" ref="FM144" si="4652">SUM(FM162,FM158,FM155,FM145)</f>
        <v>0</v>
      </c>
      <c r="FN144" s="110">
        <f t="shared" ref="FN144" si="4653">SUM(FN162,FN158,FN155,FN145)</f>
        <v>0</v>
      </c>
      <c r="FO144" s="110">
        <f t="shared" ref="FO144" si="4654">SUM(FO162,FO158,FO155,FO145)</f>
        <v>0</v>
      </c>
      <c r="FP144" s="110">
        <f t="shared" ref="FP144" si="4655">SUM(FP162,FP158,FP155,FP145)</f>
        <v>0</v>
      </c>
      <c r="FQ144" s="110">
        <f t="shared" ref="FQ144" si="4656">SUM(FQ162,FQ158,FQ155,FQ145)</f>
        <v>0</v>
      </c>
      <c r="FR144" s="103">
        <f t="shared" si="4209"/>
        <v>0</v>
      </c>
      <c r="FS144" s="103">
        <f t="shared" si="4210"/>
        <v>0</v>
      </c>
      <c r="FT144" s="110">
        <f t="shared" si="4641"/>
        <v>5</v>
      </c>
      <c r="FU144" s="110">
        <f t="shared" si="4641"/>
        <v>760234.21299999999</v>
      </c>
      <c r="FV144" s="110">
        <f t="shared" si="4641"/>
        <v>1.25</v>
      </c>
      <c r="FW144" s="110">
        <f t="shared" si="4641"/>
        <v>190058.55325</v>
      </c>
      <c r="FX144" s="110">
        <f>SUM(FX162,FX158,FX155,FX145)</f>
        <v>0</v>
      </c>
      <c r="FY144" s="110">
        <f t="shared" ref="FY144" si="4657">SUM(FY162,FY158,FY155,FY145)</f>
        <v>0</v>
      </c>
      <c r="FZ144" s="110">
        <f t="shared" ref="FZ144" si="4658">SUM(FZ162,FZ158,FZ155,FZ145)</f>
        <v>0</v>
      </c>
      <c r="GA144" s="110">
        <f t="shared" ref="GA144" si="4659">SUM(GA162,GA158,GA155,GA145)</f>
        <v>0</v>
      </c>
      <c r="GB144" s="110">
        <f t="shared" ref="GB144" si="4660">SUM(GB162,GB158,GB155,GB145)</f>
        <v>0</v>
      </c>
      <c r="GC144" s="110">
        <f t="shared" ref="GC144" si="4661">SUM(GC162,GC158,GC155,GC145)</f>
        <v>0</v>
      </c>
      <c r="GD144" s="103">
        <f t="shared" si="4216"/>
        <v>-1.25</v>
      </c>
      <c r="GE144" s="103">
        <f t="shared" si="4217"/>
        <v>-190058.55325</v>
      </c>
      <c r="GF144" s="110">
        <f>SUM(GF145,GF155,GF158,GF162)</f>
        <v>1151</v>
      </c>
      <c r="GG144" s="110">
        <f t="shared" ref="GG144:GO144" si="4662">SUM(GG145,GG155,GG158,GG162)</f>
        <v>169486438.30239999</v>
      </c>
      <c r="GH144" s="133">
        <f t="shared" ref="GH144:GH145" si="4663">SUM(GF144/12*$A$2)</f>
        <v>287.75</v>
      </c>
      <c r="GI144" s="199">
        <f t="shared" ref="GI144:GI145" si="4664">SUM(GG144/12*$A$2)</f>
        <v>42371609.575599998</v>
      </c>
      <c r="GJ144" s="110">
        <f t="shared" si="4662"/>
        <v>256</v>
      </c>
      <c r="GK144" s="110">
        <f t="shared" si="4662"/>
        <v>37108069.629999995</v>
      </c>
      <c r="GL144" s="110">
        <f t="shared" si="4662"/>
        <v>10</v>
      </c>
      <c r="GM144" s="110">
        <f t="shared" si="4662"/>
        <v>1545771.4700000002</v>
      </c>
      <c r="GN144" s="110">
        <f t="shared" si="4662"/>
        <v>266</v>
      </c>
      <c r="GO144" s="110">
        <f t="shared" si="4662"/>
        <v>38653841.099999994</v>
      </c>
      <c r="GP144" s="110">
        <f t="shared" si="4641"/>
        <v>-31.75</v>
      </c>
      <c r="GQ144" s="110">
        <f t="shared" si="4641"/>
        <v>-5263539.9456000039</v>
      </c>
      <c r="GR144" s="147"/>
      <c r="GS144" s="81"/>
      <c r="GT144" s="183"/>
      <c r="GU144" s="183"/>
    </row>
    <row r="145" spans="2:203" ht="15.75" hidden="1" customHeight="1" x14ac:dyDescent="0.2">
      <c r="B145" s="105"/>
      <c r="C145" s="111"/>
      <c r="D145" s="112"/>
      <c r="E145" s="127" t="s">
        <v>65</v>
      </c>
      <c r="F145" s="129">
        <v>34</v>
      </c>
      <c r="G145" s="130">
        <v>134570.1513</v>
      </c>
      <c r="H145" s="110">
        <v>25</v>
      </c>
      <c r="I145" s="110">
        <v>3364253.7824999997</v>
      </c>
      <c r="J145" s="110">
        <f t="shared" si="278"/>
        <v>6.25</v>
      </c>
      <c r="K145" s="110">
        <f t="shared" si="279"/>
        <v>841063.44562499993</v>
      </c>
      <c r="L145" s="110">
        <f>SUM(L146:L154)</f>
        <v>8</v>
      </c>
      <c r="M145" s="110">
        <f t="shared" ref="M145:Q145" si="4665">SUM(M146:M154)</f>
        <v>1076561.2</v>
      </c>
      <c r="N145" s="110">
        <f t="shared" si="4665"/>
        <v>0</v>
      </c>
      <c r="O145" s="110">
        <f t="shared" si="4665"/>
        <v>0</v>
      </c>
      <c r="P145" s="110">
        <f t="shared" si="4665"/>
        <v>8</v>
      </c>
      <c r="Q145" s="110">
        <f t="shared" si="4665"/>
        <v>1076561.2</v>
      </c>
      <c r="R145" s="126">
        <f t="shared" si="2536"/>
        <v>1.75</v>
      </c>
      <c r="S145" s="126">
        <f t="shared" si="2537"/>
        <v>235497.75437500002</v>
      </c>
      <c r="T145" s="110">
        <v>458</v>
      </c>
      <c r="U145" s="110">
        <v>61633129.295400001</v>
      </c>
      <c r="V145" s="110">
        <f t="shared" si="281"/>
        <v>114.5</v>
      </c>
      <c r="W145" s="110">
        <f t="shared" si="282"/>
        <v>15408282.32385</v>
      </c>
      <c r="X145" s="110">
        <f>SUM(X146:X154)</f>
        <v>141</v>
      </c>
      <c r="Y145" s="110">
        <f t="shared" ref="Y145" si="4666">SUM(Y146:Y154)</f>
        <v>18974391.149999999</v>
      </c>
      <c r="Z145" s="110">
        <f t="shared" ref="Z145" si="4667">SUM(Z146:Z154)</f>
        <v>4</v>
      </c>
      <c r="AA145" s="110">
        <f t="shared" ref="AA145" si="4668">SUM(AA146:AA154)</f>
        <v>538280.6</v>
      </c>
      <c r="AB145" s="110">
        <f t="shared" ref="AB145" si="4669">SUM(AB146:AB154)</f>
        <v>145</v>
      </c>
      <c r="AC145" s="110">
        <f t="shared" ref="AC145" si="4670">SUM(AC146:AC154)</f>
        <v>19512671.749999996</v>
      </c>
      <c r="AD145" s="126">
        <f t="shared" si="4125"/>
        <v>26.5</v>
      </c>
      <c r="AE145" s="126">
        <f t="shared" si="4126"/>
        <v>3566108.8261499982</v>
      </c>
      <c r="AF145" s="110">
        <f>VLOOKUP($E145,'ВМП план'!$B$8:$AL$43,12,0)</f>
        <v>0</v>
      </c>
      <c r="AG145" s="110">
        <f>VLOOKUP($E145,'ВМП план'!$B$8:$AL$43,13,0)</f>
        <v>0</v>
      </c>
      <c r="AH145" s="110">
        <f t="shared" si="288"/>
        <v>0</v>
      </c>
      <c r="AI145" s="110">
        <f t="shared" si="289"/>
        <v>0</v>
      </c>
      <c r="AJ145" s="110">
        <f>SUM(AJ146:AJ154)</f>
        <v>0</v>
      </c>
      <c r="AK145" s="110">
        <f t="shared" ref="AK145" si="4671">SUM(AK146:AK154)</f>
        <v>0</v>
      </c>
      <c r="AL145" s="110">
        <f t="shared" ref="AL145" si="4672">SUM(AL146:AL154)</f>
        <v>0</v>
      </c>
      <c r="AM145" s="110">
        <f t="shared" ref="AM145" si="4673">SUM(AM146:AM154)</f>
        <v>0</v>
      </c>
      <c r="AN145" s="110">
        <f t="shared" ref="AN145" si="4674">SUM(AN146:AN154)</f>
        <v>0</v>
      </c>
      <c r="AO145" s="110">
        <f t="shared" ref="AO145" si="4675">SUM(AO146:AO154)</f>
        <v>0</v>
      </c>
      <c r="AP145" s="126">
        <f t="shared" si="4132"/>
        <v>0</v>
      </c>
      <c r="AQ145" s="126">
        <f t="shared" si="4133"/>
        <v>0</v>
      </c>
      <c r="AR145" s="110"/>
      <c r="AS145" s="110"/>
      <c r="AT145" s="110">
        <f t="shared" si="295"/>
        <v>0</v>
      </c>
      <c r="AU145" s="110">
        <f t="shared" si="296"/>
        <v>0</v>
      </c>
      <c r="AV145" s="110">
        <f>SUM(AV146:AV154)</f>
        <v>0</v>
      </c>
      <c r="AW145" s="110">
        <f t="shared" ref="AW145" si="4676">SUM(AW146:AW154)</f>
        <v>0</v>
      </c>
      <c r="AX145" s="110">
        <f t="shared" ref="AX145" si="4677">SUM(AX146:AX154)</f>
        <v>0</v>
      </c>
      <c r="AY145" s="110">
        <f t="shared" ref="AY145" si="4678">SUM(AY146:AY154)</f>
        <v>0</v>
      </c>
      <c r="AZ145" s="110">
        <f t="shared" ref="AZ145" si="4679">SUM(AZ146:AZ154)</f>
        <v>0</v>
      </c>
      <c r="BA145" s="110">
        <f t="shared" ref="BA145" si="4680">SUM(BA146:BA154)</f>
        <v>0</v>
      </c>
      <c r="BB145" s="126">
        <f t="shared" si="4139"/>
        <v>0</v>
      </c>
      <c r="BC145" s="126">
        <f t="shared" si="4140"/>
        <v>0</v>
      </c>
      <c r="BD145" s="110">
        <v>130</v>
      </c>
      <c r="BE145" s="110">
        <v>17494119.669</v>
      </c>
      <c r="BF145" s="110">
        <f t="shared" si="302"/>
        <v>32.5</v>
      </c>
      <c r="BG145" s="110">
        <f t="shared" si="303"/>
        <v>4373529.9172499999</v>
      </c>
      <c r="BH145" s="110">
        <f>SUM(BH146:BH154)</f>
        <v>23</v>
      </c>
      <c r="BI145" s="110">
        <f t="shared" ref="BI145" si="4681">SUM(BI146:BI154)</f>
        <v>3095113.4499999993</v>
      </c>
      <c r="BJ145" s="110">
        <f t="shared" ref="BJ145" si="4682">SUM(BJ146:BJ154)</f>
        <v>1</v>
      </c>
      <c r="BK145" s="110">
        <f t="shared" ref="BK145" si="4683">SUM(BK146:BK154)</f>
        <v>134570.15</v>
      </c>
      <c r="BL145" s="110">
        <f t="shared" ref="BL145" si="4684">SUM(BL146:BL154)</f>
        <v>24</v>
      </c>
      <c r="BM145" s="110">
        <f t="shared" ref="BM145" si="4685">SUM(BM146:BM154)</f>
        <v>3229683.5999999992</v>
      </c>
      <c r="BN145" s="126">
        <f t="shared" si="4146"/>
        <v>-9.5</v>
      </c>
      <c r="BO145" s="126">
        <f t="shared" si="4147"/>
        <v>-1278416.4672500007</v>
      </c>
      <c r="BP145" s="110"/>
      <c r="BQ145" s="110">
        <v>0</v>
      </c>
      <c r="BR145" s="110">
        <f t="shared" si="309"/>
        <v>0</v>
      </c>
      <c r="BS145" s="110">
        <f t="shared" si="310"/>
        <v>0</v>
      </c>
      <c r="BT145" s="110">
        <f>SUM(BT146:BT154)</f>
        <v>0</v>
      </c>
      <c r="BU145" s="110">
        <f t="shared" ref="BU145" si="4686">SUM(BU146:BU154)</f>
        <v>0</v>
      </c>
      <c r="BV145" s="110">
        <f t="shared" ref="BV145" si="4687">SUM(BV146:BV154)</f>
        <v>0</v>
      </c>
      <c r="BW145" s="110">
        <f t="shared" ref="BW145" si="4688">SUM(BW146:BW154)</f>
        <v>0</v>
      </c>
      <c r="BX145" s="110">
        <f t="shared" ref="BX145" si="4689">SUM(BX146:BX154)</f>
        <v>0</v>
      </c>
      <c r="BY145" s="110">
        <f t="shared" ref="BY145" si="4690">SUM(BY146:BY154)</f>
        <v>0</v>
      </c>
      <c r="BZ145" s="126">
        <f t="shared" si="4153"/>
        <v>0</v>
      </c>
      <c r="CA145" s="126">
        <f t="shared" si="4154"/>
        <v>0</v>
      </c>
      <c r="CB145" s="110"/>
      <c r="CC145" s="110"/>
      <c r="CD145" s="110">
        <f t="shared" si="316"/>
        <v>0</v>
      </c>
      <c r="CE145" s="110">
        <f t="shared" si="317"/>
        <v>0</v>
      </c>
      <c r="CF145" s="110">
        <f>SUM(CF146:CF154)</f>
        <v>0</v>
      </c>
      <c r="CG145" s="110">
        <f t="shared" ref="CG145" si="4691">SUM(CG146:CG154)</f>
        <v>0</v>
      </c>
      <c r="CH145" s="110">
        <f t="shared" ref="CH145" si="4692">SUM(CH146:CH154)</f>
        <v>0</v>
      </c>
      <c r="CI145" s="110">
        <f t="shared" ref="CI145" si="4693">SUM(CI146:CI154)</f>
        <v>0</v>
      </c>
      <c r="CJ145" s="110">
        <f t="shared" ref="CJ145" si="4694">SUM(CJ146:CJ154)</f>
        <v>0</v>
      </c>
      <c r="CK145" s="110">
        <f t="shared" ref="CK145" si="4695">SUM(CK146:CK154)</f>
        <v>0</v>
      </c>
      <c r="CL145" s="126">
        <f t="shared" si="4160"/>
        <v>0</v>
      </c>
      <c r="CM145" s="126">
        <f t="shared" si="4161"/>
        <v>0</v>
      </c>
      <c r="CN145" s="110"/>
      <c r="CO145" s="110"/>
      <c r="CP145" s="110">
        <f t="shared" si="323"/>
        <v>0</v>
      </c>
      <c r="CQ145" s="110">
        <f t="shared" si="324"/>
        <v>0</v>
      </c>
      <c r="CR145" s="110">
        <f>SUM(CR146:CR154)</f>
        <v>0</v>
      </c>
      <c r="CS145" s="110">
        <f t="shared" ref="CS145" si="4696">SUM(CS146:CS154)</f>
        <v>0</v>
      </c>
      <c r="CT145" s="110">
        <f t="shared" ref="CT145" si="4697">SUM(CT146:CT154)</f>
        <v>0</v>
      </c>
      <c r="CU145" s="110">
        <f t="shared" ref="CU145" si="4698">SUM(CU146:CU154)</f>
        <v>0</v>
      </c>
      <c r="CV145" s="110">
        <f t="shared" ref="CV145" si="4699">SUM(CV146:CV154)</f>
        <v>0</v>
      </c>
      <c r="CW145" s="110">
        <f t="shared" ref="CW145" si="4700">SUM(CW146:CW154)</f>
        <v>0</v>
      </c>
      <c r="CX145" s="126">
        <f t="shared" si="4167"/>
        <v>0</v>
      </c>
      <c r="CY145" s="126">
        <f t="shared" si="4168"/>
        <v>0</v>
      </c>
      <c r="CZ145" s="110"/>
      <c r="DA145" s="110"/>
      <c r="DB145" s="110">
        <f t="shared" si="330"/>
        <v>0</v>
      </c>
      <c r="DC145" s="110">
        <f t="shared" si="331"/>
        <v>0</v>
      </c>
      <c r="DD145" s="110">
        <f>SUM(DD146:DD154)</f>
        <v>0</v>
      </c>
      <c r="DE145" s="110">
        <f t="shared" ref="DE145" si="4701">SUM(DE146:DE154)</f>
        <v>0</v>
      </c>
      <c r="DF145" s="110">
        <f t="shared" ref="DF145" si="4702">SUM(DF146:DF154)</f>
        <v>0</v>
      </c>
      <c r="DG145" s="110">
        <f t="shared" ref="DG145" si="4703">SUM(DG146:DG154)</f>
        <v>0</v>
      </c>
      <c r="DH145" s="110">
        <f t="shared" ref="DH145" si="4704">SUM(DH146:DH154)</f>
        <v>0</v>
      </c>
      <c r="DI145" s="110">
        <f t="shared" ref="DI145" si="4705">SUM(DI146:DI154)</f>
        <v>0</v>
      </c>
      <c r="DJ145" s="126">
        <f t="shared" si="4174"/>
        <v>0</v>
      </c>
      <c r="DK145" s="126">
        <f t="shared" si="4175"/>
        <v>0</v>
      </c>
      <c r="DL145" s="110"/>
      <c r="DM145" s="110"/>
      <c r="DN145" s="110">
        <f t="shared" si="337"/>
        <v>0</v>
      </c>
      <c r="DO145" s="110">
        <f t="shared" si="338"/>
        <v>0</v>
      </c>
      <c r="DP145" s="110">
        <f>SUM(DP146:DP154)</f>
        <v>0</v>
      </c>
      <c r="DQ145" s="110">
        <f t="shared" ref="DQ145" si="4706">SUM(DQ146:DQ154)</f>
        <v>0</v>
      </c>
      <c r="DR145" s="110">
        <f t="shared" ref="DR145" si="4707">SUM(DR146:DR154)</f>
        <v>0</v>
      </c>
      <c r="DS145" s="110">
        <f t="shared" ref="DS145" si="4708">SUM(DS146:DS154)</f>
        <v>0</v>
      </c>
      <c r="DT145" s="110">
        <f t="shared" ref="DT145" si="4709">SUM(DT146:DT154)</f>
        <v>0</v>
      </c>
      <c r="DU145" s="110">
        <f t="shared" ref="DU145" si="4710">SUM(DU146:DU154)</f>
        <v>0</v>
      </c>
      <c r="DV145" s="126">
        <f t="shared" si="4181"/>
        <v>0</v>
      </c>
      <c r="DW145" s="126">
        <f t="shared" si="4182"/>
        <v>0</v>
      </c>
      <c r="DX145" s="110"/>
      <c r="DY145" s="110">
        <v>0</v>
      </c>
      <c r="DZ145" s="110">
        <f t="shared" si="344"/>
        <v>0</v>
      </c>
      <c r="EA145" s="110">
        <f t="shared" si="345"/>
        <v>0</v>
      </c>
      <c r="EB145" s="110">
        <f>SUM(EB146:EB154)</f>
        <v>0</v>
      </c>
      <c r="EC145" s="110">
        <f t="shared" ref="EC145" si="4711">SUM(EC146:EC154)</f>
        <v>0</v>
      </c>
      <c r="ED145" s="110">
        <f t="shared" ref="ED145" si="4712">SUM(ED146:ED154)</f>
        <v>0</v>
      </c>
      <c r="EE145" s="110">
        <f t="shared" ref="EE145" si="4713">SUM(EE146:EE154)</f>
        <v>0</v>
      </c>
      <c r="EF145" s="110">
        <f t="shared" ref="EF145" si="4714">SUM(EF146:EF154)</f>
        <v>0</v>
      </c>
      <c r="EG145" s="110">
        <f t="shared" ref="EG145" si="4715">SUM(EG146:EG154)</f>
        <v>0</v>
      </c>
      <c r="EH145" s="126">
        <f t="shared" si="4188"/>
        <v>0</v>
      </c>
      <c r="EI145" s="126">
        <f t="shared" si="4189"/>
        <v>0</v>
      </c>
      <c r="EJ145" s="110">
        <v>130</v>
      </c>
      <c r="EK145" s="110">
        <v>17494119.669</v>
      </c>
      <c r="EL145" s="110">
        <f t="shared" si="351"/>
        <v>32.5</v>
      </c>
      <c r="EM145" s="110">
        <f t="shared" si="352"/>
        <v>4373529.9172499999</v>
      </c>
      <c r="EN145" s="110">
        <f>SUM(EN146:EN154)</f>
        <v>29</v>
      </c>
      <c r="EO145" s="110">
        <f t="shared" ref="EO145" si="4716">SUM(EO146:EO154)</f>
        <v>3902534.3499999996</v>
      </c>
      <c r="EP145" s="110">
        <f t="shared" ref="EP145" si="4717">SUM(EP146:EP154)</f>
        <v>2</v>
      </c>
      <c r="EQ145" s="110">
        <f t="shared" ref="EQ145" si="4718">SUM(EQ146:EQ154)</f>
        <v>269140.3</v>
      </c>
      <c r="ER145" s="110">
        <f t="shared" ref="ER145" si="4719">SUM(ER146:ER154)</f>
        <v>31</v>
      </c>
      <c r="ES145" s="110">
        <f t="shared" ref="ES145" si="4720">SUM(ES146:ES154)</f>
        <v>4171674.6499999994</v>
      </c>
      <c r="ET145" s="126">
        <f t="shared" si="4195"/>
        <v>-3.5</v>
      </c>
      <c r="EU145" s="126">
        <f t="shared" si="4196"/>
        <v>-470995.56725000031</v>
      </c>
      <c r="EV145" s="110"/>
      <c r="EW145" s="110"/>
      <c r="EX145" s="110">
        <f t="shared" si="358"/>
        <v>0</v>
      </c>
      <c r="EY145" s="110">
        <f t="shared" si="359"/>
        <v>0</v>
      </c>
      <c r="EZ145" s="110">
        <f>SUM(EZ146:EZ154)</f>
        <v>0</v>
      </c>
      <c r="FA145" s="110">
        <f t="shared" ref="FA145" si="4721">SUM(FA146:FA154)</f>
        <v>0</v>
      </c>
      <c r="FB145" s="110">
        <f t="shared" ref="FB145" si="4722">SUM(FB146:FB154)</f>
        <v>0</v>
      </c>
      <c r="FC145" s="110">
        <f t="shared" ref="FC145" si="4723">SUM(FC146:FC154)</f>
        <v>0</v>
      </c>
      <c r="FD145" s="110">
        <f t="shared" ref="FD145" si="4724">SUM(FD146:FD154)</f>
        <v>0</v>
      </c>
      <c r="FE145" s="110">
        <f t="shared" ref="FE145" si="4725">SUM(FE146:FE154)</f>
        <v>0</v>
      </c>
      <c r="FF145" s="126">
        <f t="shared" si="4202"/>
        <v>0</v>
      </c>
      <c r="FG145" s="126">
        <f t="shared" si="4203"/>
        <v>0</v>
      </c>
      <c r="FH145" s="110"/>
      <c r="FI145" s="110"/>
      <c r="FJ145" s="110">
        <f t="shared" si="365"/>
        <v>0</v>
      </c>
      <c r="FK145" s="110">
        <f t="shared" si="366"/>
        <v>0</v>
      </c>
      <c r="FL145" s="110">
        <f>SUM(FL146:FL154)</f>
        <v>0</v>
      </c>
      <c r="FM145" s="110">
        <f t="shared" ref="FM145" si="4726">SUM(FM146:FM154)</f>
        <v>0</v>
      </c>
      <c r="FN145" s="110">
        <f t="shared" ref="FN145" si="4727">SUM(FN146:FN154)</f>
        <v>0</v>
      </c>
      <c r="FO145" s="110">
        <f t="shared" ref="FO145" si="4728">SUM(FO146:FO154)</f>
        <v>0</v>
      </c>
      <c r="FP145" s="110">
        <f t="shared" ref="FP145" si="4729">SUM(FP146:FP154)</f>
        <v>0</v>
      </c>
      <c r="FQ145" s="110">
        <f t="shared" ref="FQ145" si="4730">SUM(FQ146:FQ154)</f>
        <v>0</v>
      </c>
      <c r="FR145" s="126">
        <f t="shared" si="4209"/>
        <v>0</v>
      </c>
      <c r="FS145" s="126">
        <f t="shared" si="4210"/>
        <v>0</v>
      </c>
      <c r="FT145" s="110"/>
      <c r="FU145" s="110">
        <v>0</v>
      </c>
      <c r="FV145" s="110">
        <f t="shared" si="372"/>
        <v>0</v>
      </c>
      <c r="FW145" s="110">
        <f t="shared" si="373"/>
        <v>0</v>
      </c>
      <c r="FX145" s="110">
        <f>SUM(FX146:FX154)</f>
        <v>0</v>
      </c>
      <c r="FY145" s="110">
        <f t="shared" ref="FY145" si="4731">SUM(FY146:FY154)</f>
        <v>0</v>
      </c>
      <c r="FZ145" s="110">
        <f t="shared" ref="FZ145" si="4732">SUM(FZ146:FZ154)</f>
        <v>0</v>
      </c>
      <c r="GA145" s="110">
        <f t="shared" ref="GA145" si="4733">SUM(GA146:GA154)</f>
        <v>0</v>
      </c>
      <c r="GB145" s="110">
        <f t="shared" ref="GB145" si="4734">SUM(GB146:GB154)</f>
        <v>0</v>
      </c>
      <c r="GC145" s="110">
        <f t="shared" ref="GC145" si="4735">SUM(GC146:GC154)</f>
        <v>0</v>
      </c>
      <c r="GD145" s="126">
        <f t="shared" si="4216"/>
        <v>0</v>
      </c>
      <c r="GE145" s="126">
        <f t="shared" si="4217"/>
        <v>0</v>
      </c>
      <c r="GF145" s="110">
        <f t="shared" ref="GF145:GG158" si="4736">H145+T145+AF145+AR145+BD145+BP145+CB145+CN145+CZ145+DL145+DX145+EJ145+EV145+FH145+FT145</f>
        <v>743</v>
      </c>
      <c r="GG145" s="110">
        <f t="shared" si="4736"/>
        <v>99985622.415899992</v>
      </c>
      <c r="GH145" s="133">
        <f t="shared" si="4663"/>
        <v>185.75</v>
      </c>
      <c r="GI145" s="199">
        <f t="shared" si="4664"/>
        <v>24996405.603974998</v>
      </c>
      <c r="GJ145" s="110">
        <f>SUM(GJ146:GJ154)</f>
        <v>201</v>
      </c>
      <c r="GK145" s="110">
        <f t="shared" ref="GK145" si="4737">SUM(GK146:GK154)</f>
        <v>27048600.149999995</v>
      </c>
      <c r="GL145" s="110">
        <f t="shared" ref="GL145" si="4738">SUM(GL146:GL154)</f>
        <v>7</v>
      </c>
      <c r="GM145" s="110">
        <f t="shared" ref="GM145" si="4739">SUM(GM146:GM154)</f>
        <v>941991.05</v>
      </c>
      <c r="GN145" s="110">
        <f t="shared" ref="GN145" si="4740">SUM(GN146:GN154)</f>
        <v>208</v>
      </c>
      <c r="GO145" s="110">
        <f t="shared" ref="GO145" si="4741">SUM(GO146:GO154)</f>
        <v>27990591.199999996</v>
      </c>
      <c r="GP145" s="110">
        <f t="shared" ref="GP145:GP162" si="4742">SUM(GJ145-GH145)</f>
        <v>15.25</v>
      </c>
      <c r="GQ145" s="110">
        <f t="shared" ref="GQ145:GQ162" si="4743">SUM(GK145-GI145)</f>
        <v>2052194.5460249968</v>
      </c>
      <c r="GR145" s="147"/>
      <c r="GS145" s="81"/>
      <c r="GT145" s="183">
        <v>134570.1513</v>
      </c>
      <c r="GU145" s="183">
        <f t="shared" si="4432"/>
        <v>134570.14999999997</v>
      </c>
    </row>
    <row r="146" spans="2:203" ht="23.25" hidden="1" customHeight="1" x14ac:dyDescent="0.2">
      <c r="B146" s="81" t="s">
        <v>217</v>
      </c>
      <c r="C146" s="82" t="s">
        <v>218</v>
      </c>
      <c r="D146" s="89">
        <v>416</v>
      </c>
      <c r="E146" s="89" t="s">
        <v>219</v>
      </c>
      <c r="F146" s="89">
        <v>34</v>
      </c>
      <c r="G146" s="101">
        <v>134570.1513</v>
      </c>
      <c r="H146" s="102"/>
      <c r="I146" s="102"/>
      <c r="J146" s="102"/>
      <c r="K146" s="102"/>
      <c r="L146" s="102">
        <f>VLOOKUP($D146,'факт '!$D$7:$AQ$89,3,0)</f>
        <v>0</v>
      </c>
      <c r="M146" s="102">
        <f>VLOOKUP($D146,'факт '!$D$7:$AQ$89,4,0)</f>
        <v>0</v>
      </c>
      <c r="N146" s="102"/>
      <c r="O146" s="102"/>
      <c r="P146" s="102">
        <f t="shared" ref="P146:P153" si="4744">SUM(L146+N146)</f>
        <v>0</v>
      </c>
      <c r="Q146" s="102">
        <f t="shared" ref="Q146:Q153" si="4745">SUM(M146+O146)</f>
        <v>0</v>
      </c>
      <c r="R146" s="103">
        <f t="shared" ref="R146:R153" si="4746">SUM(L146-J146)</f>
        <v>0</v>
      </c>
      <c r="S146" s="103">
        <f t="shared" ref="S146:S153" si="4747">SUM(M146-K146)</f>
        <v>0</v>
      </c>
      <c r="T146" s="102"/>
      <c r="U146" s="102"/>
      <c r="V146" s="102"/>
      <c r="W146" s="102"/>
      <c r="X146" s="102">
        <f>VLOOKUP($D146,'факт '!$D$7:$AQ$89,7,0)</f>
        <v>0</v>
      </c>
      <c r="Y146" s="102">
        <f>VLOOKUP($D146,'факт '!$D$7:$AQ$89,8,0)</f>
        <v>0</v>
      </c>
      <c r="Z146" s="102">
        <f>VLOOKUP($D146,'факт '!$D$7:$AQ$89,9,0)</f>
        <v>0</v>
      </c>
      <c r="AA146" s="102">
        <f>VLOOKUP($D146,'факт '!$D$7:$AQ$89,10,0)</f>
        <v>0</v>
      </c>
      <c r="AB146" s="102">
        <f t="shared" ref="AB146:AB153" si="4748">SUM(X146+Z146)</f>
        <v>0</v>
      </c>
      <c r="AC146" s="102">
        <f t="shared" ref="AC146:AC153" si="4749">SUM(Y146+AA146)</f>
        <v>0</v>
      </c>
      <c r="AD146" s="103">
        <f t="shared" ref="AD146:AD153" si="4750">SUM(X146-V146)</f>
        <v>0</v>
      </c>
      <c r="AE146" s="103">
        <f t="shared" ref="AE146:AE153" si="4751">SUM(Y146-W146)</f>
        <v>0</v>
      </c>
      <c r="AF146" s="102"/>
      <c r="AG146" s="102"/>
      <c r="AH146" s="102"/>
      <c r="AI146" s="102"/>
      <c r="AJ146" s="102">
        <f>VLOOKUP($D146,'факт '!$D$7:$AQ$89,5,0)</f>
        <v>0</v>
      </c>
      <c r="AK146" s="102">
        <f>VLOOKUP($D146,'факт '!$D$7:$AQ$89,6,0)</f>
        <v>0</v>
      </c>
      <c r="AL146" s="102"/>
      <c r="AM146" s="102"/>
      <c r="AN146" s="102">
        <f t="shared" ref="AN146:AN153" si="4752">SUM(AJ146+AL146)</f>
        <v>0</v>
      </c>
      <c r="AO146" s="102">
        <f t="shared" ref="AO146:AO153" si="4753">SUM(AK146+AM146)</f>
        <v>0</v>
      </c>
      <c r="AP146" s="103">
        <f t="shared" ref="AP146:AP153" si="4754">SUM(AJ146-AH146)</f>
        <v>0</v>
      </c>
      <c r="AQ146" s="103">
        <f t="shared" si="4133"/>
        <v>0</v>
      </c>
      <c r="AR146" s="102"/>
      <c r="AS146" s="102"/>
      <c r="AT146" s="102"/>
      <c r="AU146" s="102"/>
      <c r="AV146" s="102">
        <f>VLOOKUP($D146,'факт '!$D$7:$AQ$89,11,0)</f>
        <v>0</v>
      </c>
      <c r="AW146" s="102">
        <f>VLOOKUP($D146,'факт '!$D$7:$AQ$89,12,0)</f>
        <v>0</v>
      </c>
      <c r="AX146" s="102"/>
      <c r="AY146" s="102"/>
      <c r="AZ146" s="102">
        <f t="shared" ref="AZ146:AZ153" si="4755">SUM(AV146+AX146)</f>
        <v>0</v>
      </c>
      <c r="BA146" s="102">
        <f t="shared" ref="BA146:BA153" si="4756">SUM(AW146+AY146)</f>
        <v>0</v>
      </c>
      <c r="BB146" s="103">
        <f t="shared" si="4139"/>
        <v>0</v>
      </c>
      <c r="BC146" s="103">
        <f t="shared" si="4140"/>
        <v>0</v>
      </c>
      <c r="BD146" s="102"/>
      <c r="BE146" s="102"/>
      <c r="BF146" s="102"/>
      <c r="BG146" s="102"/>
      <c r="BH146" s="102">
        <f>VLOOKUP($D146,'факт '!$D$7:$AQ$89,15,0)</f>
        <v>0</v>
      </c>
      <c r="BI146" s="102">
        <f>VLOOKUP($D146,'факт '!$D$7:$AQ$89,16,0)</f>
        <v>0</v>
      </c>
      <c r="BJ146" s="102">
        <f>VLOOKUP($D146,'факт '!$D$7:$AQ$89,17,0)</f>
        <v>0</v>
      </c>
      <c r="BK146" s="102">
        <f>VLOOKUP($D146,'факт '!$D$7:$AQ$89,18,0)</f>
        <v>0</v>
      </c>
      <c r="BL146" s="102">
        <f t="shared" ref="BL146:BL153" si="4757">SUM(BH146+BJ146)</f>
        <v>0</v>
      </c>
      <c r="BM146" s="102">
        <f t="shared" ref="BM146:BM153" si="4758">SUM(BI146+BK146)</f>
        <v>0</v>
      </c>
      <c r="BN146" s="103">
        <f t="shared" si="4146"/>
        <v>0</v>
      </c>
      <c r="BO146" s="103">
        <f t="shared" si="4147"/>
        <v>0</v>
      </c>
      <c r="BP146" s="102"/>
      <c r="BQ146" s="102"/>
      <c r="BR146" s="102"/>
      <c r="BS146" s="102"/>
      <c r="BT146" s="102">
        <f>VLOOKUP($D146,'факт '!$D$7:$AQ$89,19,0)</f>
        <v>0</v>
      </c>
      <c r="BU146" s="102">
        <f>VLOOKUP($D146,'факт '!$D$7:$AQ$89,20,0)</f>
        <v>0</v>
      </c>
      <c r="BV146" s="102">
        <f>VLOOKUP($D146,'факт '!$D$7:$AQ$89,21,0)</f>
        <v>0</v>
      </c>
      <c r="BW146" s="102">
        <f>VLOOKUP($D146,'факт '!$D$7:$AQ$89,22,0)</f>
        <v>0</v>
      </c>
      <c r="BX146" s="102">
        <f t="shared" ref="BX146:BX153" si="4759">SUM(BT146+BV146)</f>
        <v>0</v>
      </c>
      <c r="BY146" s="102">
        <f t="shared" ref="BY146:BY153" si="4760">SUM(BU146+BW146)</f>
        <v>0</v>
      </c>
      <c r="BZ146" s="103">
        <f t="shared" si="4153"/>
        <v>0</v>
      </c>
      <c r="CA146" s="103">
        <f t="shared" si="4154"/>
        <v>0</v>
      </c>
      <c r="CB146" s="102"/>
      <c r="CC146" s="102"/>
      <c r="CD146" s="102"/>
      <c r="CE146" s="102"/>
      <c r="CF146" s="102">
        <f>VLOOKUP($D146,'факт '!$D$7:$AQ$89,23,0)</f>
        <v>0</v>
      </c>
      <c r="CG146" s="102">
        <f>VLOOKUP($D146,'факт '!$D$7:$AQ$89,24,0)</f>
        <v>0</v>
      </c>
      <c r="CH146" s="102">
        <f>VLOOKUP($D146,'факт '!$D$7:$AQ$89,25,0)</f>
        <v>0</v>
      </c>
      <c r="CI146" s="102">
        <f>VLOOKUP($D146,'факт '!$D$7:$AQ$89,26,0)</f>
        <v>0</v>
      </c>
      <c r="CJ146" s="102">
        <f t="shared" ref="CJ146:CJ153" si="4761">SUM(CF146+CH146)</f>
        <v>0</v>
      </c>
      <c r="CK146" s="102">
        <f t="shared" ref="CK146:CK153" si="4762">SUM(CG146+CI146)</f>
        <v>0</v>
      </c>
      <c r="CL146" s="103">
        <f t="shared" si="4160"/>
        <v>0</v>
      </c>
      <c r="CM146" s="103">
        <f t="shared" si="4161"/>
        <v>0</v>
      </c>
      <c r="CN146" s="102"/>
      <c r="CO146" s="102"/>
      <c r="CP146" s="102"/>
      <c r="CQ146" s="102"/>
      <c r="CR146" s="102">
        <f>VLOOKUP($D146,'факт '!$D$7:$AQ$89,27,0)</f>
        <v>0</v>
      </c>
      <c r="CS146" s="102">
        <f>VLOOKUP($D146,'факт '!$D$7:$AQ$89,28,0)</f>
        <v>0</v>
      </c>
      <c r="CT146" s="102">
        <f>VLOOKUP($D146,'факт '!$D$7:$AQ$89,29,0)</f>
        <v>0</v>
      </c>
      <c r="CU146" s="102">
        <f>VLOOKUP($D146,'факт '!$D$7:$AQ$89,30,0)</f>
        <v>0</v>
      </c>
      <c r="CV146" s="102">
        <f t="shared" ref="CV146:CV153" si="4763">SUM(CR146+CT146)</f>
        <v>0</v>
      </c>
      <c r="CW146" s="102">
        <f t="shared" ref="CW146:CW153" si="4764">SUM(CS146+CU146)</f>
        <v>0</v>
      </c>
      <c r="CX146" s="103">
        <f t="shared" si="4167"/>
        <v>0</v>
      </c>
      <c r="CY146" s="103">
        <f t="shared" si="4168"/>
        <v>0</v>
      </c>
      <c r="CZ146" s="102"/>
      <c r="DA146" s="102"/>
      <c r="DB146" s="102"/>
      <c r="DC146" s="102"/>
      <c r="DD146" s="102">
        <f>VLOOKUP($D146,'факт '!$D$7:$AQ$89,31,0)</f>
        <v>0</v>
      </c>
      <c r="DE146" s="102">
        <f>VLOOKUP($D146,'факт '!$D$7:$AQ$89,32,0)</f>
        <v>0</v>
      </c>
      <c r="DF146" s="102"/>
      <c r="DG146" s="102"/>
      <c r="DH146" s="102">
        <f t="shared" ref="DH146:DH153" si="4765">SUM(DD146+DF146)</f>
        <v>0</v>
      </c>
      <c r="DI146" s="102">
        <f t="shared" ref="DI146:DI153" si="4766">SUM(DE146+DG146)</f>
        <v>0</v>
      </c>
      <c r="DJ146" s="103">
        <f t="shared" si="4174"/>
        <v>0</v>
      </c>
      <c r="DK146" s="103">
        <f t="shared" si="4175"/>
        <v>0</v>
      </c>
      <c r="DL146" s="102"/>
      <c r="DM146" s="102"/>
      <c r="DN146" s="102"/>
      <c r="DO146" s="102"/>
      <c r="DP146" s="102">
        <f>VLOOKUP($D146,'факт '!$D$7:$AQ$89,13,0)</f>
        <v>0</v>
      </c>
      <c r="DQ146" s="102">
        <f>VLOOKUP($D146,'факт '!$D$7:$AQ$89,14,0)</f>
        <v>0</v>
      </c>
      <c r="DR146" s="102"/>
      <c r="DS146" s="102"/>
      <c r="DT146" s="102">
        <f t="shared" ref="DT146:DT153" si="4767">SUM(DP146+DR146)</f>
        <v>0</v>
      </c>
      <c r="DU146" s="102">
        <f t="shared" ref="DU146:DU153" si="4768">SUM(DQ146+DS146)</f>
        <v>0</v>
      </c>
      <c r="DV146" s="103">
        <f t="shared" si="4181"/>
        <v>0</v>
      </c>
      <c r="DW146" s="103">
        <f t="shared" si="4182"/>
        <v>0</v>
      </c>
      <c r="DX146" s="102"/>
      <c r="DY146" s="102"/>
      <c r="DZ146" s="102"/>
      <c r="EA146" s="102"/>
      <c r="EB146" s="102">
        <f>VLOOKUP($D146,'факт '!$D$7:$AQ$89,33,0)</f>
        <v>0</v>
      </c>
      <c r="EC146" s="102">
        <f>VLOOKUP($D146,'факт '!$D$7:$AQ$89,34,0)</f>
        <v>0</v>
      </c>
      <c r="ED146" s="102">
        <f>VLOOKUP($D146,'факт '!$D$7:$AQ$89,35,0)</f>
        <v>0</v>
      </c>
      <c r="EE146" s="102">
        <f>VLOOKUP($D146,'факт '!$D$7:$AQ$89,36,0)</f>
        <v>0</v>
      </c>
      <c r="EF146" s="102">
        <f t="shared" ref="EF146:EF153" si="4769">SUM(EB146+ED146)</f>
        <v>0</v>
      </c>
      <c r="EG146" s="102">
        <f t="shared" ref="EG146:EG153" si="4770">SUM(EC146+EE146)</f>
        <v>0</v>
      </c>
      <c r="EH146" s="103">
        <f t="shared" si="4188"/>
        <v>0</v>
      </c>
      <c r="EI146" s="103">
        <f t="shared" si="4189"/>
        <v>0</v>
      </c>
      <c r="EJ146" s="102"/>
      <c r="EK146" s="102"/>
      <c r="EL146" s="102"/>
      <c r="EM146" s="102"/>
      <c r="EN146" s="102">
        <f>VLOOKUP($D146,'факт '!$D$7:$AQ$89,37,0)</f>
        <v>3</v>
      </c>
      <c r="EO146" s="102">
        <f>VLOOKUP($D146,'факт '!$D$7:$AQ$89,38,0)</f>
        <v>403710.44999999995</v>
      </c>
      <c r="EP146" s="102">
        <f>VLOOKUP($D146,'факт '!$D$7:$AQ$89,39,0)</f>
        <v>2</v>
      </c>
      <c r="EQ146" s="102">
        <f>VLOOKUP($D146,'факт '!$D$7:$AQ$89,40,0)</f>
        <v>269140.3</v>
      </c>
      <c r="ER146" s="102">
        <f t="shared" ref="ER146:ER153" si="4771">SUM(EN146+EP146)</f>
        <v>5</v>
      </c>
      <c r="ES146" s="102">
        <f t="shared" ref="ES146:ES153" si="4772">SUM(EO146+EQ146)</f>
        <v>672850.75</v>
      </c>
      <c r="ET146" s="103">
        <f t="shared" si="4195"/>
        <v>3</v>
      </c>
      <c r="EU146" s="103">
        <f t="shared" si="4196"/>
        <v>403710.44999999995</v>
      </c>
      <c r="EV146" s="102"/>
      <c r="EW146" s="102"/>
      <c r="EX146" s="102"/>
      <c r="EY146" s="102"/>
      <c r="EZ146" s="102"/>
      <c r="FA146" s="102"/>
      <c r="FB146" s="102"/>
      <c r="FC146" s="102"/>
      <c r="FD146" s="102">
        <f t="shared" ref="FD146:FD154" si="4773">SUM(EZ146+FB146)</f>
        <v>0</v>
      </c>
      <c r="FE146" s="102">
        <f t="shared" ref="FE146:FE154" si="4774">SUM(FA146+FC146)</f>
        <v>0</v>
      </c>
      <c r="FF146" s="103">
        <f t="shared" si="4202"/>
        <v>0</v>
      </c>
      <c r="FG146" s="103">
        <f t="shared" si="4203"/>
        <v>0</v>
      </c>
      <c r="FH146" s="102"/>
      <c r="FI146" s="102"/>
      <c r="FJ146" s="102"/>
      <c r="FK146" s="102"/>
      <c r="FL146" s="102"/>
      <c r="FM146" s="102"/>
      <c r="FN146" s="102"/>
      <c r="FO146" s="102"/>
      <c r="FP146" s="102">
        <f t="shared" ref="FP146:FP154" si="4775">SUM(FL146+FN146)</f>
        <v>0</v>
      </c>
      <c r="FQ146" s="102">
        <f t="shared" ref="FQ146:FQ154" si="4776">SUM(FM146+FO146)</f>
        <v>0</v>
      </c>
      <c r="FR146" s="103">
        <f t="shared" si="4209"/>
        <v>0</v>
      </c>
      <c r="FS146" s="103">
        <f t="shared" si="4210"/>
        <v>0</v>
      </c>
      <c r="FT146" s="102"/>
      <c r="FU146" s="102"/>
      <c r="FV146" s="102"/>
      <c r="FW146" s="102"/>
      <c r="FX146" s="102"/>
      <c r="FY146" s="102"/>
      <c r="FZ146" s="102"/>
      <c r="GA146" s="102"/>
      <c r="GB146" s="102">
        <f t="shared" ref="GB146:GB154" si="4777">SUM(FX146+FZ146)</f>
        <v>0</v>
      </c>
      <c r="GC146" s="102">
        <f t="shared" ref="GC146:GC154" si="4778">SUM(FY146+GA146)</f>
        <v>0</v>
      </c>
      <c r="GD146" s="103">
        <f t="shared" si="4216"/>
        <v>0</v>
      </c>
      <c r="GE146" s="103">
        <f t="shared" si="4217"/>
        <v>0</v>
      </c>
      <c r="GF146" s="102">
        <f t="shared" ref="GF146:GF154" si="4779">SUM(H146,T146,AF146,AR146,BD146,BP146,CB146,CN146,CZ146,DL146,DX146,EJ146,EV146)</f>
        <v>0</v>
      </c>
      <c r="GG146" s="102">
        <f t="shared" ref="GG146:GG154" si="4780">SUM(I146,U146,AG146,AS146,BE146,BQ146,CC146,CO146,DA146,DM146,DY146,EK146,EW146)</f>
        <v>0</v>
      </c>
      <c r="GH146" s="102">
        <f t="shared" ref="GH146:GH154" si="4781">SUM(J146,V146,AH146,AT146,BF146,BR146,CD146,CP146,DB146,DN146,DZ146,EL146,EX146)</f>
        <v>0</v>
      </c>
      <c r="GI146" s="102">
        <f t="shared" ref="GI146:GI154" si="4782">SUM(K146,W146,AI146,AU146,BG146,BS146,CE146,CQ146,DC146,DO146,EA146,EM146,EY146)</f>
        <v>0</v>
      </c>
      <c r="GJ146" s="102">
        <f t="shared" ref="GJ146:GJ153" si="4783">SUM(L146,X146,AJ146,AV146,BH146,BT146,CF146,CR146,DD146,DP146,EB146,EN146,EZ146)</f>
        <v>3</v>
      </c>
      <c r="GK146" s="102">
        <f t="shared" ref="GK146:GK153" si="4784">SUM(M146,Y146,AK146,AW146,BI146,BU146,CG146,CS146,DE146,DQ146,EC146,EO146,FA146)</f>
        <v>403710.44999999995</v>
      </c>
      <c r="GL146" s="102">
        <f t="shared" ref="GL146:GL153" si="4785">SUM(N146,Z146,AL146,AX146,BJ146,BV146,CH146,CT146,DF146,DR146,ED146,EP146,FB146)</f>
        <v>2</v>
      </c>
      <c r="GM146" s="102">
        <f t="shared" ref="GM146:GM153" si="4786">SUM(O146,AA146,AM146,AY146,BK146,BW146,CI146,CU146,DG146,DS146,EE146,EQ146,FC146)</f>
        <v>269140.3</v>
      </c>
      <c r="GN146" s="102">
        <f t="shared" ref="GN146:GN153" si="4787">SUM(P146,AB146,AN146,AZ146,BL146,BX146,CJ146,CV146,DH146,DT146,EF146,ER146,FD146)</f>
        <v>5</v>
      </c>
      <c r="GO146" s="102">
        <f t="shared" ref="GO146:GO153" si="4788">SUM(Q146,AC146,AO146,BA146,BM146,BY146,CK146,CW146,DI146,DU146,EG146,ES146,FE146)</f>
        <v>672850.75</v>
      </c>
      <c r="GP146" s="102"/>
      <c r="GQ146" s="102"/>
      <c r="GR146" s="147"/>
      <c r="GS146" s="81"/>
      <c r="GT146" s="183">
        <v>134570.1513</v>
      </c>
      <c r="GU146" s="183">
        <f t="shared" si="4432"/>
        <v>134570.15</v>
      </c>
    </row>
    <row r="147" spans="2:203" ht="23.25" hidden="1" customHeight="1" x14ac:dyDescent="0.2">
      <c r="B147" s="81" t="s">
        <v>222</v>
      </c>
      <c r="C147" s="82" t="s">
        <v>223</v>
      </c>
      <c r="D147" s="89">
        <v>419</v>
      </c>
      <c r="E147" s="89" t="s">
        <v>304</v>
      </c>
      <c r="F147" s="89">
        <v>34</v>
      </c>
      <c r="G147" s="101">
        <v>134570.1513</v>
      </c>
      <c r="H147" s="102"/>
      <c r="I147" s="102"/>
      <c r="J147" s="102"/>
      <c r="K147" s="102"/>
      <c r="L147" s="102">
        <f>VLOOKUP($D147,'факт '!$D$7:$AQ$89,3,0)</f>
        <v>1</v>
      </c>
      <c r="M147" s="102">
        <f>VLOOKUP($D147,'факт '!$D$7:$AQ$89,4,0)</f>
        <v>134570.15</v>
      </c>
      <c r="N147" s="102"/>
      <c r="O147" s="102"/>
      <c r="P147" s="102">
        <f t="shared" si="4744"/>
        <v>1</v>
      </c>
      <c r="Q147" s="102">
        <f t="shared" si="4745"/>
        <v>134570.15</v>
      </c>
      <c r="R147" s="103">
        <f t="shared" si="4746"/>
        <v>1</v>
      </c>
      <c r="S147" s="103">
        <f t="shared" si="4747"/>
        <v>134570.15</v>
      </c>
      <c r="T147" s="102"/>
      <c r="U147" s="102"/>
      <c r="V147" s="102"/>
      <c r="W147" s="102"/>
      <c r="X147" s="102">
        <f>VLOOKUP($D147,'факт '!$D$7:$AQ$89,7,0)</f>
        <v>0</v>
      </c>
      <c r="Y147" s="102">
        <f>VLOOKUP($D147,'факт '!$D$7:$AQ$89,8,0)</f>
        <v>0</v>
      </c>
      <c r="Z147" s="102">
        <f>VLOOKUP($D147,'факт '!$D$7:$AQ$89,9,0)</f>
        <v>0</v>
      </c>
      <c r="AA147" s="102">
        <f>VLOOKUP($D147,'факт '!$D$7:$AQ$89,10,0)</f>
        <v>0</v>
      </c>
      <c r="AB147" s="102">
        <f t="shared" si="4748"/>
        <v>0</v>
      </c>
      <c r="AC147" s="102">
        <f t="shared" si="4749"/>
        <v>0</v>
      </c>
      <c r="AD147" s="103">
        <f t="shared" si="4750"/>
        <v>0</v>
      </c>
      <c r="AE147" s="103">
        <f t="shared" si="4751"/>
        <v>0</v>
      </c>
      <c r="AF147" s="102"/>
      <c r="AG147" s="102"/>
      <c r="AH147" s="102"/>
      <c r="AI147" s="102"/>
      <c r="AJ147" s="102">
        <f>VLOOKUP($D147,'факт '!$D$7:$AQ$89,5,0)</f>
        <v>0</v>
      </c>
      <c r="AK147" s="102">
        <f>VLOOKUP($D147,'факт '!$D$7:$AQ$89,6,0)</f>
        <v>0</v>
      </c>
      <c r="AL147" s="102"/>
      <c r="AM147" s="102"/>
      <c r="AN147" s="102">
        <f t="shared" si="4752"/>
        <v>0</v>
      </c>
      <c r="AO147" s="102">
        <f t="shared" si="4753"/>
        <v>0</v>
      </c>
      <c r="AP147" s="103">
        <f t="shared" si="4754"/>
        <v>0</v>
      </c>
      <c r="AQ147" s="103">
        <f t="shared" si="4133"/>
        <v>0</v>
      </c>
      <c r="AR147" s="102"/>
      <c r="AS147" s="102"/>
      <c r="AT147" s="102"/>
      <c r="AU147" s="102"/>
      <c r="AV147" s="102">
        <f>VLOOKUP($D147,'факт '!$D$7:$AQ$89,11,0)</f>
        <v>0</v>
      </c>
      <c r="AW147" s="102">
        <f>VLOOKUP($D147,'факт '!$D$7:$AQ$89,12,0)</f>
        <v>0</v>
      </c>
      <c r="AX147" s="102"/>
      <c r="AY147" s="102"/>
      <c r="AZ147" s="102">
        <f t="shared" si="4755"/>
        <v>0</v>
      </c>
      <c r="BA147" s="102">
        <f t="shared" si="4756"/>
        <v>0</v>
      </c>
      <c r="BB147" s="103">
        <f t="shared" si="4139"/>
        <v>0</v>
      </c>
      <c r="BC147" s="103">
        <f t="shared" si="4140"/>
        <v>0</v>
      </c>
      <c r="BD147" s="102"/>
      <c r="BE147" s="102"/>
      <c r="BF147" s="102"/>
      <c r="BG147" s="102"/>
      <c r="BH147" s="102">
        <f>VLOOKUP($D147,'факт '!$D$7:$AQ$89,15,0)</f>
        <v>0</v>
      </c>
      <c r="BI147" s="102">
        <f>VLOOKUP($D147,'факт '!$D$7:$AQ$89,16,0)</f>
        <v>0</v>
      </c>
      <c r="BJ147" s="102">
        <f>VLOOKUP($D147,'факт '!$D$7:$AQ$89,17,0)</f>
        <v>0</v>
      </c>
      <c r="BK147" s="102">
        <f>VLOOKUP($D147,'факт '!$D$7:$AQ$89,18,0)</f>
        <v>0</v>
      </c>
      <c r="BL147" s="102">
        <f t="shared" si="4757"/>
        <v>0</v>
      </c>
      <c r="BM147" s="102">
        <f t="shared" si="4758"/>
        <v>0</v>
      </c>
      <c r="BN147" s="103">
        <f t="shared" si="4146"/>
        <v>0</v>
      </c>
      <c r="BO147" s="103">
        <f t="shared" si="4147"/>
        <v>0</v>
      </c>
      <c r="BP147" s="102"/>
      <c r="BQ147" s="102"/>
      <c r="BR147" s="102"/>
      <c r="BS147" s="102"/>
      <c r="BT147" s="102">
        <f>VLOOKUP($D147,'факт '!$D$7:$AQ$89,19,0)</f>
        <v>0</v>
      </c>
      <c r="BU147" s="102">
        <f>VLOOKUP($D147,'факт '!$D$7:$AQ$89,20,0)</f>
        <v>0</v>
      </c>
      <c r="BV147" s="102">
        <f>VLOOKUP($D147,'факт '!$D$7:$AQ$89,21,0)</f>
        <v>0</v>
      </c>
      <c r="BW147" s="102">
        <f>VLOOKUP($D147,'факт '!$D$7:$AQ$89,22,0)</f>
        <v>0</v>
      </c>
      <c r="BX147" s="102">
        <f t="shared" si="4759"/>
        <v>0</v>
      </c>
      <c r="BY147" s="102">
        <f t="shared" si="4760"/>
        <v>0</v>
      </c>
      <c r="BZ147" s="103">
        <f t="shared" si="4153"/>
        <v>0</v>
      </c>
      <c r="CA147" s="103">
        <f t="shared" si="4154"/>
        <v>0</v>
      </c>
      <c r="CB147" s="102"/>
      <c r="CC147" s="102"/>
      <c r="CD147" s="102"/>
      <c r="CE147" s="102"/>
      <c r="CF147" s="102">
        <f>VLOOKUP($D147,'факт '!$D$7:$AQ$89,23,0)</f>
        <v>0</v>
      </c>
      <c r="CG147" s="102">
        <f>VLOOKUP($D147,'факт '!$D$7:$AQ$89,24,0)</f>
        <v>0</v>
      </c>
      <c r="CH147" s="102">
        <f>VLOOKUP($D147,'факт '!$D$7:$AQ$89,25,0)</f>
        <v>0</v>
      </c>
      <c r="CI147" s="102">
        <f>VLOOKUP($D147,'факт '!$D$7:$AQ$89,26,0)</f>
        <v>0</v>
      </c>
      <c r="CJ147" s="102">
        <f t="shared" si="4761"/>
        <v>0</v>
      </c>
      <c r="CK147" s="102">
        <f t="shared" si="4762"/>
        <v>0</v>
      </c>
      <c r="CL147" s="103">
        <f t="shared" si="4160"/>
        <v>0</v>
      </c>
      <c r="CM147" s="103">
        <f t="shared" si="4161"/>
        <v>0</v>
      </c>
      <c r="CN147" s="102"/>
      <c r="CO147" s="102"/>
      <c r="CP147" s="102"/>
      <c r="CQ147" s="102"/>
      <c r="CR147" s="102">
        <f>VLOOKUP($D147,'факт '!$D$7:$AQ$89,27,0)</f>
        <v>0</v>
      </c>
      <c r="CS147" s="102">
        <f>VLOOKUP($D147,'факт '!$D$7:$AQ$89,28,0)</f>
        <v>0</v>
      </c>
      <c r="CT147" s="102">
        <f>VLOOKUP($D147,'факт '!$D$7:$AQ$89,29,0)</f>
        <v>0</v>
      </c>
      <c r="CU147" s="102">
        <f>VLOOKUP($D147,'факт '!$D$7:$AQ$89,30,0)</f>
        <v>0</v>
      </c>
      <c r="CV147" s="102">
        <f t="shared" si="4763"/>
        <v>0</v>
      </c>
      <c r="CW147" s="102">
        <f t="shared" si="4764"/>
        <v>0</v>
      </c>
      <c r="CX147" s="103">
        <f t="shared" si="4167"/>
        <v>0</v>
      </c>
      <c r="CY147" s="103">
        <f t="shared" si="4168"/>
        <v>0</v>
      </c>
      <c r="CZ147" s="102"/>
      <c r="DA147" s="102"/>
      <c r="DB147" s="102"/>
      <c r="DC147" s="102"/>
      <c r="DD147" s="102">
        <f>VLOOKUP($D147,'факт '!$D$7:$AQ$89,31,0)</f>
        <v>0</v>
      </c>
      <c r="DE147" s="102">
        <f>VLOOKUP($D147,'факт '!$D$7:$AQ$89,32,0)</f>
        <v>0</v>
      </c>
      <c r="DF147" s="102"/>
      <c r="DG147" s="102"/>
      <c r="DH147" s="102">
        <f t="shared" si="4765"/>
        <v>0</v>
      </c>
      <c r="DI147" s="102">
        <f t="shared" si="4766"/>
        <v>0</v>
      </c>
      <c r="DJ147" s="103">
        <f t="shared" si="4174"/>
        <v>0</v>
      </c>
      <c r="DK147" s="103">
        <f t="shared" si="4175"/>
        <v>0</v>
      </c>
      <c r="DL147" s="102"/>
      <c r="DM147" s="102"/>
      <c r="DN147" s="102"/>
      <c r="DO147" s="102"/>
      <c r="DP147" s="102">
        <f>VLOOKUP($D147,'факт '!$D$7:$AQ$89,13,0)</f>
        <v>0</v>
      </c>
      <c r="DQ147" s="102">
        <f>VLOOKUP($D147,'факт '!$D$7:$AQ$89,14,0)</f>
        <v>0</v>
      </c>
      <c r="DR147" s="102"/>
      <c r="DS147" s="102"/>
      <c r="DT147" s="102">
        <f t="shared" si="4767"/>
        <v>0</v>
      </c>
      <c r="DU147" s="102">
        <f t="shared" si="4768"/>
        <v>0</v>
      </c>
      <c r="DV147" s="103">
        <f t="shared" si="4181"/>
        <v>0</v>
      </c>
      <c r="DW147" s="103">
        <f t="shared" si="4182"/>
        <v>0</v>
      </c>
      <c r="DX147" s="102"/>
      <c r="DY147" s="102"/>
      <c r="DZ147" s="102"/>
      <c r="EA147" s="102"/>
      <c r="EB147" s="102">
        <f>VLOOKUP($D147,'факт '!$D$7:$AQ$89,33,0)</f>
        <v>0</v>
      </c>
      <c r="EC147" s="102">
        <f>VLOOKUP($D147,'факт '!$D$7:$AQ$89,34,0)</f>
        <v>0</v>
      </c>
      <c r="ED147" s="102">
        <f>VLOOKUP($D147,'факт '!$D$7:$AQ$89,35,0)</f>
        <v>0</v>
      </c>
      <c r="EE147" s="102">
        <f>VLOOKUP($D147,'факт '!$D$7:$AQ$89,36,0)</f>
        <v>0</v>
      </c>
      <c r="EF147" s="102">
        <f t="shared" si="4769"/>
        <v>0</v>
      </c>
      <c r="EG147" s="102">
        <f t="shared" si="4770"/>
        <v>0</v>
      </c>
      <c r="EH147" s="103">
        <f t="shared" si="4188"/>
        <v>0</v>
      </c>
      <c r="EI147" s="103">
        <f t="shared" si="4189"/>
        <v>0</v>
      </c>
      <c r="EJ147" s="102"/>
      <c r="EK147" s="102"/>
      <c r="EL147" s="102"/>
      <c r="EM147" s="102"/>
      <c r="EN147" s="102">
        <f>VLOOKUP($D147,'факт '!$D$7:$AQ$89,37,0)</f>
        <v>0</v>
      </c>
      <c r="EO147" s="102">
        <f>VLOOKUP($D147,'факт '!$D$7:$AQ$89,38,0)</f>
        <v>0</v>
      </c>
      <c r="EP147" s="102">
        <f>VLOOKUP($D147,'факт '!$D$7:$AQ$89,39,0)</f>
        <v>0</v>
      </c>
      <c r="EQ147" s="102">
        <f>VLOOKUP($D147,'факт '!$D$7:$AQ$89,40,0)</f>
        <v>0</v>
      </c>
      <c r="ER147" s="102">
        <f t="shared" si="4771"/>
        <v>0</v>
      </c>
      <c r="ES147" s="102">
        <f t="shared" si="4772"/>
        <v>0</v>
      </c>
      <c r="ET147" s="103">
        <f t="shared" si="4195"/>
        <v>0</v>
      </c>
      <c r="EU147" s="103">
        <f t="shared" si="4196"/>
        <v>0</v>
      </c>
      <c r="EV147" s="102"/>
      <c r="EW147" s="102"/>
      <c r="EX147" s="102"/>
      <c r="EY147" s="102"/>
      <c r="EZ147" s="102"/>
      <c r="FA147" s="102"/>
      <c r="FB147" s="102"/>
      <c r="FC147" s="102"/>
      <c r="FD147" s="102"/>
      <c r="FE147" s="102"/>
      <c r="FF147" s="103"/>
      <c r="FG147" s="103"/>
      <c r="FH147" s="102"/>
      <c r="FI147" s="102"/>
      <c r="FJ147" s="102"/>
      <c r="FK147" s="102"/>
      <c r="FL147" s="102"/>
      <c r="FM147" s="102"/>
      <c r="FN147" s="102"/>
      <c r="FO147" s="102"/>
      <c r="FP147" s="102"/>
      <c r="FQ147" s="102"/>
      <c r="FR147" s="103"/>
      <c r="FS147" s="103"/>
      <c r="FT147" s="102"/>
      <c r="FU147" s="102"/>
      <c r="FV147" s="102"/>
      <c r="FW147" s="102"/>
      <c r="FX147" s="102"/>
      <c r="FY147" s="102"/>
      <c r="FZ147" s="102"/>
      <c r="GA147" s="102"/>
      <c r="GB147" s="102"/>
      <c r="GC147" s="102"/>
      <c r="GD147" s="103"/>
      <c r="GE147" s="103"/>
      <c r="GF147" s="102"/>
      <c r="GG147" s="102"/>
      <c r="GH147" s="102"/>
      <c r="GI147" s="102"/>
      <c r="GJ147" s="102">
        <f t="shared" si="4783"/>
        <v>1</v>
      </c>
      <c r="GK147" s="102">
        <f t="shared" si="4784"/>
        <v>134570.15</v>
      </c>
      <c r="GL147" s="102">
        <f t="shared" si="4785"/>
        <v>0</v>
      </c>
      <c r="GM147" s="102">
        <f t="shared" si="4786"/>
        <v>0</v>
      </c>
      <c r="GN147" s="102">
        <f t="shared" si="4787"/>
        <v>1</v>
      </c>
      <c r="GO147" s="102">
        <f t="shared" si="4788"/>
        <v>134570.15</v>
      </c>
      <c r="GP147" s="102"/>
      <c r="GQ147" s="102"/>
      <c r="GR147" s="147"/>
      <c r="GS147" s="81"/>
      <c r="GT147" s="183">
        <v>134570.1513</v>
      </c>
      <c r="GU147" s="183">
        <f t="shared" si="4432"/>
        <v>134570.15</v>
      </c>
    </row>
    <row r="148" spans="2:203" ht="23.25" hidden="1" customHeight="1" x14ac:dyDescent="0.2">
      <c r="B148" s="81" t="s">
        <v>222</v>
      </c>
      <c r="C148" s="82" t="s">
        <v>223</v>
      </c>
      <c r="D148" s="89">
        <v>420</v>
      </c>
      <c r="E148" s="89" t="s">
        <v>224</v>
      </c>
      <c r="F148" s="89">
        <v>34</v>
      </c>
      <c r="G148" s="101">
        <v>134570.1513</v>
      </c>
      <c r="H148" s="102"/>
      <c r="I148" s="102"/>
      <c r="J148" s="102"/>
      <c r="K148" s="102"/>
      <c r="L148" s="102">
        <f>VLOOKUP($D148,'факт '!$D$7:$AQ$89,3,0)</f>
        <v>1</v>
      </c>
      <c r="M148" s="102">
        <f>VLOOKUP($D148,'факт '!$D$7:$AQ$89,4,0)</f>
        <v>134570.15</v>
      </c>
      <c r="N148" s="102"/>
      <c r="O148" s="102"/>
      <c r="P148" s="102">
        <f t="shared" si="4744"/>
        <v>1</v>
      </c>
      <c r="Q148" s="102">
        <f t="shared" si="4745"/>
        <v>134570.15</v>
      </c>
      <c r="R148" s="103">
        <f t="shared" si="4746"/>
        <v>1</v>
      </c>
      <c r="S148" s="103">
        <f t="shared" si="4747"/>
        <v>134570.15</v>
      </c>
      <c r="T148" s="102"/>
      <c r="U148" s="102"/>
      <c r="V148" s="102"/>
      <c r="W148" s="102"/>
      <c r="X148" s="102">
        <f>VLOOKUP($D148,'факт '!$D$7:$AQ$89,7,0)</f>
        <v>22</v>
      </c>
      <c r="Y148" s="102">
        <f>VLOOKUP($D148,'факт '!$D$7:$AQ$89,8,0)</f>
        <v>2960543.2999999993</v>
      </c>
      <c r="Z148" s="102">
        <f>VLOOKUP($D148,'факт '!$D$7:$AQ$89,9,0)</f>
        <v>0</v>
      </c>
      <c r="AA148" s="102">
        <f>VLOOKUP($D148,'факт '!$D$7:$AQ$89,10,0)</f>
        <v>0</v>
      </c>
      <c r="AB148" s="102">
        <f t="shared" si="4748"/>
        <v>22</v>
      </c>
      <c r="AC148" s="102">
        <f t="shared" si="4749"/>
        <v>2960543.2999999993</v>
      </c>
      <c r="AD148" s="103">
        <f t="shared" si="4750"/>
        <v>22</v>
      </c>
      <c r="AE148" s="103">
        <f t="shared" si="4751"/>
        <v>2960543.2999999993</v>
      </c>
      <c r="AF148" s="102"/>
      <c r="AG148" s="102"/>
      <c r="AH148" s="102"/>
      <c r="AI148" s="102"/>
      <c r="AJ148" s="102">
        <f>VLOOKUP($D148,'факт '!$D$7:$AQ$89,5,0)</f>
        <v>0</v>
      </c>
      <c r="AK148" s="102">
        <f>VLOOKUP($D148,'факт '!$D$7:$AQ$89,6,0)</f>
        <v>0</v>
      </c>
      <c r="AL148" s="102"/>
      <c r="AM148" s="102"/>
      <c r="AN148" s="102">
        <f t="shared" si="4752"/>
        <v>0</v>
      </c>
      <c r="AO148" s="102">
        <f t="shared" si="4753"/>
        <v>0</v>
      </c>
      <c r="AP148" s="103">
        <f t="shared" si="4754"/>
        <v>0</v>
      </c>
      <c r="AQ148" s="103">
        <f t="shared" si="4133"/>
        <v>0</v>
      </c>
      <c r="AR148" s="102"/>
      <c r="AS148" s="102"/>
      <c r="AT148" s="102"/>
      <c r="AU148" s="102"/>
      <c r="AV148" s="102">
        <f>VLOOKUP($D148,'факт '!$D$7:$AQ$89,11,0)</f>
        <v>0</v>
      </c>
      <c r="AW148" s="102">
        <f>VLOOKUP($D148,'факт '!$D$7:$AQ$89,12,0)</f>
        <v>0</v>
      </c>
      <c r="AX148" s="102"/>
      <c r="AY148" s="102"/>
      <c r="AZ148" s="102">
        <f t="shared" si="4755"/>
        <v>0</v>
      </c>
      <c r="BA148" s="102">
        <f t="shared" si="4756"/>
        <v>0</v>
      </c>
      <c r="BB148" s="103">
        <f t="shared" si="4139"/>
        <v>0</v>
      </c>
      <c r="BC148" s="103">
        <f t="shared" si="4140"/>
        <v>0</v>
      </c>
      <c r="BD148" s="102"/>
      <c r="BE148" s="102"/>
      <c r="BF148" s="102"/>
      <c r="BG148" s="102"/>
      <c r="BH148" s="102">
        <f>VLOOKUP($D148,'факт '!$D$7:$AQ$89,15,0)</f>
        <v>3</v>
      </c>
      <c r="BI148" s="102">
        <f>VLOOKUP($D148,'факт '!$D$7:$AQ$89,16,0)</f>
        <v>403710.44999999995</v>
      </c>
      <c r="BJ148" s="102">
        <f>VLOOKUP($D148,'факт '!$D$7:$AQ$89,17,0)</f>
        <v>0</v>
      </c>
      <c r="BK148" s="102">
        <f>VLOOKUP($D148,'факт '!$D$7:$AQ$89,18,0)</f>
        <v>0</v>
      </c>
      <c r="BL148" s="102">
        <f t="shared" si="4757"/>
        <v>3</v>
      </c>
      <c r="BM148" s="102">
        <f t="shared" si="4758"/>
        <v>403710.44999999995</v>
      </c>
      <c r="BN148" s="103">
        <f t="shared" si="4146"/>
        <v>3</v>
      </c>
      <c r="BO148" s="103">
        <f t="shared" si="4147"/>
        <v>403710.44999999995</v>
      </c>
      <c r="BP148" s="102"/>
      <c r="BQ148" s="102"/>
      <c r="BR148" s="102"/>
      <c r="BS148" s="102"/>
      <c r="BT148" s="102">
        <f>VLOOKUP($D148,'факт '!$D$7:$AQ$89,19,0)</f>
        <v>0</v>
      </c>
      <c r="BU148" s="102">
        <f>VLOOKUP($D148,'факт '!$D$7:$AQ$89,20,0)</f>
        <v>0</v>
      </c>
      <c r="BV148" s="102">
        <f>VLOOKUP($D148,'факт '!$D$7:$AQ$89,21,0)</f>
        <v>0</v>
      </c>
      <c r="BW148" s="102">
        <f>VLOOKUP($D148,'факт '!$D$7:$AQ$89,22,0)</f>
        <v>0</v>
      </c>
      <c r="BX148" s="102">
        <f t="shared" si="4759"/>
        <v>0</v>
      </c>
      <c r="BY148" s="102">
        <f t="shared" si="4760"/>
        <v>0</v>
      </c>
      <c r="BZ148" s="103">
        <f t="shared" si="4153"/>
        <v>0</v>
      </c>
      <c r="CA148" s="103">
        <f t="shared" si="4154"/>
        <v>0</v>
      </c>
      <c r="CB148" s="102"/>
      <c r="CC148" s="102"/>
      <c r="CD148" s="102"/>
      <c r="CE148" s="102"/>
      <c r="CF148" s="102">
        <f>VLOOKUP($D148,'факт '!$D$7:$AQ$89,23,0)</f>
        <v>0</v>
      </c>
      <c r="CG148" s="102">
        <f>VLOOKUP($D148,'факт '!$D$7:$AQ$89,24,0)</f>
        <v>0</v>
      </c>
      <c r="CH148" s="102">
        <f>VLOOKUP($D148,'факт '!$D$7:$AQ$89,25,0)</f>
        <v>0</v>
      </c>
      <c r="CI148" s="102">
        <f>VLOOKUP($D148,'факт '!$D$7:$AQ$89,26,0)</f>
        <v>0</v>
      </c>
      <c r="CJ148" s="102">
        <f t="shared" si="4761"/>
        <v>0</v>
      </c>
      <c r="CK148" s="102">
        <f t="shared" si="4762"/>
        <v>0</v>
      </c>
      <c r="CL148" s="103">
        <f t="shared" si="4160"/>
        <v>0</v>
      </c>
      <c r="CM148" s="103">
        <f t="shared" si="4161"/>
        <v>0</v>
      </c>
      <c r="CN148" s="102"/>
      <c r="CO148" s="102"/>
      <c r="CP148" s="102"/>
      <c r="CQ148" s="102"/>
      <c r="CR148" s="102">
        <f>VLOOKUP($D148,'факт '!$D$7:$AQ$89,27,0)</f>
        <v>0</v>
      </c>
      <c r="CS148" s="102">
        <f>VLOOKUP($D148,'факт '!$D$7:$AQ$89,28,0)</f>
        <v>0</v>
      </c>
      <c r="CT148" s="102">
        <f>VLOOKUP($D148,'факт '!$D$7:$AQ$89,29,0)</f>
        <v>0</v>
      </c>
      <c r="CU148" s="102">
        <f>VLOOKUP($D148,'факт '!$D$7:$AQ$89,30,0)</f>
        <v>0</v>
      </c>
      <c r="CV148" s="102">
        <f t="shared" si="4763"/>
        <v>0</v>
      </c>
      <c r="CW148" s="102">
        <f t="shared" si="4764"/>
        <v>0</v>
      </c>
      <c r="CX148" s="103">
        <f t="shared" si="4167"/>
        <v>0</v>
      </c>
      <c r="CY148" s="103">
        <f t="shared" si="4168"/>
        <v>0</v>
      </c>
      <c r="CZ148" s="102"/>
      <c r="DA148" s="102"/>
      <c r="DB148" s="102"/>
      <c r="DC148" s="102"/>
      <c r="DD148" s="102">
        <f>VLOOKUP($D148,'факт '!$D$7:$AQ$89,31,0)</f>
        <v>0</v>
      </c>
      <c r="DE148" s="102">
        <f>VLOOKUP($D148,'факт '!$D$7:$AQ$89,32,0)</f>
        <v>0</v>
      </c>
      <c r="DF148" s="102"/>
      <c r="DG148" s="102"/>
      <c r="DH148" s="102">
        <f t="shared" si="4765"/>
        <v>0</v>
      </c>
      <c r="DI148" s="102">
        <f t="shared" si="4766"/>
        <v>0</v>
      </c>
      <c r="DJ148" s="103">
        <f t="shared" si="4174"/>
        <v>0</v>
      </c>
      <c r="DK148" s="103">
        <f t="shared" si="4175"/>
        <v>0</v>
      </c>
      <c r="DL148" s="102"/>
      <c r="DM148" s="102"/>
      <c r="DN148" s="102"/>
      <c r="DO148" s="102"/>
      <c r="DP148" s="102">
        <f>VLOOKUP($D148,'факт '!$D$7:$AQ$89,13,0)</f>
        <v>0</v>
      </c>
      <c r="DQ148" s="102">
        <f>VLOOKUP($D148,'факт '!$D$7:$AQ$89,14,0)</f>
        <v>0</v>
      </c>
      <c r="DR148" s="102"/>
      <c r="DS148" s="102"/>
      <c r="DT148" s="102">
        <f t="shared" si="4767"/>
        <v>0</v>
      </c>
      <c r="DU148" s="102">
        <f t="shared" si="4768"/>
        <v>0</v>
      </c>
      <c r="DV148" s="103">
        <f t="shared" si="4181"/>
        <v>0</v>
      </c>
      <c r="DW148" s="103">
        <f t="shared" si="4182"/>
        <v>0</v>
      </c>
      <c r="DX148" s="102"/>
      <c r="DY148" s="102"/>
      <c r="DZ148" s="102"/>
      <c r="EA148" s="102"/>
      <c r="EB148" s="102">
        <f>VLOOKUP($D148,'факт '!$D$7:$AQ$89,33,0)</f>
        <v>0</v>
      </c>
      <c r="EC148" s="102">
        <f>VLOOKUP($D148,'факт '!$D$7:$AQ$89,34,0)</f>
        <v>0</v>
      </c>
      <c r="ED148" s="102">
        <f>VLOOKUP($D148,'факт '!$D$7:$AQ$89,35,0)</f>
        <v>0</v>
      </c>
      <c r="EE148" s="102">
        <f>VLOOKUP($D148,'факт '!$D$7:$AQ$89,36,0)</f>
        <v>0</v>
      </c>
      <c r="EF148" s="102">
        <f t="shared" si="4769"/>
        <v>0</v>
      </c>
      <c r="EG148" s="102">
        <f t="shared" si="4770"/>
        <v>0</v>
      </c>
      <c r="EH148" s="103">
        <f t="shared" si="4188"/>
        <v>0</v>
      </c>
      <c r="EI148" s="103">
        <f t="shared" si="4189"/>
        <v>0</v>
      </c>
      <c r="EJ148" s="102"/>
      <c r="EK148" s="102"/>
      <c r="EL148" s="102"/>
      <c r="EM148" s="102"/>
      <c r="EN148" s="102">
        <f>VLOOKUP($D148,'факт '!$D$7:$AQ$89,37,0)</f>
        <v>0</v>
      </c>
      <c r="EO148" s="102">
        <f>VLOOKUP($D148,'факт '!$D$7:$AQ$89,38,0)</f>
        <v>0</v>
      </c>
      <c r="EP148" s="102">
        <f>VLOOKUP($D148,'факт '!$D$7:$AQ$89,39,0)</f>
        <v>0</v>
      </c>
      <c r="EQ148" s="102">
        <f>VLOOKUP($D148,'факт '!$D$7:$AQ$89,40,0)</f>
        <v>0</v>
      </c>
      <c r="ER148" s="102">
        <f t="shared" si="4771"/>
        <v>0</v>
      </c>
      <c r="ES148" s="102">
        <f t="shared" si="4772"/>
        <v>0</v>
      </c>
      <c r="ET148" s="103">
        <f t="shared" si="4195"/>
        <v>0</v>
      </c>
      <c r="EU148" s="103">
        <f t="shared" si="4196"/>
        <v>0</v>
      </c>
      <c r="EV148" s="102"/>
      <c r="EW148" s="102"/>
      <c r="EX148" s="102"/>
      <c r="EY148" s="102"/>
      <c r="EZ148" s="102"/>
      <c r="FA148" s="102"/>
      <c r="FB148" s="102"/>
      <c r="FC148" s="102"/>
      <c r="FD148" s="102">
        <f t="shared" si="4773"/>
        <v>0</v>
      </c>
      <c r="FE148" s="102">
        <f t="shared" si="4774"/>
        <v>0</v>
      </c>
      <c r="FF148" s="103">
        <f t="shared" si="4202"/>
        <v>0</v>
      </c>
      <c r="FG148" s="103">
        <f t="shared" si="4203"/>
        <v>0</v>
      </c>
      <c r="FH148" s="102"/>
      <c r="FI148" s="102"/>
      <c r="FJ148" s="102"/>
      <c r="FK148" s="102"/>
      <c r="FL148" s="102"/>
      <c r="FM148" s="102"/>
      <c r="FN148" s="102"/>
      <c r="FO148" s="102"/>
      <c r="FP148" s="102">
        <f t="shared" si="4775"/>
        <v>0</v>
      </c>
      <c r="FQ148" s="102">
        <f t="shared" si="4776"/>
        <v>0</v>
      </c>
      <c r="FR148" s="103">
        <f t="shared" si="4209"/>
        <v>0</v>
      </c>
      <c r="FS148" s="103">
        <f t="shared" si="4210"/>
        <v>0</v>
      </c>
      <c r="FT148" s="102"/>
      <c r="FU148" s="102"/>
      <c r="FV148" s="102"/>
      <c r="FW148" s="102"/>
      <c r="FX148" s="102"/>
      <c r="FY148" s="102"/>
      <c r="FZ148" s="102"/>
      <c r="GA148" s="102"/>
      <c r="GB148" s="102">
        <f t="shared" si="4777"/>
        <v>0</v>
      </c>
      <c r="GC148" s="102">
        <f t="shared" si="4778"/>
        <v>0</v>
      </c>
      <c r="GD148" s="103">
        <f t="shared" si="4216"/>
        <v>0</v>
      </c>
      <c r="GE148" s="103">
        <f t="shared" si="4217"/>
        <v>0</v>
      </c>
      <c r="GF148" s="102">
        <f t="shared" si="4779"/>
        <v>0</v>
      </c>
      <c r="GG148" s="102">
        <f t="shared" si="4780"/>
        <v>0</v>
      </c>
      <c r="GH148" s="102">
        <f t="shared" si="4781"/>
        <v>0</v>
      </c>
      <c r="GI148" s="102">
        <f t="shared" si="4782"/>
        <v>0</v>
      </c>
      <c r="GJ148" s="102">
        <f t="shared" si="4783"/>
        <v>26</v>
      </c>
      <c r="GK148" s="102">
        <f t="shared" si="4784"/>
        <v>3498823.8999999994</v>
      </c>
      <c r="GL148" s="102">
        <f t="shared" si="4785"/>
        <v>0</v>
      </c>
      <c r="GM148" s="102">
        <f t="shared" si="4786"/>
        <v>0</v>
      </c>
      <c r="GN148" s="102">
        <f t="shared" si="4787"/>
        <v>26</v>
      </c>
      <c r="GO148" s="102">
        <f t="shared" si="4788"/>
        <v>3498823.8999999994</v>
      </c>
      <c r="GP148" s="102"/>
      <c r="GQ148" s="102"/>
      <c r="GR148" s="147"/>
      <c r="GS148" s="81"/>
      <c r="GT148" s="183">
        <v>134570.1513</v>
      </c>
      <c r="GU148" s="183">
        <f t="shared" si="4432"/>
        <v>134570.14999999997</v>
      </c>
    </row>
    <row r="149" spans="2:203" ht="23.25" hidden="1" customHeight="1" x14ac:dyDescent="0.2">
      <c r="B149" s="81" t="s">
        <v>225</v>
      </c>
      <c r="C149" s="82" t="s">
        <v>226</v>
      </c>
      <c r="D149" s="89">
        <v>422</v>
      </c>
      <c r="E149" s="89" t="s">
        <v>227</v>
      </c>
      <c r="F149" s="89">
        <v>34</v>
      </c>
      <c r="G149" s="101">
        <v>134570.1513</v>
      </c>
      <c r="H149" s="102"/>
      <c r="I149" s="102"/>
      <c r="J149" s="102"/>
      <c r="K149" s="102"/>
      <c r="L149" s="102">
        <f>VLOOKUP($D149,'факт '!$D$7:$AQ$89,3,0)</f>
        <v>0</v>
      </c>
      <c r="M149" s="102">
        <f>VLOOKUP($D149,'факт '!$D$7:$AQ$89,4,0)</f>
        <v>0</v>
      </c>
      <c r="N149" s="102"/>
      <c r="O149" s="102"/>
      <c r="P149" s="102">
        <f t="shared" si="4744"/>
        <v>0</v>
      </c>
      <c r="Q149" s="102">
        <f t="shared" si="4745"/>
        <v>0</v>
      </c>
      <c r="R149" s="103">
        <f t="shared" si="4746"/>
        <v>0</v>
      </c>
      <c r="S149" s="103">
        <f t="shared" si="4747"/>
        <v>0</v>
      </c>
      <c r="T149" s="102"/>
      <c r="U149" s="102"/>
      <c r="V149" s="102"/>
      <c r="W149" s="102"/>
      <c r="X149" s="102">
        <f>VLOOKUP($D149,'факт '!$D$7:$AQ$89,7,0)</f>
        <v>0</v>
      </c>
      <c r="Y149" s="102">
        <f>VLOOKUP($D149,'факт '!$D$7:$AQ$89,8,0)</f>
        <v>0</v>
      </c>
      <c r="Z149" s="102">
        <f>VLOOKUP($D149,'факт '!$D$7:$AQ$89,9,0)</f>
        <v>0</v>
      </c>
      <c r="AA149" s="102">
        <f>VLOOKUP($D149,'факт '!$D$7:$AQ$89,10,0)</f>
        <v>0</v>
      </c>
      <c r="AB149" s="102">
        <f t="shared" si="4748"/>
        <v>0</v>
      </c>
      <c r="AC149" s="102">
        <f t="shared" si="4749"/>
        <v>0</v>
      </c>
      <c r="AD149" s="103">
        <f t="shared" si="4750"/>
        <v>0</v>
      </c>
      <c r="AE149" s="103">
        <f t="shared" si="4751"/>
        <v>0</v>
      </c>
      <c r="AF149" s="102"/>
      <c r="AG149" s="102"/>
      <c r="AH149" s="102"/>
      <c r="AI149" s="102"/>
      <c r="AJ149" s="102">
        <f>VLOOKUP($D149,'факт '!$D$7:$AQ$89,5,0)</f>
        <v>0</v>
      </c>
      <c r="AK149" s="102">
        <f>VLOOKUP($D149,'факт '!$D$7:$AQ$89,6,0)</f>
        <v>0</v>
      </c>
      <c r="AL149" s="102"/>
      <c r="AM149" s="102"/>
      <c r="AN149" s="102">
        <f t="shared" si="4752"/>
        <v>0</v>
      </c>
      <c r="AO149" s="102">
        <f t="shared" si="4753"/>
        <v>0</v>
      </c>
      <c r="AP149" s="103">
        <f t="shared" si="4754"/>
        <v>0</v>
      </c>
      <c r="AQ149" s="103">
        <f t="shared" si="4133"/>
        <v>0</v>
      </c>
      <c r="AR149" s="102"/>
      <c r="AS149" s="102"/>
      <c r="AT149" s="102"/>
      <c r="AU149" s="102"/>
      <c r="AV149" s="102">
        <f>VLOOKUP($D149,'факт '!$D$7:$AQ$89,11,0)</f>
        <v>0</v>
      </c>
      <c r="AW149" s="102">
        <f>VLOOKUP($D149,'факт '!$D$7:$AQ$89,12,0)</f>
        <v>0</v>
      </c>
      <c r="AX149" s="102"/>
      <c r="AY149" s="102"/>
      <c r="AZ149" s="102">
        <f t="shared" si="4755"/>
        <v>0</v>
      </c>
      <c r="BA149" s="102">
        <f t="shared" si="4756"/>
        <v>0</v>
      </c>
      <c r="BB149" s="103">
        <f t="shared" si="4139"/>
        <v>0</v>
      </c>
      <c r="BC149" s="103">
        <f t="shared" si="4140"/>
        <v>0</v>
      </c>
      <c r="BD149" s="102"/>
      <c r="BE149" s="102"/>
      <c r="BF149" s="102"/>
      <c r="BG149" s="102"/>
      <c r="BH149" s="102">
        <f>VLOOKUP($D149,'факт '!$D$7:$AQ$89,15,0)</f>
        <v>1</v>
      </c>
      <c r="BI149" s="102">
        <f>VLOOKUP($D149,'факт '!$D$7:$AQ$89,16,0)</f>
        <v>134570.15</v>
      </c>
      <c r="BJ149" s="102">
        <f>VLOOKUP($D149,'факт '!$D$7:$AQ$89,17,0)</f>
        <v>0</v>
      </c>
      <c r="BK149" s="102">
        <f>VLOOKUP($D149,'факт '!$D$7:$AQ$89,18,0)</f>
        <v>0</v>
      </c>
      <c r="BL149" s="102">
        <f t="shared" si="4757"/>
        <v>1</v>
      </c>
      <c r="BM149" s="102">
        <f t="shared" si="4758"/>
        <v>134570.15</v>
      </c>
      <c r="BN149" s="103">
        <f t="shared" si="4146"/>
        <v>1</v>
      </c>
      <c r="BO149" s="103">
        <f t="shared" si="4147"/>
        <v>134570.15</v>
      </c>
      <c r="BP149" s="102"/>
      <c r="BQ149" s="102"/>
      <c r="BR149" s="102"/>
      <c r="BS149" s="102"/>
      <c r="BT149" s="102">
        <f>VLOOKUP($D149,'факт '!$D$7:$AQ$89,19,0)</f>
        <v>0</v>
      </c>
      <c r="BU149" s="102">
        <f>VLOOKUP($D149,'факт '!$D$7:$AQ$89,20,0)</f>
        <v>0</v>
      </c>
      <c r="BV149" s="102">
        <f>VLOOKUP($D149,'факт '!$D$7:$AQ$89,21,0)</f>
        <v>0</v>
      </c>
      <c r="BW149" s="102">
        <f>VLOOKUP($D149,'факт '!$D$7:$AQ$89,22,0)</f>
        <v>0</v>
      </c>
      <c r="BX149" s="102">
        <f t="shared" si="4759"/>
        <v>0</v>
      </c>
      <c r="BY149" s="102">
        <f t="shared" si="4760"/>
        <v>0</v>
      </c>
      <c r="BZ149" s="103">
        <f t="shared" si="4153"/>
        <v>0</v>
      </c>
      <c r="CA149" s="103">
        <f t="shared" si="4154"/>
        <v>0</v>
      </c>
      <c r="CB149" s="102"/>
      <c r="CC149" s="102"/>
      <c r="CD149" s="102"/>
      <c r="CE149" s="102"/>
      <c r="CF149" s="102">
        <f>VLOOKUP($D149,'факт '!$D$7:$AQ$89,23,0)</f>
        <v>0</v>
      </c>
      <c r="CG149" s="102">
        <f>VLOOKUP($D149,'факт '!$D$7:$AQ$89,24,0)</f>
        <v>0</v>
      </c>
      <c r="CH149" s="102">
        <f>VLOOKUP($D149,'факт '!$D$7:$AQ$89,25,0)</f>
        <v>0</v>
      </c>
      <c r="CI149" s="102">
        <f>VLOOKUP($D149,'факт '!$D$7:$AQ$89,26,0)</f>
        <v>0</v>
      </c>
      <c r="CJ149" s="102">
        <f t="shared" si="4761"/>
        <v>0</v>
      </c>
      <c r="CK149" s="102">
        <f t="shared" si="4762"/>
        <v>0</v>
      </c>
      <c r="CL149" s="103">
        <f t="shared" si="4160"/>
        <v>0</v>
      </c>
      <c r="CM149" s="103">
        <f t="shared" si="4161"/>
        <v>0</v>
      </c>
      <c r="CN149" s="102"/>
      <c r="CO149" s="102"/>
      <c r="CP149" s="102"/>
      <c r="CQ149" s="102"/>
      <c r="CR149" s="102">
        <f>VLOOKUP($D149,'факт '!$D$7:$AQ$89,27,0)</f>
        <v>0</v>
      </c>
      <c r="CS149" s="102">
        <f>VLOOKUP($D149,'факт '!$D$7:$AQ$89,28,0)</f>
        <v>0</v>
      </c>
      <c r="CT149" s="102">
        <f>VLOOKUP($D149,'факт '!$D$7:$AQ$89,29,0)</f>
        <v>0</v>
      </c>
      <c r="CU149" s="102">
        <f>VLOOKUP($D149,'факт '!$D$7:$AQ$89,30,0)</f>
        <v>0</v>
      </c>
      <c r="CV149" s="102">
        <f t="shared" si="4763"/>
        <v>0</v>
      </c>
      <c r="CW149" s="102">
        <f t="shared" si="4764"/>
        <v>0</v>
      </c>
      <c r="CX149" s="103">
        <f t="shared" si="4167"/>
        <v>0</v>
      </c>
      <c r="CY149" s="103">
        <f t="shared" si="4168"/>
        <v>0</v>
      </c>
      <c r="CZ149" s="102"/>
      <c r="DA149" s="102"/>
      <c r="DB149" s="102"/>
      <c r="DC149" s="102"/>
      <c r="DD149" s="102">
        <f>VLOOKUP($D149,'факт '!$D$7:$AQ$89,31,0)</f>
        <v>0</v>
      </c>
      <c r="DE149" s="102">
        <f>VLOOKUP($D149,'факт '!$D$7:$AQ$89,32,0)</f>
        <v>0</v>
      </c>
      <c r="DF149" s="102"/>
      <c r="DG149" s="102"/>
      <c r="DH149" s="102">
        <f t="shared" si="4765"/>
        <v>0</v>
      </c>
      <c r="DI149" s="102">
        <f t="shared" si="4766"/>
        <v>0</v>
      </c>
      <c r="DJ149" s="103">
        <f t="shared" si="4174"/>
        <v>0</v>
      </c>
      <c r="DK149" s="103">
        <f t="shared" si="4175"/>
        <v>0</v>
      </c>
      <c r="DL149" s="102"/>
      <c r="DM149" s="102"/>
      <c r="DN149" s="102"/>
      <c r="DO149" s="102"/>
      <c r="DP149" s="102">
        <f>VLOOKUP($D149,'факт '!$D$7:$AQ$89,13,0)</f>
        <v>0</v>
      </c>
      <c r="DQ149" s="102">
        <f>VLOOKUP($D149,'факт '!$D$7:$AQ$89,14,0)</f>
        <v>0</v>
      </c>
      <c r="DR149" s="102"/>
      <c r="DS149" s="102"/>
      <c r="DT149" s="102">
        <f t="shared" si="4767"/>
        <v>0</v>
      </c>
      <c r="DU149" s="102">
        <f t="shared" si="4768"/>
        <v>0</v>
      </c>
      <c r="DV149" s="103">
        <f t="shared" si="4181"/>
        <v>0</v>
      </c>
      <c r="DW149" s="103">
        <f t="shared" si="4182"/>
        <v>0</v>
      </c>
      <c r="DX149" s="102"/>
      <c r="DY149" s="102"/>
      <c r="DZ149" s="102"/>
      <c r="EA149" s="102"/>
      <c r="EB149" s="102">
        <f>VLOOKUP($D149,'факт '!$D$7:$AQ$89,33,0)</f>
        <v>0</v>
      </c>
      <c r="EC149" s="102">
        <f>VLOOKUP($D149,'факт '!$D$7:$AQ$89,34,0)</f>
        <v>0</v>
      </c>
      <c r="ED149" s="102">
        <f>VLOOKUP($D149,'факт '!$D$7:$AQ$89,35,0)</f>
        <v>0</v>
      </c>
      <c r="EE149" s="102">
        <f>VLOOKUP($D149,'факт '!$D$7:$AQ$89,36,0)</f>
        <v>0</v>
      </c>
      <c r="EF149" s="102">
        <f t="shared" si="4769"/>
        <v>0</v>
      </c>
      <c r="EG149" s="102">
        <f t="shared" si="4770"/>
        <v>0</v>
      </c>
      <c r="EH149" s="103">
        <f t="shared" si="4188"/>
        <v>0</v>
      </c>
      <c r="EI149" s="103">
        <f t="shared" si="4189"/>
        <v>0</v>
      </c>
      <c r="EJ149" s="102"/>
      <c r="EK149" s="102"/>
      <c r="EL149" s="102"/>
      <c r="EM149" s="102"/>
      <c r="EN149" s="102">
        <f>VLOOKUP($D149,'факт '!$D$7:$AQ$89,37,0)</f>
        <v>0</v>
      </c>
      <c r="EO149" s="102">
        <f>VLOOKUP($D149,'факт '!$D$7:$AQ$89,38,0)</f>
        <v>0</v>
      </c>
      <c r="EP149" s="102">
        <f>VLOOKUP($D149,'факт '!$D$7:$AQ$89,39,0)</f>
        <v>0</v>
      </c>
      <c r="EQ149" s="102">
        <f>VLOOKUP($D149,'факт '!$D$7:$AQ$89,40,0)</f>
        <v>0</v>
      </c>
      <c r="ER149" s="102">
        <f t="shared" si="4771"/>
        <v>0</v>
      </c>
      <c r="ES149" s="102">
        <f t="shared" si="4772"/>
        <v>0</v>
      </c>
      <c r="ET149" s="103">
        <f t="shared" si="4195"/>
        <v>0</v>
      </c>
      <c r="EU149" s="103">
        <f t="shared" si="4196"/>
        <v>0</v>
      </c>
      <c r="EV149" s="102"/>
      <c r="EW149" s="102"/>
      <c r="EX149" s="102"/>
      <c r="EY149" s="102"/>
      <c r="EZ149" s="102"/>
      <c r="FA149" s="102"/>
      <c r="FB149" s="102"/>
      <c r="FC149" s="102"/>
      <c r="FD149" s="102">
        <f t="shared" si="4773"/>
        <v>0</v>
      </c>
      <c r="FE149" s="102">
        <f t="shared" si="4774"/>
        <v>0</v>
      </c>
      <c r="FF149" s="103">
        <f t="shared" si="4202"/>
        <v>0</v>
      </c>
      <c r="FG149" s="103">
        <f t="shared" si="4203"/>
        <v>0</v>
      </c>
      <c r="FH149" s="102"/>
      <c r="FI149" s="102"/>
      <c r="FJ149" s="102"/>
      <c r="FK149" s="102"/>
      <c r="FL149" s="102"/>
      <c r="FM149" s="102"/>
      <c r="FN149" s="102"/>
      <c r="FO149" s="102"/>
      <c r="FP149" s="102">
        <f t="shared" si="4775"/>
        <v>0</v>
      </c>
      <c r="FQ149" s="102">
        <f t="shared" si="4776"/>
        <v>0</v>
      </c>
      <c r="FR149" s="103">
        <f t="shared" si="4209"/>
        <v>0</v>
      </c>
      <c r="FS149" s="103">
        <f t="shared" si="4210"/>
        <v>0</v>
      </c>
      <c r="FT149" s="102"/>
      <c r="FU149" s="102"/>
      <c r="FV149" s="102"/>
      <c r="FW149" s="102"/>
      <c r="FX149" s="102"/>
      <c r="FY149" s="102"/>
      <c r="FZ149" s="102"/>
      <c r="GA149" s="102"/>
      <c r="GB149" s="102">
        <f t="shared" si="4777"/>
        <v>0</v>
      </c>
      <c r="GC149" s="102">
        <f t="shared" si="4778"/>
        <v>0</v>
      </c>
      <c r="GD149" s="103">
        <f t="shared" si="4216"/>
        <v>0</v>
      </c>
      <c r="GE149" s="103">
        <f t="shared" si="4217"/>
        <v>0</v>
      </c>
      <c r="GF149" s="102">
        <f t="shared" si="4779"/>
        <v>0</v>
      </c>
      <c r="GG149" s="102">
        <f t="shared" si="4780"/>
        <v>0</v>
      </c>
      <c r="GH149" s="102">
        <f t="shared" si="4781"/>
        <v>0</v>
      </c>
      <c r="GI149" s="102">
        <f t="shared" si="4782"/>
        <v>0</v>
      </c>
      <c r="GJ149" s="102">
        <f t="shared" si="4783"/>
        <v>1</v>
      </c>
      <c r="GK149" s="102">
        <f t="shared" si="4784"/>
        <v>134570.15</v>
      </c>
      <c r="GL149" s="102">
        <f t="shared" si="4785"/>
        <v>0</v>
      </c>
      <c r="GM149" s="102">
        <f t="shared" si="4786"/>
        <v>0</v>
      </c>
      <c r="GN149" s="102">
        <f t="shared" si="4787"/>
        <v>1</v>
      </c>
      <c r="GO149" s="102">
        <f t="shared" si="4788"/>
        <v>134570.15</v>
      </c>
      <c r="GP149" s="102"/>
      <c r="GQ149" s="102"/>
      <c r="GR149" s="147"/>
      <c r="GS149" s="81"/>
      <c r="GT149" s="183">
        <v>134570.1513</v>
      </c>
      <c r="GU149" s="183">
        <f t="shared" si="4432"/>
        <v>134570.15</v>
      </c>
    </row>
    <row r="150" spans="2:203" ht="23.25" hidden="1" customHeight="1" x14ac:dyDescent="0.2">
      <c r="B150" s="81" t="s">
        <v>225</v>
      </c>
      <c r="C150" s="82" t="s">
        <v>226</v>
      </c>
      <c r="D150" s="89">
        <v>423</v>
      </c>
      <c r="E150" s="89" t="s">
        <v>228</v>
      </c>
      <c r="F150" s="89">
        <v>34</v>
      </c>
      <c r="G150" s="101">
        <v>134570.1513</v>
      </c>
      <c r="H150" s="102"/>
      <c r="I150" s="102"/>
      <c r="J150" s="102"/>
      <c r="K150" s="102"/>
      <c r="L150" s="102">
        <f>VLOOKUP($D150,'факт '!$D$7:$AQ$89,3,0)</f>
        <v>1</v>
      </c>
      <c r="M150" s="102">
        <f>VLOOKUP($D150,'факт '!$D$7:$AQ$89,4,0)</f>
        <v>134570.15</v>
      </c>
      <c r="N150" s="102"/>
      <c r="O150" s="102"/>
      <c r="P150" s="102">
        <f t="shared" si="4744"/>
        <v>1</v>
      </c>
      <c r="Q150" s="102">
        <f t="shared" si="4745"/>
        <v>134570.15</v>
      </c>
      <c r="R150" s="103">
        <f t="shared" si="4746"/>
        <v>1</v>
      </c>
      <c r="S150" s="103">
        <f t="shared" si="4747"/>
        <v>134570.15</v>
      </c>
      <c r="T150" s="102"/>
      <c r="U150" s="102"/>
      <c r="V150" s="102"/>
      <c r="W150" s="102"/>
      <c r="X150" s="102">
        <f>VLOOKUP($D150,'факт '!$D$7:$AQ$89,7,0)</f>
        <v>0</v>
      </c>
      <c r="Y150" s="102">
        <f>VLOOKUP($D150,'факт '!$D$7:$AQ$89,8,0)</f>
        <v>0</v>
      </c>
      <c r="Z150" s="102">
        <f>VLOOKUP($D150,'факт '!$D$7:$AQ$89,9,0)</f>
        <v>0</v>
      </c>
      <c r="AA150" s="102">
        <f>VLOOKUP($D150,'факт '!$D$7:$AQ$89,10,0)</f>
        <v>0</v>
      </c>
      <c r="AB150" s="102">
        <f t="shared" si="4748"/>
        <v>0</v>
      </c>
      <c r="AC150" s="102">
        <f t="shared" si="4749"/>
        <v>0</v>
      </c>
      <c r="AD150" s="103">
        <f t="shared" si="4750"/>
        <v>0</v>
      </c>
      <c r="AE150" s="103">
        <f t="shared" si="4751"/>
        <v>0</v>
      </c>
      <c r="AF150" s="102"/>
      <c r="AG150" s="102"/>
      <c r="AH150" s="102"/>
      <c r="AI150" s="102"/>
      <c r="AJ150" s="102">
        <f>VLOOKUP($D150,'факт '!$D$7:$AQ$89,5,0)</f>
        <v>0</v>
      </c>
      <c r="AK150" s="102">
        <f>VLOOKUP($D150,'факт '!$D$7:$AQ$89,6,0)</f>
        <v>0</v>
      </c>
      <c r="AL150" s="102"/>
      <c r="AM150" s="102"/>
      <c r="AN150" s="102">
        <f t="shared" si="4752"/>
        <v>0</v>
      </c>
      <c r="AO150" s="102">
        <f t="shared" si="4753"/>
        <v>0</v>
      </c>
      <c r="AP150" s="103">
        <f t="shared" si="4754"/>
        <v>0</v>
      </c>
      <c r="AQ150" s="103">
        <f t="shared" si="4133"/>
        <v>0</v>
      </c>
      <c r="AR150" s="102"/>
      <c r="AS150" s="102"/>
      <c r="AT150" s="102"/>
      <c r="AU150" s="102"/>
      <c r="AV150" s="102">
        <f>VLOOKUP($D150,'факт '!$D$7:$AQ$89,11,0)</f>
        <v>0</v>
      </c>
      <c r="AW150" s="102">
        <f>VLOOKUP($D150,'факт '!$D$7:$AQ$89,12,0)</f>
        <v>0</v>
      </c>
      <c r="AX150" s="102"/>
      <c r="AY150" s="102"/>
      <c r="AZ150" s="102">
        <f t="shared" si="4755"/>
        <v>0</v>
      </c>
      <c r="BA150" s="102">
        <f t="shared" si="4756"/>
        <v>0</v>
      </c>
      <c r="BB150" s="103">
        <f t="shared" si="4139"/>
        <v>0</v>
      </c>
      <c r="BC150" s="103">
        <f t="shared" si="4140"/>
        <v>0</v>
      </c>
      <c r="BD150" s="102"/>
      <c r="BE150" s="102"/>
      <c r="BF150" s="102"/>
      <c r="BG150" s="102"/>
      <c r="BH150" s="102">
        <f>VLOOKUP($D150,'факт '!$D$7:$AQ$89,15,0)</f>
        <v>1</v>
      </c>
      <c r="BI150" s="102">
        <f>VLOOKUP($D150,'факт '!$D$7:$AQ$89,16,0)</f>
        <v>134570.15</v>
      </c>
      <c r="BJ150" s="102">
        <f>VLOOKUP($D150,'факт '!$D$7:$AQ$89,17,0)</f>
        <v>0</v>
      </c>
      <c r="BK150" s="102">
        <f>VLOOKUP($D150,'факт '!$D$7:$AQ$89,18,0)</f>
        <v>0</v>
      </c>
      <c r="BL150" s="102">
        <f t="shared" si="4757"/>
        <v>1</v>
      </c>
      <c r="BM150" s="102">
        <f t="shared" si="4758"/>
        <v>134570.15</v>
      </c>
      <c r="BN150" s="103">
        <f t="shared" si="4146"/>
        <v>1</v>
      </c>
      <c r="BO150" s="103">
        <f t="shared" si="4147"/>
        <v>134570.15</v>
      </c>
      <c r="BP150" s="102"/>
      <c r="BQ150" s="102"/>
      <c r="BR150" s="102"/>
      <c r="BS150" s="102"/>
      <c r="BT150" s="102">
        <f>VLOOKUP($D150,'факт '!$D$7:$AQ$89,19,0)</f>
        <v>0</v>
      </c>
      <c r="BU150" s="102">
        <f>VLOOKUP($D150,'факт '!$D$7:$AQ$89,20,0)</f>
        <v>0</v>
      </c>
      <c r="BV150" s="102">
        <f>VLOOKUP($D150,'факт '!$D$7:$AQ$89,21,0)</f>
        <v>0</v>
      </c>
      <c r="BW150" s="102">
        <f>VLOOKUP($D150,'факт '!$D$7:$AQ$89,22,0)</f>
        <v>0</v>
      </c>
      <c r="BX150" s="102">
        <f t="shared" si="4759"/>
        <v>0</v>
      </c>
      <c r="BY150" s="102">
        <f t="shared" si="4760"/>
        <v>0</v>
      </c>
      <c r="BZ150" s="103">
        <f t="shared" si="4153"/>
        <v>0</v>
      </c>
      <c r="CA150" s="103">
        <f t="shared" si="4154"/>
        <v>0</v>
      </c>
      <c r="CB150" s="102"/>
      <c r="CC150" s="102"/>
      <c r="CD150" s="102"/>
      <c r="CE150" s="102"/>
      <c r="CF150" s="102">
        <f>VLOOKUP($D150,'факт '!$D$7:$AQ$89,23,0)</f>
        <v>0</v>
      </c>
      <c r="CG150" s="102">
        <f>VLOOKUP($D150,'факт '!$D$7:$AQ$89,24,0)</f>
        <v>0</v>
      </c>
      <c r="CH150" s="102">
        <f>VLOOKUP($D150,'факт '!$D$7:$AQ$89,25,0)</f>
        <v>0</v>
      </c>
      <c r="CI150" s="102">
        <f>VLOOKUP($D150,'факт '!$D$7:$AQ$89,26,0)</f>
        <v>0</v>
      </c>
      <c r="CJ150" s="102">
        <f t="shared" si="4761"/>
        <v>0</v>
      </c>
      <c r="CK150" s="102">
        <f t="shared" si="4762"/>
        <v>0</v>
      </c>
      <c r="CL150" s="103">
        <f t="shared" si="4160"/>
        <v>0</v>
      </c>
      <c r="CM150" s="103">
        <f t="shared" si="4161"/>
        <v>0</v>
      </c>
      <c r="CN150" s="102"/>
      <c r="CO150" s="102"/>
      <c r="CP150" s="102"/>
      <c r="CQ150" s="102"/>
      <c r="CR150" s="102">
        <f>VLOOKUP($D150,'факт '!$D$7:$AQ$89,27,0)</f>
        <v>0</v>
      </c>
      <c r="CS150" s="102">
        <f>VLOOKUP($D150,'факт '!$D$7:$AQ$89,28,0)</f>
        <v>0</v>
      </c>
      <c r="CT150" s="102">
        <f>VLOOKUP($D150,'факт '!$D$7:$AQ$89,29,0)</f>
        <v>0</v>
      </c>
      <c r="CU150" s="102">
        <f>VLOOKUP($D150,'факт '!$D$7:$AQ$89,30,0)</f>
        <v>0</v>
      </c>
      <c r="CV150" s="102">
        <f t="shared" si="4763"/>
        <v>0</v>
      </c>
      <c r="CW150" s="102">
        <f t="shared" si="4764"/>
        <v>0</v>
      </c>
      <c r="CX150" s="103">
        <f t="shared" si="4167"/>
        <v>0</v>
      </c>
      <c r="CY150" s="103">
        <f t="shared" si="4168"/>
        <v>0</v>
      </c>
      <c r="CZ150" s="102"/>
      <c r="DA150" s="102"/>
      <c r="DB150" s="102"/>
      <c r="DC150" s="102"/>
      <c r="DD150" s="102">
        <f>VLOOKUP($D150,'факт '!$D$7:$AQ$89,31,0)</f>
        <v>0</v>
      </c>
      <c r="DE150" s="102">
        <f>VLOOKUP($D150,'факт '!$D$7:$AQ$89,32,0)</f>
        <v>0</v>
      </c>
      <c r="DF150" s="102"/>
      <c r="DG150" s="102"/>
      <c r="DH150" s="102">
        <f t="shared" si="4765"/>
        <v>0</v>
      </c>
      <c r="DI150" s="102">
        <f t="shared" si="4766"/>
        <v>0</v>
      </c>
      <c r="DJ150" s="103">
        <f t="shared" si="4174"/>
        <v>0</v>
      </c>
      <c r="DK150" s="103">
        <f t="shared" si="4175"/>
        <v>0</v>
      </c>
      <c r="DL150" s="102"/>
      <c r="DM150" s="102"/>
      <c r="DN150" s="102"/>
      <c r="DO150" s="102"/>
      <c r="DP150" s="102">
        <f>VLOOKUP($D150,'факт '!$D$7:$AQ$89,13,0)</f>
        <v>0</v>
      </c>
      <c r="DQ150" s="102">
        <f>VLOOKUP($D150,'факт '!$D$7:$AQ$89,14,0)</f>
        <v>0</v>
      </c>
      <c r="DR150" s="102"/>
      <c r="DS150" s="102"/>
      <c r="DT150" s="102">
        <f t="shared" si="4767"/>
        <v>0</v>
      </c>
      <c r="DU150" s="102">
        <f t="shared" si="4768"/>
        <v>0</v>
      </c>
      <c r="DV150" s="103">
        <f t="shared" si="4181"/>
        <v>0</v>
      </c>
      <c r="DW150" s="103">
        <f t="shared" si="4182"/>
        <v>0</v>
      </c>
      <c r="DX150" s="102"/>
      <c r="DY150" s="102"/>
      <c r="DZ150" s="102"/>
      <c r="EA150" s="102"/>
      <c r="EB150" s="102">
        <f>VLOOKUP($D150,'факт '!$D$7:$AQ$89,33,0)</f>
        <v>0</v>
      </c>
      <c r="EC150" s="102">
        <f>VLOOKUP($D150,'факт '!$D$7:$AQ$89,34,0)</f>
        <v>0</v>
      </c>
      <c r="ED150" s="102">
        <f>VLOOKUP($D150,'факт '!$D$7:$AQ$89,35,0)</f>
        <v>0</v>
      </c>
      <c r="EE150" s="102">
        <f>VLOOKUP($D150,'факт '!$D$7:$AQ$89,36,0)</f>
        <v>0</v>
      </c>
      <c r="EF150" s="102">
        <f t="shared" si="4769"/>
        <v>0</v>
      </c>
      <c r="EG150" s="102">
        <f t="shared" si="4770"/>
        <v>0</v>
      </c>
      <c r="EH150" s="103">
        <f t="shared" si="4188"/>
        <v>0</v>
      </c>
      <c r="EI150" s="103">
        <f t="shared" si="4189"/>
        <v>0</v>
      </c>
      <c r="EJ150" s="102"/>
      <c r="EK150" s="102"/>
      <c r="EL150" s="102"/>
      <c r="EM150" s="102"/>
      <c r="EN150" s="102">
        <f>VLOOKUP($D150,'факт '!$D$7:$AQ$89,37,0)</f>
        <v>23</v>
      </c>
      <c r="EO150" s="102">
        <f>VLOOKUP($D150,'факт '!$D$7:$AQ$89,38,0)</f>
        <v>3095113.4499999993</v>
      </c>
      <c r="EP150" s="102">
        <f>VLOOKUP($D150,'факт '!$D$7:$AQ$89,39,0)</f>
        <v>0</v>
      </c>
      <c r="EQ150" s="102">
        <f>VLOOKUP($D150,'факт '!$D$7:$AQ$89,40,0)</f>
        <v>0</v>
      </c>
      <c r="ER150" s="102">
        <f t="shared" si="4771"/>
        <v>23</v>
      </c>
      <c r="ES150" s="102">
        <f t="shared" si="4772"/>
        <v>3095113.4499999993</v>
      </c>
      <c r="ET150" s="103">
        <f t="shared" si="4195"/>
        <v>23</v>
      </c>
      <c r="EU150" s="103">
        <f t="shared" si="4196"/>
        <v>3095113.4499999993</v>
      </c>
      <c r="EV150" s="102"/>
      <c r="EW150" s="102"/>
      <c r="EX150" s="102"/>
      <c r="EY150" s="102"/>
      <c r="EZ150" s="102"/>
      <c r="FA150" s="102"/>
      <c r="FB150" s="102"/>
      <c r="FC150" s="102"/>
      <c r="FD150" s="102">
        <f t="shared" si="4773"/>
        <v>0</v>
      </c>
      <c r="FE150" s="102">
        <f t="shared" si="4774"/>
        <v>0</v>
      </c>
      <c r="FF150" s="103">
        <f t="shared" si="4202"/>
        <v>0</v>
      </c>
      <c r="FG150" s="103">
        <f t="shared" si="4203"/>
        <v>0</v>
      </c>
      <c r="FH150" s="102"/>
      <c r="FI150" s="102"/>
      <c r="FJ150" s="102"/>
      <c r="FK150" s="102"/>
      <c r="FL150" s="102"/>
      <c r="FM150" s="102"/>
      <c r="FN150" s="102"/>
      <c r="FO150" s="102"/>
      <c r="FP150" s="102">
        <f t="shared" si="4775"/>
        <v>0</v>
      </c>
      <c r="FQ150" s="102">
        <f t="shared" si="4776"/>
        <v>0</v>
      </c>
      <c r="FR150" s="103">
        <f t="shared" si="4209"/>
        <v>0</v>
      </c>
      <c r="FS150" s="103">
        <f t="shared" si="4210"/>
        <v>0</v>
      </c>
      <c r="FT150" s="102"/>
      <c r="FU150" s="102"/>
      <c r="FV150" s="102"/>
      <c r="FW150" s="102"/>
      <c r="FX150" s="102"/>
      <c r="FY150" s="102"/>
      <c r="FZ150" s="102"/>
      <c r="GA150" s="102"/>
      <c r="GB150" s="102">
        <f t="shared" si="4777"/>
        <v>0</v>
      </c>
      <c r="GC150" s="102">
        <f t="shared" si="4778"/>
        <v>0</v>
      </c>
      <c r="GD150" s="103">
        <f t="shared" si="4216"/>
        <v>0</v>
      </c>
      <c r="GE150" s="103">
        <f t="shared" si="4217"/>
        <v>0</v>
      </c>
      <c r="GF150" s="102">
        <f t="shared" si="4779"/>
        <v>0</v>
      </c>
      <c r="GG150" s="102">
        <f t="shared" si="4780"/>
        <v>0</v>
      </c>
      <c r="GH150" s="102">
        <f t="shared" si="4781"/>
        <v>0</v>
      </c>
      <c r="GI150" s="102">
        <f t="shared" si="4782"/>
        <v>0</v>
      </c>
      <c r="GJ150" s="102">
        <f t="shared" si="4783"/>
        <v>25</v>
      </c>
      <c r="GK150" s="102">
        <f t="shared" si="4784"/>
        <v>3364253.7499999991</v>
      </c>
      <c r="GL150" s="102">
        <f t="shared" si="4785"/>
        <v>0</v>
      </c>
      <c r="GM150" s="102">
        <f t="shared" si="4786"/>
        <v>0</v>
      </c>
      <c r="GN150" s="102">
        <f t="shared" si="4787"/>
        <v>25</v>
      </c>
      <c r="GO150" s="102">
        <f t="shared" si="4788"/>
        <v>3364253.7499999991</v>
      </c>
      <c r="GP150" s="102"/>
      <c r="GQ150" s="102"/>
      <c r="GR150" s="147"/>
      <c r="GS150" s="81"/>
      <c r="GT150" s="183">
        <v>134570.1513</v>
      </c>
      <c r="GU150" s="183">
        <f t="shared" si="4432"/>
        <v>134570.14999999997</v>
      </c>
    </row>
    <row r="151" spans="2:203" ht="23.25" hidden="1" customHeight="1" x14ac:dyDescent="0.2">
      <c r="B151" s="81" t="s">
        <v>225</v>
      </c>
      <c r="C151" s="82" t="s">
        <v>226</v>
      </c>
      <c r="D151" s="89">
        <v>424</v>
      </c>
      <c r="E151" s="89" t="s">
        <v>229</v>
      </c>
      <c r="F151" s="89">
        <v>34</v>
      </c>
      <c r="G151" s="101">
        <v>134570.1513</v>
      </c>
      <c r="H151" s="102"/>
      <c r="I151" s="102"/>
      <c r="J151" s="102"/>
      <c r="K151" s="102"/>
      <c r="L151" s="102">
        <f>VLOOKUP($D151,'факт '!$D$7:$AQ$89,3,0)</f>
        <v>1</v>
      </c>
      <c r="M151" s="102">
        <f>VLOOKUP($D151,'факт '!$D$7:$AQ$89,4,0)</f>
        <v>134570.15</v>
      </c>
      <c r="N151" s="102"/>
      <c r="O151" s="102"/>
      <c r="P151" s="102">
        <f t="shared" si="4744"/>
        <v>1</v>
      </c>
      <c r="Q151" s="102">
        <f t="shared" si="4745"/>
        <v>134570.15</v>
      </c>
      <c r="R151" s="103">
        <f t="shared" si="4746"/>
        <v>1</v>
      </c>
      <c r="S151" s="103">
        <f t="shared" si="4747"/>
        <v>134570.15</v>
      </c>
      <c r="T151" s="102"/>
      <c r="U151" s="102"/>
      <c r="V151" s="102"/>
      <c r="W151" s="102"/>
      <c r="X151" s="102">
        <f>VLOOKUP($D151,'факт '!$D$7:$AQ$89,7,0)</f>
        <v>119</v>
      </c>
      <c r="Y151" s="102">
        <f>VLOOKUP($D151,'факт '!$D$7:$AQ$89,8,0)</f>
        <v>16013847.849999998</v>
      </c>
      <c r="Z151" s="102">
        <f>VLOOKUP($D151,'факт '!$D$7:$AQ$89,9,0)</f>
        <v>4</v>
      </c>
      <c r="AA151" s="102">
        <f>VLOOKUP($D151,'факт '!$D$7:$AQ$89,10,0)</f>
        <v>538280.6</v>
      </c>
      <c r="AB151" s="102">
        <f t="shared" si="4748"/>
        <v>123</v>
      </c>
      <c r="AC151" s="102">
        <f t="shared" si="4749"/>
        <v>16552128.449999997</v>
      </c>
      <c r="AD151" s="103">
        <f t="shared" si="4750"/>
        <v>119</v>
      </c>
      <c r="AE151" s="103">
        <f t="shared" si="4751"/>
        <v>16013847.849999998</v>
      </c>
      <c r="AF151" s="102"/>
      <c r="AG151" s="102"/>
      <c r="AH151" s="102"/>
      <c r="AI151" s="102"/>
      <c r="AJ151" s="102">
        <f>VLOOKUP($D151,'факт '!$D$7:$AQ$89,5,0)</f>
        <v>0</v>
      </c>
      <c r="AK151" s="102">
        <f>VLOOKUP($D151,'факт '!$D$7:$AQ$89,6,0)</f>
        <v>0</v>
      </c>
      <c r="AL151" s="102"/>
      <c r="AM151" s="102"/>
      <c r="AN151" s="102">
        <f t="shared" si="4752"/>
        <v>0</v>
      </c>
      <c r="AO151" s="102">
        <f t="shared" si="4753"/>
        <v>0</v>
      </c>
      <c r="AP151" s="103">
        <f t="shared" si="4754"/>
        <v>0</v>
      </c>
      <c r="AQ151" s="103">
        <f t="shared" si="4133"/>
        <v>0</v>
      </c>
      <c r="AR151" s="102"/>
      <c r="AS151" s="102"/>
      <c r="AT151" s="102"/>
      <c r="AU151" s="102"/>
      <c r="AV151" s="102">
        <f>VLOOKUP($D151,'факт '!$D$7:$AQ$89,11,0)</f>
        <v>0</v>
      </c>
      <c r="AW151" s="102">
        <f>VLOOKUP($D151,'факт '!$D$7:$AQ$89,12,0)</f>
        <v>0</v>
      </c>
      <c r="AX151" s="102"/>
      <c r="AY151" s="102"/>
      <c r="AZ151" s="102">
        <f t="shared" si="4755"/>
        <v>0</v>
      </c>
      <c r="BA151" s="102">
        <f t="shared" si="4756"/>
        <v>0</v>
      </c>
      <c r="BB151" s="103">
        <f t="shared" si="4139"/>
        <v>0</v>
      </c>
      <c r="BC151" s="103">
        <f t="shared" si="4140"/>
        <v>0</v>
      </c>
      <c r="BD151" s="102"/>
      <c r="BE151" s="102"/>
      <c r="BF151" s="102"/>
      <c r="BG151" s="102"/>
      <c r="BH151" s="102">
        <f>VLOOKUP($D151,'факт '!$D$7:$AQ$89,15,0)</f>
        <v>18</v>
      </c>
      <c r="BI151" s="102">
        <f>VLOOKUP($D151,'факт '!$D$7:$AQ$89,16,0)</f>
        <v>2422262.6999999993</v>
      </c>
      <c r="BJ151" s="102">
        <f>VLOOKUP($D151,'факт '!$D$7:$AQ$89,17,0)</f>
        <v>1</v>
      </c>
      <c r="BK151" s="102">
        <f>VLOOKUP($D151,'факт '!$D$7:$AQ$89,18,0)</f>
        <v>134570.15</v>
      </c>
      <c r="BL151" s="102">
        <f t="shared" si="4757"/>
        <v>19</v>
      </c>
      <c r="BM151" s="102">
        <f t="shared" si="4758"/>
        <v>2556832.8499999992</v>
      </c>
      <c r="BN151" s="103">
        <f t="shared" si="4146"/>
        <v>18</v>
      </c>
      <c r="BO151" s="103">
        <f t="shared" si="4147"/>
        <v>2422262.6999999993</v>
      </c>
      <c r="BP151" s="102"/>
      <c r="BQ151" s="102"/>
      <c r="BR151" s="102"/>
      <c r="BS151" s="102"/>
      <c r="BT151" s="102">
        <f>VLOOKUP($D151,'факт '!$D$7:$AQ$89,19,0)</f>
        <v>0</v>
      </c>
      <c r="BU151" s="102">
        <f>VLOOKUP($D151,'факт '!$D$7:$AQ$89,20,0)</f>
        <v>0</v>
      </c>
      <c r="BV151" s="102">
        <f>VLOOKUP($D151,'факт '!$D$7:$AQ$89,21,0)</f>
        <v>0</v>
      </c>
      <c r="BW151" s="102">
        <f>VLOOKUP($D151,'факт '!$D$7:$AQ$89,22,0)</f>
        <v>0</v>
      </c>
      <c r="BX151" s="102">
        <f t="shared" si="4759"/>
        <v>0</v>
      </c>
      <c r="BY151" s="102">
        <f t="shared" si="4760"/>
        <v>0</v>
      </c>
      <c r="BZ151" s="103">
        <f t="shared" si="4153"/>
        <v>0</v>
      </c>
      <c r="CA151" s="103">
        <f t="shared" si="4154"/>
        <v>0</v>
      </c>
      <c r="CB151" s="102"/>
      <c r="CC151" s="102"/>
      <c r="CD151" s="102"/>
      <c r="CE151" s="102"/>
      <c r="CF151" s="102">
        <f>VLOOKUP($D151,'факт '!$D$7:$AQ$89,23,0)</f>
        <v>0</v>
      </c>
      <c r="CG151" s="102">
        <f>VLOOKUP($D151,'факт '!$D$7:$AQ$89,24,0)</f>
        <v>0</v>
      </c>
      <c r="CH151" s="102">
        <f>VLOOKUP($D151,'факт '!$D$7:$AQ$89,25,0)</f>
        <v>0</v>
      </c>
      <c r="CI151" s="102">
        <f>VLOOKUP($D151,'факт '!$D$7:$AQ$89,26,0)</f>
        <v>0</v>
      </c>
      <c r="CJ151" s="102">
        <f t="shared" si="4761"/>
        <v>0</v>
      </c>
      <c r="CK151" s="102">
        <f t="shared" si="4762"/>
        <v>0</v>
      </c>
      <c r="CL151" s="103">
        <f t="shared" si="4160"/>
        <v>0</v>
      </c>
      <c r="CM151" s="103">
        <f t="shared" si="4161"/>
        <v>0</v>
      </c>
      <c r="CN151" s="102"/>
      <c r="CO151" s="102"/>
      <c r="CP151" s="102"/>
      <c r="CQ151" s="102"/>
      <c r="CR151" s="102">
        <f>VLOOKUP($D151,'факт '!$D$7:$AQ$89,27,0)</f>
        <v>0</v>
      </c>
      <c r="CS151" s="102">
        <f>VLOOKUP($D151,'факт '!$D$7:$AQ$89,28,0)</f>
        <v>0</v>
      </c>
      <c r="CT151" s="102">
        <f>VLOOKUP($D151,'факт '!$D$7:$AQ$89,29,0)</f>
        <v>0</v>
      </c>
      <c r="CU151" s="102">
        <f>VLOOKUP($D151,'факт '!$D$7:$AQ$89,30,0)</f>
        <v>0</v>
      </c>
      <c r="CV151" s="102">
        <f t="shared" si="4763"/>
        <v>0</v>
      </c>
      <c r="CW151" s="102">
        <f t="shared" si="4764"/>
        <v>0</v>
      </c>
      <c r="CX151" s="103">
        <f t="shared" si="4167"/>
        <v>0</v>
      </c>
      <c r="CY151" s="103">
        <f t="shared" si="4168"/>
        <v>0</v>
      </c>
      <c r="CZ151" s="102"/>
      <c r="DA151" s="102"/>
      <c r="DB151" s="102"/>
      <c r="DC151" s="102"/>
      <c r="DD151" s="102">
        <f>VLOOKUP($D151,'факт '!$D$7:$AQ$89,31,0)</f>
        <v>0</v>
      </c>
      <c r="DE151" s="102">
        <f>VLOOKUP($D151,'факт '!$D$7:$AQ$89,32,0)</f>
        <v>0</v>
      </c>
      <c r="DF151" s="102"/>
      <c r="DG151" s="102"/>
      <c r="DH151" s="102">
        <f t="shared" si="4765"/>
        <v>0</v>
      </c>
      <c r="DI151" s="102">
        <f t="shared" si="4766"/>
        <v>0</v>
      </c>
      <c r="DJ151" s="103">
        <f t="shared" si="4174"/>
        <v>0</v>
      </c>
      <c r="DK151" s="103">
        <f t="shared" si="4175"/>
        <v>0</v>
      </c>
      <c r="DL151" s="102"/>
      <c r="DM151" s="102"/>
      <c r="DN151" s="102"/>
      <c r="DO151" s="102"/>
      <c r="DP151" s="102">
        <f>VLOOKUP($D151,'факт '!$D$7:$AQ$89,13,0)</f>
        <v>0</v>
      </c>
      <c r="DQ151" s="102">
        <f>VLOOKUP($D151,'факт '!$D$7:$AQ$89,14,0)</f>
        <v>0</v>
      </c>
      <c r="DR151" s="102"/>
      <c r="DS151" s="102"/>
      <c r="DT151" s="102">
        <f t="shared" si="4767"/>
        <v>0</v>
      </c>
      <c r="DU151" s="102">
        <f t="shared" si="4768"/>
        <v>0</v>
      </c>
      <c r="DV151" s="103">
        <f t="shared" si="4181"/>
        <v>0</v>
      </c>
      <c r="DW151" s="103">
        <f t="shared" si="4182"/>
        <v>0</v>
      </c>
      <c r="DX151" s="102"/>
      <c r="DY151" s="102"/>
      <c r="DZ151" s="102"/>
      <c r="EA151" s="102"/>
      <c r="EB151" s="102">
        <f>VLOOKUP($D151,'факт '!$D$7:$AQ$89,33,0)</f>
        <v>0</v>
      </c>
      <c r="EC151" s="102">
        <f>VLOOKUP($D151,'факт '!$D$7:$AQ$89,34,0)</f>
        <v>0</v>
      </c>
      <c r="ED151" s="102">
        <f>VLOOKUP($D151,'факт '!$D$7:$AQ$89,35,0)</f>
        <v>0</v>
      </c>
      <c r="EE151" s="102">
        <f>VLOOKUP($D151,'факт '!$D$7:$AQ$89,36,0)</f>
        <v>0</v>
      </c>
      <c r="EF151" s="102">
        <f t="shared" si="4769"/>
        <v>0</v>
      </c>
      <c r="EG151" s="102">
        <f t="shared" si="4770"/>
        <v>0</v>
      </c>
      <c r="EH151" s="103">
        <f t="shared" si="4188"/>
        <v>0</v>
      </c>
      <c r="EI151" s="103">
        <f t="shared" si="4189"/>
        <v>0</v>
      </c>
      <c r="EJ151" s="102"/>
      <c r="EK151" s="102"/>
      <c r="EL151" s="102"/>
      <c r="EM151" s="102"/>
      <c r="EN151" s="102">
        <f>VLOOKUP($D151,'факт '!$D$7:$AQ$89,37,0)</f>
        <v>3</v>
      </c>
      <c r="EO151" s="102">
        <f>VLOOKUP($D151,'факт '!$D$7:$AQ$89,38,0)</f>
        <v>403710.44999999995</v>
      </c>
      <c r="EP151" s="102">
        <f>VLOOKUP($D151,'факт '!$D$7:$AQ$89,39,0)</f>
        <v>0</v>
      </c>
      <c r="EQ151" s="102">
        <f>VLOOKUP($D151,'факт '!$D$7:$AQ$89,40,0)</f>
        <v>0</v>
      </c>
      <c r="ER151" s="102">
        <f t="shared" si="4771"/>
        <v>3</v>
      </c>
      <c r="ES151" s="102">
        <f t="shared" si="4772"/>
        <v>403710.44999999995</v>
      </c>
      <c r="ET151" s="103">
        <f t="shared" si="4195"/>
        <v>3</v>
      </c>
      <c r="EU151" s="103">
        <f t="shared" si="4196"/>
        <v>403710.44999999995</v>
      </c>
      <c r="EV151" s="102"/>
      <c r="EW151" s="102"/>
      <c r="EX151" s="102"/>
      <c r="EY151" s="102"/>
      <c r="EZ151" s="102"/>
      <c r="FA151" s="102"/>
      <c r="FB151" s="102"/>
      <c r="FC151" s="102"/>
      <c r="FD151" s="102">
        <f t="shared" si="4773"/>
        <v>0</v>
      </c>
      <c r="FE151" s="102">
        <f t="shared" si="4774"/>
        <v>0</v>
      </c>
      <c r="FF151" s="103">
        <f t="shared" si="4202"/>
        <v>0</v>
      </c>
      <c r="FG151" s="103">
        <f t="shared" si="4203"/>
        <v>0</v>
      </c>
      <c r="FH151" s="102"/>
      <c r="FI151" s="102"/>
      <c r="FJ151" s="102"/>
      <c r="FK151" s="102"/>
      <c r="FL151" s="102"/>
      <c r="FM151" s="102"/>
      <c r="FN151" s="102"/>
      <c r="FO151" s="102"/>
      <c r="FP151" s="102">
        <f t="shared" si="4775"/>
        <v>0</v>
      </c>
      <c r="FQ151" s="102">
        <f t="shared" si="4776"/>
        <v>0</v>
      </c>
      <c r="FR151" s="103">
        <f t="shared" si="4209"/>
        <v>0</v>
      </c>
      <c r="FS151" s="103">
        <f t="shared" si="4210"/>
        <v>0</v>
      </c>
      <c r="FT151" s="102"/>
      <c r="FU151" s="102"/>
      <c r="FV151" s="102"/>
      <c r="FW151" s="102"/>
      <c r="FX151" s="102"/>
      <c r="FY151" s="102"/>
      <c r="FZ151" s="102"/>
      <c r="GA151" s="102"/>
      <c r="GB151" s="102">
        <f t="shared" si="4777"/>
        <v>0</v>
      </c>
      <c r="GC151" s="102">
        <f t="shared" si="4778"/>
        <v>0</v>
      </c>
      <c r="GD151" s="103">
        <f t="shared" si="4216"/>
        <v>0</v>
      </c>
      <c r="GE151" s="103">
        <f t="shared" si="4217"/>
        <v>0</v>
      </c>
      <c r="GF151" s="102">
        <f t="shared" si="4779"/>
        <v>0</v>
      </c>
      <c r="GG151" s="102">
        <f t="shared" si="4780"/>
        <v>0</v>
      </c>
      <c r="GH151" s="102">
        <f t="shared" si="4781"/>
        <v>0</v>
      </c>
      <c r="GI151" s="102">
        <f t="shared" si="4782"/>
        <v>0</v>
      </c>
      <c r="GJ151" s="102">
        <f t="shared" si="4783"/>
        <v>141</v>
      </c>
      <c r="GK151" s="102">
        <f t="shared" si="4784"/>
        <v>18974391.149999995</v>
      </c>
      <c r="GL151" s="102">
        <f t="shared" si="4785"/>
        <v>5</v>
      </c>
      <c r="GM151" s="102">
        <f t="shared" si="4786"/>
        <v>672850.75</v>
      </c>
      <c r="GN151" s="102">
        <f t="shared" si="4787"/>
        <v>146</v>
      </c>
      <c r="GO151" s="102">
        <f t="shared" si="4788"/>
        <v>19647241.899999995</v>
      </c>
      <c r="GP151" s="102"/>
      <c r="GQ151" s="102"/>
      <c r="GR151" s="147"/>
      <c r="GS151" s="81"/>
      <c r="GT151" s="183">
        <v>134570.1513</v>
      </c>
      <c r="GU151" s="183">
        <f t="shared" si="4432"/>
        <v>134570.14999999997</v>
      </c>
    </row>
    <row r="152" spans="2:203" ht="23.25" hidden="1" customHeight="1" x14ac:dyDescent="0.2">
      <c r="B152" s="81" t="s">
        <v>225</v>
      </c>
      <c r="C152" s="82" t="s">
        <v>226</v>
      </c>
      <c r="D152" s="89">
        <v>425</v>
      </c>
      <c r="E152" s="89" t="s">
        <v>230</v>
      </c>
      <c r="F152" s="89">
        <v>34</v>
      </c>
      <c r="G152" s="101">
        <v>134570.1513</v>
      </c>
      <c r="H152" s="102"/>
      <c r="I152" s="102"/>
      <c r="J152" s="102"/>
      <c r="K152" s="102"/>
      <c r="L152" s="102">
        <f>VLOOKUP($D152,'факт '!$D$7:$AQ$89,3,0)</f>
        <v>2</v>
      </c>
      <c r="M152" s="102">
        <f>VLOOKUP($D152,'факт '!$D$7:$AQ$89,4,0)</f>
        <v>269140.3</v>
      </c>
      <c r="N152" s="102"/>
      <c r="O152" s="102"/>
      <c r="P152" s="102">
        <f t="shared" si="4744"/>
        <v>2</v>
      </c>
      <c r="Q152" s="102">
        <f t="shared" si="4745"/>
        <v>269140.3</v>
      </c>
      <c r="R152" s="103">
        <f t="shared" si="4746"/>
        <v>2</v>
      </c>
      <c r="S152" s="103">
        <f t="shared" si="4747"/>
        <v>269140.3</v>
      </c>
      <c r="T152" s="102"/>
      <c r="U152" s="102"/>
      <c r="V152" s="102"/>
      <c r="W152" s="102"/>
      <c r="X152" s="102">
        <f>VLOOKUP($D152,'факт '!$D$7:$AQ$89,7,0)</f>
        <v>0</v>
      </c>
      <c r="Y152" s="102">
        <f>VLOOKUP($D152,'факт '!$D$7:$AQ$89,8,0)</f>
        <v>0</v>
      </c>
      <c r="Z152" s="102">
        <f>VLOOKUP($D152,'факт '!$D$7:$AQ$89,9,0)</f>
        <v>0</v>
      </c>
      <c r="AA152" s="102">
        <f>VLOOKUP($D152,'факт '!$D$7:$AQ$89,10,0)</f>
        <v>0</v>
      </c>
      <c r="AB152" s="102">
        <f t="shared" si="4748"/>
        <v>0</v>
      </c>
      <c r="AC152" s="102">
        <f t="shared" si="4749"/>
        <v>0</v>
      </c>
      <c r="AD152" s="103">
        <f t="shared" si="4750"/>
        <v>0</v>
      </c>
      <c r="AE152" s="103">
        <f t="shared" si="4751"/>
        <v>0</v>
      </c>
      <c r="AF152" s="102"/>
      <c r="AG152" s="102"/>
      <c r="AH152" s="102"/>
      <c r="AI152" s="102"/>
      <c r="AJ152" s="102">
        <f>VLOOKUP($D152,'факт '!$D$7:$AQ$89,5,0)</f>
        <v>0</v>
      </c>
      <c r="AK152" s="102">
        <f>VLOOKUP($D152,'факт '!$D$7:$AQ$89,6,0)</f>
        <v>0</v>
      </c>
      <c r="AL152" s="102"/>
      <c r="AM152" s="102"/>
      <c r="AN152" s="102">
        <f t="shared" si="4752"/>
        <v>0</v>
      </c>
      <c r="AO152" s="102">
        <f t="shared" si="4753"/>
        <v>0</v>
      </c>
      <c r="AP152" s="103">
        <f t="shared" si="4754"/>
        <v>0</v>
      </c>
      <c r="AQ152" s="103">
        <f t="shared" si="4133"/>
        <v>0</v>
      </c>
      <c r="AR152" s="102"/>
      <c r="AS152" s="102"/>
      <c r="AT152" s="102"/>
      <c r="AU152" s="102"/>
      <c r="AV152" s="102">
        <f>VLOOKUP($D152,'факт '!$D$7:$AQ$89,11,0)</f>
        <v>0</v>
      </c>
      <c r="AW152" s="102">
        <f>VLOOKUP($D152,'факт '!$D$7:$AQ$89,12,0)</f>
        <v>0</v>
      </c>
      <c r="AX152" s="102"/>
      <c r="AY152" s="102"/>
      <c r="AZ152" s="102">
        <f t="shared" si="4755"/>
        <v>0</v>
      </c>
      <c r="BA152" s="102">
        <f t="shared" si="4756"/>
        <v>0</v>
      </c>
      <c r="BB152" s="103">
        <f t="shared" si="4139"/>
        <v>0</v>
      </c>
      <c r="BC152" s="103">
        <f t="shared" si="4140"/>
        <v>0</v>
      </c>
      <c r="BD152" s="102"/>
      <c r="BE152" s="102"/>
      <c r="BF152" s="102"/>
      <c r="BG152" s="102"/>
      <c r="BH152" s="102">
        <f>VLOOKUP($D152,'факт '!$D$7:$AQ$89,15,0)</f>
        <v>0</v>
      </c>
      <c r="BI152" s="102">
        <f>VLOOKUP($D152,'факт '!$D$7:$AQ$89,16,0)</f>
        <v>0</v>
      </c>
      <c r="BJ152" s="102">
        <f>VLOOKUP($D152,'факт '!$D$7:$AQ$89,17,0)</f>
        <v>0</v>
      </c>
      <c r="BK152" s="102">
        <f>VLOOKUP($D152,'факт '!$D$7:$AQ$89,18,0)</f>
        <v>0</v>
      </c>
      <c r="BL152" s="102">
        <f t="shared" si="4757"/>
        <v>0</v>
      </c>
      <c r="BM152" s="102">
        <f t="shared" si="4758"/>
        <v>0</v>
      </c>
      <c r="BN152" s="103">
        <f t="shared" si="4146"/>
        <v>0</v>
      </c>
      <c r="BO152" s="103">
        <f t="shared" si="4147"/>
        <v>0</v>
      </c>
      <c r="BP152" s="102"/>
      <c r="BQ152" s="102"/>
      <c r="BR152" s="102"/>
      <c r="BS152" s="102"/>
      <c r="BT152" s="102">
        <f>VLOOKUP($D152,'факт '!$D$7:$AQ$89,19,0)</f>
        <v>0</v>
      </c>
      <c r="BU152" s="102">
        <f>VLOOKUP($D152,'факт '!$D$7:$AQ$89,20,0)</f>
        <v>0</v>
      </c>
      <c r="BV152" s="102">
        <f>VLOOKUP($D152,'факт '!$D$7:$AQ$89,21,0)</f>
        <v>0</v>
      </c>
      <c r="BW152" s="102">
        <f>VLOOKUP($D152,'факт '!$D$7:$AQ$89,22,0)</f>
        <v>0</v>
      </c>
      <c r="BX152" s="102">
        <f t="shared" si="4759"/>
        <v>0</v>
      </c>
      <c r="BY152" s="102">
        <f t="shared" si="4760"/>
        <v>0</v>
      </c>
      <c r="BZ152" s="103">
        <f t="shared" si="4153"/>
        <v>0</v>
      </c>
      <c r="CA152" s="103">
        <f t="shared" si="4154"/>
        <v>0</v>
      </c>
      <c r="CB152" s="102"/>
      <c r="CC152" s="102"/>
      <c r="CD152" s="102"/>
      <c r="CE152" s="102"/>
      <c r="CF152" s="102">
        <f>VLOOKUP($D152,'факт '!$D$7:$AQ$89,23,0)</f>
        <v>0</v>
      </c>
      <c r="CG152" s="102">
        <f>VLOOKUP($D152,'факт '!$D$7:$AQ$89,24,0)</f>
        <v>0</v>
      </c>
      <c r="CH152" s="102">
        <f>VLOOKUP($D152,'факт '!$D$7:$AQ$89,25,0)</f>
        <v>0</v>
      </c>
      <c r="CI152" s="102">
        <f>VLOOKUP($D152,'факт '!$D$7:$AQ$89,26,0)</f>
        <v>0</v>
      </c>
      <c r="CJ152" s="102">
        <f t="shared" si="4761"/>
        <v>0</v>
      </c>
      <c r="CK152" s="102">
        <f t="shared" si="4762"/>
        <v>0</v>
      </c>
      <c r="CL152" s="103">
        <f t="shared" si="4160"/>
        <v>0</v>
      </c>
      <c r="CM152" s="103">
        <f t="shared" si="4161"/>
        <v>0</v>
      </c>
      <c r="CN152" s="102"/>
      <c r="CO152" s="102"/>
      <c r="CP152" s="102"/>
      <c r="CQ152" s="102"/>
      <c r="CR152" s="102">
        <f>VLOOKUP($D152,'факт '!$D$7:$AQ$89,27,0)</f>
        <v>0</v>
      </c>
      <c r="CS152" s="102">
        <f>VLOOKUP($D152,'факт '!$D$7:$AQ$89,28,0)</f>
        <v>0</v>
      </c>
      <c r="CT152" s="102">
        <f>VLOOKUP($D152,'факт '!$D$7:$AQ$89,29,0)</f>
        <v>0</v>
      </c>
      <c r="CU152" s="102">
        <f>VLOOKUP($D152,'факт '!$D$7:$AQ$89,30,0)</f>
        <v>0</v>
      </c>
      <c r="CV152" s="102">
        <f t="shared" si="4763"/>
        <v>0</v>
      </c>
      <c r="CW152" s="102">
        <f t="shared" si="4764"/>
        <v>0</v>
      </c>
      <c r="CX152" s="103">
        <f t="shared" si="4167"/>
        <v>0</v>
      </c>
      <c r="CY152" s="103">
        <f t="shared" si="4168"/>
        <v>0</v>
      </c>
      <c r="CZ152" s="102"/>
      <c r="DA152" s="102"/>
      <c r="DB152" s="102"/>
      <c r="DC152" s="102"/>
      <c r="DD152" s="102">
        <f>VLOOKUP($D152,'факт '!$D$7:$AQ$89,31,0)</f>
        <v>0</v>
      </c>
      <c r="DE152" s="102">
        <f>VLOOKUP($D152,'факт '!$D$7:$AQ$89,32,0)</f>
        <v>0</v>
      </c>
      <c r="DF152" s="102"/>
      <c r="DG152" s="102"/>
      <c r="DH152" s="102">
        <f t="shared" si="4765"/>
        <v>0</v>
      </c>
      <c r="DI152" s="102">
        <f t="shared" si="4766"/>
        <v>0</v>
      </c>
      <c r="DJ152" s="103">
        <f t="shared" si="4174"/>
        <v>0</v>
      </c>
      <c r="DK152" s="103">
        <f t="shared" si="4175"/>
        <v>0</v>
      </c>
      <c r="DL152" s="102"/>
      <c r="DM152" s="102"/>
      <c r="DN152" s="102"/>
      <c r="DO152" s="102"/>
      <c r="DP152" s="102">
        <f>VLOOKUP($D152,'факт '!$D$7:$AQ$89,13,0)</f>
        <v>0</v>
      </c>
      <c r="DQ152" s="102">
        <f>VLOOKUP($D152,'факт '!$D$7:$AQ$89,14,0)</f>
        <v>0</v>
      </c>
      <c r="DR152" s="102"/>
      <c r="DS152" s="102"/>
      <c r="DT152" s="102">
        <f t="shared" si="4767"/>
        <v>0</v>
      </c>
      <c r="DU152" s="102">
        <f t="shared" si="4768"/>
        <v>0</v>
      </c>
      <c r="DV152" s="103">
        <f t="shared" si="4181"/>
        <v>0</v>
      </c>
      <c r="DW152" s="103">
        <f t="shared" si="4182"/>
        <v>0</v>
      </c>
      <c r="DX152" s="102"/>
      <c r="DY152" s="102"/>
      <c r="DZ152" s="102"/>
      <c r="EA152" s="102"/>
      <c r="EB152" s="102">
        <f>VLOOKUP($D152,'факт '!$D$7:$AQ$89,33,0)</f>
        <v>0</v>
      </c>
      <c r="EC152" s="102">
        <f>VLOOKUP($D152,'факт '!$D$7:$AQ$89,34,0)</f>
        <v>0</v>
      </c>
      <c r="ED152" s="102">
        <f>VLOOKUP($D152,'факт '!$D$7:$AQ$89,35,0)</f>
        <v>0</v>
      </c>
      <c r="EE152" s="102">
        <f>VLOOKUP($D152,'факт '!$D$7:$AQ$89,36,0)</f>
        <v>0</v>
      </c>
      <c r="EF152" s="102">
        <f t="shared" si="4769"/>
        <v>0</v>
      </c>
      <c r="EG152" s="102">
        <f t="shared" si="4770"/>
        <v>0</v>
      </c>
      <c r="EH152" s="103">
        <f t="shared" si="4188"/>
        <v>0</v>
      </c>
      <c r="EI152" s="103">
        <f t="shared" si="4189"/>
        <v>0</v>
      </c>
      <c r="EJ152" s="102"/>
      <c r="EK152" s="102"/>
      <c r="EL152" s="102"/>
      <c r="EM152" s="102"/>
      <c r="EN152" s="102">
        <f>VLOOKUP($D152,'факт '!$D$7:$AQ$89,37,0)</f>
        <v>0</v>
      </c>
      <c r="EO152" s="102">
        <f>VLOOKUP($D152,'факт '!$D$7:$AQ$89,38,0)</f>
        <v>0</v>
      </c>
      <c r="EP152" s="102">
        <f>VLOOKUP($D152,'факт '!$D$7:$AQ$89,39,0)</f>
        <v>0</v>
      </c>
      <c r="EQ152" s="102">
        <f>VLOOKUP($D152,'факт '!$D$7:$AQ$89,40,0)</f>
        <v>0</v>
      </c>
      <c r="ER152" s="102">
        <f t="shared" si="4771"/>
        <v>0</v>
      </c>
      <c r="ES152" s="102">
        <f t="shared" si="4772"/>
        <v>0</v>
      </c>
      <c r="ET152" s="103">
        <f t="shared" si="4195"/>
        <v>0</v>
      </c>
      <c r="EU152" s="103">
        <f t="shared" si="4196"/>
        <v>0</v>
      </c>
      <c r="EV152" s="102"/>
      <c r="EW152" s="102"/>
      <c r="EX152" s="102"/>
      <c r="EY152" s="102"/>
      <c r="EZ152" s="102"/>
      <c r="FA152" s="102"/>
      <c r="FB152" s="102"/>
      <c r="FC152" s="102"/>
      <c r="FD152" s="102">
        <f t="shared" si="4773"/>
        <v>0</v>
      </c>
      <c r="FE152" s="102">
        <f t="shared" si="4774"/>
        <v>0</v>
      </c>
      <c r="FF152" s="103">
        <f t="shared" si="4202"/>
        <v>0</v>
      </c>
      <c r="FG152" s="103">
        <f t="shared" si="4203"/>
        <v>0</v>
      </c>
      <c r="FH152" s="102"/>
      <c r="FI152" s="102"/>
      <c r="FJ152" s="102"/>
      <c r="FK152" s="102"/>
      <c r="FL152" s="102"/>
      <c r="FM152" s="102"/>
      <c r="FN152" s="102"/>
      <c r="FO152" s="102"/>
      <c r="FP152" s="102">
        <f t="shared" si="4775"/>
        <v>0</v>
      </c>
      <c r="FQ152" s="102">
        <f t="shared" si="4776"/>
        <v>0</v>
      </c>
      <c r="FR152" s="103">
        <f t="shared" si="4209"/>
        <v>0</v>
      </c>
      <c r="FS152" s="103">
        <f t="shared" si="4210"/>
        <v>0</v>
      </c>
      <c r="FT152" s="102"/>
      <c r="FU152" s="102"/>
      <c r="FV152" s="102"/>
      <c r="FW152" s="102"/>
      <c r="FX152" s="102"/>
      <c r="FY152" s="102"/>
      <c r="FZ152" s="102"/>
      <c r="GA152" s="102"/>
      <c r="GB152" s="102">
        <f t="shared" si="4777"/>
        <v>0</v>
      </c>
      <c r="GC152" s="102">
        <f t="shared" si="4778"/>
        <v>0</v>
      </c>
      <c r="GD152" s="103">
        <f t="shared" si="4216"/>
        <v>0</v>
      </c>
      <c r="GE152" s="103">
        <f t="shared" si="4217"/>
        <v>0</v>
      </c>
      <c r="GF152" s="102">
        <f t="shared" si="4779"/>
        <v>0</v>
      </c>
      <c r="GG152" s="102">
        <f t="shared" si="4780"/>
        <v>0</v>
      </c>
      <c r="GH152" s="102">
        <f t="shared" si="4781"/>
        <v>0</v>
      </c>
      <c r="GI152" s="102">
        <f t="shared" si="4782"/>
        <v>0</v>
      </c>
      <c r="GJ152" s="102">
        <f t="shared" si="4783"/>
        <v>2</v>
      </c>
      <c r="GK152" s="102">
        <f t="shared" si="4784"/>
        <v>269140.3</v>
      </c>
      <c r="GL152" s="102">
        <f t="shared" si="4785"/>
        <v>0</v>
      </c>
      <c r="GM152" s="102">
        <f t="shared" si="4786"/>
        <v>0</v>
      </c>
      <c r="GN152" s="102">
        <f t="shared" si="4787"/>
        <v>2</v>
      </c>
      <c r="GO152" s="102">
        <f t="shared" si="4788"/>
        <v>269140.3</v>
      </c>
      <c r="GP152" s="102"/>
      <c r="GQ152" s="102"/>
      <c r="GR152" s="147"/>
      <c r="GS152" s="81"/>
      <c r="GT152" s="183">
        <v>134570.1513</v>
      </c>
      <c r="GU152" s="183">
        <f t="shared" si="4432"/>
        <v>134570.15</v>
      </c>
    </row>
    <row r="153" spans="2:203" ht="23.25" hidden="1" customHeight="1" x14ac:dyDescent="0.2">
      <c r="B153" s="81" t="s">
        <v>225</v>
      </c>
      <c r="C153" s="82" t="s">
        <v>226</v>
      </c>
      <c r="D153" s="89">
        <v>426</v>
      </c>
      <c r="E153" s="89" t="s">
        <v>231</v>
      </c>
      <c r="F153" s="89">
        <v>34</v>
      </c>
      <c r="G153" s="101">
        <v>134570.1513</v>
      </c>
      <c r="H153" s="102"/>
      <c r="I153" s="102"/>
      <c r="J153" s="102"/>
      <c r="K153" s="102"/>
      <c r="L153" s="102">
        <f>VLOOKUP($D153,'факт '!$D$7:$AQ$89,3,0)</f>
        <v>2</v>
      </c>
      <c r="M153" s="102">
        <f>VLOOKUP($D153,'факт '!$D$7:$AQ$89,4,0)</f>
        <v>269140.3</v>
      </c>
      <c r="N153" s="102"/>
      <c r="O153" s="102"/>
      <c r="P153" s="102">
        <f t="shared" si="4744"/>
        <v>2</v>
      </c>
      <c r="Q153" s="102">
        <f t="shared" si="4745"/>
        <v>269140.3</v>
      </c>
      <c r="R153" s="103">
        <f t="shared" si="4746"/>
        <v>2</v>
      </c>
      <c r="S153" s="103">
        <f t="shared" si="4747"/>
        <v>269140.3</v>
      </c>
      <c r="T153" s="102"/>
      <c r="U153" s="102"/>
      <c r="V153" s="102"/>
      <c r="W153" s="102"/>
      <c r="X153" s="102">
        <f>VLOOKUP($D153,'факт '!$D$7:$AQ$89,7,0)</f>
        <v>0</v>
      </c>
      <c r="Y153" s="102">
        <f>VLOOKUP($D153,'факт '!$D$7:$AQ$89,8,0)</f>
        <v>0</v>
      </c>
      <c r="Z153" s="102">
        <f>VLOOKUP($D153,'факт '!$D$7:$AQ$89,9,0)</f>
        <v>0</v>
      </c>
      <c r="AA153" s="102">
        <f>VLOOKUP($D153,'факт '!$D$7:$AQ$89,10,0)</f>
        <v>0</v>
      </c>
      <c r="AB153" s="102">
        <f t="shared" si="4748"/>
        <v>0</v>
      </c>
      <c r="AC153" s="102">
        <f t="shared" si="4749"/>
        <v>0</v>
      </c>
      <c r="AD153" s="103">
        <f t="shared" si="4750"/>
        <v>0</v>
      </c>
      <c r="AE153" s="103">
        <f t="shared" si="4751"/>
        <v>0</v>
      </c>
      <c r="AF153" s="102"/>
      <c r="AG153" s="102"/>
      <c r="AH153" s="102"/>
      <c r="AI153" s="102"/>
      <c r="AJ153" s="102">
        <f>VLOOKUP($D153,'факт '!$D$7:$AQ$89,5,0)</f>
        <v>0</v>
      </c>
      <c r="AK153" s="102">
        <f>VLOOKUP($D153,'факт '!$D$7:$AQ$89,6,0)</f>
        <v>0</v>
      </c>
      <c r="AL153" s="102"/>
      <c r="AM153" s="102"/>
      <c r="AN153" s="102">
        <f t="shared" si="4752"/>
        <v>0</v>
      </c>
      <c r="AO153" s="102">
        <f t="shared" si="4753"/>
        <v>0</v>
      </c>
      <c r="AP153" s="103">
        <f t="shared" si="4754"/>
        <v>0</v>
      </c>
      <c r="AQ153" s="103">
        <f t="shared" si="4133"/>
        <v>0</v>
      </c>
      <c r="AR153" s="102"/>
      <c r="AS153" s="102"/>
      <c r="AT153" s="102"/>
      <c r="AU153" s="102"/>
      <c r="AV153" s="102">
        <f>VLOOKUP($D153,'факт '!$D$7:$AQ$89,11,0)</f>
        <v>0</v>
      </c>
      <c r="AW153" s="102">
        <f>VLOOKUP($D153,'факт '!$D$7:$AQ$89,12,0)</f>
        <v>0</v>
      </c>
      <c r="AX153" s="102"/>
      <c r="AY153" s="102"/>
      <c r="AZ153" s="102">
        <f t="shared" si="4755"/>
        <v>0</v>
      </c>
      <c r="BA153" s="102">
        <f t="shared" si="4756"/>
        <v>0</v>
      </c>
      <c r="BB153" s="103">
        <f t="shared" si="4139"/>
        <v>0</v>
      </c>
      <c r="BC153" s="103">
        <f t="shared" si="4140"/>
        <v>0</v>
      </c>
      <c r="BD153" s="102"/>
      <c r="BE153" s="102"/>
      <c r="BF153" s="102"/>
      <c r="BG153" s="102"/>
      <c r="BH153" s="102">
        <f>VLOOKUP($D153,'факт '!$D$7:$AQ$89,15,0)</f>
        <v>0</v>
      </c>
      <c r="BI153" s="102">
        <f>VLOOKUP($D153,'факт '!$D$7:$AQ$89,16,0)</f>
        <v>0</v>
      </c>
      <c r="BJ153" s="102">
        <f>VLOOKUP($D153,'факт '!$D$7:$AQ$89,17,0)</f>
        <v>0</v>
      </c>
      <c r="BK153" s="102">
        <f>VLOOKUP($D153,'факт '!$D$7:$AQ$89,18,0)</f>
        <v>0</v>
      </c>
      <c r="BL153" s="102">
        <f t="shared" si="4757"/>
        <v>0</v>
      </c>
      <c r="BM153" s="102">
        <f t="shared" si="4758"/>
        <v>0</v>
      </c>
      <c r="BN153" s="103">
        <f t="shared" si="4146"/>
        <v>0</v>
      </c>
      <c r="BO153" s="103">
        <f t="shared" si="4147"/>
        <v>0</v>
      </c>
      <c r="BP153" s="102"/>
      <c r="BQ153" s="102"/>
      <c r="BR153" s="102"/>
      <c r="BS153" s="102"/>
      <c r="BT153" s="102">
        <f>VLOOKUP($D153,'факт '!$D$7:$AQ$89,19,0)</f>
        <v>0</v>
      </c>
      <c r="BU153" s="102">
        <f>VLOOKUP($D153,'факт '!$D$7:$AQ$89,20,0)</f>
        <v>0</v>
      </c>
      <c r="BV153" s="102">
        <f>VLOOKUP($D153,'факт '!$D$7:$AQ$89,21,0)</f>
        <v>0</v>
      </c>
      <c r="BW153" s="102">
        <f>VLOOKUP($D153,'факт '!$D$7:$AQ$89,22,0)</f>
        <v>0</v>
      </c>
      <c r="BX153" s="102">
        <f t="shared" si="4759"/>
        <v>0</v>
      </c>
      <c r="BY153" s="102">
        <f t="shared" si="4760"/>
        <v>0</v>
      </c>
      <c r="BZ153" s="103">
        <f t="shared" si="4153"/>
        <v>0</v>
      </c>
      <c r="CA153" s="103">
        <f t="shared" si="4154"/>
        <v>0</v>
      </c>
      <c r="CB153" s="102"/>
      <c r="CC153" s="102"/>
      <c r="CD153" s="102"/>
      <c r="CE153" s="102"/>
      <c r="CF153" s="102">
        <f>VLOOKUP($D153,'факт '!$D$7:$AQ$89,23,0)</f>
        <v>0</v>
      </c>
      <c r="CG153" s="102">
        <f>VLOOKUP($D153,'факт '!$D$7:$AQ$89,24,0)</f>
        <v>0</v>
      </c>
      <c r="CH153" s="102">
        <f>VLOOKUP($D153,'факт '!$D$7:$AQ$89,25,0)</f>
        <v>0</v>
      </c>
      <c r="CI153" s="102">
        <f>VLOOKUP($D153,'факт '!$D$7:$AQ$89,26,0)</f>
        <v>0</v>
      </c>
      <c r="CJ153" s="102">
        <f t="shared" si="4761"/>
        <v>0</v>
      </c>
      <c r="CK153" s="102">
        <f t="shared" si="4762"/>
        <v>0</v>
      </c>
      <c r="CL153" s="103">
        <f t="shared" si="4160"/>
        <v>0</v>
      </c>
      <c r="CM153" s="103">
        <f t="shared" si="4161"/>
        <v>0</v>
      </c>
      <c r="CN153" s="102"/>
      <c r="CO153" s="102"/>
      <c r="CP153" s="102"/>
      <c r="CQ153" s="102"/>
      <c r="CR153" s="102">
        <f>VLOOKUP($D153,'факт '!$D$7:$AQ$89,27,0)</f>
        <v>0</v>
      </c>
      <c r="CS153" s="102">
        <f>VLOOKUP($D153,'факт '!$D$7:$AQ$89,28,0)</f>
        <v>0</v>
      </c>
      <c r="CT153" s="102">
        <f>VLOOKUP($D153,'факт '!$D$7:$AQ$89,29,0)</f>
        <v>0</v>
      </c>
      <c r="CU153" s="102">
        <f>VLOOKUP($D153,'факт '!$D$7:$AQ$89,30,0)</f>
        <v>0</v>
      </c>
      <c r="CV153" s="102">
        <f t="shared" si="4763"/>
        <v>0</v>
      </c>
      <c r="CW153" s="102">
        <f t="shared" si="4764"/>
        <v>0</v>
      </c>
      <c r="CX153" s="103">
        <f t="shared" si="4167"/>
        <v>0</v>
      </c>
      <c r="CY153" s="103">
        <f t="shared" si="4168"/>
        <v>0</v>
      </c>
      <c r="CZ153" s="102"/>
      <c r="DA153" s="102"/>
      <c r="DB153" s="102"/>
      <c r="DC153" s="102"/>
      <c r="DD153" s="102">
        <f>VLOOKUP($D153,'факт '!$D$7:$AQ$89,31,0)</f>
        <v>0</v>
      </c>
      <c r="DE153" s="102">
        <f>VLOOKUP($D153,'факт '!$D$7:$AQ$89,32,0)</f>
        <v>0</v>
      </c>
      <c r="DF153" s="102"/>
      <c r="DG153" s="102"/>
      <c r="DH153" s="102">
        <f t="shared" si="4765"/>
        <v>0</v>
      </c>
      <c r="DI153" s="102">
        <f t="shared" si="4766"/>
        <v>0</v>
      </c>
      <c r="DJ153" s="103">
        <f t="shared" si="4174"/>
        <v>0</v>
      </c>
      <c r="DK153" s="103">
        <f t="shared" si="4175"/>
        <v>0</v>
      </c>
      <c r="DL153" s="102"/>
      <c r="DM153" s="102"/>
      <c r="DN153" s="102"/>
      <c r="DO153" s="102"/>
      <c r="DP153" s="102">
        <f>VLOOKUP($D153,'факт '!$D$7:$AQ$89,13,0)</f>
        <v>0</v>
      </c>
      <c r="DQ153" s="102">
        <f>VLOOKUP($D153,'факт '!$D$7:$AQ$89,14,0)</f>
        <v>0</v>
      </c>
      <c r="DR153" s="102"/>
      <c r="DS153" s="102"/>
      <c r="DT153" s="102">
        <f t="shared" si="4767"/>
        <v>0</v>
      </c>
      <c r="DU153" s="102">
        <f t="shared" si="4768"/>
        <v>0</v>
      </c>
      <c r="DV153" s="103">
        <f t="shared" si="4181"/>
        <v>0</v>
      </c>
      <c r="DW153" s="103">
        <f t="shared" si="4182"/>
        <v>0</v>
      </c>
      <c r="DX153" s="102"/>
      <c r="DY153" s="102"/>
      <c r="DZ153" s="102"/>
      <c r="EA153" s="102"/>
      <c r="EB153" s="102">
        <f>VLOOKUP($D153,'факт '!$D$7:$AQ$89,33,0)</f>
        <v>0</v>
      </c>
      <c r="EC153" s="102">
        <f>VLOOKUP($D153,'факт '!$D$7:$AQ$89,34,0)</f>
        <v>0</v>
      </c>
      <c r="ED153" s="102">
        <f>VLOOKUP($D153,'факт '!$D$7:$AQ$89,35,0)</f>
        <v>0</v>
      </c>
      <c r="EE153" s="102">
        <f>VLOOKUP($D153,'факт '!$D$7:$AQ$89,36,0)</f>
        <v>0</v>
      </c>
      <c r="EF153" s="102">
        <f t="shared" si="4769"/>
        <v>0</v>
      </c>
      <c r="EG153" s="102">
        <f t="shared" si="4770"/>
        <v>0</v>
      </c>
      <c r="EH153" s="103">
        <f t="shared" si="4188"/>
        <v>0</v>
      </c>
      <c r="EI153" s="103">
        <f t="shared" si="4189"/>
        <v>0</v>
      </c>
      <c r="EJ153" s="102"/>
      <c r="EK153" s="102"/>
      <c r="EL153" s="102"/>
      <c r="EM153" s="102"/>
      <c r="EN153" s="102">
        <f>VLOOKUP($D153,'факт '!$D$7:$AQ$89,37,0)</f>
        <v>0</v>
      </c>
      <c r="EO153" s="102">
        <f>VLOOKUP($D153,'факт '!$D$7:$AQ$89,38,0)</f>
        <v>0</v>
      </c>
      <c r="EP153" s="102">
        <f>VLOOKUP($D153,'факт '!$D$7:$AQ$89,39,0)</f>
        <v>0</v>
      </c>
      <c r="EQ153" s="102">
        <f>VLOOKUP($D153,'факт '!$D$7:$AQ$89,40,0)</f>
        <v>0</v>
      </c>
      <c r="ER153" s="102">
        <f t="shared" si="4771"/>
        <v>0</v>
      </c>
      <c r="ES153" s="102">
        <f t="shared" si="4772"/>
        <v>0</v>
      </c>
      <c r="ET153" s="103">
        <f t="shared" si="4195"/>
        <v>0</v>
      </c>
      <c r="EU153" s="103">
        <f t="shared" si="4196"/>
        <v>0</v>
      </c>
      <c r="EV153" s="102"/>
      <c r="EW153" s="102"/>
      <c r="EX153" s="102"/>
      <c r="EY153" s="102"/>
      <c r="EZ153" s="102"/>
      <c r="FA153" s="102"/>
      <c r="FB153" s="102"/>
      <c r="FC153" s="102"/>
      <c r="FD153" s="102">
        <f t="shared" si="4773"/>
        <v>0</v>
      </c>
      <c r="FE153" s="102">
        <f t="shared" si="4774"/>
        <v>0</v>
      </c>
      <c r="FF153" s="103">
        <f t="shared" si="4202"/>
        <v>0</v>
      </c>
      <c r="FG153" s="103">
        <f t="shared" si="4203"/>
        <v>0</v>
      </c>
      <c r="FH153" s="102"/>
      <c r="FI153" s="102"/>
      <c r="FJ153" s="102"/>
      <c r="FK153" s="102"/>
      <c r="FL153" s="102"/>
      <c r="FM153" s="102"/>
      <c r="FN153" s="102"/>
      <c r="FO153" s="102"/>
      <c r="FP153" s="102">
        <f t="shared" si="4775"/>
        <v>0</v>
      </c>
      <c r="FQ153" s="102">
        <f t="shared" si="4776"/>
        <v>0</v>
      </c>
      <c r="FR153" s="103">
        <f t="shared" si="4209"/>
        <v>0</v>
      </c>
      <c r="FS153" s="103">
        <f t="shared" si="4210"/>
        <v>0</v>
      </c>
      <c r="FT153" s="102"/>
      <c r="FU153" s="102"/>
      <c r="FV153" s="102"/>
      <c r="FW153" s="102"/>
      <c r="FX153" s="102"/>
      <c r="FY153" s="102"/>
      <c r="FZ153" s="102"/>
      <c r="GA153" s="102"/>
      <c r="GB153" s="102">
        <f t="shared" si="4777"/>
        <v>0</v>
      </c>
      <c r="GC153" s="102">
        <f t="shared" si="4778"/>
        <v>0</v>
      </c>
      <c r="GD153" s="103">
        <f t="shared" si="4216"/>
        <v>0</v>
      </c>
      <c r="GE153" s="103">
        <f t="shared" si="4217"/>
        <v>0</v>
      </c>
      <c r="GF153" s="102">
        <f t="shared" si="4779"/>
        <v>0</v>
      </c>
      <c r="GG153" s="102">
        <f t="shared" si="4780"/>
        <v>0</v>
      </c>
      <c r="GH153" s="102">
        <f t="shared" si="4781"/>
        <v>0</v>
      </c>
      <c r="GI153" s="102">
        <f t="shared" si="4782"/>
        <v>0</v>
      </c>
      <c r="GJ153" s="102">
        <f t="shared" si="4783"/>
        <v>2</v>
      </c>
      <c r="GK153" s="102">
        <f t="shared" si="4784"/>
        <v>269140.3</v>
      </c>
      <c r="GL153" s="102">
        <f t="shared" si="4785"/>
        <v>0</v>
      </c>
      <c r="GM153" s="102">
        <f t="shared" si="4786"/>
        <v>0</v>
      </c>
      <c r="GN153" s="102">
        <f t="shared" si="4787"/>
        <v>2</v>
      </c>
      <c r="GO153" s="102">
        <f t="shared" si="4788"/>
        <v>269140.3</v>
      </c>
      <c r="GP153" s="102"/>
      <c r="GQ153" s="102"/>
      <c r="GR153" s="147"/>
      <c r="GS153" s="81"/>
      <c r="GT153" s="183">
        <v>134570.1513</v>
      </c>
      <c r="GU153" s="183">
        <f t="shared" si="4432"/>
        <v>134570.15</v>
      </c>
    </row>
    <row r="154" spans="2:203" hidden="1" x14ac:dyDescent="0.2">
      <c r="B154" s="81"/>
      <c r="C154" s="82"/>
      <c r="D154" s="89"/>
      <c r="E154" s="89"/>
      <c r="F154" s="89"/>
      <c r="G154" s="101"/>
      <c r="H154" s="102"/>
      <c r="I154" s="102"/>
      <c r="J154" s="102"/>
      <c r="K154" s="102"/>
      <c r="L154" s="102"/>
      <c r="M154" s="102"/>
      <c r="N154" s="102"/>
      <c r="O154" s="102"/>
      <c r="P154" s="102">
        <f t="shared" ref="P154:P161" si="4789">SUM(L154+N154)</f>
        <v>0</v>
      </c>
      <c r="Q154" s="102">
        <f t="shared" ref="Q154:Q161" si="4790">SUM(M154+O154)</f>
        <v>0</v>
      </c>
      <c r="R154" s="103">
        <f t="shared" si="2536"/>
        <v>0</v>
      </c>
      <c r="S154" s="103">
        <f t="shared" si="2537"/>
        <v>0</v>
      </c>
      <c r="T154" s="102"/>
      <c r="U154" s="102"/>
      <c r="V154" s="102"/>
      <c r="W154" s="102"/>
      <c r="X154" s="102"/>
      <c r="Y154" s="102"/>
      <c r="Z154" s="102"/>
      <c r="AA154" s="102"/>
      <c r="AB154" s="102">
        <f t="shared" ref="AB154" si="4791">SUM(X154+Z154)</f>
        <v>0</v>
      </c>
      <c r="AC154" s="102">
        <f t="shared" ref="AC154" si="4792">SUM(Y154+AA154)</f>
        <v>0</v>
      </c>
      <c r="AD154" s="103">
        <f t="shared" si="4125"/>
        <v>0</v>
      </c>
      <c r="AE154" s="103">
        <f t="shared" si="4126"/>
        <v>0</v>
      </c>
      <c r="AF154" s="102"/>
      <c r="AG154" s="102"/>
      <c r="AH154" s="102"/>
      <c r="AI154" s="102"/>
      <c r="AJ154" s="102"/>
      <c r="AK154" s="102"/>
      <c r="AL154" s="102"/>
      <c r="AM154" s="102"/>
      <c r="AN154" s="102">
        <f t="shared" ref="AN154" si="4793">SUM(AJ154+AL154)</f>
        <v>0</v>
      </c>
      <c r="AO154" s="102">
        <f t="shared" ref="AO154" si="4794">SUM(AK154+AM154)</f>
        <v>0</v>
      </c>
      <c r="AP154" s="103">
        <f t="shared" si="4132"/>
        <v>0</v>
      </c>
      <c r="AQ154" s="103">
        <f t="shared" si="4133"/>
        <v>0</v>
      </c>
      <c r="AR154" s="102"/>
      <c r="AS154" s="102"/>
      <c r="AT154" s="102"/>
      <c r="AU154" s="102"/>
      <c r="AV154" s="102"/>
      <c r="AW154" s="102"/>
      <c r="AX154" s="102"/>
      <c r="AY154" s="102"/>
      <c r="AZ154" s="102">
        <f t="shared" ref="AZ154" si="4795">SUM(AV154+AX154)</f>
        <v>0</v>
      </c>
      <c r="BA154" s="102">
        <f t="shared" ref="BA154" si="4796">SUM(AW154+AY154)</f>
        <v>0</v>
      </c>
      <c r="BB154" s="103">
        <f t="shared" si="4139"/>
        <v>0</v>
      </c>
      <c r="BC154" s="103">
        <f t="shared" si="4140"/>
        <v>0</v>
      </c>
      <c r="BD154" s="102"/>
      <c r="BE154" s="102"/>
      <c r="BF154" s="102"/>
      <c r="BG154" s="102"/>
      <c r="BH154" s="102"/>
      <c r="BI154" s="102"/>
      <c r="BJ154" s="102"/>
      <c r="BK154" s="102"/>
      <c r="BL154" s="102">
        <f t="shared" ref="BL154" si="4797">SUM(BH154+BJ154)</f>
        <v>0</v>
      </c>
      <c r="BM154" s="102">
        <f t="shared" ref="BM154" si="4798">SUM(BI154+BK154)</f>
        <v>0</v>
      </c>
      <c r="BN154" s="103">
        <f t="shared" si="4146"/>
        <v>0</v>
      </c>
      <c r="BO154" s="103">
        <f t="shared" si="4147"/>
        <v>0</v>
      </c>
      <c r="BP154" s="102"/>
      <c r="BQ154" s="102"/>
      <c r="BR154" s="102"/>
      <c r="BS154" s="102"/>
      <c r="BT154" s="102"/>
      <c r="BU154" s="102"/>
      <c r="BV154" s="102"/>
      <c r="BW154" s="102"/>
      <c r="BX154" s="102">
        <f t="shared" ref="BX154" si="4799">SUM(BT154+BV154)</f>
        <v>0</v>
      </c>
      <c r="BY154" s="102">
        <f t="shared" ref="BY154" si="4800">SUM(BU154+BW154)</f>
        <v>0</v>
      </c>
      <c r="BZ154" s="103">
        <f t="shared" si="4153"/>
        <v>0</v>
      </c>
      <c r="CA154" s="103">
        <f t="shared" si="4154"/>
        <v>0</v>
      </c>
      <c r="CB154" s="102"/>
      <c r="CC154" s="102"/>
      <c r="CD154" s="102"/>
      <c r="CE154" s="102"/>
      <c r="CF154" s="102"/>
      <c r="CG154" s="102"/>
      <c r="CH154" s="102"/>
      <c r="CI154" s="102"/>
      <c r="CJ154" s="102">
        <f t="shared" ref="CJ154" si="4801">SUM(CF154+CH154)</f>
        <v>0</v>
      </c>
      <c r="CK154" s="102">
        <f t="shared" ref="CK154" si="4802">SUM(CG154+CI154)</f>
        <v>0</v>
      </c>
      <c r="CL154" s="103">
        <f t="shared" si="4160"/>
        <v>0</v>
      </c>
      <c r="CM154" s="103">
        <f t="shared" si="4161"/>
        <v>0</v>
      </c>
      <c r="CN154" s="102"/>
      <c r="CO154" s="102"/>
      <c r="CP154" s="102"/>
      <c r="CQ154" s="102"/>
      <c r="CR154" s="102"/>
      <c r="CS154" s="102"/>
      <c r="CT154" s="102"/>
      <c r="CU154" s="102"/>
      <c r="CV154" s="102">
        <f t="shared" ref="CV154" si="4803">SUM(CR154+CT154)</f>
        <v>0</v>
      </c>
      <c r="CW154" s="102">
        <f t="shared" ref="CW154" si="4804">SUM(CS154+CU154)</f>
        <v>0</v>
      </c>
      <c r="CX154" s="103">
        <f t="shared" si="4167"/>
        <v>0</v>
      </c>
      <c r="CY154" s="103">
        <f t="shared" si="4168"/>
        <v>0</v>
      </c>
      <c r="CZ154" s="102"/>
      <c r="DA154" s="102"/>
      <c r="DB154" s="102"/>
      <c r="DC154" s="102"/>
      <c r="DD154" s="102"/>
      <c r="DE154" s="102"/>
      <c r="DF154" s="102"/>
      <c r="DG154" s="102"/>
      <c r="DH154" s="102">
        <f t="shared" ref="DH154" si="4805">SUM(DD154+DF154)</f>
        <v>0</v>
      </c>
      <c r="DI154" s="102">
        <f t="shared" ref="DI154" si="4806">SUM(DE154+DG154)</f>
        <v>0</v>
      </c>
      <c r="DJ154" s="103">
        <f t="shared" si="4174"/>
        <v>0</v>
      </c>
      <c r="DK154" s="103">
        <f t="shared" si="4175"/>
        <v>0</v>
      </c>
      <c r="DL154" s="102"/>
      <c r="DM154" s="102"/>
      <c r="DN154" s="102"/>
      <c r="DO154" s="102"/>
      <c r="DP154" s="102"/>
      <c r="DQ154" s="102"/>
      <c r="DR154" s="102"/>
      <c r="DS154" s="102"/>
      <c r="DT154" s="102">
        <f t="shared" ref="DT154" si="4807">SUM(DP154+DR154)</f>
        <v>0</v>
      </c>
      <c r="DU154" s="102">
        <f t="shared" ref="DU154" si="4808">SUM(DQ154+DS154)</f>
        <v>0</v>
      </c>
      <c r="DV154" s="103">
        <f t="shared" si="4181"/>
        <v>0</v>
      </c>
      <c r="DW154" s="103">
        <f t="shared" si="4182"/>
        <v>0</v>
      </c>
      <c r="DX154" s="102"/>
      <c r="DY154" s="102"/>
      <c r="DZ154" s="102"/>
      <c r="EA154" s="102"/>
      <c r="EB154" s="102"/>
      <c r="EC154" s="102"/>
      <c r="ED154" s="102"/>
      <c r="EE154" s="102"/>
      <c r="EF154" s="102">
        <f t="shared" ref="EF154" si="4809">SUM(EB154+ED154)</f>
        <v>0</v>
      </c>
      <c r="EG154" s="102">
        <f t="shared" ref="EG154" si="4810">SUM(EC154+EE154)</f>
        <v>0</v>
      </c>
      <c r="EH154" s="103">
        <f t="shared" si="4188"/>
        <v>0</v>
      </c>
      <c r="EI154" s="103">
        <f t="shared" si="4189"/>
        <v>0</v>
      </c>
      <c r="EJ154" s="102"/>
      <c r="EK154" s="102"/>
      <c r="EL154" s="102"/>
      <c r="EM154" s="102"/>
      <c r="EN154" s="102"/>
      <c r="EO154" s="102"/>
      <c r="EP154" s="102"/>
      <c r="EQ154" s="102"/>
      <c r="ER154" s="102">
        <f t="shared" ref="ER154" si="4811">SUM(EN154+EP154)</f>
        <v>0</v>
      </c>
      <c r="ES154" s="102">
        <f t="shared" ref="ES154" si="4812">SUM(EO154+EQ154)</f>
        <v>0</v>
      </c>
      <c r="ET154" s="103">
        <f t="shared" si="4195"/>
        <v>0</v>
      </c>
      <c r="EU154" s="103">
        <f t="shared" si="4196"/>
        <v>0</v>
      </c>
      <c r="EV154" s="102"/>
      <c r="EW154" s="102"/>
      <c r="EX154" s="102"/>
      <c r="EY154" s="102"/>
      <c r="EZ154" s="102"/>
      <c r="FA154" s="102"/>
      <c r="FB154" s="102"/>
      <c r="FC154" s="102"/>
      <c r="FD154" s="102">
        <f t="shared" si="4773"/>
        <v>0</v>
      </c>
      <c r="FE154" s="102">
        <f t="shared" si="4774"/>
        <v>0</v>
      </c>
      <c r="FF154" s="103">
        <f t="shared" si="4202"/>
        <v>0</v>
      </c>
      <c r="FG154" s="103">
        <f t="shared" si="4203"/>
        <v>0</v>
      </c>
      <c r="FH154" s="102"/>
      <c r="FI154" s="102"/>
      <c r="FJ154" s="102"/>
      <c r="FK154" s="102"/>
      <c r="FL154" s="102"/>
      <c r="FM154" s="102"/>
      <c r="FN154" s="102"/>
      <c r="FO154" s="102"/>
      <c r="FP154" s="102">
        <f t="shared" si="4775"/>
        <v>0</v>
      </c>
      <c r="FQ154" s="102">
        <f t="shared" si="4776"/>
        <v>0</v>
      </c>
      <c r="FR154" s="103">
        <f t="shared" si="4209"/>
        <v>0</v>
      </c>
      <c r="FS154" s="103">
        <f t="shared" si="4210"/>
        <v>0</v>
      </c>
      <c r="FT154" s="102"/>
      <c r="FU154" s="102"/>
      <c r="FV154" s="102"/>
      <c r="FW154" s="102"/>
      <c r="FX154" s="102"/>
      <c r="FY154" s="102"/>
      <c r="FZ154" s="102"/>
      <c r="GA154" s="102"/>
      <c r="GB154" s="102">
        <f t="shared" si="4777"/>
        <v>0</v>
      </c>
      <c r="GC154" s="102">
        <f t="shared" si="4778"/>
        <v>0</v>
      </c>
      <c r="GD154" s="103">
        <f t="shared" si="4216"/>
        <v>0</v>
      </c>
      <c r="GE154" s="103">
        <f t="shared" si="4217"/>
        <v>0</v>
      </c>
      <c r="GF154" s="102">
        <f t="shared" si="4779"/>
        <v>0</v>
      </c>
      <c r="GG154" s="102">
        <f t="shared" si="4780"/>
        <v>0</v>
      </c>
      <c r="GH154" s="102">
        <f t="shared" si="4781"/>
        <v>0</v>
      </c>
      <c r="GI154" s="102">
        <f t="shared" si="4782"/>
        <v>0</v>
      </c>
      <c r="GJ154" s="102">
        <f t="shared" ref="GJ154" si="4813">SUM(L154,X154,AJ154,AV154,BH154,BT154,CF154,CR154,DD154,DP154,EB154,EN154,EZ154)</f>
        <v>0</v>
      </c>
      <c r="GK154" s="102">
        <f t="shared" ref="GK154" si="4814">SUM(M154,Y154,AK154,AW154,BI154,BU154,CG154,CS154,DE154,DQ154,EC154,EO154,FA154)</f>
        <v>0</v>
      </c>
      <c r="GL154" s="102">
        <f t="shared" ref="GL154" si="4815">SUM(N154,Z154,AL154,AX154,BJ154,BV154,CH154,CT154,DF154,DR154,ED154,EP154,FB154)</f>
        <v>0</v>
      </c>
      <c r="GM154" s="102">
        <f t="shared" ref="GM154" si="4816">SUM(O154,AA154,AM154,AY154,BK154,BW154,CI154,CU154,DG154,DS154,EE154,EQ154,FC154)</f>
        <v>0</v>
      </c>
      <c r="GN154" s="102">
        <f t="shared" ref="GN154" si="4817">SUM(P154,AB154,AN154,AZ154,BL154,BX154,CJ154,CV154,DH154,DT154,EF154,ER154,FD154)</f>
        <v>0</v>
      </c>
      <c r="GO154" s="102">
        <f t="shared" ref="GO154" si="4818">SUM(Q154,AC154,AO154,BA154,BM154,BY154,CK154,CW154,DI154,DU154,EG154,ES154,FE154)</f>
        <v>0</v>
      </c>
      <c r="GP154" s="102"/>
      <c r="GQ154" s="102"/>
      <c r="GR154" s="147"/>
      <c r="GS154" s="81"/>
      <c r="GT154" s="183"/>
      <c r="GU154" s="183"/>
    </row>
    <row r="155" spans="2:203" hidden="1" x14ac:dyDescent="0.2">
      <c r="B155" s="105"/>
      <c r="C155" s="106"/>
      <c r="D155" s="107"/>
      <c r="E155" s="127" t="s">
        <v>66</v>
      </c>
      <c r="F155" s="129">
        <v>35</v>
      </c>
      <c r="G155" s="130">
        <v>201260.141</v>
      </c>
      <c r="H155" s="110"/>
      <c r="I155" s="110">
        <v>0</v>
      </c>
      <c r="J155" s="110">
        <f t="shared" si="278"/>
        <v>0</v>
      </c>
      <c r="K155" s="110">
        <f t="shared" si="279"/>
        <v>0</v>
      </c>
      <c r="L155" s="110">
        <f t="shared" ref="L155:Q155" si="4819">SUM(L156:L157)</f>
        <v>0</v>
      </c>
      <c r="M155" s="110">
        <f t="shared" si="4819"/>
        <v>0</v>
      </c>
      <c r="N155" s="110">
        <f t="shared" si="4819"/>
        <v>0</v>
      </c>
      <c r="O155" s="110">
        <f t="shared" si="4819"/>
        <v>0</v>
      </c>
      <c r="P155" s="110">
        <f t="shared" si="4819"/>
        <v>0</v>
      </c>
      <c r="Q155" s="110">
        <f t="shared" si="4819"/>
        <v>0</v>
      </c>
      <c r="R155" s="126">
        <f>SUM(L155-J155)</f>
        <v>0</v>
      </c>
      <c r="S155" s="126">
        <f>SUM(M155-K155)</f>
        <v>0</v>
      </c>
      <c r="T155" s="110">
        <v>133</v>
      </c>
      <c r="U155" s="110">
        <v>26767598.752999999</v>
      </c>
      <c r="V155" s="110">
        <f t="shared" si="281"/>
        <v>33.25</v>
      </c>
      <c r="W155" s="110">
        <f t="shared" si="282"/>
        <v>6691899.6882499997</v>
      </c>
      <c r="X155" s="110">
        <f t="shared" ref="X155:AC155" si="4820">SUM(X156:X157)</f>
        <v>27</v>
      </c>
      <c r="Y155" s="110">
        <f t="shared" si="4820"/>
        <v>5434023.7800000003</v>
      </c>
      <c r="Z155" s="110">
        <f t="shared" si="4820"/>
        <v>3</v>
      </c>
      <c r="AA155" s="110">
        <f t="shared" si="4820"/>
        <v>603780.42000000004</v>
      </c>
      <c r="AB155" s="110">
        <f t="shared" si="4820"/>
        <v>30</v>
      </c>
      <c r="AC155" s="110">
        <f t="shared" si="4820"/>
        <v>6037804.2000000002</v>
      </c>
      <c r="AD155" s="126">
        <f>SUM(X155-V155)</f>
        <v>-6.25</v>
      </c>
      <c r="AE155" s="126">
        <f>SUM(Y155-W155)</f>
        <v>-1257875.9082499994</v>
      </c>
      <c r="AF155" s="110">
        <f>VLOOKUP($E155,'ВМП план'!$B$8:$AL$43,12,0)</f>
        <v>0</v>
      </c>
      <c r="AG155" s="110">
        <f>VLOOKUP($E155,'ВМП план'!$B$8:$AL$43,13,0)</f>
        <v>0</v>
      </c>
      <c r="AH155" s="110">
        <f t="shared" si="288"/>
        <v>0</v>
      </c>
      <c r="AI155" s="110">
        <f t="shared" si="289"/>
        <v>0</v>
      </c>
      <c r="AJ155" s="110">
        <f t="shared" ref="AJ155:AO155" si="4821">SUM(AJ156:AJ157)</f>
        <v>0</v>
      </c>
      <c r="AK155" s="110">
        <f t="shared" si="4821"/>
        <v>0</v>
      </c>
      <c r="AL155" s="110">
        <f t="shared" si="4821"/>
        <v>0</v>
      </c>
      <c r="AM155" s="110">
        <f t="shared" si="4821"/>
        <v>0</v>
      </c>
      <c r="AN155" s="110">
        <f t="shared" si="4821"/>
        <v>0</v>
      </c>
      <c r="AO155" s="110">
        <f t="shared" si="4821"/>
        <v>0</v>
      </c>
      <c r="AP155" s="126">
        <f>SUM(AJ155-AH155)</f>
        <v>0</v>
      </c>
      <c r="AQ155" s="126">
        <f>SUM(AK155-AI155)</f>
        <v>0</v>
      </c>
      <c r="AR155" s="110"/>
      <c r="AS155" s="110"/>
      <c r="AT155" s="110">
        <f t="shared" si="295"/>
        <v>0</v>
      </c>
      <c r="AU155" s="110">
        <f t="shared" si="296"/>
        <v>0</v>
      </c>
      <c r="AV155" s="110">
        <f t="shared" ref="AV155:BA155" si="4822">SUM(AV156:AV157)</f>
        <v>0</v>
      </c>
      <c r="AW155" s="110">
        <f t="shared" si="4822"/>
        <v>0</v>
      </c>
      <c r="AX155" s="110">
        <f t="shared" si="4822"/>
        <v>0</v>
      </c>
      <c r="AY155" s="110">
        <f t="shared" si="4822"/>
        <v>0</v>
      </c>
      <c r="AZ155" s="110">
        <f t="shared" si="4822"/>
        <v>0</v>
      </c>
      <c r="BA155" s="110">
        <f t="shared" si="4822"/>
        <v>0</v>
      </c>
      <c r="BB155" s="126">
        <f>SUM(AV155-AT155)</f>
        <v>0</v>
      </c>
      <c r="BC155" s="126">
        <f>SUM(AW155-AU155)</f>
        <v>0</v>
      </c>
      <c r="BD155" s="110"/>
      <c r="BE155" s="110">
        <v>0</v>
      </c>
      <c r="BF155" s="110">
        <f t="shared" si="302"/>
        <v>0</v>
      </c>
      <c r="BG155" s="110">
        <f t="shared" si="303"/>
        <v>0</v>
      </c>
      <c r="BH155" s="110">
        <f t="shared" ref="BH155:BM155" si="4823">SUM(BH156:BH157)</f>
        <v>0</v>
      </c>
      <c r="BI155" s="110">
        <f t="shared" si="4823"/>
        <v>0</v>
      </c>
      <c r="BJ155" s="110">
        <f t="shared" si="4823"/>
        <v>0</v>
      </c>
      <c r="BK155" s="110">
        <f t="shared" si="4823"/>
        <v>0</v>
      </c>
      <c r="BL155" s="110">
        <f t="shared" si="4823"/>
        <v>0</v>
      </c>
      <c r="BM155" s="110">
        <f t="shared" si="4823"/>
        <v>0</v>
      </c>
      <c r="BN155" s="126">
        <f>SUM(BH155-BF155)</f>
        <v>0</v>
      </c>
      <c r="BO155" s="126">
        <f>SUM(BI155-BG155)</f>
        <v>0</v>
      </c>
      <c r="BP155" s="110"/>
      <c r="BQ155" s="110"/>
      <c r="BR155" s="110">
        <f t="shared" si="309"/>
        <v>0</v>
      </c>
      <c r="BS155" s="110">
        <f t="shared" si="310"/>
        <v>0</v>
      </c>
      <c r="BT155" s="110">
        <f t="shared" ref="BT155:BY155" si="4824">SUM(BT156:BT157)</f>
        <v>0</v>
      </c>
      <c r="BU155" s="110">
        <f t="shared" si="4824"/>
        <v>0</v>
      </c>
      <c r="BV155" s="110">
        <f t="shared" si="4824"/>
        <v>0</v>
      </c>
      <c r="BW155" s="110">
        <f t="shared" si="4824"/>
        <v>0</v>
      </c>
      <c r="BX155" s="110">
        <f t="shared" si="4824"/>
        <v>0</v>
      </c>
      <c r="BY155" s="110">
        <f t="shared" si="4824"/>
        <v>0</v>
      </c>
      <c r="BZ155" s="126">
        <f>SUM(BT155-BR155)</f>
        <v>0</v>
      </c>
      <c r="CA155" s="126">
        <f>SUM(BU155-BS155)</f>
        <v>0</v>
      </c>
      <c r="CB155" s="110"/>
      <c r="CC155" s="110"/>
      <c r="CD155" s="110">
        <f t="shared" si="316"/>
        <v>0</v>
      </c>
      <c r="CE155" s="110">
        <f t="shared" si="317"/>
        <v>0</v>
      </c>
      <c r="CF155" s="110">
        <f t="shared" ref="CF155:CK155" si="4825">SUM(CF156:CF157)</f>
        <v>0</v>
      </c>
      <c r="CG155" s="110">
        <f t="shared" si="4825"/>
        <v>0</v>
      </c>
      <c r="CH155" s="110">
        <f t="shared" si="4825"/>
        <v>0</v>
      </c>
      <c r="CI155" s="110">
        <f t="shared" si="4825"/>
        <v>0</v>
      </c>
      <c r="CJ155" s="110">
        <f t="shared" si="4825"/>
        <v>0</v>
      </c>
      <c r="CK155" s="110">
        <f t="shared" si="4825"/>
        <v>0</v>
      </c>
      <c r="CL155" s="126">
        <f>SUM(CF155-CD155)</f>
        <v>0</v>
      </c>
      <c r="CM155" s="126">
        <f>SUM(CG155-CE155)</f>
        <v>0</v>
      </c>
      <c r="CN155" s="110"/>
      <c r="CO155" s="110"/>
      <c r="CP155" s="110">
        <f t="shared" si="323"/>
        <v>0</v>
      </c>
      <c r="CQ155" s="110">
        <f t="shared" si="324"/>
        <v>0</v>
      </c>
      <c r="CR155" s="110">
        <f t="shared" ref="CR155:CW155" si="4826">SUM(CR156:CR157)</f>
        <v>0</v>
      </c>
      <c r="CS155" s="110">
        <f t="shared" si="4826"/>
        <v>0</v>
      </c>
      <c r="CT155" s="110">
        <f t="shared" si="4826"/>
        <v>0</v>
      </c>
      <c r="CU155" s="110">
        <f t="shared" si="4826"/>
        <v>0</v>
      </c>
      <c r="CV155" s="110">
        <f t="shared" si="4826"/>
        <v>0</v>
      </c>
      <c r="CW155" s="110">
        <f t="shared" si="4826"/>
        <v>0</v>
      </c>
      <c r="CX155" s="126">
        <f>SUM(CR155-CP155)</f>
        <v>0</v>
      </c>
      <c r="CY155" s="126">
        <f>SUM(CS155-CQ155)</f>
        <v>0</v>
      </c>
      <c r="CZ155" s="110"/>
      <c r="DA155" s="110"/>
      <c r="DB155" s="110">
        <f t="shared" si="330"/>
        <v>0</v>
      </c>
      <c r="DC155" s="110">
        <f t="shared" si="331"/>
        <v>0</v>
      </c>
      <c r="DD155" s="110">
        <f t="shared" ref="DD155:DI155" si="4827">SUM(DD156:DD157)</f>
        <v>0</v>
      </c>
      <c r="DE155" s="110">
        <f t="shared" si="4827"/>
        <v>0</v>
      </c>
      <c r="DF155" s="110">
        <f t="shared" si="4827"/>
        <v>0</v>
      </c>
      <c r="DG155" s="110">
        <f t="shared" si="4827"/>
        <v>0</v>
      </c>
      <c r="DH155" s="110">
        <f t="shared" si="4827"/>
        <v>0</v>
      </c>
      <c r="DI155" s="110">
        <f t="shared" si="4827"/>
        <v>0</v>
      </c>
      <c r="DJ155" s="126">
        <f>SUM(DD155-DB155)</f>
        <v>0</v>
      </c>
      <c r="DK155" s="126">
        <f>SUM(DE155-DC155)</f>
        <v>0</v>
      </c>
      <c r="DL155" s="110"/>
      <c r="DM155" s="110"/>
      <c r="DN155" s="110">
        <f t="shared" si="337"/>
        <v>0</v>
      </c>
      <c r="DO155" s="110">
        <f t="shared" si="338"/>
        <v>0</v>
      </c>
      <c r="DP155" s="110">
        <f t="shared" ref="DP155:DU155" si="4828">SUM(DP156:DP157)</f>
        <v>0</v>
      </c>
      <c r="DQ155" s="110">
        <f t="shared" si="4828"/>
        <v>0</v>
      </c>
      <c r="DR155" s="110">
        <f t="shared" si="4828"/>
        <v>0</v>
      </c>
      <c r="DS155" s="110">
        <f t="shared" si="4828"/>
        <v>0</v>
      </c>
      <c r="DT155" s="110">
        <f t="shared" si="4828"/>
        <v>0</v>
      </c>
      <c r="DU155" s="110">
        <f t="shared" si="4828"/>
        <v>0</v>
      </c>
      <c r="DV155" s="126">
        <f>SUM(DP155-DN155)</f>
        <v>0</v>
      </c>
      <c r="DW155" s="126">
        <f>SUM(DQ155-DO155)</f>
        <v>0</v>
      </c>
      <c r="DX155" s="110"/>
      <c r="DY155" s="110">
        <v>0</v>
      </c>
      <c r="DZ155" s="110">
        <f t="shared" si="344"/>
        <v>0</v>
      </c>
      <c r="EA155" s="110">
        <f t="shared" si="345"/>
        <v>0</v>
      </c>
      <c r="EB155" s="110">
        <f t="shared" ref="EB155:EG155" si="4829">SUM(EB156:EB157)</f>
        <v>0</v>
      </c>
      <c r="EC155" s="110">
        <f t="shared" si="4829"/>
        <v>0</v>
      </c>
      <c r="ED155" s="110">
        <f t="shared" si="4829"/>
        <v>0</v>
      </c>
      <c r="EE155" s="110">
        <f t="shared" si="4829"/>
        <v>0</v>
      </c>
      <c r="EF155" s="110">
        <f t="shared" si="4829"/>
        <v>0</v>
      </c>
      <c r="EG155" s="110">
        <f t="shared" si="4829"/>
        <v>0</v>
      </c>
      <c r="EH155" s="126">
        <f>SUM(EB155-DZ155)</f>
        <v>0</v>
      </c>
      <c r="EI155" s="126">
        <f>SUM(EC155-EA155)</f>
        <v>0</v>
      </c>
      <c r="EJ155" s="110"/>
      <c r="EK155" s="110">
        <v>0</v>
      </c>
      <c r="EL155" s="110">
        <f t="shared" si="351"/>
        <v>0</v>
      </c>
      <c r="EM155" s="110">
        <f t="shared" si="352"/>
        <v>0</v>
      </c>
      <c r="EN155" s="110">
        <f t="shared" ref="EN155:ES155" si="4830">SUM(EN156:EN157)</f>
        <v>0</v>
      </c>
      <c r="EO155" s="110">
        <f t="shared" si="4830"/>
        <v>0</v>
      </c>
      <c r="EP155" s="110">
        <f t="shared" si="4830"/>
        <v>0</v>
      </c>
      <c r="EQ155" s="110">
        <f t="shared" si="4830"/>
        <v>0</v>
      </c>
      <c r="ER155" s="110">
        <f t="shared" si="4830"/>
        <v>0</v>
      </c>
      <c r="ES155" s="110">
        <f t="shared" si="4830"/>
        <v>0</v>
      </c>
      <c r="ET155" s="126">
        <f>SUM(EN155-EL155)</f>
        <v>0</v>
      </c>
      <c r="EU155" s="126">
        <f>SUM(EO155-EM155)</f>
        <v>0</v>
      </c>
      <c r="EV155" s="110"/>
      <c r="EW155" s="110"/>
      <c r="EX155" s="110">
        <f t="shared" si="358"/>
        <v>0</v>
      </c>
      <c r="EY155" s="110">
        <f t="shared" si="359"/>
        <v>0</v>
      </c>
      <c r="EZ155" s="110">
        <f t="shared" ref="EZ155:FE155" si="4831">SUM(EZ156:EZ157)</f>
        <v>0</v>
      </c>
      <c r="FA155" s="110">
        <f t="shared" si="4831"/>
        <v>0</v>
      </c>
      <c r="FB155" s="110">
        <f t="shared" si="4831"/>
        <v>0</v>
      </c>
      <c r="FC155" s="110">
        <f t="shared" si="4831"/>
        <v>0</v>
      </c>
      <c r="FD155" s="110">
        <f t="shared" si="4831"/>
        <v>0</v>
      </c>
      <c r="FE155" s="110">
        <f t="shared" si="4831"/>
        <v>0</v>
      </c>
      <c r="FF155" s="126">
        <f>SUM(EZ155-EX155)</f>
        <v>0</v>
      </c>
      <c r="FG155" s="126">
        <f>SUM(FA155-EY155)</f>
        <v>0</v>
      </c>
      <c r="FH155" s="110"/>
      <c r="FI155" s="110"/>
      <c r="FJ155" s="110">
        <f t="shared" si="365"/>
        <v>0</v>
      </c>
      <c r="FK155" s="110">
        <f t="shared" si="366"/>
        <v>0</v>
      </c>
      <c r="FL155" s="110">
        <f t="shared" ref="FL155:FQ155" si="4832">SUM(FL156:FL157)</f>
        <v>0</v>
      </c>
      <c r="FM155" s="110">
        <f t="shared" si="4832"/>
        <v>0</v>
      </c>
      <c r="FN155" s="110">
        <f t="shared" si="4832"/>
        <v>0</v>
      </c>
      <c r="FO155" s="110">
        <f t="shared" si="4832"/>
        <v>0</v>
      </c>
      <c r="FP155" s="110">
        <f t="shared" si="4832"/>
        <v>0</v>
      </c>
      <c r="FQ155" s="110">
        <f t="shared" si="4832"/>
        <v>0</v>
      </c>
      <c r="FR155" s="126">
        <f>SUM(FL155-FJ155)</f>
        <v>0</v>
      </c>
      <c r="FS155" s="126">
        <f>SUM(FM155-FK155)</f>
        <v>0</v>
      </c>
      <c r="FT155" s="110"/>
      <c r="FU155" s="110">
        <v>0</v>
      </c>
      <c r="FV155" s="110">
        <f t="shared" si="372"/>
        <v>0</v>
      </c>
      <c r="FW155" s="110">
        <f t="shared" si="373"/>
        <v>0</v>
      </c>
      <c r="FX155" s="110">
        <f t="shared" ref="FX155:GC155" si="4833">SUM(FX156:FX157)</f>
        <v>0</v>
      </c>
      <c r="FY155" s="110">
        <f t="shared" si="4833"/>
        <v>0</v>
      </c>
      <c r="FZ155" s="110">
        <f t="shared" si="4833"/>
        <v>0</v>
      </c>
      <c r="GA155" s="110">
        <f t="shared" si="4833"/>
        <v>0</v>
      </c>
      <c r="GB155" s="110">
        <f t="shared" si="4833"/>
        <v>0</v>
      </c>
      <c r="GC155" s="110">
        <f t="shared" si="4833"/>
        <v>0</v>
      </c>
      <c r="GD155" s="126">
        <f>SUM(FX155-FV155)</f>
        <v>0</v>
      </c>
      <c r="GE155" s="126">
        <f>SUM(FY155-FW155)</f>
        <v>0</v>
      </c>
      <c r="GF155" s="110">
        <f t="shared" si="4736"/>
        <v>133</v>
      </c>
      <c r="GG155" s="110">
        <f t="shared" si="4736"/>
        <v>26767598.752999999</v>
      </c>
      <c r="GH155" s="133">
        <f>SUM(GF155/12*$A$2)</f>
        <v>33.25</v>
      </c>
      <c r="GI155" s="199">
        <f>SUM(GG155/12*$A$2)</f>
        <v>6691899.6882499997</v>
      </c>
      <c r="GJ155" s="110">
        <f t="shared" ref="GJ155:GO155" si="4834">SUM(GJ156:GJ157)</f>
        <v>27</v>
      </c>
      <c r="GK155" s="110">
        <f t="shared" si="4834"/>
        <v>5434023.7800000003</v>
      </c>
      <c r="GL155" s="110">
        <f t="shared" si="4834"/>
        <v>3</v>
      </c>
      <c r="GM155" s="110">
        <f t="shared" si="4834"/>
        <v>603780.42000000004</v>
      </c>
      <c r="GN155" s="110">
        <f t="shared" si="4834"/>
        <v>30</v>
      </c>
      <c r="GO155" s="110">
        <f t="shared" si="4834"/>
        <v>6037804.2000000002</v>
      </c>
      <c r="GP155" s="110">
        <f t="shared" si="4742"/>
        <v>-6.25</v>
      </c>
      <c r="GQ155" s="110">
        <f t="shared" si="4743"/>
        <v>-1257875.9082499994</v>
      </c>
      <c r="GR155" s="147"/>
      <c r="GS155" s="81"/>
      <c r="GT155" s="183">
        <v>201260.141</v>
      </c>
      <c r="GU155" s="183">
        <f t="shared" si="4432"/>
        <v>201260.14</v>
      </c>
    </row>
    <row r="156" spans="2:203" ht="54" hidden="1" customHeight="1" x14ac:dyDescent="0.2">
      <c r="B156" s="81" t="s">
        <v>220</v>
      </c>
      <c r="C156" s="84" t="s">
        <v>218</v>
      </c>
      <c r="D156" s="85">
        <v>417</v>
      </c>
      <c r="E156" s="89" t="s">
        <v>221</v>
      </c>
      <c r="F156" s="89">
        <v>35</v>
      </c>
      <c r="G156" s="101">
        <v>201260.141</v>
      </c>
      <c r="H156" s="102"/>
      <c r="I156" s="102"/>
      <c r="J156" s="102"/>
      <c r="K156" s="102"/>
      <c r="L156" s="102">
        <f>VLOOKUP($D156,'факт '!$D$7:$AQ$89,3,0)</f>
        <v>0</v>
      </c>
      <c r="M156" s="102">
        <f>VLOOKUP($D156,'факт '!$D$7:$AQ$89,4,0)</f>
        <v>0</v>
      </c>
      <c r="N156" s="102"/>
      <c r="O156" s="102"/>
      <c r="P156" s="102">
        <f>SUM(L156+N156)</f>
        <v>0</v>
      </c>
      <c r="Q156" s="102">
        <f>SUM(M156+O156)</f>
        <v>0</v>
      </c>
      <c r="R156" s="103">
        <f t="shared" ref="R156" si="4835">SUM(L156-J156)</f>
        <v>0</v>
      </c>
      <c r="S156" s="103">
        <f t="shared" ref="S156" si="4836">SUM(M156-K156)</f>
        <v>0</v>
      </c>
      <c r="T156" s="102"/>
      <c r="U156" s="102"/>
      <c r="V156" s="102"/>
      <c r="W156" s="102"/>
      <c r="X156" s="102">
        <f>VLOOKUP($D156,'факт '!$D$7:$AQ$89,7,0)</f>
        <v>27</v>
      </c>
      <c r="Y156" s="102">
        <f>VLOOKUP($D156,'факт '!$D$7:$AQ$89,8,0)</f>
        <v>5434023.7800000003</v>
      </c>
      <c r="Z156" s="102">
        <f>VLOOKUP($D156,'факт '!$D$7:$AQ$89,9,0)</f>
        <v>3</v>
      </c>
      <c r="AA156" s="102">
        <f>VLOOKUP($D156,'факт '!$D$7:$AQ$89,10,0)</f>
        <v>603780.42000000004</v>
      </c>
      <c r="AB156" s="102">
        <f>SUM(X156+Z156)</f>
        <v>30</v>
      </c>
      <c r="AC156" s="102">
        <f>SUM(Y156+AA156)</f>
        <v>6037804.2000000002</v>
      </c>
      <c r="AD156" s="103">
        <f t="shared" ref="AD156" si="4837">SUM(X156-V156)</f>
        <v>27</v>
      </c>
      <c r="AE156" s="103">
        <f t="shared" ref="AE156" si="4838">SUM(Y156-W156)</f>
        <v>5434023.7800000003</v>
      </c>
      <c r="AF156" s="102"/>
      <c r="AG156" s="102"/>
      <c r="AH156" s="102"/>
      <c r="AI156" s="102"/>
      <c r="AJ156" s="102">
        <f>VLOOKUP($D156,'факт '!$D$7:$AQ$89,5,0)</f>
        <v>0</v>
      </c>
      <c r="AK156" s="102">
        <f>VLOOKUP($D156,'факт '!$D$7:$AQ$89,6,0)</f>
        <v>0</v>
      </c>
      <c r="AL156" s="102"/>
      <c r="AM156" s="102"/>
      <c r="AN156" s="102">
        <f>SUM(AJ156+AL156)</f>
        <v>0</v>
      </c>
      <c r="AO156" s="102">
        <f>SUM(AK156+AM156)</f>
        <v>0</v>
      </c>
      <c r="AP156" s="103">
        <f t="shared" ref="AP156" si="4839">SUM(AJ156-AH156)</f>
        <v>0</v>
      </c>
      <c r="AQ156" s="103">
        <f t="shared" ref="AQ156" si="4840">SUM(AK156-AI156)</f>
        <v>0</v>
      </c>
      <c r="AR156" s="102"/>
      <c r="AS156" s="102"/>
      <c r="AT156" s="102"/>
      <c r="AU156" s="102"/>
      <c r="AV156" s="102">
        <f>VLOOKUP($D156,'факт '!$D$7:$AQ$89,11,0)</f>
        <v>0</v>
      </c>
      <c r="AW156" s="102">
        <f>VLOOKUP($D156,'факт '!$D$7:$AQ$89,12,0)</f>
        <v>0</v>
      </c>
      <c r="AX156" s="102"/>
      <c r="AY156" s="102"/>
      <c r="AZ156" s="102">
        <f>SUM(AV156+AX156)</f>
        <v>0</v>
      </c>
      <c r="BA156" s="102">
        <f>SUM(AW156+AY156)</f>
        <v>0</v>
      </c>
      <c r="BB156" s="103">
        <f t="shared" ref="BB156" si="4841">SUM(AV156-AT156)</f>
        <v>0</v>
      </c>
      <c r="BC156" s="103">
        <f t="shared" ref="BC156" si="4842">SUM(AW156-AU156)</f>
        <v>0</v>
      </c>
      <c r="BD156" s="102"/>
      <c r="BE156" s="102"/>
      <c r="BF156" s="102"/>
      <c r="BG156" s="102"/>
      <c r="BH156" s="102">
        <f>VLOOKUP($D156,'факт '!$D$7:$AQ$89,15,0)</f>
        <v>0</v>
      </c>
      <c r="BI156" s="102">
        <f>VLOOKUP($D156,'факт '!$D$7:$AQ$89,16,0)</f>
        <v>0</v>
      </c>
      <c r="BJ156" s="102">
        <f>VLOOKUP($D156,'факт '!$D$7:$AQ$89,17,0)</f>
        <v>0</v>
      </c>
      <c r="BK156" s="102">
        <f>VLOOKUP($D156,'факт '!$D$7:$AQ$89,18,0)</f>
        <v>0</v>
      </c>
      <c r="BL156" s="102">
        <f>SUM(BH156+BJ156)</f>
        <v>0</v>
      </c>
      <c r="BM156" s="102">
        <f>SUM(BI156+BK156)</f>
        <v>0</v>
      </c>
      <c r="BN156" s="103">
        <f t="shared" ref="BN156" si="4843">SUM(BH156-BF156)</f>
        <v>0</v>
      </c>
      <c r="BO156" s="103">
        <f t="shared" ref="BO156" si="4844">SUM(BI156-BG156)</f>
        <v>0</v>
      </c>
      <c r="BP156" s="102"/>
      <c r="BQ156" s="102"/>
      <c r="BR156" s="102"/>
      <c r="BS156" s="102"/>
      <c r="BT156" s="102">
        <f>VLOOKUP($D156,'факт '!$D$7:$AQ$89,19,0)</f>
        <v>0</v>
      </c>
      <c r="BU156" s="102">
        <f>VLOOKUP($D156,'факт '!$D$7:$AQ$89,20,0)</f>
        <v>0</v>
      </c>
      <c r="BV156" s="102">
        <f>VLOOKUP($D156,'факт '!$D$7:$AQ$89,21,0)</f>
        <v>0</v>
      </c>
      <c r="BW156" s="102">
        <f>VLOOKUP($D156,'факт '!$D$7:$AQ$89,22,0)</f>
        <v>0</v>
      </c>
      <c r="BX156" s="102">
        <f>SUM(BT156+BV156)</f>
        <v>0</v>
      </c>
      <c r="BY156" s="102">
        <f>SUM(BU156+BW156)</f>
        <v>0</v>
      </c>
      <c r="BZ156" s="103">
        <f t="shared" ref="BZ156" si="4845">SUM(BT156-BR156)</f>
        <v>0</v>
      </c>
      <c r="CA156" s="103">
        <f t="shared" ref="CA156" si="4846">SUM(BU156-BS156)</f>
        <v>0</v>
      </c>
      <c r="CB156" s="102"/>
      <c r="CC156" s="102"/>
      <c r="CD156" s="102"/>
      <c r="CE156" s="102"/>
      <c r="CF156" s="102">
        <f>VLOOKUP($D156,'факт '!$D$7:$AQ$89,23,0)</f>
        <v>0</v>
      </c>
      <c r="CG156" s="102">
        <f>VLOOKUP($D156,'факт '!$D$7:$AQ$89,24,0)</f>
        <v>0</v>
      </c>
      <c r="CH156" s="102">
        <f>VLOOKUP($D156,'факт '!$D$7:$AQ$89,25,0)</f>
        <v>0</v>
      </c>
      <c r="CI156" s="102">
        <f>VLOOKUP($D156,'факт '!$D$7:$AQ$89,26,0)</f>
        <v>0</v>
      </c>
      <c r="CJ156" s="102">
        <f>SUM(CF156+CH156)</f>
        <v>0</v>
      </c>
      <c r="CK156" s="102">
        <f>SUM(CG156+CI156)</f>
        <v>0</v>
      </c>
      <c r="CL156" s="103">
        <f t="shared" ref="CL156" si="4847">SUM(CF156-CD156)</f>
        <v>0</v>
      </c>
      <c r="CM156" s="103">
        <f t="shared" ref="CM156" si="4848">SUM(CG156-CE156)</f>
        <v>0</v>
      </c>
      <c r="CN156" s="102"/>
      <c r="CO156" s="102"/>
      <c r="CP156" s="102"/>
      <c r="CQ156" s="102"/>
      <c r="CR156" s="102">
        <f>VLOOKUP($D156,'факт '!$D$7:$AQ$89,27,0)</f>
        <v>0</v>
      </c>
      <c r="CS156" s="102">
        <f>VLOOKUP($D156,'факт '!$D$7:$AQ$89,28,0)</f>
        <v>0</v>
      </c>
      <c r="CT156" s="102">
        <f>VLOOKUP($D156,'факт '!$D$7:$AQ$89,29,0)</f>
        <v>0</v>
      </c>
      <c r="CU156" s="102">
        <f>VLOOKUP($D156,'факт '!$D$7:$AQ$89,30,0)</f>
        <v>0</v>
      </c>
      <c r="CV156" s="102">
        <f>SUM(CR156+CT156)</f>
        <v>0</v>
      </c>
      <c r="CW156" s="102">
        <f>SUM(CS156+CU156)</f>
        <v>0</v>
      </c>
      <c r="CX156" s="103">
        <f t="shared" ref="CX156" si="4849">SUM(CR156-CP156)</f>
        <v>0</v>
      </c>
      <c r="CY156" s="103">
        <f t="shared" ref="CY156" si="4850">SUM(CS156-CQ156)</f>
        <v>0</v>
      </c>
      <c r="CZ156" s="102"/>
      <c r="DA156" s="102"/>
      <c r="DB156" s="102"/>
      <c r="DC156" s="102"/>
      <c r="DD156" s="102">
        <f>VLOOKUP($D156,'факт '!$D$7:$AQ$89,31,0)</f>
        <v>0</v>
      </c>
      <c r="DE156" s="102">
        <f>VLOOKUP($D156,'факт '!$D$7:$AQ$89,32,0)</f>
        <v>0</v>
      </c>
      <c r="DF156" s="102"/>
      <c r="DG156" s="102"/>
      <c r="DH156" s="102">
        <f>SUM(DD156+DF156)</f>
        <v>0</v>
      </c>
      <c r="DI156" s="102">
        <f>SUM(DE156+DG156)</f>
        <v>0</v>
      </c>
      <c r="DJ156" s="103">
        <f t="shared" ref="DJ156" si="4851">SUM(DD156-DB156)</f>
        <v>0</v>
      </c>
      <c r="DK156" s="103">
        <f t="shared" ref="DK156" si="4852">SUM(DE156-DC156)</f>
        <v>0</v>
      </c>
      <c r="DL156" s="102"/>
      <c r="DM156" s="102"/>
      <c r="DN156" s="102"/>
      <c r="DO156" s="102"/>
      <c r="DP156" s="102">
        <f>VLOOKUP($D156,'факт '!$D$7:$AQ$89,13,0)</f>
        <v>0</v>
      </c>
      <c r="DQ156" s="102">
        <f>VLOOKUP($D156,'факт '!$D$7:$AQ$89,14,0)</f>
        <v>0</v>
      </c>
      <c r="DR156" s="102"/>
      <c r="DS156" s="102"/>
      <c r="DT156" s="102">
        <f>SUM(DP156+DR156)</f>
        <v>0</v>
      </c>
      <c r="DU156" s="102">
        <f>SUM(DQ156+DS156)</f>
        <v>0</v>
      </c>
      <c r="DV156" s="103">
        <f t="shared" ref="DV156" si="4853">SUM(DP156-DN156)</f>
        <v>0</v>
      </c>
      <c r="DW156" s="103">
        <f t="shared" ref="DW156" si="4854">SUM(DQ156-DO156)</f>
        <v>0</v>
      </c>
      <c r="DX156" s="102"/>
      <c r="DY156" s="102"/>
      <c r="DZ156" s="102"/>
      <c r="EA156" s="102"/>
      <c r="EB156" s="102">
        <f>VLOOKUP($D156,'факт '!$D$7:$AQ$89,33,0)</f>
        <v>0</v>
      </c>
      <c r="EC156" s="102">
        <f>VLOOKUP($D156,'факт '!$D$7:$AQ$89,34,0)</f>
        <v>0</v>
      </c>
      <c r="ED156" s="102">
        <f>VLOOKUP($D156,'факт '!$D$7:$AQ$89,35,0)</f>
        <v>0</v>
      </c>
      <c r="EE156" s="102">
        <f>VLOOKUP($D156,'факт '!$D$7:$AQ$89,36,0)</f>
        <v>0</v>
      </c>
      <c r="EF156" s="102">
        <f>SUM(EB156+ED156)</f>
        <v>0</v>
      </c>
      <c r="EG156" s="102">
        <f>SUM(EC156+EE156)</f>
        <v>0</v>
      </c>
      <c r="EH156" s="103">
        <f t="shared" ref="EH156" si="4855">SUM(EB156-DZ156)</f>
        <v>0</v>
      </c>
      <c r="EI156" s="103">
        <f t="shared" ref="EI156" si="4856">SUM(EC156-EA156)</f>
        <v>0</v>
      </c>
      <c r="EJ156" s="102"/>
      <c r="EK156" s="102"/>
      <c r="EL156" s="102"/>
      <c r="EM156" s="102"/>
      <c r="EN156" s="102">
        <f>VLOOKUP($D156,'факт '!$D$7:$AQ$89,37,0)</f>
        <v>0</v>
      </c>
      <c r="EO156" s="102">
        <f>VLOOKUP($D156,'факт '!$D$7:$AQ$89,38,0)</f>
        <v>0</v>
      </c>
      <c r="EP156" s="102">
        <f>VLOOKUP($D156,'факт '!$D$7:$AQ$89,39,0)</f>
        <v>0</v>
      </c>
      <c r="EQ156" s="102">
        <f>VLOOKUP($D156,'факт '!$D$7:$AQ$89,40,0)</f>
        <v>0</v>
      </c>
      <c r="ER156" s="102">
        <f>SUM(EN156+EP156)</f>
        <v>0</v>
      </c>
      <c r="ES156" s="102">
        <f>SUM(EO156+EQ156)</f>
        <v>0</v>
      </c>
      <c r="ET156" s="103">
        <f t="shared" ref="ET156" si="4857">SUM(EN156-EL156)</f>
        <v>0</v>
      </c>
      <c r="EU156" s="103">
        <f t="shared" ref="EU156" si="4858">SUM(EO156-EM156)</f>
        <v>0</v>
      </c>
      <c r="EV156" s="102"/>
      <c r="EW156" s="102"/>
      <c r="EX156" s="102"/>
      <c r="EY156" s="102"/>
      <c r="EZ156" s="102"/>
      <c r="FA156" s="102"/>
      <c r="FB156" s="102"/>
      <c r="FC156" s="102"/>
      <c r="FD156" s="102">
        <f t="shared" ref="FD156:FD157" si="4859">SUM(EZ156+FB156)</f>
        <v>0</v>
      </c>
      <c r="FE156" s="102">
        <f t="shared" ref="FE156:FE157" si="4860">SUM(FA156+FC156)</f>
        <v>0</v>
      </c>
      <c r="FF156" s="103">
        <f t="shared" ref="FF156:FF157" si="4861">SUM(EZ156-EX156)</f>
        <v>0</v>
      </c>
      <c r="FG156" s="103">
        <f t="shared" ref="FG156:FG157" si="4862">SUM(FA156-EY156)</f>
        <v>0</v>
      </c>
      <c r="FH156" s="102"/>
      <c r="FI156" s="102"/>
      <c r="FJ156" s="102"/>
      <c r="FK156" s="102"/>
      <c r="FL156" s="102"/>
      <c r="FM156" s="102"/>
      <c r="FN156" s="102"/>
      <c r="FO156" s="102"/>
      <c r="FP156" s="102">
        <f t="shared" ref="FP156:FP157" si="4863">SUM(FL156+FN156)</f>
        <v>0</v>
      </c>
      <c r="FQ156" s="102">
        <f t="shared" ref="FQ156:FQ157" si="4864">SUM(FM156+FO156)</f>
        <v>0</v>
      </c>
      <c r="FR156" s="103">
        <f t="shared" ref="FR156:FR157" si="4865">SUM(FL156-FJ156)</f>
        <v>0</v>
      </c>
      <c r="FS156" s="103">
        <f t="shared" ref="FS156:FS157" si="4866">SUM(FM156-FK156)</f>
        <v>0</v>
      </c>
      <c r="FT156" s="102"/>
      <c r="FU156" s="102"/>
      <c r="FV156" s="102"/>
      <c r="FW156" s="102"/>
      <c r="FX156" s="102"/>
      <c r="FY156" s="102"/>
      <c r="FZ156" s="102"/>
      <c r="GA156" s="102"/>
      <c r="GB156" s="102">
        <f t="shared" ref="GB156:GB157" si="4867">SUM(FX156+FZ156)</f>
        <v>0</v>
      </c>
      <c r="GC156" s="102">
        <f t="shared" ref="GC156:GC157" si="4868">SUM(FY156+GA156)</f>
        <v>0</v>
      </c>
      <c r="GD156" s="103">
        <f t="shared" ref="GD156:GD157" si="4869">SUM(FX156-FV156)</f>
        <v>0</v>
      </c>
      <c r="GE156" s="103">
        <f t="shared" ref="GE156:GE157" si="4870">SUM(FY156-FW156)</f>
        <v>0</v>
      </c>
      <c r="GF156" s="102">
        <f t="shared" ref="GF156:GF157" si="4871">SUM(H156,T156,AF156,AR156,BD156,BP156,CB156,CN156,CZ156,DL156,DX156,EJ156,EV156)</f>
        <v>0</v>
      </c>
      <c r="GG156" s="102">
        <f t="shared" ref="GG156:GG157" si="4872">SUM(I156,U156,AG156,AS156,BE156,BQ156,CC156,CO156,DA156,DM156,DY156,EK156,EW156)</f>
        <v>0</v>
      </c>
      <c r="GH156" s="102">
        <f t="shared" ref="GH156:GH157" si="4873">SUM(J156,V156,AH156,AT156,BF156,BR156,CD156,CP156,DB156,DN156,DZ156,EL156,EX156)</f>
        <v>0</v>
      </c>
      <c r="GI156" s="102">
        <f t="shared" ref="GI156:GI157" si="4874">SUM(K156,W156,AI156,AU156,BG156,BS156,CE156,CQ156,DC156,DO156,EA156,EM156,EY156)</f>
        <v>0</v>
      </c>
      <c r="GJ156" s="102">
        <f t="shared" ref="GJ156" si="4875">SUM(L156,X156,AJ156,AV156,BH156,BT156,CF156,CR156,DD156,DP156,EB156,EN156,EZ156)</f>
        <v>27</v>
      </c>
      <c r="GK156" s="102">
        <f t="shared" ref="GK156" si="4876">SUM(M156,Y156,AK156,AW156,BI156,BU156,CG156,CS156,DE156,DQ156,EC156,EO156,FA156)</f>
        <v>5434023.7800000003</v>
      </c>
      <c r="GL156" s="102">
        <f t="shared" ref="GL156" si="4877">SUM(N156,Z156,AL156,AX156,BJ156,BV156,CH156,CT156,DF156,DR156,ED156,EP156,FB156)</f>
        <v>3</v>
      </c>
      <c r="GM156" s="102">
        <f t="shared" ref="GM156" si="4878">SUM(O156,AA156,AM156,AY156,BK156,BW156,CI156,CU156,DG156,DS156,EE156,EQ156,FC156)</f>
        <v>603780.42000000004</v>
      </c>
      <c r="GN156" s="102">
        <f t="shared" ref="GN156" si="4879">SUM(P156,AB156,AN156,AZ156,BL156,BX156,CJ156,CV156,DH156,DT156,EF156,ER156,FD156)</f>
        <v>30</v>
      </c>
      <c r="GO156" s="102">
        <f t="shared" ref="GO156" si="4880">SUM(Q156,AC156,AO156,BA156,BM156,BY156,CK156,CW156,DI156,DU156,EG156,ES156,FE156)</f>
        <v>6037804.2000000002</v>
      </c>
      <c r="GP156" s="102"/>
      <c r="GQ156" s="102"/>
      <c r="GR156" s="147"/>
      <c r="GS156" s="81"/>
      <c r="GT156" s="183">
        <v>201260.141</v>
      </c>
      <c r="GU156" s="183">
        <f t="shared" si="4432"/>
        <v>201260.14</v>
      </c>
    </row>
    <row r="157" spans="2:203" hidden="1" x14ac:dyDescent="0.2">
      <c r="B157" s="81"/>
      <c r="C157" s="84"/>
      <c r="D157" s="85"/>
      <c r="E157" s="89"/>
      <c r="F157" s="89"/>
      <c r="G157" s="101"/>
      <c r="H157" s="102"/>
      <c r="I157" s="102"/>
      <c r="J157" s="102"/>
      <c r="K157" s="102"/>
      <c r="L157" s="102"/>
      <c r="M157" s="102"/>
      <c r="N157" s="102"/>
      <c r="O157" s="102"/>
      <c r="P157" s="102">
        <f t="shared" si="4789"/>
        <v>0</v>
      </c>
      <c r="Q157" s="102">
        <f t="shared" si="4790"/>
        <v>0</v>
      </c>
      <c r="R157" s="103">
        <f t="shared" si="2536"/>
        <v>0</v>
      </c>
      <c r="S157" s="103">
        <f t="shared" si="2537"/>
        <v>0</v>
      </c>
      <c r="T157" s="102"/>
      <c r="U157" s="102"/>
      <c r="V157" s="102"/>
      <c r="W157" s="102"/>
      <c r="X157" s="102"/>
      <c r="Y157" s="102"/>
      <c r="Z157" s="102"/>
      <c r="AA157" s="102"/>
      <c r="AB157" s="102">
        <f t="shared" ref="AB157" si="4881">SUM(X157+Z157)</f>
        <v>0</v>
      </c>
      <c r="AC157" s="102">
        <f t="shared" ref="AC157" si="4882">SUM(Y157+AA157)</f>
        <v>0</v>
      </c>
      <c r="AD157" s="103">
        <f t="shared" ref="AD157" si="4883">SUM(X157-V157)</f>
        <v>0</v>
      </c>
      <c r="AE157" s="103">
        <f t="shared" ref="AE157" si="4884">SUM(Y157-W157)</f>
        <v>0</v>
      </c>
      <c r="AF157" s="102"/>
      <c r="AG157" s="102"/>
      <c r="AH157" s="102"/>
      <c r="AI157" s="102"/>
      <c r="AJ157" s="102"/>
      <c r="AK157" s="102"/>
      <c r="AL157" s="102"/>
      <c r="AM157" s="102"/>
      <c r="AN157" s="102">
        <f t="shared" ref="AN157" si="4885">SUM(AJ157+AL157)</f>
        <v>0</v>
      </c>
      <c r="AO157" s="102">
        <f t="shared" ref="AO157" si="4886">SUM(AK157+AM157)</f>
        <v>0</v>
      </c>
      <c r="AP157" s="103">
        <f t="shared" ref="AP157" si="4887">SUM(AJ157-AH157)</f>
        <v>0</v>
      </c>
      <c r="AQ157" s="103">
        <f t="shared" ref="AQ157" si="4888">SUM(AK157-AI157)</f>
        <v>0</v>
      </c>
      <c r="AR157" s="102"/>
      <c r="AS157" s="102"/>
      <c r="AT157" s="102"/>
      <c r="AU157" s="102"/>
      <c r="AV157" s="102"/>
      <c r="AW157" s="102"/>
      <c r="AX157" s="102"/>
      <c r="AY157" s="102"/>
      <c r="AZ157" s="102">
        <f t="shared" ref="AZ157" si="4889">SUM(AV157+AX157)</f>
        <v>0</v>
      </c>
      <c r="BA157" s="102">
        <f t="shared" ref="BA157" si="4890">SUM(AW157+AY157)</f>
        <v>0</v>
      </c>
      <c r="BB157" s="103">
        <f t="shared" ref="BB157" si="4891">SUM(AV157-AT157)</f>
        <v>0</v>
      </c>
      <c r="BC157" s="103">
        <f t="shared" ref="BC157" si="4892">SUM(AW157-AU157)</f>
        <v>0</v>
      </c>
      <c r="BD157" s="102"/>
      <c r="BE157" s="102"/>
      <c r="BF157" s="102"/>
      <c r="BG157" s="102"/>
      <c r="BH157" s="102"/>
      <c r="BI157" s="102"/>
      <c r="BJ157" s="102"/>
      <c r="BK157" s="102"/>
      <c r="BL157" s="102">
        <f t="shared" ref="BL157" si="4893">SUM(BH157+BJ157)</f>
        <v>0</v>
      </c>
      <c r="BM157" s="102">
        <f t="shared" ref="BM157" si="4894">SUM(BI157+BK157)</f>
        <v>0</v>
      </c>
      <c r="BN157" s="103">
        <f t="shared" ref="BN157" si="4895">SUM(BH157-BF157)</f>
        <v>0</v>
      </c>
      <c r="BO157" s="103">
        <f t="shared" ref="BO157" si="4896">SUM(BI157-BG157)</f>
        <v>0</v>
      </c>
      <c r="BP157" s="102"/>
      <c r="BQ157" s="102"/>
      <c r="BR157" s="102"/>
      <c r="BS157" s="102"/>
      <c r="BT157" s="102"/>
      <c r="BU157" s="102"/>
      <c r="BV157" s="102"/>
      <c r="BW157" s="102"/>
      <c r="BX157" s="102">
        <f t="shared" ref="BX157" si="4897">SUM(BT157+BV157)</f>
        <v>0</v>
      </c>
      <c r="BY157" s="102">
        <f t="shared" ref="BY157" si="4898">SUM(BU157+BW157)</f>
        <v>0</v>
      </c>
      <c r="BZ157" s="103">
        <f t="shared" ref="BZ157" si="4899">SUM(BT157-BR157)</f>
        <v>0</v>
      </c>
      <c r="CA157" s="103">
        <f t="shared" ref="CA157" si="4900">SUM(BU157-BS157)</f>
        <v>0</v>
      </c>
      <c r="CB157" s="102"/>
      <c r="CC157" s="102"/>
      <c r="CD157" s="102"/>
      <c r="CE157" s="102"/>
      <c r="CF157" s="102"/>
      <c r="CG157" s="102"/>
      <c r="CH157" s="102"/>
      <c r="CI157" s="102"/>
      <c r="CJ157" s="102">
        <f t="shared" ref="CJ157" si="4901">SUM(CF157+CH157)</f>
        <v>0</v>
      </c>
      <c r="CK157" s="102">
        <f t="shared" ref="CK157" si="4902">SUM(CG157+CI157)</f>
        <v>0</v>
      </c>
      <c r="CL157" s="103">
        <f t="shared" ref="CL157" si="4903">SUM(CF157-CD157)</f>
        <v>0</v>
      </c>
      <c r="CM157" s="103">
        <f t="shared" ref="CM157" si="4904">SUM(CG157-CE157)</f>
        <v>0</v>
      </c>
      <c r="CN157" s="102"/>
      <c r="CO157" s="102"/>
      <c r="CP157" s="102"/>
      <c r="CQ157" s="102"/>
      <c r="CR157" s="102"/>
      <c r="CS157" s="102"/>
      <c r="CT157" s="102"/>
      <c r="CU157" s="102"/>
      <c r="CV157" s="102">
        <f t="shared" ref="CV157" si="4905">SUM(CR157+CT157)</f>
        <v>0</v>
      </c>
      <c r="CW157" s="102">
        <f t="shared" ref="CW157" si="4906">SUM(CS157+CU157)</f>
        <v>0</v>
      </c>
      <c r="CX157" s="103">
        <f t="shared" ref="CX157" si="4907">SUM(CR157-CP157)</f>
        <v>0</v>
      </c>
      <c r="CY157" s="103">
        <f t="shared" ref="CY157" si="4908">SUM(CS157-CQ157)</f>
        <v>0</v>
      </c>
      <c r="CZ157" s="102"/>
      <c r="DA157" s="102"/>
      <c r="DB157" s="102"/>
      <c r="DC157" s="102"/>
      <c r="DD157" s="102"/>
      <c r="DE157" s="102"/>
      <c r="DF157" s="102"/>
      <c r="DG157" s="102"/>
      <c r="DH157" s="102">
        <f t="shared" ref="DH157" si="4909">SUM(DD157+DF157)</f>
        <v>0</v>
      </c>
      <c r="DI157" s="102">
        <f t="shared" ref="DI157" si="4910">SUM(DE157+DG157)</f>
        <v>0</v>
      </c>
      <c r="DJ157" s="103">
        <f t="shared" ref="DJ157" si="4911">SUM(DD157-DB157)</f>
        <v>0</v>
      </c>
      <c r="DK157" s="103">
        <f t="shared" ref="DK157" si="4912">SUM(DE157-DC157)</f>
        <v>0</v>
      </c>
      <c r="DL157" s="102"/>
      <c r="DM157" s="102"/>
      <c r="DN157" s="102"/>
      <c r="DO157" s="102"/>
      <c r="DP157" s="102"/>
      <c r="DQ157" s="102"/>
      <c r="DR157" s="102"/>
      <c r="DS157" s="102"/>
      <c r="DT157" s="102">
        <f t="shared" ref="DT157" si="4913">SUM(DP157+DR157)</f>
        <v>0</v>
      </c>
      <c r="DU157" s="102">
        <f t="shared" ref="DU157" si="4914">SUM(DQ157+DS157)</f>
        <v>0</v>
      </c>
      <c r="DV157" s="103">
        <f t="shared" ref="DV157" si="4915">SUM(DP157-DN157)</f>
        <v>0</v>
      </c>
      <c r="DW157" s="103">
        <f t="shared" ref="DW157" si="4916">SUM(DQ157-DO157)</f>
        <v>0</v>
      </c>
      <c r="DX157" s="102"/>
      <c r="DY157" s="102"/>
      <c r="DZ157" s="102"/>
      <c r="EA157" s="102"/>
      <c r="EB157" s="102"/>
      <c r="EC157" s="102"/>
      <c r="ED157" s="102"/>
      <c r="EE157" s="102"/>
      <c r="EF157" s="102">
        <f t="shared" ref="EF157" si="4917">SUM(EB157+ED157)</f>
        <v>0</v>
      </c>
      <c r="EG157" s="102">
        <f t="shared" ref="EG157" si="4918">SUM(EC157+EE157)</f>
        <v>0</v>
      </c>
      <c r="EH157" s="103">
        <f t="shared" ref="EH157" si="4919">SUM(EB157-DZ157)</f>
        <v>0</v>
      </c>
      <c r="EI157" s="103">
        <f t="shared" ref="EI157" si="4920">SUM(EC157-EA157)</f>
        <v>0</v>
      </c>
      <c r="EJ157" s="102"/>
      <c r="EK157" s="102"/>
      <c r="EL157" s="102"/>
      <c r="EM157" s="102"/>
      <c r="EN157" s="102"/>
      <c r="EO157" s="102"/>
      <c r="EP157" s="102"/>
      <c r="EQ157" s="102"/>
      <c r="ER157" s="102">
        <f t="shared" ref="ER157" si="4921">SUM(EN157+EP157)</f>
        <v>0</v>
      </c>
      <c r="ES157" s="102">
        <f t="shared" ref="ES157" si="4922">SUM(EO157+EQ157)</f>
        <v>0</v>
      </c>
      <c r="ET157" s="103">
        <f t="shared" ref="ET157" si="4923">SUM(EN157-EL157)</f>
        <v>0</v>
      </c>
      <c r="EU157" s="103">
        <f t="shared" ref="EU157" si="4924">SUM(EO157-EM157)</f>
        <v>0</v>
      </c>
      <c r="EV157" s="102"/>
      <c r="EW157" s="102"/>
      <c r="EX157" s="102"/>
      <c r="EY157" s="102"/>
      <c r="EZ157" s="102"/>
      <c r="FA157" s="102"/>
      <c r="FB157" s="102"/>
      <c r="FC157" s="102"/>
      <c r="FD157" s="102">
        <f t="shared" si="4859"/>
        <v>0</v>
      </c>
      <c r="FE157" s="102">
        <f t="shared" si="4860"/>
        <v>0</v>
      </c>
      <c r="FF157" s="103">
        <f t="shared" si="4861"/>
        <v>0</v>
      </c>
      <c r="FG157" s="103">
        <f t="shared" si="4862"/>
        <v>0</v>
      </c>
      <c r="FH157" s="102"/>
      <c r="FI157" s="102"/>
      <c r="FJ157" s="102"/>
      <c r="FK157" s="102"/>
      <c r="FL157" s="102"/>
      <c r="FM157" s="102"/>
      <c r="FN157" s="102"/>
      <c r="FO157" s="102"/>
      <c r="FP157" s="102">
        <f t="shared" si="4863"/>
        <v>0</v>
      </c>
      <c r="FQ157" s="102">
        <f t="shared" si="4864"/>
        <v>0</v>
      </c>
      <c r="FR157" s="103">
        <f t="shared" si="4865"/>
        <v>0</v>
      </c>
      <c r="FS157" s="103">
        <f t="shared" si="4866"/>
        <v>0</v>
      </c>
      <c r="FT157" s="102"/>
      <c r="FU157" s="102"/>
      <c r="FV157" s="102"/>
      <c r="FW157" s="102"/>
      <c r="FX157" s="102"/>
      <c r="FY157" s="102"/>
      <c r="FZ157" s="102"/>
      <c r="GA157" s="102"/>
      <c r="GB157" s="102">
        <f t="shared" si="4867"/>
        <v>0</v>
      </c>
      <c r="GC157" s="102">
        <f t="shared" si="4868"/>
        <v>0</v>
      </c>
      <c r="GD157" s="103">
        <f t="shared" si="4869"/>
        <v>0</v>
      </c>
      <c r="GE157" s="103">
        <f t="shared" si="4870"/>
        <v>0</v>
      </c>
      <c r="GF157" s="102">
        <f t="shared" si="4871"/>
        <v>0</v>
      </c>
      <c r="GG157" s="102">
        <f t="shared" si="4872"/>
        <v>0</v>
      </c>
      <c r="GH157" s="102">
        <f t="shared" si="4873"/>
        <v>0</v>
      </c>
      <c r="GI157" s="102">
        <f t="shared" si="4874"/>
        <v>0</v>
      </c>
      <c r="GJ157" s="102">
        <f t="shared" ref="GJ157" si="4925">SUM(L157,X157,AJ157,AV157,BH157,BT157,CF157,CR157,DD157,DP157,EB157,EN157,EZ157)</f>
        <v>0</v>
      </c>
      <c r="GK157" s="102">
        <f t="shared" ref="GK157" si="4926">SUM(M157,Y157,AK157,AW157,BI157,BU157,CG157,CS157,DE157,DQ157,EC157,EO157,FA157)</f>
        <v>0</v>
      </c>
      <c r="GL157" s="102">
        <f t="shared" ref="GL157" si="4927">SUM(N157,Z157,AL157,AX157,BJ157,BV157,CH157,CT157,DF157,DR157,ED157,EP157,FB157)</f>
        <v>0</v>
      </c>
      <c r="GM157" s="102">
        <f t="shared" ref="GM157" si="4928">SUM(O157,AA157,AM157,AY157,BK157,BW157,CI157,CU157,DG157,DS157,EE157,EQ157,FC157)</f>
        <v>0</v>
      </c>
      <c r="GN157" s="102">
        <f t="shared" ref="GN157" si="4929">SUM(P157,AB157,AN157,AZ157,BL157,BX157,CJ157,CV157,DH157,DT157,EF157,ER157,FD157)</f>
        <v>0</v>
      </c>
      <c r="GO157" s="102">
        <f t="shared" ref="GO157" si="4930">SUM(Q157,AC157,AO157,BA157,BM157,BY157,CK157,CW157,DI157,DU157,EG157,ES157,FE157)</f>
        <v>0</v>
      </c>
      <c r="GP157" s="102"/>
      <c r="GQ157" s="102"/>
      <c r="GR157" s="147"/>
      <c r="GS157" s="81"/>
      <c r="GT157" s="183"/>
      <c r="GU157" s="183"/>
    </row>
    <row r="158" spans="2:203" hidden="1" x14ac:dyDescent="0.2">
      <c r="B158" s="105"/>
      <c r="C158" s="106"/>
      <c r="D158" s="107"/>
      <c r="E158" s="127" t="s">
        <v>67</v>
      </c>
      <c r="F158" s="129">
        <v>36</v>
      </c>
      <c r="G158" s="130">
        <v>152046.8426</v>
      </c>
      <c r="H158" s="110"/>
      <c r="I158" s="110">
        <v>0</v>
      </c>
      <c r="J158" s="110">
        <f t="shared" si="278"/>
        <v>0</v>
      </c>
      <c r="K158" s="110">
        <f t="shared" si="279"/>
        <v>0</v>
      </c>
      <c r="L158" s="110">
        <f>SUM(L159:L161)</f>
        <v>0</v>
      </c>
      <c r="M158" s="110">
        <f t="shared" ref="M158:Q158" si="4931">SUM(M159:M161)</f>
        <v>0</v>
      </c>
      <c r="N158" s="110">
        <f t="shared" si="4931"/>
        <v>0</v>
      </c>
      <c r="O158" s="110">
        <f t="shared" si="4931"/>
        <v>0</v>
      </c>
      <c r="P158" s="110">
        <f t="shared" si="4931"/>
        <v>0</v>
      </c>
      <c r="Q158" s="110">
        <f t="shared" si="4931"/>
        <v>0</v>
      </c>
      <c r="R158" s="126">
        <f>SUM(L158-J158)</f>
        <v>0</v>
      </c>
      <c r="S158" s="126">
        <f>SUM(M158-K158)</f>
        <v>0</v>
      </c>
      <c r="T158" s="110">
        <v>92</v>
      </c>
      <c r="U158" s="110">
        <v>13988309.519200001</v>
      </c>
      <c r="V158" s="110">
        <f t="shared" si="281"/>
        <v>23</v>
      </c>
      <c r="W158" s="110">
        <f t="shared" si="282"/>
        <v>3497077.3798000002</v>
      </c>
      <c r="X158" s="110">
        <f>SUM(X159:X161)</f>
        <v>11</v>
      </c>
      <c r="Y158" s="110">
        <f t="shared" ref="Y158" si="4932">SUM(Y159:Y161)</f>
        <v>1672515.2399999998</v>
      </c>
      <c r="Z158" s="110">
        <f t="shared" ref="Z158" si="4933">SUM(Z159:Z161)</f>
        <v>0</v>
      </c>
      <c r="AA158" s="110">
        <f t="shared" ref="AA158" si="4934">SUM(AA159:AA161)</f>
        <v>0</v>
      </c>
      <c r="AB158" s="110">
        <f t="shared" ref="AB158" si="4935">SUM(AB159:AB161)</f>
        <v>11</v>
      </c>
      <c r="AC158" s="110">
        <f t="shared" ref="AC158" si="4936">SUM(AC159:AC161)</f>
        <v>1672515.2399999998</v>
      </c>
      <c r="AD158" s="126">
        <f>SUM(X158-V158)</f>
        <v>-12</v>
      </c>
      <c r="AE158" s="126">
        <f>SUM(Y158-W158)</f>
        <v>-1824562.1398000005</v>
      </c>
      <c r="AF158" s="110">
        <f>VLOOKUP($E158,'ВМП план'!$B$8:$AL$43,12,0)</f>
        <v>0</v>
      </c>
      <c r="AG158" s="110">
        <f>VLOOKUP($E158,'ВМП план'!$B$8:$AL$43,13,0)</f>
        <v>0</v>
      </c>
      <c r="AH158" s="110">
        <f t="shared" si="288"/>
        <v>0</v>
      </c>
      <c r="AI158" s="110">
        <f t="shared" si="289"/>
        <v>0</v>
      </c>
      <c r="AJ158" s="110">
        <f>SUM(AJ159:AJ161)</f>
        <v>0</v>
      </c>
      <c r="AK158" s="110">
        <f t="shared" ref="AK158" si="4937">SUM(AK159:AK161)</f>
        <v>0</v>
      </c>
      <c r="AL158" s="110">
        <f t="shared" ref="AL158" si="4938">SUM(AL159:AL161)</f>
        <v>0</v>
      </c>
      <c r="AM158" s="110">
        <f t="shared" ref="AM158" si="4939">SUM(AM159:AM161)</f>
        <v>0</v>
      </c>
      <c r="AN158" s="110">
        <f t="shared" ref="AN158" si="4940">SUM(AN159:AN161)</f>
        <v>0</v>
      </c>
      <c r="AO158" s="110">
        <f t="shared" ref="AO158" si="4941">SUM(AO159:AO161)</f>
        <v>0</v>
      </c>
      <c r="AP158" s="126">
        <f>SUM(AJ158-AH158)</f>
        <v>0</v>
      </c>
      <c r="AQ158" s="126">
        <f>SUM(AK158-AI158)</f>
        <v>0</v>
      </c>
      <c r="AR158" s="110"/>
      <c r="AS158" s="110"/>
      <c r="AT158" s="110">
        <f t="shared" si="295"/>
        <v>0</v>
      </c>
      <c r="AU158" s="110">
        <f t="shared" si="296"/>
        <v>0</v>
      </c>
      <c r="AV158" s="110">
        <f>SUM(AV159:AV161)</f>
        <v>0</v>
      </c>
      <c r="AW158" s="110">
        <f t="shared" ref="AW158" si="4942">SUM(AW159:AW161)</f>
        <v>0</v>
      </c>
      <c r="AX158" s="110">
        <f t="shared" ref="AX158" si="4943">SUM(AX159:AX161)</f>
        <v>0</v>
      </c>
      <c r="AY158" s="110">
        <f t="shared" ref="AY158" si="4944">SUM(AY159:AY161)</f>
        <v>0</v>
      </c>
      <c r="AZ158" s="110">
        <f t="shared" ref="AZ158" si="4945">SUM(AZ159:AZ161)</f>
        <v>0</v>
      </c>
      <c r="BA158" s="110">
        <f t="shared" ref="BA158" si="4946">SUM(BA159:BA161)</f>
        <v>0</v>
      </c>
      <c r="BB158" s="126">
        <f>SUM(AV158-AT158)</f>
        <v>0</v>
      </c>
      <c r="BC158" s="126">
        <f>SUM(AW158-AU158)</f>
        <v>0</v>
      </c>
      <c r="BD158" s="110">
        <v>100</v>
      </c>
      <c r="BE158" s="110">
        <v>15204684.26</v>
      </c>
      <c r="BF158" s="110">
        <f t="shared" si="302"/>
        <v>25</v>
      </c>
      <c r="BG158" s="110">
        <f t="shared" si="303"/>
        <v>3801171.0650000004</v>
      </c>
      <c r="BH158" s="110">
        <f>SUM(BH159:BH161)</f>
        <v>7</v>
      </c>
      <c r="BI158" s="110">
        <f t="shared" ref="BI158" si="4947">SUM(BI159:BI161)</f>
        <v>1064327.8799999999</v>
      </c>
      <c r="BJ158" s="110">
        <f t="shared" ref="BJ158" si="4948">SUM(BJ159:BJ161)</f>
        <v>0</v>
      </c>
      <c r="BK158" s="110">
        <f t="shared" ref="BK158" si="4949">SUM(BK159:BK161)</f>
        <v>0</v>
      </c>
      <c r="BL158" s="110">
        <f t="shared" ref="BL158" si="4950">SUM(BL159:BL161)</f>
        <v>7</v>
      </c>
      <c r="BM158" s="110">
        <f t="shared" ref="BM158" si="4951">SUM(BM159:BM161)</f>
        <v>1064327.8799999999</v>
      </c>
      <c r="BN158" s="126">
        <f>SUM(BH158-BF158)</f>
        <v>-18</v>
      </c>
      <c r="BO158" s="126">
        <f>SUM(BI158-BG158)</f>
        <v>-2736843.1850000005</v>
      </c>
      <c r="BP158" s="110"/>
      <c r="BQ158" s="110"/>
      <c r="BR158" s="110">
        <f t="shared" si="309"/>
        <v>0</v>
      </c>
      <c r="BS158" s="110">
        <f t="shared" si="310"/>
        <v>0</v>
      </c>
      <c r="BT158" s="110">
        <f>SUM(BT159:BT161)</f>
        <v>0</v>
      </c>
      <c r="BU158" s="110">
        <f t="shared" ref="BU158" si="4952">SUM(BU159:BU161)</f>
        <v>0</v>
      </c>
      <c r="BV158" s="110">
        <f t="shared" ref="BV158" si="4953">SUM(BV159:BV161)</f>
        <v>0</v>
      </c>
      <c r="BW158" s="110">
        <f t="shared" ref="BW158" si="4954">SUM(BW159:BW161)</f>
        <v>0</v>
      </c>
      <c r="BX158" s="110">
        <f t="shared" ref="BX158" si="4955">SUM(BX159:BX161)</f>
        <v>0</v>
      </c>
      <c r="BY158" s="110">
        <f t="shared" ref="BY158" si="4956">SUM(BY159:BY161)</f>
        <v>0</v>
      </c>
      <c r="BZ158" s="126">
        <f>SUM(BT158-BR158)</f>
        <v>0</v>
      </c>
      <c r="CA158" s="126">
        <f>SUM(BU158-BS158)</f>
        <v>0</v>
      </c>
      <c r="CB158" s="110"/>
      <c r="CC158" s="110"/>
      <c r="CD158" s="110">
        <f t="shared" si="316"/>
        <v>0</v>
      </c>
      <c r="CE158" s="110">
        <f t="shared" si="317"/>
        <v>0</v>
      </c>
      <c r="CF158" s="110">
        <f>SUM(CF159:CF161)</f>
        <v>0</v>
      </c>
      <c r="CG158" s="110">
        <f t="shared" ref="CG158" si="4957">SUM(CG159:CG161)</f>
        <v>0</v>
      </c>
      <c r="CH158" s="110">
        <f t="shared" ref="CH158" si="4958">SUM(CH159:CH161)</f>
        <v>0</v>
      </c>
      <c r="CI158" s="110">
        <f t="shared" ref="CI158" si="4959">SUM(CI159:CI161)</f>
        <v>0</v>
      </c>
      <c r="CJ158" s="110">
        <f t="shared" ref="CJ158" si="4960">SUM(CJ159:CJ161)</f>
        <v>0</v>
      </c>
      <c r="CK158" s="110">
        <f t="shared" ref="CK158" si="4961">SUM(CK159:CK161)</f>
        <v>0</v>
      </c>
      <c r="CL158" s="126">
        <f>SUM(CF158-CD158)</f>
        <v>0</v>
      </c>
      <c r="CM158" s="126">
        <f>SUM(CG158-CE158)</f>
        <v>0</v>
      </c>
      <c r="CN158" s="110"/>
      <c r="CO158" s="110"/>
      <c r="CP158" s="110">
        <f t="shared" si="323"/>
        <v>0</v>
      </c>
      <c r="CQ158" s="110">
        <f t="shared" si="324"/>
        <v>0</v>
      </c>
      <c r="CR158" s="110">
        <f>SUM(CR159:CR161)</f>
        <v>0</v>
      </c>
      <c r="CS158" s="110">
        <f t="shared" ref="CS158" si="4962">SUM(CS159:CS161)</f>
        <v>0</v>
      </c>
      <c r="CT158" s="110">
        <f t="shared" ref="CT158" si="4963">SUM(CT159:CT161)</f>
        <v>0</v>
      </c>
      <c r="CU158" s="110">
        <f t="shared" ref="CU158" si="4964">SUM(CU159:CU161)</f>
        <v>0</v>
      </c>
      <c r="CV158" s="110">
        <f t="shared" ref="CV158" si="4965">SUM(CV159:CV161)</f>
        <v>0</v>
      </c>
      <c r="CW158" s="110">
        <f t="shared" ref="CW158" si="4966">SUM(CW159:CW161)</f>
        <v>0</v>
      </c>
      <c r="CX158" s="126">
        <f>SUM(CR158-CP158)</f>
        <v>0</v>
      </c>
      <c r="CY158" s="126">
        <f>SUM(CS158-CQ158)</f>
        <v>0</v>
      </c>
      <c r="CZ158" s="110"/>
      <c r="DA158" s="110"/>
      <c r="DB158" s="110">
        <f t="shared" si="330"/>
        <v>0</v>
      </c>
      <c r="DC158" s="110">
        <f t="shared" si="331"/>
        <v>0</v>
      </c>
      <c r="DD158" s="110">
        <f>SUM(DD159:DD161)</f>
        <v>0</v>
      </c>
      <c r="DE158" s="110">
        <f t="shared" ref="DE158" si="4967">SUM(DE159:DE161)</f>
        <v>0</v>
      </c>
      <c r="DF158" s="110">
        <f t="shared" ref="DF158" si="4968">SUM(DF159:DF161)</f>
        <v>0</v>
      </c>
      <c r="DG158" s="110">
        <f t="shared" ref="DG158" si="4969">SUM(DG159:DG161)</f>
        <v>0</v>
      </c>
      <c r="DH158" s="110">
        <f t="shared" ref="DH158" si="4970">SUM(DH159:DH161)</f>
        <v>0</v>
      </c>
      <c r="DI158" s="110">
        <f t="shared" ref="DI158" si="4971">SUM(DI159:DI161)</f>
        <v>0</v>
      </c>
      <c r="DJ158" s="126">
        <f>SUM(DD158-DB158)</f>
        <v>0</v>
      </c>
      <c r="DK158" s="126">
        <f>SUM(DE158-DC158)</f>
        <v>0</v>
      </c>
      <c r="DL158" s="110"/>
      <c r="DM158" s="110"/>
      <c r="DN158" s="110">
        <f t="shared" si="337"/>
        <v>0</v>
      </c>
      <c r="DO158" s="110">
        <f t="shared" si="338"/>
        <v>0</v>
      </c>
      <c r="DP158" s="110">
        <f>SUM(DP159:DP161)</f>
        <v>0</v>
      </c>
      <c r="DQ158" s="110">
        <f t="shared" ref="DQ158" si="4972">SUM(DQ159:DQ161)</f>
        <v>0</v>
      </c>
      <c r="DR158" s="110">
        <f t="shared" ref="DR158" si="4973">SUM(DR159:DR161)</f>
        <v>0</v>
      </c>
      <c r="DS158" s="110">
        <f t="shared" ref="DS158" si="4974">SUM(DS159:DS161)</f>
        <v>0</v>
      </c>
      <c r="DT158" s="110">
        <f t="shared" ref="DT158" si="4975">SUM(DT159:DT161)</f>
        <v>0</v>
      </c>
      <c r="DU158" s="110">
        <f t="shared" ref="DU158" si="4976">SUM(DU159:DU161)</f>
        <v>0</v>
      </c>
      <c r="DV158" s="126">
        <f>SUM(DP158-DN158)</f>
        <v>0</v>
      </c>
      <c r="DW158" s="126">
        <f>SUM(DQ158-DO158)</f>
        <v>0</v>
      </c>
      <c r="DX158" s="110"/>
      <c r="DY158" s="110">
        <v>0</v>
      </c>
      <c r="DZ158" s="110">
        <f t="shared" si="344"/>
        <v>0</v>
      </c>
      <c r="EA158" s="110">
        <f t="shared" si="345"/>
        <v>0</v>
      </c>
      <c r="EB158" s="110">
        <f>SUM(EB159:EB161)</f>
        <v>0</v>
      </c>
      <c r="EC158" s="110">
        <f t="shared" ref="EC158" si="4977">SUM(EC159:EC161)</f>
        <v>0</v>
      </c>
      <c r="ED158" s="110">
        <f t="shared" ref="ED158" si="4978">SUM(ED159:ED161)</f>
        <v>0</v>
      </c>
      <c r="EE158" s="110">
        <f t="shared" ref="EE158" si="4979">SUM(EE159:EE161)</f>
        <v>0</v>
      </c>
      <c r="EF158" s="110">
        <f t="shared" ref="EF158" si="4980">SUM(EF159:EF161)</f>
        <v>0</v>
      </c>
      <c r="EG158" s="110">
        <f t="shared" ref="EG158" si="4981">SUM(EG159:EG161)</f>
        <v>0</v>
      </c>
      <c r="EH158" s="126">
        <f>SUM(EB158-DZ158)</f>
        <v>0</v>
      </c>
      <c r="EI158" s="126">
        <f>SUM(EC158-EA158)</f>
        <v>0</v>
      </c>
      <c r="EJ158" s="110">
        <v>48</v>
      </c>
      <c r="EK158" s="110">
        <v>7298248.4448000006</v>
      </c>
      <c r="EL158" s="110">
        <f t="shared" si="351"/>
        <v>12</v>
      </c>
      <c r="EM158" s="110">
        <f t="shared" si="352"/>
        <v>1824562.1112000002</v>
      </c>
      <c r="EN158" s="110">
        <f>SUM(EN159:EN161)</f>
        <v>8</v>
      </c>
      <c r="EO158" s="110">
        <f t="shared" ref="EO158" si="4982">SUM(EO159:EO161)</f>
        <v>1216374.72</v>
      </c>
      <c r="EP158" s="110">
        <f t="shared" ref="EP158" si="4983">SUM(EP159:EP161)</f>
        <v>0</v>
      </c>
      <c r="EQ158" s="110">
        <f t="shared" ref="EQ158" si="4984">SUM(EQ159:EQ161)</f>
        <v>0</v>
      </c>
      <c r="ER158" s="110">
        <f t="shared" ref="ER158" si="4985">SUM(ER159:ER161)</f>
        <v>8</v>
      </c>
      <c r="ES158" s="110">
        <f t="shared" ref="ES158" si="4986">SUM(ES159:ES161)</f>
        <v>1216374.72</v>
      </c>
      <c r="ET158" s="126">
        <f>SUM(EN158-EL158)</f>
        <v>-4</v>
      </c>
      <c r="EU158" s="126">
        <f>SUM(EO158-EM158)</f>
        <v>-608187.39120000019</v>
      </c>
      <c r="EV158" s="110">
        <v>25</v>
      </c>
      <c r="EW158" s="110">
        <v>3801171.0649999999</v>
      </c>
      <c r="EX158" s="110">
        <f t="shared" si="358"/>
        <v>6.25</v>
      </c>
      <c r="EY158" s="110">
        <f t="shared" si="359"/>
        <v>950292.7662500001</v>
      </c>
      <c r="EZ158" s="110">
        <f>SUM(EZ159:EZ161)</f>
        <v>0</v>
      </c>
      <c r="FA158" s="110">
        <f t="shared" ref="FA158" si="4987">SUM(FA159:FA161)</f>
        <v>0</v>
      </c>
      <c r="FB158" s="110">
        <f t="shared" ref="FB158" si="4988">SUM(FB159:FB161)</f>
        <v>0</v>
      </c>
      <c r="FC158" s="110">
        <f t="shared" ref="FC158" si="4989">SUM(FC159:FC161)</f>
        <v>0</v>
      </c>
      <c r="FD158" s="110">
        <f t="shared" ref="FD158" si="4990">SUM(FD159:FD161)</f>
        <v>0</v>
      </c>
      <c r="FE158" s="110">
        <f t="shared" ref="FE158" si="4991">SUM(FE159:FE161)</f>
        <v>0</v>
      </c>
      <c r="FF158" s="126">
        <f>SUM(EZ158-EX158)</f>
        <v>-6.25</v>
      </c>
      <c r="FG158" s="126">
        <f>SUM(FA158-EY158)</f>
        <v>-950292.7662500001</v>
      </c>
      <c r="FH158" s="110"/>
      <c r="FI158" s="110"/>
      <c r="FJ158" s="110">
        <f t="shared" si="365"/>
        <v>0</v>
      </c>
      <c r="FK158" s="110">
        <f t="shared" si="366"/>
        <v>0</v>
      </c>
      <c r="FL158" s="110">
        <f>SUM(FL159:FL161)</f>
        <v>0</v>
      </c>
      <c r="FM158" s="110">
        <f t="shared" ref="FM158" si="4992">SUM(FM159:FM161)</f>
        <v>0</v>
      </c>
      <c r="FN158" s="110">
        <f t="shared" ref="FN158" si="4993">SUM(FN159:FN161)</f>
        <v>0</v>
      </c>
      <c r="FO158" s="110">
        <f t="shared" ref="FO158" si="4994">SUM(FO159:FO161)</f>
        <v>0</v>
      </c>
      <c r="FP158" s="110">
        <f t="shared" ref="FP158" si="4995">SUM(FP159:FP161)</f>
        <v>0</v>
      </c>
      <c r="FQ158" s="110">
        <f t="shared" ref="FQ158" si="4996">SUM(FQ159:FQ161)</f>
        <v>0</v>
      </c>
      <c r="FR158" s="126">
        <f>SUM(FL158-FJ158)</f>
        <v>0</v>
      </c>
      <c r="FS158" s="126">
        <f>SUM(FM158-FK158)</f>
        <v>0</v>
      </c>
      <c r="FT158" s="110">
        <v>5</v>
      </c>
      <c r="FU158" s="110">
        <v>760234.21299999999</v>
      </c>
      <c r="FV158" s="110">
        <f t="shared" si="372"/>
        <v>1.25</v>
      </c>
      <c r="FW158" s="110">
        <f t="shared" si="373"/>
        <v>190058.55325</v>
      </c>
      <c r="FX158" s="110">
        <f>SUM(FX159:FX161)</f>
        <v>0</v>
      </c>
      <c r="FY158" s="110">
        <f t="shared" ref="FY158" si="4997">SUM(FY159:FY161)</f>
        <v>0</v>
      </c>
      <c r="FZ158" s="110">
        <f t="shared" ref="FZ158" si="4998">SUM(FZ159:FZ161)</f>
        <v>0</v>
      </c>
      <c r="GA158" s="110">
        <f t="shared" ref="GA158" si="4999">SUM(GA159:GA161)</f>
        <v>0</v>
      </c>
      <c r="GB158" s="110">
        <f t="shared" ref="GB158" si="5000">SUM(GB159:GB161)</f>
        <v>0</v>
      </c>
      <c r="GC158" s="110">
        <f t="shared" ref="GC158" si="5001">SUM(GC159:GC161)</f>
        <v>0</v>
      </c>
      <c r="GD158" s="126">
        <f>SUM(FX158-FV158)</f>
        <v>-1.25</v>
      </c>
      <c r="GE158" s="126">
        <f>SUM(FY158-FW158)</f>
        <v>-190058.55325</v>
      </c>
      <c r="GF158" s="110">
        <f t="shared" si="4736"/>
        <v>270</v>
      </c>
      <c r="GG158" s="110">
        <f t="shared" si="4736"/>
        <v>41052647.502000004</v>
      </c>
      <c r="GH158" s="133">
        <f>SUM(GF158/12*$A$2)</f>
        <v>67.5</v>
      </c>
      <c r="GI158" s="199">
        <f>SUM(GG158/12*$A$2)</f>
        <v>10263161.875500001</v>
      </c>
      <c r="GJ158" s="110">
        <f>SUM(GJ159:GJ161)</f>
        <v>26</v>
      </c>
      <c r="GK158" s="110">
        <f t="shared" ref="GK158" si="5002">SUM(GK159:GK161)</f>
        <v>3953217.84</v>
      </c>
      <c r="GL158" s="110">
        <f t="shared" ref="GL158" si="5003">SUM(GL159:GL161)</f>
        <v>0</v>
      </c>
      <c r="GM158" s="110">
        <f t="shared" ref="GM158" si="5004">SUM(GM159:GM161)</f>
        <v>0</v>
      </c>
      <c r="GN158" s="110">
        <f t="shared" ref="GN158" si="5005">SUM(GN159:GN161)</f>
        <v>26</v>
      </c>
      <c r="GO158" s="110">
        <f t="shared" ref="GO158" si="5006">SUM(GO159:GO161)</f>
        <v>3953217.84</v>
      </c>
      <c r="GP158" s="110">
        <f t="shared" si="4742"/>
        <v>-41.5</v>
      </c>
      <c r="GQ158" s="110">
        <f t="shared" si="4743"/>
        <v>-6309944.0355000012</v>
      </c>
      <c r="GR158" s="147"/>
      <c r="GS158" s="81"/>
      <c r="GT158" s="183">
        <v>152046.8426</v>
      </c>
      <c r="GU158" s="183">
        <f t="shared" si="4432"/>
        <v>152046.84</v>
      </c>
    </row>
    <row r="159" spans="2:203" ht="24" hidden="1" x14ac:dyDescent="0.2">
      <c r="B159" s="81" t="s">
        <v>232</v>
      </c>
      <c r="C159" s="84" t="s">
        <v>233</v>
      </c>
      <c r="D159" s="85">
        <v>428</v>
      </c>
      <c r="E159" s="89" t="s">
        <v>234</v>
      </c>
      <c r="F159" s="89">
        <v>36</v>
      </c>
      <c r="G159" s="101">
        <v>152046.8426</v>
      </c>
      <c r="H159" s="102"/>
      <c r="I159" s="102"/>
      <c r="J159" s="102"/>
      <c r="K159" s="102"/>
      <c r="L159" s="102">
        <f>VLOOKUP($D159,'факт '!$D$7:$AQ$89,3,0)</f>
        <v>0</v>
      </c>
      <c r="M159" s="102">
        <f>VLOOKUP($D159,'факт '!$D$7:$AQ$89,4,0)</f>
        <v>0</v>
      </c>
      <c r="N159" s="102"/>
      <c r="O159" s="102"/>
      <c r="P159" s="102">
        <f t="shared" ref="P159:P160" si="5007">SUM(L159+N159)</f>
        <v>0</v>
      </c>
      <c r="Q159" s="102">
        <f t="shared" ref="Q159:Q160" si="5008">SUM(M159+O159)</f>
        <v>0</v>
      </c>
      <c r="R159" s="103">
        <f t="shared" ref="R159:R160" si="5009">SUM(L159-J159)</f>
        <v>0</v>
      </c>
      <c r="S159" s="103">
        <f t="shared" ref="S159:S160" si="5010">SUM(M159-K159)</f>
        <v>0</v>
      </c>
      <c r="T159" s="102"/>
      <c r="U159" s="102"/>
      <c r="V159" s="102"/>
      <c r="W159" s="102"/>
      <c r="X159" s="102">
        <f>VLOOKUP($D159,'факт '!$D$7:$AQ$89,7,0)</f>
        <v>5</v>
      </c>
      <c r="Y159" s="102">
        <f>VLOOKUP($D159,'факт '!$D$7:$AQ$89,8,0)</f>
        <v>760234.2</v>
      </c>
      <c r="Z159" s="102">
        <f>VLOOKUP($D159,'факт '!$D$7:$AQ$89,9,0)</f>
        <v>0</v>
      </c>
      <c r="AA159" s="102">
        <f>VLOOKUP($D159,'факт '!$D$7:$AQ$89,10,0)</f>
        <v>0</v>
      </c>
      <c r="AB159" s="102">
        <f t="shared" ref="AB159:AB160" si="5011">SUM(X159+Z159)</f>
        <v>5</v>
      </c>
      <c r="AC159" s="102">
        <f t="shared" ref="AC159:AC160" si="5012">SUM(Y159+AA159)</f>
        <v>760234.2</v>
      </c>
      <c r="AD159" s="103">
        <f t="shared" ref="AD159:AD160" si="5013">SUM(X159-V159)</f>
        <v>5</v>
      </c>
      <c r="AE159" s="103">
        <f t="shared" ref="AE159:AE160" si="5014">SUM(Y159-W159)</f>
        <v>760234.2</v>
      </c>
      <c r="AF159" s="102"/>
      <c r="AG159" s="102"/>
      <c r="AH159" s="102"/>
      <c r="AI159" s="102"/>
      <c r="AJ159" s="102">
        <f>VLOOKUP($D159,'факт '!$D$7:$AQ$89,5,0)</f>
        <v>0</v>
      </c>
      <c r="AK159" s="102">
        <f>VLOOKUP($D159,'факт '!$D$7:$AQ$89,6,0)</f>
        <v>0</v>
      </c>
      <c r="AL159" s="102"/>
      <c r="AM159" s="102"/>
      <c r="AN159" s="102">
        <f t="shared" ref="AN159:AN160" si="5015">SUM(AJ159+AL159)</f>
        <v>0</v>
      </c>
      <c r="AO159" s="102">
        <f t="shared" ref="AO159:AO160" si="5016">SUM(AK159+AM159)</f>
        <v>0</v>
      </c>
      <c r="AP159" s="103">
        <f t="shared" ref="AP159:AP160" si="5017">SUM(AJ159-AH159)</f>
        <v>0</v>
      </c>
      <c r="AQ159" s="103">
        <f t="shared" ref="AQ159:AQ160" si="5018">SUM(AK159-AI159)</f>
        <v>0</v>
      </c>
      <c r="AR159" s="102"/>
      <c r="AS159" s="102"/>
      <c r="AT159" s="102"/>
      <c r="AU159" s="102"/>
      <c r="AV159" s="102">
        <f>VLOOKUP($D159,'факт '!$D$7:$AQ$89,11,0)</f>
        <v>0</v>
      </c>
      <c r="AW159" s="102">
        <f>VLOOKUP($D159,'факт '!$D$7:$AQ$89,12,0)</f>
        <v>0</v>
      </c>
      <c r="AX159" s="102"/>
      <c r="AY159" s="102"/>
      <c r="AZ159" s="102">
        <f t="shared" ref="AZ159:AZ160" si="5019">SUM(AV159+AX159)</f>
        <v>0</v>
      </c>
      <c r="BA159" s="102">
        <f t="shared" ref="BA159:BA160" si="5020">SUM(AW159+AY159)</f>
        <v>0</v>
      </c>
      <c r="BB159" s="103">
        <f t="shared" ref="BB159:BB160" si="5021">SUM(AV159-AT159)</f>
        <v>0</v>
      </c>
      <c r="BC159" s="103">
        <f t="shared" ref="BC159:BC160" si="5022">SUM(AW159-AU159)</f>
        <v>0</v>
      </c>
      <c r="BD159" s="102"/>
      <c r="BE159" s="102"/>
      <c r="BF159" s="102"/>
      <c r="BG159" s="102"/>
      <c r="BH159" s="102">
        <f>VLOOKUP($D159,'факт '!$D$7:$AQ$89,15,0)</f>
        <v>0</v>
      </c>
      <c r="BI159" s="102">
        <f>VLOOKUP($D159,'факт '!$D$7:$AQ$89,16,0)</f>
        <v>0</v>
      </c>
      <c r="BJ159" s="102">
        <f>VLOOKUP($D159,'факт '!$D$7:$AQ$89,17,0)</f>
        <v>0</v>
      </c>
      <c r="BK159" s="102">
        <f>VLOOKUP($D159,'факт '!$D$7:$AQ$89,18,0)</f>
        <v>0</v>
      </c>
      <c r="BL159" s="102">
        <f t="shared" ref="BL159:BL160" si="5023">SUM(BH159+BJ159)</f>
        <v>0</v>
      </c>
      <c r="BM159" s="102">
        <f t="shared" ref="BM159:BM160" si="5024">SUM(BI159+BK159)</f>
        <v>0</v>
      </c>
      <c r="BN159" s="103">
        <f t="shared" ref="BN159:BN160" si="5025">SUM(BH159-BF159)</f>
        <v>0</v>
      </c>
      <c r="BO159" s="103">
        <f t="shared" ref="BO159:BO160" si="5026">SUM(BI159-BG159)</f>
        <v>0</v>
      </c>
      <c r="BP159" s="102"/>
      <c r="BQ159" s="102"/>
      <c r="BR159" s="102"/>
      <c r="BS159" s="102"/>
      <c r="BT159" s="102">
        <f>VLOOKUP($D159,'факт '!$D$7:$AQ$89,19,0)</f>
        <v>0</v>
      </c>
      <c r="BU159" s="102">
        <f>VLOOKUP($D159,'факт '!$D$7:$AQ$89,20,0)</f>
        <v>0</v>
      </c>
      <c r="BV159" s="102">
        <f>VLOOKUP($D159,'факт '!$D$7:$AQ$89,21,0)</f>
        <v>0</v>
      </c>
      <c r="BW159" s="102">
        <f>VLOOKUP($D159,'факт '!$D$7:$AQ$89,22,0)</f>
        <v>0</v>
      </c>
      <c r="BX159" s="102">
        <f t="shared" ref="BX159:BX160" si="5027">SUM(BT159+BV159)</f>
        <v>0</v>
      </c>
      <c r="BY159" s="102">
        <f t="shared" ref="BY159:BY160" si="5028">SUM(BU159+BW159)</f>
        <v>0</v>
      </c>
      <c r="BZ159" s="103">
        <f t="shared" ref="BZ159:BZ160" si="5029">SUM(BT159-BR159)</f>
        <v>0</v>
      </c>
      <c r="CA159" s="103">
        <f t="shared" ref="CA159:CA160" si="5030">SUM(BU159-BS159)</f>
        <v>0</v>
      </c>
      <c r="CB159" s="102"/>
      <c r="CC159" s="102"/>
      <c r="CD159" s="102"/>
      <c r="CE159" s="102"/>
      <c r="CF159" s="102">
        <f>VLOOKUP($D159,'факт '!$D$7:$AQ$89,23,0)</f>
        <v>0</v>
      </c>
      <c r="CG159" s="102">
        <f>VLOOKUP($D159,'факт '!$D$7:$AQ$89,24,0)</f>
        <v>0</v>
      </c>
      <c r="CH159" s="102">
        <f>VLOOKUP($D159,'факт '!$D$7:$AQ$89,25,0)</f>
        <v>0</v>
      </c>
      <c r="CI159" s="102">
        <f>VLOOKUP($D159,'факт '!$D$7:$AQ$89,26,0)</f>
        <v>0</v>
      </c>
      <c r="CJ159" s="102">
        <f t="shared" ref="CJ159:CJ160" si="5031">SUM(CF159+CH159)</f>
        <v>0</v>
      </c>
      <c r="CK159" s="102">
        <f t="shared" ref="CK159:CK160" si="5032">SUM(CG159+CI159)</f>
        <v>0</v>
      </c>
      <c r="CL159" s="103">
        <f t="shared" ref="CL159:CL160" si="5033">SUM(CF159-CD159)</f>
        <v>0</v>
      </c>
      <c r="CM159" s="103">
        <f t="shared" ref="CM159:CM160" si="5034">SUM(CG159-CE159)</f>
        <v>0</v>
      </c>
      <c r="CN159" s="102"/>
      <c r="CO159" s="102"/>
      <c r="CP159" s="102"/>
      <c r="CQ159" s="102"/>
      <c r="CR159" s="102">
        <f>VLOOKUP($D159,'факт '!$D$7:$AQ$89,27,0)</f>
        <v>0</v>
      </c>
      <c r="CS159" s="102">
        <f>VLOOKUP($D159,'факт '!$D$7:$AQ$89,28,0)</f>
        <v>0</v>
      </c>
      <c r="CT159" s="102">
        <f>VLOOKUP($D159,'факт '!$D$7:$AQ$89,29,0)</f>
        <v>0</v>
      </c>
      <c r="CU159" s="102">
        <f>VLOOKUP($D159,'факт '!$D$7:$AQ$89,30,0)</f>
        <v>0</v>
      </c>
      <c r="CV159" s="102">
        <f t="shared" ref="CV159:CV160" si="5035">SUM(CR159+CT159)</f>
        <v>0</v>
      </c>
      <c r="CW159" s="102">
        <f t="shared" ref="CW159:CW160" si="5036">SUM(CS159+CU159)</f>
        <v>0</v>
      </c>
      <c r="CX159" s="103">
        <f t="shared" ref="CX159:CX160" si="5037">SUM(CR159-CP159)</f>
        <v>0</v>
      </c>
      <c r="CY159" s="103">
        <f t="shared" ref="CY159:CY160" si="5038">SUM(CS159-CQ159)</f>
        <v>0</v>
      </c>
      <c r="CZ159" s="102"/>
      <c r="DA159" s="102"/>
      <c r="DB159" s="102"/>
      <c r="DC159" s="102"/>
      <c r="DD159" s="102">
        <f>VLOOKUP($D159,'факт '!$D$7:$AQ$89,31,0)</f>
        <v>0</v>
      </c>
      <c r="DE159" s="102">
        <f>VLOOKUP($D159,'факт '!$D$7:$AQ$89,32,0)</f>
        <v>0</v>
      </c>
      <c r="DF159" s="102"/>
      <c r="DG159" s="102"/>
      <c r="DH159" s="102">
        <f t="shared" ref="DH159:DH160" si="5039">SUM(DD159+DF159)</f>
        <v>0</v>
      </c>
      <c r="DI159" s="102">
        <f t="shared" ref="DI159:DI160" si="5040">SUM(DE159+DG159)</f>
        <v>0</v>
      </c>
      <c r="DJ159" s="103">
        <f t="shared" ref="DJ159:DJ160" si="5041">SUM(DD159-DB159)</f>
        <v>0</v>
      </c>
      <c r="DK159" s="103">
        <f t="shared" ref="DK159:DK160" si="5042">SUM(DE159-DC159)</f>
        <v>0</v>
      </c>
      <c r="DL159" s="102"/>
      <c r="DM159" s="102"/>
      <c r="DN159" s="102"/>
      <c r="DO159" s="102"/>
      <c r="DP159" s="102">
        <f>VLOOKUP($D159,'факт '!$D$7:$AQ$89,13,0)</f>
        <v>0</v>
      </c>
      <c r="DQ159" s="102">
        <f>VLOOKUP($D159,'факт '!$D$7:$AQ$89,14,0)</f>
        <v>0</v>
      </c>
      <c r="DR159" s="102"/>
      <c r="DS159" s="102"/>
      <c r="DT159" s="102">
        <f t="shared" ref="DT159:DT160" si="5043">SUM(DP159+DR159)</f>
        <v>0</v>
      </c>
      <c r="DU159" s="102">
        <f t="shared" ref="DU159:DU160" si="5044">SUM(DQ159+DS159)</f>
        <v>0</v>
      </c>
      <c r="DV159" s="103">
        <f t="shared" ref="DV159:DV160" si="5045">SUM(DP159-DN159)</f>
        <v>0</v>
      </c>
      <c r="DW159" s="103">
        <f t="shared" ref="DW159:DW160" si="5046">SUM(DQ159-DO159)</f>
        <v>0</v>
      </c>
      <c r="DX159" s="102"/>
      <c r="DY159" s="102"/>
      <c r="DZ159" s="102"/>
      <c r="EA159" s="102"/>
      <c r="EB159" s="102">
        <f>VLOOKUP($D159,'факт '!$D$7:$AQ$89,33,0)</f>
        <v>0</v>
      </c>
      <c r="EC159" s="102">
        <f>VLOOKUP($D159,'факт '!$D$7:$AQ$89,34,0)</f>
        <v>0</v>
      </c>
      <c r="ED159" s="102">
        <f>VLOOKUP($D159,'факт '!$D$7:$AQ$89,35,0)</f>
        <v>0</v>
      </c>
      <c r="EE159" s="102">
        <f>VLOOKUP($D159,'факт '!$D$7:$AQ$89,36,0)</f>
        <v>0</v>
      </c>
      <c r="EF159" s="102">
        <f t="shared" ref="EF159:EF160" si="5047">SUM(EB159+ED159)</f>
        <v>0</v>
      </c>
      <c r="EG159" s="102">
        <f t="shared" ref="EG159:EG160" si="5048">SUM(EC159+EE159)</f>
        <v>0</v>
      </c>
      <c r="EH159" s="103">
        <f t="shared" ref="EH159:EH160" si="5049">SUM(EB159-DZ159)</f>
        <v>0</v>
      </c>
      <c r="EI159" s="103">
        <f t="shared" ref="EI159:EI160" si="5050">SUM(EC159-EA159)</f>
        <v>0</v>
      </c>
      <c r="EJ159" s="102"/>
      <c r="EK159" s="102"/>
      <c r="EL159" s="102"/>
      <c r="EM159" s="102"/>
      <c r="EN159" s="102">
        <f>VLOOKUP($D159,'факт '!$D$7:$AQ$89,37,0)</f>
        <v>1</v>
      </c>
      <c r="EO159" s="102">
        <f>VLOOKUP($D159,'факт '!$D$7:$AQ$89,38,0)</f>
        <v>152046.84</v>
      </c>
      <c r="EP159" s="102">
        <f>VLOOKUP($D159,'факт '!$D$7:$AQ$89,39,0)</f>
        <v>0</v>
      </c>
      <c r="EQ159" s="102">
        <f>VLOOKUP($D159,'факт '!$D$7:$AQ$89,40,0)</f>
        <v>0</v>
      </c>
      <c r="ER159" s="102">
        <f t="shared" ref="ER159:ER160" si="5051">SUM(EN159+EP159)</f>
        <v>1</v>
      </c>
      <c r="ES159" s="102">
        <f t="shared" ref="ES159:ES160" si="5052">SUM(EO159+EQ159)</f>
        <v>152046.84</v>
      </c>
      <c r="ET159" s="103">
        <f t="shared" ref="ET159:ET160" si="5053">SUM(EN159-EL159)</f>
        <v>1</v>
      </c>
      <c r="EU159" s="103">
        <f t="shared" ref="EU159:EU160" si="5054">SUM(EO159-EM159)</f>
        <v>152046.84</v>
      </c>
      <c r="EV159" s="102"/>
      <c r="EW159" s="102"/>
      <c r="EX159" s="102"/>
      <c r="EY159" s="102"/>
      <c r="EZ159" s="102"/>
      <c r="FA159" s="102"/>
      <c r="FB159" s="102"/>
      <c r="FC159" s="102"/>
      <c r="FD159" s="102">
        <f t="shared" ref="FD159:FD161" si="5055">SUM(EZ159+FB159)</f>
        <v>0</v>
      </c>
      <c r="FE159" s="102">
        <f t="shared" ref="FE159:FE161" si="5056">SUM(FA159+FC159)</f>
        <v>0</v>
      </c>
      <c r="FF159" s="103">
        <f t="shared" ref="FF159:FF163" si="5057">SUM(EZ159-EX159)</f>
        <v>0</v>
      </c>
      <c r="FG159" s="103">
        <f t="shared" ref="FG159:FG163" si="5058">SUM(FA159-EY159)</f>
        <v>0</v>
      </c>
      <c r="FH159" s="102"/>
      <c r="FI159" s="102"/>
      <c r="FJ159" s="102"/>
      <c r="FK159" s="102"/>
      <c r="FL159" s="102"/>
      <c r="FM159" s="102"/>
      <c r="FN159" s="102"/>
      <c r="FO159" s="102"/>
      <c r="FP159" s="102">
        <f t="shared" ref="FP159:FP161" si="5059">SUM(FL159+FN159)</f>
        <v>0</v>
      </c>
      <c r="FQ159" s="102">
        <f t="shared" ref="FQ159:FQ161" si="5060">SUM(FM159+FO159)</f>
        <v>0</v>
      </c>
      <c r="FR159" s="103">
        <f t="shared" ref="FR159:FR163" si="5061">SUM(FL159-FJ159)</f>
        <v>0</v>
      </c>
      <c r="FS159" s="103">
        <f t="shared" ref="FS159:FS163" si="5062">SUM(FM159-FK159)</f>
        <v>0</v>
      </c>
      <c r="FT159" s="102"/>
      <c r="FU159" s="102"/>
      <c r="FV159" s="102"/>
      <c r="FW159" s="102"/>
      <c r="FX159" s="102"/>
      <c r="FY159" s="102"/>
      <c r="FZ159" s="102"/>
      <c r="GA159" s="102"/>
      <c r="GB159" s="102">
        <f t="shared" ref="GB159:GB161" si="5063">SUM(FX159+FZ159)</f>
        <v>0</v>
      </c>
      <c r="GC159" s="102">
        <f t="shared" ref="GC159:GC161" si="5064">SUM(FY159+GA159)</f>
        <v>0</v>
      </c>
      <c r="GD159" s="103">
        <f t="shared" ref="GD159:GD163" si="5065">SUM(FX159-FV159)</f>
        <v>0</v>
      </c>
      <c r="GE159" s="103">
        <f t="shared" ref="GE159:GE163" si="5066">SUM(FY159-FW159)</f>
        <v>0</v>
      </c>
      <c r="GF159" s="102">
        <f t="shared" ref="GF159:GF161" si="5067">SUM(H159,T159,AF159,AR159,BD159,BP159,CB159,CN159,CZ159,DL159,DX159,EJ159,EV159)</f>
        <v>0</v>
      </c>
      <c r="GG159" s="102">
        <f t="shared" ref="GG159:GG161" si="5068">SUM(I159,U159,AG159,AS159,BE159,BQ159,CC159,CO159,DA159,DM159,DY159,EK159,EW159)</f>
        <v>0</v>
      </c>
      <c r="GH159" s="102">
        <f t="shared" ref="GH159:GH161" si="5069">SUM(J159,V159,AH159,AT159,BF159,BR159,CD159,CP159,DB159,DN159,DZ159,EL159,EX159)</f>
        <v>0</v>
      </c>
      <c r="GI159" s="102">
        <f t="shared" ref="GI159:GI161" si="5070">SUM(K159,W159,AI159,AU159,BG159,BS159,CE159,CQ159,DC159,DO159,EA159,EM159,EY159)</f>
        <v>0</v>
      </c>
      <c r="GJ159" s="102">
        <f t="shared" ref="GJ159:GJ160" si="5071">SUM(L159,X159,AJ159,AV159,BH159,BT159,CF159,CR159,DD159,DP159,EB159,EN159,EZ159)</f>
        <v>6</v>
      </c>
      <c r="GK159" s="102">
        <f t="shared" ref="GK159:GK160" si="5072">SUM(M159,Y159,AK159,AW159,BI159,BU159,CG159,CS159,DE159,DQ159,EC159,EO159,FA159)</f>
        <v>912281.03999999992</v>
      </c>
      <c r="GL159" s="102">
        <f t="shared" ref="GL159:GL160" si="5073">SUM(N159,Z159,AL159,AX159,BJ159,BV159,CH159,CT159,DF159,DR159,ED159,EP159,FB159)</f>
        <v>0</v>
      </c>
      <c r="GM159" s="102">
        <f t="shared" ref="GM159:GM160" si="5074">SUM(O159,AA159,AM159,AY159,BK159,BW159,CI159,CU159,DG159,DS159,EE159,EQ159,FC159)</f>
        <v>0</v>
      </c>
      <c r="GN159" s="102">
        <f t="shared" ref="GN159:GN160" si="5075">SUM(P159,AB159,AN159,AZ159,BL159,BX159,CJ159,CV159,DH159,DT159,EF159,ER159,FD159)</f>
        <v>6</v>
      </c>
      <c r="GO159" s="102">
        <f t="shared" ref="GO159:GO160" si="5076">SUM(Q159,AC159,AO159,BA159,BM159,BY159,CK159,CW159,DI159,DU159,EG159,ES159,FE159)</f>
        <v>912281.03999999992</v>
      </c>
      <c r="GP159" s="102"/>
      <c r="GQ159" s="102"/>
      <c r="GR159" s="147"/>
      <c r="GS159" s="81"/>
      <c r="GT159" s="183">
        <v>152046.8426</v>
      </c>
      <c r="GU159" s="183">
        <f t="shared" si="4432"/>
        <v>152046.84</v>
      </c>
    </row>
    <row r="160" spans="2:203" ht="24" hidden="1" x14ac:dyDescent="0.2">
      <c r="B160" s="81" t="s">
        <v>232</v>
      </c>
      <c r="C160" s="84" t="s">
        <v>233</v>
      </c>
      <c r="D160" s="85">
        <v>521</v>
      </c>
      <c r="E160" s="89" t="s">
        <v>234</v>
      </c>
      <c r="F160" s="89">
        <v>36</v>
      </c>
      <c r="G160" s="101">
        <v>152046.8426</v>
      </c>
      <c r="H160" s="102"/>
      <c r="I160" s="102"/>
      <c r="J160" s="102"/>
      <c r="K160" s="102"/>
      <c r="L160" s="102">
        <f>VLOOKUP($D160,'факт '!$D$7:$AQ$89,3,0)</f>
        <v>0</v>
      </c>
      <c r="M160" s="102">
        <f>VLOOKUP($D160,'факт '!$D$7:$AQ$89,4,0)</f>
        <v>0</v>
      </c>
      <c r="N160" s="102"/>
      <c r="O160" s="102"/>
      <c r="P160" s="102">
        <f t="shared" si="5007"/>
        <v>0</v>
      </c>
      <c r="Q160" s="102">
        <f t="shared" si="5008"/>
        <v>0</v>
      </c>
      <c r="R160" s="103">
        <f t="shared" si="5009"/>
        <v>0</v>
      </c>
      <c r="S160" s="103">
        <f t="shared" si="5010"/>
        <v>0</v>
      </c>
      <c r="T160" s="102"/>
      <c r="U160" s="102"/>
      <c r="V160" s="102"/>
      <c r="W160" s="102"/>
      <c r="X160" s="102">
        <f>VLOOKUP($D160,'факт '!$D$7:$AQ$89,7,0)</f>
        <v>6</v>
      </c>
      <c r="Y160" s="102">
        <f>VLOOKUP($D160,'факт '!$D$7:$AQ$89,8,0)</f>
        <v>912281.03999999992</v>
      </c>
      <c r="Z160" s="102">
        <f>VLOOKUP($D160,'факт '!$D$7:$AQ$89,9,0)</f>
        <v>0</v>
      </c>
      <c r="AA160" s="102">
        <f>VLOOKUP($D160,'факт '!$D$7:$AQ$89,10,0)</f>
        <v>0</v>
      </c>
      <c r="AB160" s="102">
        <f t="shared" si="5011"/>
        <v>6</v>
      </c>
      <c r="AC160" s="102">
        <f t="shared" si="5012"/>
        <v>912281.03999999992</v>
      </c>
      <c r="AD160" s="103">
        <f t="shared" si="5013"/>
        <v>6</v>
      </c>
      <c r="AE160" s="103">
        <f t="shared" si="5014"/>
        <v>912281.03999999992</v>
      </c>
      <c r="AF160" s="102"/>
      <c r="AG160" s="102"/>
      <c r="AH160" s="102"/>
      <c r="AI160" s="102"/>
      <c r="AJ160" s="102">
        <f>VLOOKUP($D160,'факт '!$D$7:$AQ$89,5,0)</f>
        <v>0</v>
      </c>
      <c r="AK160" s="102">
        <f>VLOOKUP($D160,'факт '!$D$7:$AQ$89,6,0)</f>
        <v>0</v>
      </c>
      <c r="AL160" s="102"/>
      <c r="AM160" s="102"/>
      <c r="AN160" s="102">
        <f t="shared" si="5015"/>
        <v>0</v>
      </c>
      <c r="AO160" s="102">
        <f t="shared" si="5016"/>
        <v>0</v>
      </c>
      <c r="AP160" s="103">
        <f t="shared" si="5017"/>
        <v>0</v>
      </c>
      <c r="AQ160" s="103">
        <f t="shared" si="5018"/>
        <v>0</v>
      </c>
      <c r="AR160" s="102"/>
      <c r="AS160" s="102"/>
      <c r="AT160" s="102"/>
      <c r="AU160" s="102"/>
      <c r="AV160" s="102">
        <f>VLOOKUP($D160,'факт '!$D$7:$AQ$89,11,0)</f>
        <v>0</v>
      </c>
      <c r="AW160" s="102">
        <f>VLOOKUP($D160,'факт '!$D$7:$AQ$89,12,0)</f>
        <v>0</v>
      </c>
      <c r="AX160" s="102"/>
      <c r="AY160" s="102"/>
      <c r="AZ160" s="102">
        <f t="shared" si="5019"/>
        <v>0</v>
      </c>
      <c r="BA160" s="102">
        <f t="shared" si="5020"/>
        <v>0</v>
      </c>
      <c r="BB160" s="103">
        <f t="shared" si="5021"/>
        <v>0</v>
      </c>
      <c r="BC160" s="103">
        <f t="shared" si="5022"/>
        <v>0</v>
      </c>
      <c r="BD160" s="102"/>
      <c r="BE160" s="102"/>
      <c r="BF160" s="102"/>
      <c r="BG160" s="102"/>
      <c r="BH160" s="102">
        <f>VLOOKUP($D160,'факт '!$D$7:$AQ$89,15,0)</f>
        <v>7</v>
      </c>
      <c r="BI160" s="102">
        <f>VLOOKUP($D160,'факт '!$D$7:$AQ$89,16,0)</f>
        <v>1064327.8799999999</v>
      </c>
      <c r="BJ160" s="102">
        <f>VLOOKUP($D160,'факт '!$D$7:$AQ$89,17,0)</f>
        <v>0</v>
      </c>
      <c r="BK160" s="102">
        <f>VLOOKUP($D160,'факт '!$D$7:$AQ$89,18,0)</f>
        <v>0</v>
      </c>
      <c r="BL160" s="102">
        <f t="shared" si="5023"/>
        <v>7</v>
      </c>
      <c r="BM160" s="102">
        <f t="shared" si="5024"/>
        <v>1064327.8799999999</v>
      </c>
      <c r="BN160" s="103">
        <f t="shared" si="5025"/>
        <v>7</v>
      </c>
      <c r="BO160" s="103">
        <f t="shared" si="5026"/>
        <v>1064327.8799999999</v>
      </c>
      <c r="BP160" s="102"/>
      <c r="BQ160" s="102"/>
      <c r="BR160" s="102"/>
      <c r="BS160" s="102"/>
      <c r="BT160" s="102">
        <f>VLOOKUP($D160,'факт '!$D$7:$AQ$89,19,0)</f>
        <v>0</v>
      </c>
      <c r="BU160" s="102">
        <f>VLOOKUP($D160,'факт '!$D$7:$AQ$89,20,0)</f>
        <v>0</v>
      </c>
      <c r="BV160" s="102">
        <f>VLOOKUP($D160,'факт '!$D$7:$AQ$89,21,0)</f>
        <v>0</v>
      </c>
      <c r="BW160" s="102">
        <f>VLOOKUP($D160,'факт '!$D$7:$AQ$89,22,0)</f>
        <v>0</v>
      </c>
      <c r="BX160" s="102">
        <f t="shared" si="5027"/>
        <v>0</v>
      </c>
      <c r="BY160" s="102">
        <f t="shared" si="5028"/>
        <v>0</v>
      </c>
      <c r="BZ160" s="103">
        <f t="shared" si="5029"/>
        <v>0</v>
      </c>
      <c r="CA160" s="103">
        <f t="shared" si="5030"/>
        <v>0</v>
      </c>
      <c r="CB160" s="102"/>
      <c r="CC160" s="102"/>
      <c r="CD160" s="102"/>
      <c r="CE160" s="102"/>
      <c r="CF160" s="102">
        <f>VLOOKUP($D160,'факт '!$D$7:$AQ$89,23,0)</f>
        <v>0</v>
      </c>
      <c r="CG160" s="102">
        <f>VLOOKUP($D160,'факт '!$D$7:$AQ$89,24,0)</f>
        <v>0</v>
      </c>
      <c r="CH160" s="102">
        <f>VLOOKUP($D160,'факт '!$D$7:$AQ$89,25,0)</f>
        <v>0</v>
      </c>
      <c r="CI160" s="102">
        <f>VLOOKUP($D160,'факт '!$D$7:$AQ$89,26,0)</f>
        <v>0</v>
      </c>
      <c r="CJ160" s="102">
        <f t="shared" si="5031"/>
        <v>0</v>
      </c>
      <c r="CK160" s="102">
        <f t="shared" si="5032"/>
        <v>0</v>
      </c>
      <c r="CL160" s="103">
        <f t="shared" si="5033"/>
        <v>0</v>
      </c>
      <c r="CM160" s="103">
        <f t="shared" si="5034"/>
        <v>0</v>
      </c>
      <c r="CN160" s="102"/>
      <c r="CO160" s="102"/>
      <c r="CP160" s="102"/>
      <c r="CQ160" s="102"/>
      <c r="CR160" s="102">
        <f>VLOOKUP($D160,'факт '!$D$7:$AQ$89,27,0)</f>
        <v>0</v>
      </c>
      <c r="CS160" s="102">
        <f>VLOOKUP($D160,'факт '!$D$7:$AQ$89,28,0)</f>
        <v>0</v>
      </c>
      <c r="CT160" s="102">
        <f>VLOOKUP($D160,'факт '!$D$7:$AQ$89,29,0)</f>
        <v>0</v>
      </c>
      <c r="CU160" s="102">
        <f>VLOOKUP($D160,'факт '!$D$7:$AQ$89,30,0)</f>
        <v>0</v>
      </c>
      <c r="CV160" s="102">
        <f t="shared" si="5035"/>
        <v>0</v>
      </c>
      <c r="CW160" s="102">
        <f t="shared" si="5036"/>
        <v>0</v>
      </c>
      <c r="CX160" s="103">
        <f t="shared" si="5037"/>
        <v>0</v>
      </c>
      <c r="CY160" s="103">
        <f t="shared" si="5038"/>
        <v>0</v>
      </c>
      <c r="CZ160" s="102"/>
      <c r="DA160" s="102"/>
      <c r="DB160" s="102"/>
      <c r="DC160" s="102"/>
      <c r="DD160" s="102">
        <f>VLOOKUP($D160,'факт '!$D$7:$AQ$89,31,0)</f>
        <v>0</v>
      </c>
      <c r="DE160" s="102">
        <f>VLOOKUP($D160,'факт '!$D$7:$AQ$89,32,0)</f>
        <v>0</v>
      </c>
      <c r="DF160" s="102"/>
      <c r="DG160" s="102"/>
      <c r="DH160" s="102">
        <f t="shared" si="5039"/>
        <v>0</v>
      </c>
      <c r="DI160" s="102">
        <f t="shared" si="5040"/>
        <v>0</v>
      </c>
      <c r="DJ160" s="103">
        <f t="shared" si="5041"/>
        <v>0</v>
      </c>
      <c r="DK160" s="103">
        <f t="shared" si="5042"/>
        <v>0</v>
      </c>
      <c r="DL160" s="102"/>
      <c r="DM160" s="102"/>
      <c r="DN160" s="102"/>
      <c r="DO160" s="102"/>
      <c r="DP160" s="102">
        <f>VLOOKUP($D160,'факт '!$D$7:$AQ$89,13,0)</f>
        <v>0</v>
      </c>
      <c r="DQ160" s="102">
        <f>VLOOKUP($D160,'факт '!$D$7:$AQ$89,14,0)</f>
        <v>0</v>
      </c>
      <c r="DR160" s="102"/>
      <c r="DS160" s="102"/>
      <c r="DT160" s="102">
        <f t="shared" si="5043"/>
        <v>0</v>
      </c>
      <c r="DU160" s="102">
        <f t="shared" si="5044"/>
        <v>0</v>
      </c>
      <c r="DV160" s="103">
        <f t="shared" si="5045"/>
        <v>0</v>
      </c>
      <c r="DW160" s="103">
        <f t="shared" si="5046"/>
        <v>0</v>
      </c>
      <c r="DX160" s="102"/>
      <c r="DY160" s="102"/>
      <c r="DZ160" s="102"/>
      <c r="EA160" s="102"/>
      <c r="EB160" s="102">
        <f>VLOOKUP($D160,'факт '!$D$7:$AQ$89,33,0)</f>
        <v>0</v>
      </c>
      <c r="EC160" s="102">
        <f>VLOOKUP($D160,'факт '!$D$7:$AQ$89,34,0)</f>
        <v>0</v>
      </c>
      <c r="ED160" s="102">
        <f>VLOOKUP($D160,'факт '!$D$7:$AQ$89,35,0)</f>
        <v>0</v>
      </c>
      <c r="EE160" s="102">
        <f>VLOOKUP($D160,'факт '!$D$7:$AQ$89,36,0)</f>
        <v>0</v>
      </c>
      <c r="EF160" s="102">
        <f t="shared" si="5047"/>
        <v>0</v>
      </c>
      <c r="EG160" s="102">
        <f t="shared" si="5048"/>
        <v>0</v>
      </c>
      <c r="EH160" s="103">
        <f t="shared" si="5049"/>
        <v>0</v>
      </c>
      <c r="EI160" s="103">
        <f t="shared" si="5050"/>
        <v>0</v>
      </c>
      <c r="EJ160" s="102"/>
      <c r="EK160" s="102"/>
      <c r="EL160" s="102"/>
      <c r="EM160" s="102"/>
      <c r="EN160" s="102">
        <f>VLOOKUP($D160,'факт '!$D$7:$AQ$89,37,0)</f>
        <v>7</v>
      </c>
      <c r="EO160" s="102">
        <f>VLOOKUP($D160,'факт '!$D$7:$AQ$89,38,0)</f>
        <v>1064327.8799999999</v>
      </c>
      <c r="EP160" s="102">
        <f>VLOOKUP($D160,'факт '!$D$7:$AQ$89,39,0)</f>
        <v>0</v>
      </c>
      <c r="EQ160" s="102">
        <f>VLOOKUP($D160,'факт '!$D$7:$AQ$89,40,0)</f>
        <v>0</v>
      </c>
      <c r="ER160" s="102">
        <f t="shared" si="5051"/>
        <v>7</v>
      </c>
      <c r="ES160" s="102">
        <f t="shared" si="5052"/>
        <v>1064327.8799999999</v>
      </c>
      <c r="ET160" s="103">
        <f t="shared" si="5053"/>
        <v>7</v>
      </c>
      <c r="EU160" s="103">
        <f t="shared" si="5054"/>
        <v>1064327.8799999999</v>
      </c>
      <c r="EV160" s="102"/>
      <c r="EW160" s="102"/>
      <c r="EX160" s="102"/>
      <c r="EY160" s="102"/>
      <c r="EZ160" s="102"/>
      <c r="FA160" s="102"/>
      <c r="FB160" s="102"/>
      <c r="FC160" s="102"/>
      <c r="FD160" s="102">
        <f t="shared" si="5055"/>
        <v>0</v>
      </c>
      <c r="FE160" s="102">
        <f t="shared" si="5056"/>
        <v>0</v>
      </c>
      <c r="FF160" s="103">
        <f t="shared" si="5057"/>
        <v>0</v>
      </c>
      <c r="FG160" s="103">
        <f t="shared" si="5058"/>
        <v>0</v>
      </c>
      <c r="FH160" s="102"/>
      <c r="FI160" s="102"/>
      <c r="FJ160" s="102"/>
      <c r="FK160" s="102"/>
      <c r="FL160" s="102"/>
      <c r="FM160" s="102"/>
      <c r="FN160" s="102"/>
      <c r="FO160" s="102"/>
      <c r="FP160" s="102">
        <f t="shared" si="5059"/>
        <v>0</v>
      </c>
      <c r="FQ160" s="102">
        <f t="shared" si="5060"/>
        <v>0</v>
      </c>
      <c r="FR160" s="103">
        <f t="shared" si="5061"/>
        <v>0</v>
      </c>
      <c r="FS160" s="103">
        <f t="shared" si="5062"/>
        <v>0</v>
      </c>
      <c r="FT160" s="102"/>
      <c r="FU160" s="102"/>
      <c r="FV160" s="102"/>
      <c r="FW160" s="102"/>
      <c r="FX160" s="102"/>
      <c r="FY160" s="102"/>
      <c r="FZ160" s="102"/>
      <c r="GA160" s="102"/>
      <c r="GB160" s="102">
        <f t="shared" si="5063"/>
        <v>0</v>
      </c>
      <c r="GC160" s="102">
        <f t="shared" si="5064"/>
        <v>0</v>
      </c>
      <c r="GD160" s="103">
        <f t="shared" si="5065"/>
        <v>0</v>
      </c>
      <c r="GE160" s="103">
        <f t="shared" si="5066"/>
        <v>0</v>
      </c>
      <c r="GF160" s="102">
        <f t="shared" si="5067"/>
        <v>0</v>
      </c>
      <c r="GG160" s="102">
        <f t="shared" si="5068"/>
        <v>0</v>
      </c>
      <c r="GH160" s="102">
        <f t="shared" si="5069"/>
        <v>0</v>
      </c>
      <c r="GI160" s="102">
        <f t="shared" si="5070"/>
        <v>0</v>
      </c>
      <c r="GJ160" s="102">
        <f t="shared" si="5071"/>
        <v>20</v>
      </c>
      <c r="GK160" s="102">
        <f t="shared" si="5072"/>
        <v>3040936.8</v>
      </c>
      <c r="GL160" s="102">
        <f t="shared" si="5073"/>
        <v>0</v>
      </c>
      <c r="GM160" s="102">
        <f t="shared" si="5074"/>
        <v>0</v>
      </c>
      <c r="GN160" s="102">
        <f t="shared" si="5075"/>
        <v>20</v>
      </c>
      <c r="GO160" s="102">
        <f t="shared" si="5076"/>
        <v>3040936.8</v>
      </c>
      <c r="GP160" s="102"/>
      <c r="GQ160" s="102"/>
      <c r="GR160" s="147"/>
      <c r="GS160" s="81"/>
      <c r="GT160" s="183">
        <v>152046.8426</v>
      </c>
      <c r="GU160" s="183">
        <f t="shared" si="4432"/>
        <v>152046.84</v>
      </c>
    </row>
    <row r="161" spans="2:203" hidden="1" x14ac:dyDescent="0.2">
      <c r="B161" s="81"/>
      <c r="C161" s="84"/>
      <c r="D161" s="85"/>
      <c r="E161" s="89"/>
      <c r="F161" s="89"/>
      <c r="G161" s="101"/>
      <c r="H161" s="102"/>
      <c r="I161" s="102"/>
      <c r="J161" s="102"/>
      <c r="K161" s="102"/>
      <c r="L161" s="102"/>
      <c r="M161" s="102"/>
      <c r="N161" s="102"/>
      <c r="O161" s="102"/>
      <c r="P161" s="102">
        <f t="shared" si="4789"/>
        <v>0</v>
      </c>
      <c r="Q161" s="102">
        <f t="shared" si="4790"/>
        <v>0</v>
      </c>
      <c r="R161" s="103">
        <f t="shared" ref="R161:R190" si="5077">SUM(L161-J161)</f>
        <v>0</v>
      </c>
      <c r="S161" s="103">
        <f t="shared" ref="S161:S190" si="5078">SUM(M161-K161)</f>
        <v>0</v>
      </c>
      <c r="T161" s="102"/>
      <c r="U161" s="102"/>
      <c r="V161" s="102"/>
      <c r="W161" s="102"/>
      <c r="X161" s="102"/>
      <c r="Y161" s="102"/>
      <c r="Z161" s="102"/>
      <c r="AA161" s="102"/>
      <c r="AB161" s="102">
        <f t="shared" ref="AB161" si="5079">SUM(X161+Z161)</f>
        <v>0</v>
      </c>
      <c r="AC161" s="102">
        <f t="shared" ref="AC161" si="5080">SUM(Y161+AA161)</f>
        <v>0</v>
      </c>
      <c r="AD161" s="103">
        <f t="shared" ref="AD161:AD163" si="5081">SUM(X161-V161)</f>
        <v>0</v>
      </c>
      <c r="AE161" s="103">
        <f t="shared" ref="AE161:AE163" si="5082">SUM(Y161-W161)</f>
        <v>0</v>
      </c>
      <c r="AF161" s="102"/>
      <c r="AG161" s="102"/>
      <c r="AH161" s="102"/>
      <c r="AI161" s="102"/>
      <c r="AJ161" s="102"/>
      <c r="AK161" s="102"/>
      <c r="AL161" s="102"/>
      <c r="AM161" s="102"/>
      <c r="AN161" s="102">
        <f t="shared" ref="AN161" si="5083">SUM(AJ161+AL161)</f>
        <v>0</v>
      </c>
      <c r="AO161" s="102">
        <f t="shared" ref="AO161" si="5084">SUM(AK161+AM161)</f>
        <v>0</v>
      </c>
      <c r="AP161" s="103">
        <f t="shared" ref="AP161:AP163" si="5085">SUM(AJ161-AH161)</f>
        <v>0</v>
      </c>
      <c r="AQ161" s="103">
        <f t="shared" ref="AQ161:AQ163" si="5086">SUM(AK161-AI161)</f>
        <v>0</v>
      </c>
      <c r="AR161" s="102"/>
      <c r="AS161" s="102"/>
      <c r="AT161" s="102"/>
      <c r="AU161" s="102"/>
      <c r="AV161" s="102"/>
      <c r="AW161" s="102"/>
      <c r="AX161" s="102"/>
      <c r="AY161" s="102"/>
      <c r="AZ161" s="102">
        <f t="shared" ref="AZ161" si="5087">SUM(AV161+AX161)</f>
        <v>0</v>
      </c>
      <c r="BA161" s="102">
        <f t="shared" ref="BA161" si="5088">SUM(AW161+AY161)</f>
        <v>0</v>
      </c>
      <c r="BB161" s="103">
        <f t="shared" ref="BB161:BB163" si="5089">SUM(AV161-AT161)</f>
        <v>0</v>
      </c>
      <c r="BC161" s="103">
        <f t="shared" ref="BC161:BC163" si="5090">SUM(AW161-AU161)</f>
        <v>0</v>
      </c>
      <c r="BD161" s="102"/>
      <c r="BE161" s="102"/>
      <c r="BF161" s="102"/>
      <c r="BG161" s="102"/>
      <c r="BH161" s="102"/>
      <c r="BI161" s="102"/>
      <c r="BJ161" s="102"/>
      <c r="BK161" s="102"/>
      <c r="BL161" s="102">
        <f t="shared" ref="BL161" si="5091">SUM(BH161+BJ161)</f>
        <v>0</v>
      </c>
      <c r="BM161" s="102">
        <f t="shared" ref="BM161" si="5092">SUM(BI161+BK161)</f>
        <v>0</v>
      </c>
      <c r="BN161" s="103">
        <f t="shared" ref="BN161:BN163" si="5093">SUM(BH161-BF161)</f>
        <v>0</v>
      </c>
      <c r="BO161" s="103">
        <f t="shared" ref="BO161:BO163" si="5094">SUM(BI161-BG161)</f>
        <v>0</v>
      </c>
      <c r="BP161" s="102"/>
      <c r="BQ161" s="102"/>
      <c r="BR161" s="102"/>
      <c r="BS161" s="102"/>
      <c r="BT161" s="102"/>
      <c r="BU161" s="102"/>
      <c r="BV161" s="102"/>
      <c r="BW161" s="102"/>
      <c r="BX161" s="102">
        <f t="shared" ref="BX161" si="5095">SUM(BT161+BV161)</f>
        <v>0</v>
      </c>
      <c r="BY161" s="102">
        <f t="shared" ref="BY161" si="5096">SUM(BU161+BW161)</f>
        <v>0</v>
      </c>
      <c r="BZ161" s="103">
        <f t="shared" ref="BZ161:BZ163" si="5097">SUM(BT161-BR161)</f>
        <v>0</v>
      </c>
      <c r="CA161" s="103">
        <f t="shared" ref="CA161:CA163" si="5098">SUM(BU161-BS161)</f>
        <v>0</v>
      </c>
      <c r="CB161" s="102"/>
      <c r="CC161" s="102"/>
      <c r="CD161" s="102"/>
      <c r="CE161" s="102"/>
      <c r="CF161" s="102"/>
      <c r="CG161" s="102"/>
      <c r="CH161" s="102"/>
      <c r="CI161" s="102"/>
      <c r="CJ161" s="102">
        <f t="shared" ref="CJ161" si="5099">SUM(CF161+CH161)</f>
        <v>0</v>
      </c>
      <c r="CK161" s="102">
        <f t="shared" ref="CK161" si="5100">SUM(CG161+CI161)</f>
        <v>0</v>
      </c>
      <c r="CL161" s="103">
        <f t="shared" ref="CL161:CL163" si="5101">SUM(CF161-CD161)</f>
        <v>0</v>
      </c>
      <c r="CM161" s="103">
        <f t="shared" ref="CM161:CM163" si="5102">SUM(CG161-CE161)</f>
        <v>0</v>
      </c>
      <c r="CN161" s="102"/>
      <c r="CO161" s="102"/>
      <c r="CP161" s="102"/>
      <c r="CQ161" s="102"/>
      <c r="CR161" s="102"/>
      <c r="CS161" s="102"/>
      <c r="CT161" s="102"/>
      <c r="CU161" s="102"/>
      <c r="CV161" s="102">
        <f t="shared" ref="CV161" si="5103">SUM(CR161+CT161)</f>
        <v>0</v>
      </c>
      <c r="CW161" s="102">
        <f t="shared" ref="CW161" si="5104">SUM(CS161+CU161)</f>
        <v>0</v>
      </c>
      <c r="CX161" s="103">
        <f t="shared" ref="CX161:CX163" si="5105">SUM(CR161-CP161)</f>
        <v>0</v>
      </c>
      <c r="CY161" s="103">
        <f t="shared" ref="CY161:CY163" si="5106">SUM(CS161-CQ161)</f>
        <v>0</v>
      </c>
      <c r="CZ161" s="102"/>
      <c r="DA161" s="102"/>
      <c r="DB161" s="102"/>
      <c r="DC161" s="102"/>
      <c r="DD161" s="102"/>
      <c r="DE161" s="102"/>
      <c r="DF161" s="102"/>
      <c r="DG161" s="102"/>
      <c r="DH161" s="102">
        <f t="shared" ref="DH161" si="5107">SUM(DD161+DF161)</f>
        <v>0</v>
      </c>
      <c r="DI161" s="102">
        <f t="shared" ref="DI161" si="5108">SUM(DE161+DG161)</f>
        <v>0</v>
      </c>
      <c r="DJ161" s="103">
        <f t="shared" ref="DJ161:DJ163" si="5109">SUM(DD161-DB161)</f>
        <v>0</v>
      </c>
      <c r="DK161" s="103">
        <f t="shared" ref="DK161:DK163" si="5110">SUM(DE161-DC161)</f>
        <v>0</v>
      </c>
      <c r="DL161" s="102"/>
      <c r="DM161" s="102"/>
      <c r="DN161" s="102"/>
      <c r="DO161" s="102"/>
      <c r="DP161" s="102"/>
      <c r="DQ161" s="102"/>
      <c r="DR161" s="102"/>
      <c r="DS161" s="102"/>
      <c r="DT161" s="102">
        <f t="shared" ref="DT161" si="5111">SUM(DP161+DR161)</f>
        <v>0</v>
      </c>
      <c r="DU161" s="102">
        <f t="shared" ref="DU161" si="5112">SUM(DQ161+DS161)</f>
        <v>0</v>
      </c>
      <c r="DV161" s="103">
        <f t="shared" ref="DV161:DV163" si="5113">SUM(DP161-DN161)</f>
        <v>0</v>
      </c>
      <c r="DW161" s="103">
        <f t="shared" ref="DW161:DW163" si="5114">SUM(DQ161-DO161)</f>
        <v>0</v>
      </c>
      <c r="DX161" s="102"/>
      <c r="DY161" s="102"/>
      <c r="DZ161" s="102"/>
      <c r="EA161" s="102"/>
      <c r="EB161" s="102"/>
      <c r="EC161" s="102"/>
      <c r="ED161" s="102"/>
      <c r="EE161" s="102"/>
      <c r="EF161" s="102">
        <f t="shared" ref="EF161" si="5115">SUM(EB161+ED161)</f>
        <v>0</v>
      </c>
      <c r="EG161" s="102">
        <f t="shared" ref="EG161" si="5116">SUM(EC161+EE161)</f>
        <v>0</v>
      </c>
      <c r="EH161" s="103">
        <f t="shared" ref="EH161:EH163" si="5117">SUM(EB161-DZ161)</f>
        <v>0</v>
      </c>
      <c r="EI161" s="103">
        <f t="shared" ref="EI161:EI163" si="5118">SUM(EC161-EA161)</f>
        <v>0</v>
      </c>
      <c r="EJ161" s="102"/>
      <c r="EK161" s="102"/>
      <c r="EL161" s="102"/>
      <c r="EM161" s="102"/>
      <c r="EN161" s="102"/>
      <c r="EO161" s="102"/>
      <c r="EP161" s="102"/>
      <c r="EQ161" s="102"/>
      <c r="ER161" s="102">
        <f t="shared" ref="ER161" si="5119">SUM(EN161+EP161)</f>
        <v>0</v>
      </c>
      <c r="ES161" s="102">
        <f t="shared" ref="ES161" si="5120">SUM(EO161+EQ161)</f>
        <v>0</v>
      </c>
      <c r="ET161" s="103">
        <f t="shared" ref="ET161:ET163" si="5121">SUM(EN161-EL161)</f>
        <v>0</v>
      </c>
      <c r="EU161" s="103">
        <f t="shared" ref="EU161:EU163" si="5122">SUM(EO161-EM161)</f>
        <v>0</v>
      </c>
      <c r="EV161" s="102"/>
      <c r="EW161" s="102"/>
      <c r="EX161" s="102"/>
      <c r="EY161" s="102"/>
      <c r="EZ161" s="102"/>
      <c r="FA161" s="102"/>
      <c r="FB161" s="102"/>
      <c r="FC161" s="102"/>
      <c r="FD161" s="102">
        <f t="shared" si="5055"/>
        <v>0</v>
      </c>
      <c r="FE161" s="102">
        <f t="shared" si="5056"/>
        <v>0</v>
      </c>
      <c r="FF161" s="103">
        <f t="shared" si="5057"/>
        <v>0</v>
      </c>
      <c r="FG161" s="103">
        <f t="shared" si="5058"/>
        <v>0</v>
      </c>
      <c r="FH161" s="102"/>
      <c r="FI161" s="102"/>
      <c r="FJ161" s="102"/>
      <c r="FK161" s="102"/>
      <c r="FL161" s="102"/>
      <c r="FM161" s="102"/>
      <c r="FN161" s="102"/>
      <c r="FO161" s="102"/>
      <c r="FP161" s="102">
        <f t="shared" si="5059"/>
        <v>0</v>
      </c>
      <c r="FQ161" s="102">
        <f t="shared" si="5060"/>
        <v>0</v>
      </c>
      <c r="FR161" s="103">
        <f t="shared" si="5061"/>
        <v>0</v>
      </c>
      <c r="FS161" s="103">
        <f t="shared" si="5062"/>
        <v>0</v>
      </c>
      <c r="FT161" s="102"/>
      <c r="FU161" s="102"/>
      <c r="FV161" s="102"/>
      <c r="FW161" s="102"/>
      <c r="FX161" s="102"/>
      <c r="FY161" s="102"/>
      <c r="FZ161" s="102"/>
      <c r="GA161" s="102"/>
      <c r="GB161" s="102">
        <f t="shared" si="5063"/>
        <v>0</v>
      </c>
      <c r="GC161" s="102">
        <f t="shared" si="5064"/>
        <v>0</v>
      </c>
      <c r="GD161" s="103">
        <f t="shared" si="5065"/>
        <v>0</v>
      </c>
      <c r="GE161" s="103">
        <f t="shared" si="5066"/>
        <v>0</v>
      </c>
      <c r="GF161" s="102">
        <f t="shared" si="5067"/>
        <v>0</v>
      </c>
      <c r="GG161" s="102">
        <f t="shared" si="5068"/>
        <v>0</v>
      </c>
      <c r="GH161" s="102">
        <f t="shared" si="5069"/>
        <v>0</v>
      </c>
      <c r="GI161" s="102">
        <f t="shared" si="5070"/>
        <v>0</v>
      </c>
      <c r="GJ161" s="102">
        <f t="shared" ref="GJ161" si="5123">SUM(L161,X161,AJ161,AV161,BH161,BT161,CF161,CR161,DD161,DP161,EB161,EN161,EZ161)</f>
        <v>0</v>
      </c>
      <c r="GK161" s="102">
        <f t="shared" ref="GK161" si="5124">SUM(M161,Y161,AK161,AW161,BI161,BU161,CG161,CS161,DE161,DQ161,EC161,EO161,FA161)</f>
        <v>0</v>
      </c>
      <c r="GL161" s="102">
        <f t="shared" ref="GL161" si="5125">SUM(N161,Z161,AL161,AX161,BJ161,BV161,CH161,CT161,DF161,DR161,ED161,EP161,FB161)</f>
        <v>0</v>
      </c>
      <c r="GM161" s="102">
        <f t="shared" ref="GM161" si="5126">SUM(O161,AA161,AM161,AY161,BK161,BW161,CI161,CU161,DG161,DS161,EE161,EQ161,FC161)</f>
        <v>0</v>
      </c>
      <c r="GN161" s="102">
        <f t="shared" ref="GN161" si="5127">SUM(P161,AB161,AN161,AZ161,BL161,BX161,CJ161,CV161,DH161,DT161,EF161,ER161,FD161)</f>
        <v>0</v>
      </c>
      <c r="GO161" s="102">
        <f t="shared" ref="GO161" si="5128">SUM(Q161,AC161,AO161,BA161,BM161,BY161,CK161,CW161,DI161,DU161,EG161,ES161,FE161)</f>
        <v>0</v>
      </c>
      <c r="GP161" s="102"/>
      <c r="GQ161" s="102"/>
      <c r="GR161" s="147"/>
      <c r="GS161" s="81"/>
      <c r="GT161" s="183"/>
      <c r="GU161" s="183"/>
    </row>
    <row r="162" spans="2:203" hidden="1" x14ac:dyDescent="0.2">
      <c r="B162" s="105"/>
      <c r="C162" s="106"/>
      <c r="D162" s="107"/>
      <c r="E162" s="127" t="s">
        <v>68</v>
      </c>
      <c r="F162" s="129">
        <v>37</v>
      </c>
      <c r="G162" s="130">
        <v>336113.92629999999</v>
      </c>
      <c r="H162" s="110">
        <v>3</v>
      </c>
      <c r="I162" s="110">
        <v>1008341.7789</v>
      </c>
      <c r="J162" s="110">
        <f t="shared" si="278"/>
        <v>0.75</v>
      </c>
      <c r="K162" s="110">
        <f t="shared" si="279"/>
        <v>252085.44472500001</v>
      </c>
      <c r="L162" s="110">
        <f>SUM(L163:L165)</f>
        <v>0</v>
      </c>
      <c r="M162" s="110">
        <f t="shared" ref="M162:Q162" si="5129">SUM(M163:M165)</f>
        <v>0</v>
      </c>
      <c r="N162" s="110">
        <f t="shared" si="5129"/>
        <v>0</v>
      </c>
      <c r="O162" s="110">
        <f t="shared" si="5129"/>
        <v>0</v>
      </c>
      <c r="P162" s="110">
        <f t="shared" si="5129"/>
        <v>0</v>
      </c>
      <c r="Q162" s="110">
        <f t="shared" si="5129"/>
        <v>0</v>
      </c>
      <c r="R162" s="126">
        <f t="shared" si="5077"/>
        <v>-0.75</v>
      </c>
      <c r="S162" s="126">
        <f t="shared" si="5078"/>
        <v>-252085.44472500001</v>
      </c>
      <c r="T162" s="110"/>
      <c r="U162" s="110">
        <v>0</v>
      </c>
      <c r="V162" s="110">
        <f t="shared" si="281"/>
        <v>0</v>
      </c>
      <c r="W162" s="110">
        <f t="shared" si="282"/>
        <v>0</v>
      </c>
      <c r="X162" s="110">
        <f>SUM(X163:X165)</f>
        <v>0</v>
      </c>
      <c r="Y162" s="110">
        <f t="shared" ref="Y162" si="5130">SUM(Y163:Y165)</f>
        <v>0</v>
      </c>
      <c r="Z162" s="110">
        <f t="shared" ref="Z162" si="5131">SUM(Z163:Z165)</f>
        <v>0</v>
      </c>
      <c r="AA162" s="110">
        <f t="shared" ref="AA162" si="5132">SUM(AA163:AA165)</f>
        <v>0</v>
      </c>
      <c r="AB162" s="110">
        <f t="shared" ref="AB162" si="5133">SUM(AB163:AB165)</f>
        <v>0</v>
      </c>
      <c r="AC162" s="110">
        <f t="shared" ref="AC162" si="5134">SUM(AC163:AC165)</f>
        <v>0</v>
      </c>
      <c r="AD162" s="126">
        <f t="shared" si="5081"/>
        <v>0</v>
      </c>
      <c r="AE162" s="126">
        <f t="shared" si="5082"/>
        <v>0</v>
      </c>
      <c r="AF162" s="110">
        <f>VLOOKUP($E162,'ВМП план'!$B$8:$AL$43,12,0)</f>
        <v>0</v>
      </c>
      <c r="AG162" s="110">
        <f>VLOOKUP($E162,'ВМП план'!$B$8:$AL$43,13,0)</f>
        <v>0</v>
      </c>
      <c r="AH162" s="110">
        <f t="shared" si="288"/>
        <v>0</v>
      </c>
      <c r="AI162" s="110">
        <f t="shared" si="289"/>
        <v>0</v>
      </c>
      <c r="AJ162" s="110">
        <f>SUM(AJ163:AJ165)</f>
        <v>0</v>
      </c>
      <c r="AK162" s="110">
        <f t="shared" ref="AK162" si="5135">SUM(AK163:AK165)</f>
        <v>0</v>
      </c>
      <c r="AL162" s="110">
        <f t="shared" ref="AL162" si="5136">SUM(AL163:AL165)</f>
        <v>0</v>
      </c>
      <c r="AM162" s="110">
        <f t="shared" ref="AM162" si="5137">SUM(AM163:AM165)</f>
        <v>0</v>
      </c>
      <c r="AN162" s="110">
        <f t="shared" ref="AN162" si="5138">SUM(AN163:AN165)</f>
        <v>0</v>
      </c>
      <c r="AO162" s="110">
        <f t="shared" ref="AO162" si="5139">SUM(AO163:AO165)</f>
        <v>0</v>
      </c>
      <c r="AP162" s="126">
        <f t="shared" si="5085"/>
        <v>0</v>
      </c>
      <c r="AQ162" s="126">
        <f t="shared" si="5086"/>
        <v>0</v>
      </c>
      <c r="AR162" s="110"/>
      <c r="AS162" s="110"/>
      <c r="AT162" s="110">
        <f t="shared" si="295"/>
        <v>0</v>
      </c>
      <c r="AU162" s="110">
        <f t="shared" si="296"/>
        <v>0</v>
      </c>
      <c r="AV162" s="110">
        <f>SUM(AV163:AV165)</f>
        <v>0</v>
      </c>
      <c r="AW162" s="110">
        <f t="shared" ref="AW162" si="5140">SUM(AW163:AW165)</f>
        <v>0</v>
      </c>
      <c r="AX162" s="110">
        <f t="shared" ref="AX162" si="5141">SUM(AX163:AX165)</f>
        <v>0</v>
      </c>
      <c r="AY162" s="110">
        <f t="shared" ref="AY162" si="5142">SUM(AY163:AY165)</f>
        <v>0</v>
      </c>
      <c r="AZ162" s="110">
        <f t="shared" ref="AZ162" si="5143">SUM(AZ163:AZ165)</f>
        <v>0</v>
      </c>
      <c r="BA162" s="110">
        <f t="shared" ref="BA162" si="5144">SUM(BA163:BA165)</f>
        <v>0</v>
      </c>
      <c r="BB162" s="126">
        <f t="shared" si="5089"/>
        <v>0</v>
      </c>
      <c r="BC162" s="126">
        <f t="shared" si="5090"/>
        <v>0</v>
      </c>
      <c r="BD162" s="110">
        <v>2</v>
      </c>
      <c r="BE162" s="110">
        <v>672227.85259999998</v>
      </c>
      <c r="BF162" s="110">
        <f t="shared" si="302"/>
        <v>0.5</v>
      </c>
      <c r="BG162" s="110">
        <f t="shared" si="303"/>
        <v>168056.96315</v>
      </c>
      <c r="BH162" s="110">
        <f>SUM(BH163:BH165)</f>
        <v>2</v>
      </c>
      <c r="BI162" s="110">
        <f t="shared" ref="BI162" si="5145">SUM(BI163:BI165)</f>
        <v>672227.86</v>
      </c>
      <c r="BJ162" s="110">
        <f t="shared" ref="BJ162" si="5146">SUM(BJ163:BJ165)</f>
        <v>0</v>
      </c>
      <c r="BK162" s="110">
        <f t="shared" ref="BK162" si="5147">SUM(BK163:BK165)</f>
        <v>0</v>
      </c>
      <c r="BL162" s="110">
        <f t="shared" ref="BL162" si="5148">SUM(BL163:BL165)</f>
        <v>2</v>
      </c>
      <c r="BM162" s="110">
        <f t="shared" ref="BM162" si="5149">SUM(BM163:BM165)</f>
        <v>672227.86</v>
      </c>
      <c r="BN162" s="126">
        <f t="shared" si="5093"/>
        <v>1.5</v>
      </c>
      <c r="BO162" s="126">
        <f t="shared" si="5094"/>
        <v>504170.89685000002</v>
      </c>
      <c r="BP162" s="110"/>
      <c r="BQ162" s="110"/>
      <c r="BR162" s="110">
        <f t="shared" si="309"/>
        <v>0</v>
      </c>
      <c r="BS162" s="110">
        <f t="shared" si="310"/>
        <v>0</v>
      </c>
      <c r="BT162" s="110">
        <f>SUM(BT163:BT165)</f>
        <v>0</v>
      </c>
      <c r="BU162" s="110">
        <f t="shared" ref="BU162" si="5150">SUM(BU163:BU165)</f>
        <v>0</v>
      </c>
      <c r="BV162" s="110">
        <f t="shared" ref="BV162" si="5151">SUM(BV163:BV165)</f>
        <v>0</v>
      </c>
      <c r="BW162" s="110">
        <f t="shared" ref="BW162" si="5152">SUM(BW163:BW165)</f>
        <v>0</v>
      </c>
      <c r="BX162" s="110">
        <f t="shared" ref="BX162" si="5153">SUM(BX163:BX165)</f>
        <v>0</v>
      </c>
      <c r="BY162" s="110">
        <f t="shared" ref="BY162" si="5154">SUM(BY163:BY165)</f>
        <v>0</v>
      </c>
      <c r="BZ162" s="126">
        <f t="shared" si="5097"/>
        <v>0</v>
      </c>
      <c r="CA162" s="126">
        <f t="shared" si="5098"/>
        <v>0</v>
      </c>
      <c r="CB162" s="110"/>
      <c r="CC162" s="110"/>
      <c r="CD162" s="110">
        <f t="shared" si="316"/>
        <v>0</v>
      </c>
      <c r="CE162" s="110">
        <f t="shared" si="317"/>
        <v>0</v>
      </c>
      <c r="CF162" s="110">
        <f>SUM(CF163:CF165)</f>
        <v>0</v>
      </c>
      <c r="CG162" s="110">
        <f t="shared" ref="CG162" si="5155">SUM(CG163:CG165)</f>
        <v>0</v>
      </c>
      <c r="CH162" s="110">
        <f t="shared" ref="CH162" si="5156">SUM(CH163:CH165)</f>
        <v>0</v>
      </c>
      <c r="CI162" s="110">
        <f t="shared" ref="CI162" si="5157">SUM(CI163:CI165)</f>
        <v>0</v>
      </c>
      <c r="CJ162" s="110">
        <f t="shared" ref="CJ162" si="5158">SUM(CJ163:CJ165)</f>
        <v>0</v>
      </c>
      <c r="CK162" s="110">
        <f t="shared" ref="CK162" si="5159">SUM(CK163:CK165)</f>
        <v>0</v>
      </c>
      <c r="CL162" s="126">
        <f t="shared" si="5101"/>
        <v>0</v>
      </c>
      <c r="CM162" s="126">
        <f t="shared" si="5102"/>
        <v>0</v>
      </c>
      <c r="CN162" s="110"/>
      <c r="CO162" s="110"/>
      <c r="CP162" s="110">
        <f t="shared" si="323"/>
        <v>0</v>
      </c>
      <c r="CQ162" s="110">
        <f t="shared" si="324"/>
        <v>0</v>
      </c>
      <c r="CR162" s="110">
        <f>SUM(CR163:CR165)</f>
        <v>0</v>
      </c>
      <c r="CS162" s="110">
        <f t="shared" ref="CS162" si="5160">SUM(CS163:CS165)</f>
        <v>0</v>
      </c>
      <c r="CT162" s="110">
        <f t="shared" ref="CT162" si="5161">SUM(CT163:CT165)</f>
        <v>0</v>
      </c>
      <c r="CU162" s="110">
        <f t="shared" ref="CU162" si="5162">SUM(CU163:CU165)</f>
        <v>0</v>
      </c>
      <c r="CV162" s="110">
        <f t="shared" ref="CV162" si="5163">SUM(CV163:CV165)</f>
        <v>0</v>
      </c>
      <c r="CW162" s="110">
        <f t="shared" ref="CW162" si="5164">SUM(CW163:CW165)</f>
        <v>0</v>
      </c>
      <c r="CX162" s="126">
        <f t="shared" si="5105"/>
        <v>0</v>
      </c>
      <c r="CY162" s="126">
        <f t="shared" si="5106"/>
        <v>0</v>
      </c>
      <c r="CZ162" s="110"/>
      <c r="DA162" s="110"/>
      <c r="DB162" s="110">
        <f t="shared" si="330"/>
        <v>0</v>
      </c>
      <c r="DC162" s="110">
        <f t="shared" si="331"/>
        <v>0</v>
      </c>
      <c r="DD162" s="110">
        <f>SUM(DD163:DD165)</f>
        <v>0</v>
      </c>
      <c r="DE162" s="110">
        <f t="shared" ref="DE162" si="5165">SUM(DE163:DE165)</f>
        <v>0</v>
      </c>
      <c r="DF162" s="110">
        <f t="shared" ref="DF162" si="5166">SUM(DF163:DF165)</f>
        <v>0</v>
      </c>
      <c r="DG162" s="110">
        <f t="shared" ref="DG162" si="5167">SUM(DG163:DG165)</f>
        <v>0</v>
      </c>
      <c r="DH162" s="110">
        <f t="shared" ref="DH162" si="5168">SUM(DH163:DH165)</f>
        <v>0</v>
      </c>
      <c r="DI162" s="110">
        <f t="shared" ref="DI162" si="5169">SUM(DI163:DI165)</f>
        <v>0</v>
      </c>
      <c r="DJ162" s="126">
        <f t="shared" si="5109"/>
        <v>0</v>
      </c>
      <c r="DK162" s="126">
        <f t="shared" si="5110"/>
        <v>0</v>
      </c>
      <c r="DL162" s="110"/>
      <c r="DM162" s="110"/>
      <c r="DN162" s="110">
        <f t="shared" si="337"/>
        <v>0</v>
      </c>
      <c r="DO162" s="110">
        <f t="shared" si="338"/>
        <v>0</v>
      </c>
      <c r="DP162" s="110">
        <f>SUM(DP163:DP165)</f>
        <v>0</v>
      </c>
      <c r="DQ162" s="110">
        <f t="shared" ref="DQ162" si="5170">SUM(DQ163:DQ165)</f>
        <v>0</v>
      </c>
      <c r="DR162" s="110">
        <f t="shared" ref="DR162" si="5171">SUM(DR163:DR165)</f>
        <v>0</v>
      </c>
      <c r="DS162" s="110">
        <f t="shared" ref="DS162" si="5172">SUM(DS163:DS165)</f>
        <v>0</v>
      </c>
      <c r="DT162" s="110">
        <f t="shared" ref="DT162" si="5173">SUM(DT163:DT165)</f>
        <v>0</v>
      </c>
      <c r="DU162" s="110">
        <f t="shared" ref="DU162" si="5174">SUM(DU163:DU165)</f>
        <v>0</v>
      </c>
      <c r="DV162" s="126">
        <f t="shared" si="5113"/>
        <v>0</v>
      </c>
      <c r="DW162" s="126">
        <f t="shared" si="5114"/>
        <v>0</v>
      </c>
      <c r="DX162" s="110"/>
      <c r="DY162" s="110">
        <v>0</v>
      </c>
      <c r="DZ162" s="110">
        <f t="shared" si="344"/>
        <v>0</v>
      </c>
      <c r="EA162" s="110">
        <f t="shared" si="345"/>
        <v>0</v>
      </c>
      <c r="EB162" s="110">
        <f>SUM(EB163:EB165)</f>
        <v>0</v>
      </c>
      <c r="EC162" s="110">
        <f t="shared" ref="EC162" si="5175">SUM(EC163:EC165)</f>
        <v>0</v>
      </c>
      <c r="ED162" s="110">
        <f t="shared" ref="ED162" si="5176">SUM(ED163:ED165)</f>
        <v>0</v>
      </c>
      <c r="EE162" s="110">
        <f t="shared" ref="EE162" si="5177">SUM(EE163:EE165)</f>
        <v>0</v>
      </c>
      <c r="EF162" s="110">
        <f t="shared" ref="EF162" si="5178">SUM(EF163:EF165)</f>
        <v>0</v>
      </c>
      <c r="EG162" s="110">
        <f t="shared" ref="EG162" si="5179">SUM(EG163:EG165)</f>
        <v>0</v>
      </c>
      <c r="EH162" s="126">
        <f t="shared" si="5117"/>
        <v>0</v>
      </c>
      <c r="EI162" s="126">
        <f t="shared" si="5118"/>
        <v>0</v>
      </c>
      <c r="EJ162" s="110"/>
      <c r="EK162" s="110">
        <v>0</v>
      </c>
      <c r="EL162" s="110">
        <f t="shared" si="351"/>
        <v>0</v>
      </c>
      <c r="EM162" s="110">
        <f t="shared" si="352"/>
        <v>0</v>
      </c>
      <c r="EN162" s="110">
        <f>SUM(EN163:EN165)</f>
        <v>0</v>
      </c>
      <c r="EO162" s="110">
        <f t="shared" ref="EO162" si="5180">SUM(EO163:EO165)</f>
        <v>0</v>
      </c>
      <c r="EP162" s="110">
        <f t="shared" ref="EP162" si="5181">SUM(EP163:EP165)</f>
        <v>0</v>
      </c>
      <c r="EQ162" s="110">
        <f t="shared" ref="EQ162" si="5182">SUM(EQ163:EQ165)</f>
        <v>0</v>
      </c>
      <c r="ER162" s="110">
        <f t="shared" ref="ER162" si="5183">SUM(ER163:ER165)</f>
        <v>0</v>
      </c>
      <c r="ES162" s="110">
        <f t="shared" ref="ES162" si="5184">SUM(ES163:ES165)</f>
        <v>0</v>
      </c>
      <c r="ET162" s="126">
        <f t="shared" si="5121"/>
        <v>0</v>
      </c>
      <c r="EU162" s="126">
        <f t="shared" si="5122"/>
        <v>0</v>
      </c>
      <c r="EV162" s="110"/>
      <c r="EW162" s="110"/>
      <c r="EX162" s="110">
        <f t="shared" si="358"/>
        <v>0</v>
      </c>
      <c r="EY162" s="110">
        <f t="shared" si="359"/>
        <v>0</v>
      </c>
      <c r="EZ162" s="110">
        <f>SUM(EZ163:EZ165)</f>
        <v>0</v>
      </c>
      <c r="FA162" s="110">
        <f t="shared" ref="FA162" si="5185">SUM(FA163:FA165)</f>
        <v>0</v>
      </c>
      <c r="FB162" s="110">
        <f t="shared" ref="FB162" si="5186">SUM(FB163:FB165)</f>
        <v>0</v>
      </c>
      <c r="FC162" s="110">
        <f t="shared" ref="FC162" si="5187">SUM(FC163:FC165)</f>
        <v>0</v>
      </c>
      <c r="FD162" s="110">
        <f t="shared" ref="FD162" si="5188">SUM(FD163:FD165)</f>
        <v>0</v>
      </c>
      <c r="FE162" s="110">
        <f t="shared" ref="FE162" si="5189">SUM(FE163:FE165)</f>
        <v>0</v>
      </c>
      <c r="FF162" s="126">
        <f t="shared" si="5057"/>
        <v>0</v>
      </c>
      <c r="FG162" s="126">
        <f t="shared" si="5058"/>
        <v>0</v>
      </c>
      <c r="FH162" s="110"/>
      <c r="FI162" s="110"/>
      <c r="FJ162" s="110">
        <f t="shared" si="365"/>
        <v>0</v>
      </c>
      <c r="FK162" s="110">
        <f t="shared" si="366"/>
        <v>0</v>
      </c>
      <c r="FL162" s="110">
        <f>SUM(FL163:FL165)</f>
        <v>0</v>
      </c>
      <c r="FM162" s="110">
        <f t="shared" ref="FM162" si="5190">SUM(FM163:FM165)</f>
        <v>0</v>
      </c>
      <c r="FN162" s="110">
        <f t="shared" ref="FN162" si="5191">SUM(FN163:FN165)</f>
        <v>0</v>
      </c>
      <c r="FO162" s="110">
        <f t="shared" ref="FO162" si="5192">SUM(FO163:FO165)</f>
        <v>0</v>
      </c>
      <c r="FP162" s="110">
        <f t="shared" ref="FP162" si="5193">SUM(FP163:FP165)</f>
        <v>0</v>
      </c>
      <c r="FQ162" s="110">
        <f t="shared" ref="FQ162" si="5194">SUM(FQ163:FQ165)</f>
        <v>0</v>
      </c>
      <c r="FR162" s="126">
        <f t="shared" si="5061"/>
        <v>0</v>
      </c>
      <c r="FS162" s="126">
        <f t="shared" si="5062"/>
        <v>0</v>
      </c>
      <c r="FT162" s="110"/>
      <c r="FU162" s="110"/>
      <c r="FV162" s="110">
        <f t="shared" si="372"/>
        <v>0</v>
      </c>
      <c r="FW162" s="110">
        <f t="shared" si="373"/>
        <v>0</v>
      </c>
      <c r="FX162" s="110">
        <f>SUM(FX163:FX165)</f>
        <v>0</v>
      </c>
      <c r="FY162" s="110">
        <f t="shared" ref="FY162" si="5195">SUM(FY163:FY165)</f>
        <v>0</v>
      </c>
      <c r="FZ162" s="110">
        <f t="shared" ref="FZ162" si="5196">SUM(FZ163:FZ165)</f>
        <v>0</v>
      </c>
      <c r="GA162" s="110">
        <f t="shared" ref="GA162" si="5197">SUM(GA163:GA165)</f>
        <v>0</v>
      </c>
      <c r="GB162" s="110">
        <f t="shared" ref="GB162" si="5198">SUM(GB163:GB165)</f>
        <v>0</v>
      </c>
      <c r="GC162" s="110">
        <f t="shared" ref="GC162" si="5199">SUM(GC163:GC165)</f>
        <v>0</v>
      </c>
      <c r="GD162" s="126">
        <f t="shared" si="5065"/>
        <v>0</v>
      </c>
      <c r="GE162" s="126">
        <f t="shared" si="5066"/>
        <v>0</v>
      </c>
      <c r="GF162" s="110">
        <f>H162+T162+AF162+AR162+BD162+BP162+CB162+CN162+CZ162+DL162+DX162+EJ162+EV162+FH162+FT162</f>
        <v>5</v>
      </c>
      <c r="GG162" s="110">
        <f>I162+U162+AG162+AS162+BE162+BQ162+CC162+CO162+DA162+DM162+DY162+EK162+EW162+FI162+FU162</f>
        <v>1680569.6315000001</v>
      </c>
      <c r="GH162" s="133">
        <f>SUM(GF162/12*$A$2)</f>
        <v>1.25</v>
      </c>
      <c r="GI162" s="199">
        <f>SUM(GG162/12*$A$2)</f>
        <v>420142.40787500003</v>
      </c>
      <c r="GJ162" s="110">
        <f>SUM(GJ163:GJ165)</f>
        <v>2</v>
      </c>
      <c r="GK162" s="110">
        <f t="shared" ref="GK162" si="5200">SUM(GK163:GK165)</f>
        <v>672227.86</v>
      </c>
      <c r="GL162" s="110">
        <f t="shared" ref="GL162" si="5201">SUM(GL163:GL165)</f>
        <v>0</v>
      </c>
      <c r="GM162" s="110">
        <f t="shared" ref="GM162" si="5202">SUM(GM163:GM165)</f>
        <v>0</v>
      </c>
      <c r="GN162" s="110">
        <f t="shared" ref="GN162" si="5203">SUM(GN163:GN165)</f>
        <v>2</v>
      </c>
      <c r="GO162" s="110">
        <f t="shared" ref="GO162" si="5204">SUM(GO163:GO165)</f>
        <v>672227.86</v>
      </c>
      <c r="GP162" s="110">
        <f t="shared" si="4742"/>
        <v>0.75</v>
      </c>
      <c r="GQ162" s="110">
        <f t="shared" si="4743"/>
        <v>252085.45212499995</v>
      </c>
      <c r="GR162" s="147"/>
      <c r="GS162" s="81"/>
      <c r="GT162" s="183">
        <v>336113.92629999999</v>
      </c>
      <c r="GU162" s="183">
        <f t="shared" si="4432"/>
        <v>336113.93</v>
      </c>
    </row>
    <row r="163" spans="2:203" ht="144" hidden="1" x14ac:dyDescent="0.2">
      <c r="B163" s="81" t="s">
        <v>305</v>
      </c>
      <c r="C163" s="84" t="s">
        <v>306</v>
      </c>
      <c r="D163" s="85">
        <v>429</v>
      </c>
      <c r="E163" s="86" t="s">
        <v>307</v>
      </c>
      <c r="F163" s="89">
        <v>37</v>
      </c>
      <c r="G163" s="101">
        <v>336113.92629999999</v>
      </c>
      <c r="H163" s="102"/>
      <c r="I163" s="102"/>
      <c r="J163" s="102"/>
      <c r="K163" s="102"/>
      <c r="L163" s="102">
        <f>VLOOKUP($D163,'факт '!$D$7:$AQ$89,3,0)</f>
        <v>0</v>
      </c>
      <c r="M163" s="102">
        <f>VLOOKUP($D163,'факт '!$D$7:$AQ$89,4,0)</f>
        <v>0</v>
      </c>
      <c r="N163" s="102"/>
      <c r="O163" s="102"/>
      <c r="P163" s="102">
        <f>SUM(L163+N163)</f>
        <v>0</v>
      </c>
      <c r="Q163" s="102">
        <f>SUM(M163+O163)</f>
        <v>0</v>
      </c>
      <c r="R163" s="103">
        <f t="shared" ref="R163" si="5205">SUM(L163-J163)</f>
        <v>0</v>
      </c>
      <c r="S163" s="103">
        <f t="shared" si="5078"/>
        <v>0</v>
      </c>
      <c r="T163" s="102"/>
      <c r="U163" s="102"/>
      <c r="V163" s="102"/>
      <c r="W163" s="102"/>
      <c r="X163" s="102">
        <f>VLOOKUP($D163,'факт '!$D$7:$AQ$89,7,0)</f>
        <v>0</v>
      </c>
      <c r="Y163" s="102">
        <f>VLOOKUP($D163,'факт '!$D$7:$AQ$89,8,0)</f>
        <v>0</v>
      </c>
      <c r="Z163" s="102">
        <f>VLOOKUP($D163,'факт '!$D$7:$AQ$89,9,0)</f>
        <v>0</v>
      </c>
      <c r="AA163" s="102">
        <f>VLOOKUP($D163,'факт '!$D$7:$AQ$89,10,0)</f>
        <v>0</v>
      </c>
      <c r="AB163" s="102">
        <f>SUM(X163+Z163)</f>
        <v>0</v>
      </c>
      <c r="AC163" s="102">
        <f>SUM(Y163+AA163)</f>
        <v>0</v>
      </c>
      <c r="AD163" s="103">
        <f t="shared" si="5081"/>
        <v>0</v>
      </c>
      <c r="AE163" s="103">
        <f t="shared" si="5082"/>
        <v>0</v>
      </c>
      <c r="AF163" s="102"/>
      <c r="AG163" s="102"/>
      <c r="AH163" s="102"/>
      <c r="AI163" s="102"/>
      <c r="AJ163" s="102">
        <f>VLOOKUP($D163,'факт '!$D$7:$AQ$89,5,0)</f>
        <v>0</v>
      </c>
      <c r="AK163" s="102">
        <f>VLOOKUP($D163,'факт '!$D$7:$AQ$89,6,0)</f>
        <v>0</v>
      </c>
      <c r="AL163" s="102"/>
      <c r="AM163" s="102"/>
      <c r="AN163" s="102">
        <f>SUM(AJ163+AL163)</f>
        <v>0</v>
      </c>
      <c r="AO163" s="102">
        <f>SUM(AK163+AM163)</f>
        <v>0</v>
      </c>
      <c r="AP163" s="103">
        <f t="shared" si="5085"/>
        <v>0</v>
      </c>
      <c r="AQ163" s="103">
        <f t="shared" si="5086"/>
        <v>0</v>
      </c>
      <c r="AR163" s="102"/>
      <c r="AS163" s="102"/>
      <c r="AT163" s="102"/>
      <c r="AU163" s="102"/>
      <c r="AV163" s="102">
        <f>VLOOKUP($D163,'факт '!$D$7:$AQ$89,11,0)</f>
        <v>0</v>
      </c>
      <c r="AW163" s="102">
        <f>VLOOKUP($D163,'факт '!$D$7:$AQ$89,12,0)</f>
        <v>0</v>
      </c>
      <c r="AX163" s="102"/>
      <c r="AY163" s="102"/>
      <c r="AZ163" s="102">
        <f>SUM(AV163+AX163)</f>
        <v>0</v>
      </c>
      <c r="BA163" s="102">
        <f>SUM(AW163+AY163)</f>
        <v>0</v>
      </c>
      <c r="BB163" s="103">
        <f t="shared" si="5089"/>
        <v>0</v>
      </c>
      <c r="BC163" s="103">
        <f t="shared" si="5090"/>
        <v>0</v>
      </c>
      <c r="BD163" s="102"/>
      <c r="BE163" s="102"/>
      <c r="BF163" s="102"/>
      <c r="BG163" s="102"/>
      <c r="BH163" s="102">
        <f>VLOOKUP($D163,'факт '!$D$7:$AQ$89,15,0)</f>
        <v>2</v>
      </c>
      <c r="BI163" s="102">
        <f>VLOOKUP($D163,'факт '!$D$7:$AQ$89,16,0)</f>
        <v>672227.86</v>
      </c>
      <c r="BJ163" s="102">
        <f>VLOOKUP($D163,'факт '!$D$7:$AQ$89,17,0)</f>
        <v>0</v>
      </c>
      <c r="BK163" s="102">
        <f>VLOOKUP($D163,'факт '!$D$7:$AQ$89,18,0)</f>
        <v>0</v>
      </c>
      <c r="BL163" s="102">
        <f>SUM(BH163+BJ163)</f>
        <v>2</v>
      </c>
      <c r="BM163" s="102">
        <f>SUM(BI163+BK163)</f>
        <v>672227.86</v>
      </c>
      <c r="BN163" s="103">
        <f t="shared" si="5093"/>
        <v>2</v>
      </c>
      <c r="BO163" s="103">
        <f t="shared" si="5094"/>
        <v>672227.86</v>
      </c>
      <c r="BP163" s="102"/>
      <c r="BQ163" s="102"/>
      <c r="BR163" s="102"/>
      <c r="BS163" s="102"/>
      <c r="BT163" s="102">
        <f>VLOOKUP($D163,'факт '!$D$7:$AQ$89,19,0)</f>
        <v>0</v>
      </c>
      <c r="BU163" s="102">
        <f>VLOOKUP($D163,'факт '!$D$7:$AQ$89,20,0)</f>
        <v>0</v>
      </c>
      <c r="BV163" s="102">
        <f>VLOOKUP($D163,'факт '!$D$7:$AQ$89,21,0)</f>
        <v>0</v>
      </c>
      <c r="BW163" s="102">
        <f>VLOOKUP($D163,'факт '!$D$7:$AQ$89,22,0)</f>
        <v>0</v>
      </c>
      <c r="BX163" s="102">
        <f>SUM(BT163+BV163)</f>
        <v>0</v>
      </c>
      <c r="BY163" s="102">
        <f>SUM(BU163+BW163)</f>
        <v>0</v>
      </c>
      <c r="BZ163" s="103">
        <f t="shared" si="5097"/>
        <v>0</v>
      </c>
      <c r="CA163" s="103">
        <f t="shared" si="5098"/>
        <v>0</v>
      </c>
      <c r="CB163" s="102"/>
      <c r="CC163" s="102"/>
      <c r="CD163" s="102"/>
      <c r="CE163" s="102"/>
      <c r="CF163" s="102">
        <f>VLOOKUP($D163,'факт '!$D$7:$AQ$89,23,0)</f>
        <v>0</v>
      </c>
      <c r="CG163" s="102">
        <f>VLOOKUP($D163,'факт '!$D$7:$AQ$89,24,0)</f>
        <v>0</v>
      </c>
      <c r="CH163" s="102">
        <f>VLOOKUP($D163,'факт '!$D$7:$AQ$89,25,0)</f>
        <v>0</v>
      </c>
      <c r="CI163" s="102">
        <f>VLOOKUP($D163,'факт '!$D$7:$AQ$89,26,0)</f>
        <v>0</v>
      </c>
      <c r="CJ163" s="102">
        <f>SUM(CF163+CH163)</f>
        <v>0</v>
      </c>
      <c r="CK163" s="102">
        <f>SUM(CG163+CI163)</f>
        <v>0</v>
      </c>
      <c r="CL163" s="103">
        <f t="shared" si="5101"/>
        <v>0</v>
      </c>
      <c r="CM163" s="103">
        <f t="shared" si="5102"/>
        <v>0</v>
      </c>
      <c r="CN163" s="102"/>
      <c r="CO163" s="102"/>
      <c r="CP163" s="102"/>
      <c r="CQ163" s="102"/>
      <c r="CR163" s="102">
        <f>VLOOKUP($D163,'факт '!$D$7:$AQ$89,27,0)</f>
        <v>0</v>
      </c>
      <c r="CS163" s="102">
        <f>VLOOKUP($D163,'факт '!$D$7:$AQ$89,28,0)</f>
        <v>0</v>
      </c>
      <c r="CT163" s="102">
        <f>VLOOKUP($D163,'факт '!$D$7:$AQ$89,29,0)</f>
        <v>0</v>
      </c>
      <c r="CU163" s="102">
        <f>VLOOKUP($D163,'факт '!$D$7:$AQ$89,30,0)</f>
        <v>0</v>
      </c>
      <c r="CV163" s="102">
        <f>SUM(CR163+CT163)</f>
        <v>0</v>
      </c>
      <c r="CW163" s="102">
        <f>SUM(CS163+CU163)</f>
        <v>0</v>
      </c>
      <c r="CX163" s="103">
        <f t="shared" si="5105"/>
        <v>0</v>
      </c>
      <c r="CY163" s="103">
        <f t="shared" si="5106"/>
        <v>0</v>
      </c>
      <c r="CZ163" s="102"/>
      <c r="DA163" s="102"/>
      <c r="DB163" s="102"/>
      <c r="DC163" s="102"/>
      <c r="DD163" s="102">
        <f>VLOOKUP($D163,'факт '!$D$7:$AQ$89,31,0)</f>
        <v>0</v>
      </c>
      <c r="DE163" s="102">
        <f>VLOOKUP($D163,'факт '!$D$7:$AQ$89,32,0)</f>
        <v>0</v>
      </c>
      <c r="DF163" s="102"/>
      <c r="DG163" s="102"/>
      <c r="DH163" s="102">
        <f>SUM(DD163+DF163)</f>
        <v>0</v>
      </c>
      <c r="DI163" s="102">
        <f>SUM(DE163+DG163)</f>
        <v>0</v>
      </c>
      <c r="DJ163" s="103">
        <f t="shared" si="5109"/>
        <v>0</v>
      </c>
      <c r="DK163" s="103">
        <f t="shared" si="5110"/>
        <v>0</v>
      </c>
      <c r="DL163" s="102"/>
      <c r="DM163" s="102"/>
      <c r="DN163" s="102"/>
      <c r="DO163" s="102"/>
      <c r="DP163" s="102">
        <f>VLOOKUP($D163,'факт '!$D$7:$AQ$89,13,0)</f>
        <v>0</v>
      </c>
      <c r="DQ163" s="102">
        <f>VLOOKUP($D163,'факт '!$D$7:$AQ$89,14,0)</f>
        <v>0</v>
      </c>
      <c r="DR163" s="102"/>
      <c r="DS163" s="102"/>
      <c r="DT163" s="102">
        <f>SUM(DP163+DR163)</f>
        <v>0</v>
      </c>
      <c r="DU163" s="102">
        <f>SUM(DQ163+DS163)</f>
        <v>0</v>
      </c>
      <c r="DV163" s="103">
        <f t="shared" si="5113"/>
        <v>0</v>
      </c>
      <c r="DW163" s="103">
        <f t="shared" si="5114"/>
        <v>0</v>
      </c>
      <c r="DX163" s="102"/>
      <c r="DY163" s="102"/>
      <c r="DZ163" s="102"/>
      <c r="EA163" s="102"/>
      <c r="EB163" s="102">
        <f>VLOOKUP($D163,'факт '!$D$7:$AQ$89,33,0)</f>
        <v>0</v>
      </c>
      <c r="EC163" s="102">
        <f>VLOOKUP($D163,'факт '!$D$7:$AQ$89,34,0)</f>
        <v>0</v>
      </c>
      <c r="ED163" s="102">
        <f>VLOOKUP($D163,'факт '!$D$7:$AQ$89,35,0)</f>
        <v>0</v>
      </c>
      <c r="EE163" s="102">
        <f>VLOOKUP($D163,'факт '!$D$7:$AQ$89,36,0)</f>
        <v>0</v>
      </c>
      <c r="EF163" s="102">
        <f>SUM(EB163+ED163)</f>
        <v>0</v>
      </c>
      <c r="EG163" s="102">
        <f>SUM(EC163+EE163)</f>
        <v>0</v>
      </c>
      <c r="EH163" s="103">
        <f t="shared" si="5117"/>
        <v>0</v>
      </c>
      <c r="EI163" s="103">
        <f t="shared" si="5118"/>
        <v>0</v>
      </c>
      <c r="EJ163" s="102"/>
      <c r="EK163" s="102"/>
      <c r="EL163" s="102"/>
      <c r="EM163" s="102"/>
      <c r="EN163" s="102">
        <f>VLOOKUP($D163,'факт '!$D$7:$AQ$89,37,0)</f>
        <v>0</v>
      </c>
      <c r="EO163" s="102">
        <f>VLOOKUP($D163,'факт '!$D$7:$AQ$89,38,0)</f>
        <v>0</v>
      </c>
      <c r="EP163" s="102">
        <f>VLOOKUP($D163,'факт '!$D$7:$AQ$89,39,0)</f>
        <v>0</v>
      </c>
      <c r="EQ163" s="102">
        <f>VLOOKUP($D163,'факт '!$D$7:$AQ$89,40,0)</f>
        <v>0</v>
      </c>
      <c r="ER163" s="102">
        <f>SUM(EN163+EP163)</f>
        <v>0</v>
      </c>
      <c r="ES163" s="102">
        <f>SUM(EO163+EQ163)</f>
        <v>0</v>
      </c>
      <c r="ET163" s="103">
        <f t="shared" si="5121"/>
        <v>0</v>
      </c>
      <c r="EU163" s="103">
        <f t="shared" si="5122"/>
        <v>0</v>
      </c>
      <c r="EV163" s="102"/>
      <c r="EW163" s="102"/>
      <c r="EX163" s="102"/>
      <c r="EY163" s="102"/>
      <c r="EZ163" s="102"/>
      <c r="FA163" s="102"/>
      <c r="FB163" s="102"/>
      <c r="FC163" s="102"/>
      <c r="FD163" s="102">
        <f>SUM(EZ163+FB163)</f>
        <v>0</v>
      </c>
      <c r="FE163" s="102">
        <f>SUM(FA163+FC163)</f>
        <v>0</v>
      </c>
      <c r="FF163" s="103">
        <f t="shared" si="5057"/>
        <v>0</v>
      </c>
      <c r="FG163" s="103">
        <f t="shared" si="5058"/>
        <v>0</v>
      </c>
      <c r="FH163" s="102"/>
      <c r="FI163" s="102"/>
      <c r="FJ163" s="102"/>
      <c r="FK163" s="102"/>
      <c r="FL163" s="102"/>
      <c r="FM163" s="102"/>
      <c r="FN163" s="102"/>
      <c r="FO163" s="102"/>
      <c r="FP163" s="102">
        <f>SUM(FL163+FN163)</f>
        <v>0</v>
      </c>
      <c r="FQ163" s="102">
        <f>SUM(FM163+FO163)</f>
        <v>0</v>
      </c>
      <c r="FR163" s="103">
        <f t="shared" si="5061"/>
        <v>0</v>
      </c>
      <c r="FS163" s="103">
        <f t="shared" si="5062"/>
        <v>0</v>
      </c>
      <c r="FT163" s="102"/>
      <c r="FU163" s="102"/>
      <c r="FV163" s="102"/>
      <c r="FW163" s="102"/>
      <c r="FX163" s="102"/>
      <c r="FY163" s="102"/>
      <c r="FZ163" s="102"/>
      <c r="GA163" s="102"/>
      <c r="GB163" s="102">
        <f>SUM(FX163+FZ163)</f>
        <v>0</v>
      </c>
      <c r="GC163" s="102">
        <f>SUM(FY163+GA163)</f>
        <v>0</v>
      </c>
      <c r="GD163" s="103">
        <f t="shared" si="5065"/>
        <v>0</v>
      </c>
      <c r="GE163" s="103">
        <f t="shared" si="5066"/>
        <v>0</v>
      </c>
      <c r="GF163" s="102">
        <f t="shared" ref="GF163:GF165" si="5206">SUM(H163,T163,AF163,AR163,BD163,BP163,CB163,CN163,CZ163,DL163,DX163,EJ163,EV163)</f>
        <v>0</v>
      </c>
      <c r="GG163" s="102">
        <f t="shared" ref="GG163:GG165" si="5207">SUM(I163,U163,AG163,AS163,BE163,BQ163,CC163,CO163,DA163,DM163,DY163,EK163,EW163)</f>
        <v>0</v>
      </c>
      <c r="GH163" s="102">
        <f t="shared" ref="GH163:GH165" si="5208">SUM(J163,V163,AH163,AT163,BF163,BR163,CD163,CP163,DB163,DN163,DZ163,EL163,EX163)</f>
        <v>0</v>
      </c>
      <c r="GI163" s="102">
        <f t="shared" ref="GI163:GI165" si="5209">SUM(K163,W163,AI163,AU163,BG163,BS163,CE163,CQ163,DC163,DO163,EA163,EM163,EY163)</f>
        <v>0</v>
      </c>
      <c r="GJ163" s="102">
        <f t="shared" ref="GJ163" si="5210">SUM(L163,X163,AJ163,AV163,BH163,BT163,CF163,CR163,DD163,DP163,EB163,EN163,EZ163)</f>
        <v>2</v>
      </c>
      <c r="GK163" s="102">
        <f t="shared" ref="GK163" si="5211">SUM(M163,Y163,AK163,AW163,BI163,BU163,CG163,CS163,DE163,DQ163,EC163,EO163,FA163)</f>
        <v>672227.86</v>
      </c>
      <c r="GL163" s="102">
        <f t="shared" ref="GL163" si="5212">SUM(N163,Z163,AL163,AX163,BJ163,BV163,CH163,CT163,DF163,DR163,ED163,EP163,FB163)</f>
        <v>0</v>
      </c>
      <c r="GM163" s="102">
        <f t="shared" ref="GM163" si="5213">SUM(O163,AA163,AM163,AY163,BK163,BW163,CI163,CU163,DG163,DS163,EE163,EQ163,FC163)</f>
        <v>0</v>
      </c>
      <c r="GN163" s="102">
        <f t="shared" ref="GN163" si="5214">SUM(P163,AB163,AN163,AZ163,BL163,BX163,CJ163,CV163,DH163,DT163,EF163,ER163,FD163)</f>
        <v>2</v>
      </c>
      <c r="GO163" s="102">
        <f t="shared" ref="GO163" si="5215">SUM(Q163,AC163,AO163,BA163,BM163,BY163,CK163,CW163,DI163,DU163,EG163,ES163,FE163)</f>
        <v>672227.86</v>
      </c>
      <c r="GP163" s="102"/>
      <c r="GQ163" s="102"/>
      <c r="GR163" s="147"/>
      <c r="GS163" s="81"/>
      <c r="GT163" s="183">
        <v>336113.92629999999</v>
      </c>
      <c r="GU163" s="183">
        <f t="shared" si="4432"/>
        <v>336113.93</v>
      </c>
    </row>
    <row r="164" spans="2:203" hidden="1" x14ac:dyDescent="0.2">
      <c r="B164" s="81"/>
      <c r="C164" s="84"/>
      <c r="D164" s="85"/>
      <c r="E164" s="88"/>
      <c r="F164" s="89"/>
      <c r="G164" s="101"/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3"/>
      <c r="S164" s="103"/>
      <c r="T164" s="102"/>
      <c r="U164" s="102"/>
      <c r="V164" s="102"/>
      <c r="W164" s="102"/>
      <c r="X164" s="102"/>
      <c r="Y164" s="102"/>
      <c r="Z164" s="102"/>
      <c r="AA164" s="102"/>
      <c r="AB164" s="102"/>
      <c r="AC164" s="102"/>
      <c r="AD164" s="103"/>
      <c r="AE164" s="103"/>
      <c r="AF164" s="102"/>
      <c r="AG164" s="102"/>
      <c r="AH164" s="102"/>
      <c r="AI164" s="102"/>
      <c r="AJ164" s="102"/>
      <c r="AK164" s="102"/>
      <c r="AL164" s="102"/>
      <c r="AM164" s="102"/>
      <c r="AN164" s="102"/>
      <c r="AO164" s="102"/>
      <c r="AP164" s="103"/>
      <c r="AQ164" s="103"/>
      <c r="AR164" s="102"/>
      <c r="AS164" s="102"/>
      <c r="AT164" s="102"/>
      <c r="AU164" s="102"/>
      <c r="AV164" s="102"/>
      <c r="AW164" s="102"/>
      <c r="AX164" s="102"/>
      <c r="AY164" s="102"/>
      <c r="AZ164" s="102"/>
      <c r="BA164" s="102"/>
      <c r="BB164" s="103"/>
      <c r="BC164" s="103"/>
      <c r="BD164" s="102"/>
      <c r="BE164" s="102"/>
      <c r="BF164" s="102"/>
      <c r="BG164" s="102"/>
      <c r="BH164" s="102"/>
      <c r="BI164" s="102"/>
      <c r="BJ164" s="102"/>
      <c r="BK164" s="102"/>
      <c r="BL164" s="102"/>
      <c r="BM164" s="102"/>
      <c r="BN164" s="103"/>
      <c r="BO164" s="103"/>
      <c r="BP164" s="102"/>
      <c r="BQ164" s="102"/>
      <c r="BR164" s="102"/>
      <c r="BS164" s="102"/>
      <c r="BT164" s="102"/>
      <c r="BU164" s="102"/>
      <c r="BV164" s="102"/>
      <c r="BW164" s="102"/>
      <c r="BX164" s="102"/>
      <c r="BY164" s="102"/>
      <c r="BZ164" s="103"/>
      <c r="CA164" s="103"/>
      <c r="CB164" s="102"/>
      <c r="CC164" s="102"/>
      <c r="CD164" s="102"/>
      <c r="CE164" s="102"/>
      <c r="CF164" s="102"/>
      <c r="CG164" s="102"/>
      <c r="CH164" s="102"/>
      <c r="CI164" s="102"/>
      <c r="CJ164" s="102"/>
      <c r="CK164" s="102"/>
      <c r="CL164" s="103"/>
      <c r="CM164" s="103"/>
      <c r="CN164" s="102"/>
      <c r="CO164" s="102"/>
      <c r="CP164" s="102"/>
      <c r="CQ164" s="102"/>
      <c r="CR164" s="102"/>
      <c r="CS164" s="102"/>
      <c r="CT164" s="102"/>
      <c r="CU164" s="102"/>
      <c r="CV164" s="102"/>
      <c r="CW164" s="102"/>
      <c r="CX164" s="103"/>
      <c r="CY164" s="103"/>
      <c r="CZ164" s="102"/>
      <c r="DA164" s="102"/>
      <c r="DB164" s="102"/>
      <c r="DC164" s="102"/>
      <c r="DD164" s="102"/>
      <c r="DE164" s="102"/>
      <c r="DF164" s="102"/>
      <c r="DG164" s="102"/>
      <c r="DH164" s="102"/>
      <c r="DI164" s="102"/>
      <c r="DJ164" s="103"/>
      <c r="DK164" s="103"/>
      <c r="DL164" s="102"/>
      <c r="DM164" s="102"/>
      <c r="DN164" s="102"/>
      <c r="DO164" s="102"/>
      <c r="DP164" s="102"/>
      <c r="DQ164" s="102"/>
      <c r="DR164" s="102"/>
      <c r="DS164" s="102"/>
      <c r="DT164" s="102"/>
      <c r="DU164" s="102"/>
      <c r="DV164" s="103"/>
      <c r="DW164" s="103"/>
      <c r="DX164" s="102"/>
      <c r="DY164" s="102"/>
      <c r="DZ164" s="102"/>
      <c r="EA164" s="102"/>
      <c r="EB164" s="102"/>
      <c r="EC164" s="102"/>
      <c r="ED164" s="102"/>
      <c r="EE164" s="102"/>
      <c r="EF164" s="102"/>
      <c r="EG164" s="102"/>
      <c r="EH164" s="103"/>
      <c r="EI164" s="103"/>
      <c r="EJ164" s="102"/>
      <c r="EK164" s="102"/>
      <c r="EL164" s="102"/>
      <c r="EM164" s="102"/>
      <c r="EN164" s="102"/>
      <c r="EO164" s="102"/>
      <c r="EP164" s="102"/>
      <c r="EQ164" s="102"/>
      <c r="ER164" s="102"/>
      <c r="ES164" s="102"/>
      <c r="ET164" s="103"/>
      <c r="EU164" s="103"/>
      <c r="EV164" s="102"/>
      <c r="EW164" s="102"/>
      <c r="EX164" s="102"/>
      <c r="EY164" s="102"/>
      <c r="EZ164" s="102"/>
      <c r="FA164" s="102"/>
      <c r="FB164" s="102"/>
      <c r="FC164" s="102"/>
      <c r="FD164" s="102"/>
      <c r="FE164" s="102"/>
      <c r="FF164" s="103"/>
      <c r="FG164" s="103"/>
      <c r="FH164" s="102"/>
      <c r="FI164" s="102"/>
      <c r="FJ164" s="102"/>
      <c r="FK164" s="102"/>
      <c r="FL164" s="102"/>
      <c r="FM164" s="102"/>
      <c r="FN164" s="102"/>
      <c r="FO164" s="102"/>
      <c r="FP164" s="102"/>
      <c r="FQ164" s="102"/>
      <c r="FR164" s="103"/>
      <c r="FS164" s="103"/>
      <c r="FT164" s="102"/>
      <c r="FU164" s="102"/>
      <c r="FV164" s="102"/>
      <c r="FW164" s="102"/>
      <c r="FX164" s="102"/>
      <c r="FY164" s="102"/>
      <c r="FZ164" s="102"/>
      <c r="GA164" s="102"/>
      <c r="GB164" s="102"/>
      <c r="GC164" s="102"/>
      <c r="GD164" s="103"/>
      <c r="GE164" s="103"/>
      <c r="GF164" s="102"/>
      <c r="GG164" s="102"/>
      <c r="GH164" s="102"/>
      <c r="GI164" s="102"/>
      <c r="GJ164" s="102"/>
      <c r="GK164" s="102"/>
      <c r="GL164" s="102"/>
      <c r="GM164" s="102"/>
      <c r="GN164" s="102"/>
      <c r="GO164" s="102"/>
      <c r="GP164" s="102"/>
      <c r="GQ164" s="102"/>
      <c r="GR164" s="147"/>
      <c r="GS164" s="81"/>
      <c r="GT164" s="183"/>
      <c r="GU164" s="183"/>
    </row>
    <row r="165" spans="2:203" hidden="1" x14ac:dyDescent="0.2">
      <c r="B165" s="81"/>
      <c r="C165" s="84"/>
      <c r="D165" s="85"/>
      <c r="E165" s="88"/>
      <c r="F165" s="89"/>
      <c r="G165" s="101"/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3"/>
      <c r="S165" s="103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3"/>
      <c r="AE165" s="103"/>
      <c r="AF165" s="102"/>
      <c r="AG165" s="102"/>
      <c r="AH165" s="102"/>
      <c r="AI165" s="102"/>
      <c r="AJ165" s="102"/>
      <c r="AK165" s="102"/>
      <c r="AL165" s="102"/>
      <c r="AM165" s="102"/>
      <c r="AN165" s="102">
        <f t="shared" ref="AN165" si="5216">SUM(AJ165+AL165)</f>
        <v>0</v>
      </c>
      <c r="AO165" s="102">
        <f t="shared" ref="AO165" si="5217">SUM(AK165+AM165)</f>
        <v>0</v>
      </c>
      <c r="AP165" s="103"/>
      <c r="AQ165" s="103"/>
      <c r="AR165" s="102"/>
      <c r="AS165" s="102"/>
      <c r="AT165" s="102"/>
      <c r="AU165" s="102"/>
      <c r="AV165" s="102"/>
      <c r="AW165" s="102"/>
      <c r="AX165" s="102"/>
      <c r="AY165" s="102"/>
      <c r="AZ165" s="102">
        <f t="shared" ref="AZ165" si="5218">SUM(AV165+AX165)</f>
        <v>0</v>
      </c>
      <c r="BA165" s="102">
        <f t="shared" ref="BA165" si="5219">SUM(AW165+AY165)</f>
        <v>0</v>
      </c>
      <c r="BB165" s="103"/>
      <c r="BC165" s="103"/>
      <c r="BD165" s="102"/>
      <c r="BE165" s="102"/>
      <c r="BF165" s="102"/>
      <c r="BG165" s="102"/>
      <c r="BH165" s="102"/>
      <c r="BI165" s="102"/>
      <c r="BJ165" s="102"/>
      <c r="BK165" s="102"/>
      <c r="BL165" s="102"/>
      <c r="BM165" s="102"/>
      <c r="BN165" s="103"/>
      <c r="BO165" s="103"/>
      <c r="BP165" s="102"/>
      <c r="BQ165" s="102"/>
      <c r="BR165" s="102"/>
      <c r="BS165" s="102"/>
      <c r="BT165" s="102"/>
      <c r="BU165" s="102"/>
      <c r="BV165" s="102"/>
      <c r="BW165" s="102"/>
      <c r="BX165" s="102"/>
      <c r="BY165" s="102"/>
      <c r="BZ165" s="103"/>
      <c r="CA165" s="103"/>
      <c r="CB165" s="102"/>
      <c r="CC165" s="102"/>
      <c r="CD165" s="102"/>
      <c r="CE165" s="102"/>
      <c r="CF165" s="102"/>
      <c r="CG165" s="102"/>
      <c r="CH165" s="102"/>
      <c r="CI165" s="102"/>
      <c r="CJ165" s="102"/>
      <c r="CK165" s="102"/>
      <c r="CL165" s="103"/>
      <c r="CM165" s="103"/>
      <c r="CN165" s="102"/>
      <c r="CO165" s="102"/>
      <c r="CP165" s="102"/>
      <c r="CQ165" s="102"/>
      <c r="CR165" s="102"/>
      <c r="CS165" s="102"/>
      <c r="CT165" s="102"/>
      <c r="CU165" s="102"/>
      <c r="CV165" s="102"/>
      <c r="CW165" s="102"/>
      <c r="CX165" s="103"/>
      <c r="CY165" s="103"/>
      <c r="CZ165" s="102"/>
      <c r="DA165" s="102"/>
      <c r="DB165" s="102"/>
      <c r="DC165" s="102"/>
      <c r="DD165" s="102"/>
      <c r="DE165" s="102"/>
      <c r="DF165" s="102"/>
      <c r="DG165" s="102"/>
      <c r="DH165" s="102"/>
      <c r="DI165" s="102"/>
      <c r="DJ165" s="103"/>
      <c r="DK165" s="103"/>
      <c r="DL165" s="102"/>
      <c r="DM165" s="102"/>
      <c r="DN165" s="102"/>
      <c r="DO165" s="102"/>
      <c r="DP165" s="102"/>
      <c r="DQ165" s="102"/>
      <c r="DR165" s="102"/>
      <c r="DS165" s="102"/>
      <c r="DT165" s="102"/>
      <c r="DU165" s="102"/>
      <c r="DV165" s="103"/>
      <c r="DW165" s="103"/>
      <c r="DX165" s="102"/>
      <c r="DY165" s="102"/>
      <c r="DZ165" s="102"/>
      <c r="EA165" s="102"/>
      <c r="EB165" s="102"/>
      <c r="EC165" s="102"/>
      <c r="ED165" s="102"/>
      <c r="EE165" s="102"/>
      <c r="EF165" s="102"/>
      <c r="EG165" s="102"/>
      <c r="EH165" s="103"/>
      <c r="EI165" s="103"/>
      <c r="EJ165" s="102"/>
      <c r="EK165" s="102"/>
      <c r="EL165" s="102"/>
      <c r="EM165" s="102"/>
      <c r="EN165" s="102"/>
      <c r="EO165" s="102"/>
      <c r="EP165" s="102"/>
      <c r="EQ165" s="102"/>
      <c r="ER165" s="102"/>
      <c r="ES165" s="102"/>
      <c r="ET165" s="103"/>
      <c r="EU165" s="103"/>
      <c r="EV165" s="102"/>
      <c r="EW165" s="102"/>
      <c r="EX165" s="102"/>
      <c r="EY165" s="102"/>
      <c r="EZ165" s="102"/>
      <c r="FA165" s="102"/>
      <c r="FB165" s="102"/>
      <c r="FC165" s="102"/>
      <c r="FD165" s="102"/>
      <c r="FE165" s="102"/>
      <c r="FF165" s="103"/>
      <c r="FG165" s="103"/>
      <c r="FH165" s="102"/>
      <c r="FI165" s="102"/>
      <c r="FJ165" s="102"/>
      <c r="FK165" s="102"/>
      <c r="FL165" s="102"/>
      <c r="FM165" s="102"/>
      <c r="FN165" s="102"/>
      <c r="FO165" s="102"/>
      <c r="FP165" s="102"/>
      <c r="FQ165" s="102"/>
      <c r="FR165" s="103"/>
      <c r="FS165" s="103"/>
      <c r="FT165" s="102"/>
      <c r="FU165" s="102"/>
      <c r="FV165" s="102"/>
      <c r="FW165" s="102"/>
      <c r="FX165" s="102"/>
      <c r="FY165" s="102"/>
      <c r="FZ165" s="102"/>
      <c r="GA165" s="102"/>
      <c r="GB165" s="102"/>
      <c r="GC165" s="102"/>
      <c r="GD165" s="103"/>
      <c r="GE165" s="103"/>
      <c r="GF165" s="102">
        <f t="shared" si="5206"/>
        <v>0</v>
      </c>
      <c r="GG165" s="102">
        <f t="shared" si="5207"/>
        <v>0</v>
      </c>
      <c r="GH165" s="102">
        <f t="shared" si="5208"/>
        <v>0</v>
      </c>
      <c r="GI165" s="102">
        <f t="shared" si="5209"/>
        <v>0</v>
      </c>
      <c r="GJ165" s="102">
        <f t="shared" ref="GJ165" si="5220">SUM(L165,X165,AJ165,AV165,BH165,BT165,CF165,CR165,DD165,DP165,EB165,EN165,EZ165)</f>
        <v>0</v>
      </c>
      <c r="GK165" s="102">
        <f t="shared" ref="GK165" si="5221">SUM(M165,Y165,AK165,AW165,BI165,BU165,CG165,CS165,DE165,DQ165,EC165,EO165,FA165)</f>
        <v>0</v>
      </c>
      <c r="GL165" s="102">
        <f t="shared" ref="GL165" si="5222">SUM(N165,Z165,AL165,AX165,BJ165,BV165,CH165,CT165,DF165,DR165,ED165,EP165,FB165)</f>
        <v>0</v>
      </c>
      <c r="GM165" s="102">
        <f t="shared" ref="GM165" si="5223">SUM(O165,AA165,AM165,AY165,BK165,BW165,CI165,CU165,DG165,DS165,EE165,EQ165,FC165)</f>
        <v>0</v>
      </c>
      <c r="GN165" s="102">
        <f t="shared" ref="GN165" si="5224">SUM(P165,AB165,AN165,AZ165,BL165,BX165,CJ165,CV165,DH165,DT165,EF165,ER165,FD165)</f>
        <v>0</v>
      </c>
      <c r="GO165" s="102">
        <f t="shared" ref="GO165" si="5225">SUM(Q165,AC165,AO165,BA165,BM165,BY165,CK165,CW165,DI165,DU165,EG165,ES165,FE165)</f>
        <v>0</v>
      </c>
      <c r="GP165" s="102"/>
      <c r="GQ165" s="102"/>
      <c r="GR165" s="147"/>
      <c r="GS165" s="81"/>
      <c r="GT165" s="183"/>
      <c r="GU165" s="183"/>
    </row>
    <row r="166" spans="2:203" hidden="1" x14ac:dyDescent="0.2">
      <c r="B166" s="105"/>
      <c r="C166" s="106"/>
      <c r="D166" s="107"/>
      <c r="E166" s="108" t="s">
        <v>69</v>
      </c>
      <c r="F166" s="112"/>
      <c r="G166" s="109"/>
      <c r="H166" s="110">
        <f>SUM(H167:H175)</f>
        <v>35</v>
      </c>
      <c r="I166" s="110">
        <f t="shared" ref="I166:BS166" si="5226">SUM(I167:I175)</f>
        <v>3447978.3170000003</v>
      </c>
      <c r="J166" s="110">
        <f t="shared" si="5226"/>
        <v>8.75</v>
      </c>
      <c r="K166" s="110">
        <f t="shared" si="5226"/>
        <v>861994.57925000007</v>
      </c>
      <c r="L166" s="110">
        <f>SUM(L167,L175)</f>
        <v>4</v>
      </c>
      <c r="M166" s="110">
        <f t="shared" ref="M166:Q166" si="5227">SUM(M167,M175)</f>
        <v>394054.68</v>
      </c>
      <c r="N166" s="110">
        <f t="shared" si="5227"/>
        <v>0</v>
      </c>
      <c r="O166" s="110">
        <f t="shared" si="5227"/>
        <v>0</v>
      </c>
      <c r="P166" s="110">
        <f t="shared" si="5227"/>
        <v>4</v>
      </c>
      <c r="Q166" s="110">
        <f t="shared" si="5227"/>
        <v>394054.68</v>
      </c>
      <c r="R166" s="103">
        <f t="shared" si="5077"/>
        <v>-4.75</v>
      </c>
      <c r="S166" s="103">
        <f t="shared" si="5078"/>
        <v>-467939.89925000007</v>
      </c>
      <c r="T166" s="110">
        <f t="shared" si="5226"/>
        <v>0</v>
      </c>
      <c r="U166" s="110">
        <f t="shared" si="5226"/>
        <v>0</v>
      </c>
      <c r="V166" s="110">
        <f t="shared" si="5226"/>
        <v>0</v>
      </c>
      <c r="W166" s="110">
        <f t="shared" si="5226"/>
        <v>0</v>
      </c>
      <c r="X166" s="110">
        <f>SUM(X167,X175)</f>
        <v>0</v>
      </c>
      <c r="Y166" s="110">
        <f t="shared" ref="Y166" si="5228">SUM(Y167,Y175)</f>
        <v>0</v>
      </c>
      <c r="Z166" s="110">
        <f t="shared" ref="Z166" si="5229">SUM(Z167,Z175)</f>
        <v>0</v>
      </c>
      <c r="AA166" s="110">
        <f t="shared" ref="AA166" si="5230">SUM(AA167,AA175)</f>
        <v>0</v>
      </c>
      <c r="AB166" s="110">
        <f t="shared" ref="AB166" si="5231">SUM(AB167,AB175)</f>
        <v>0</v>
      </c>
      <c r="AC166" s="110">
        <f t="shared" ref="AC166" si="5232">SUM(AC167,AC175)</f>
        <v>0</v>
      </c>
      <c r="AD166" s="103">
        <f t="shared" ref="AD166:AD190" si="5233">SUM(X166-V166)</f>
        <v>0</v>
      </c>
      <c r="AE166" s="103">
        <f t="shared" ref="AE166:AE190" si="5234">SUM(Y166-W166)</f>
        <v>0</v>
      </c>
      <c r="AF166" s="110">
        <f t="shared" si="5226"/>
        <v>0</v>
      </c>
      <c r="AG166" s="110">
        <f t="shared" si="5226"/>
        <v>0</v>
      </c>
      <c r="AH166" s="110">
        <f t="shared" si="5226"/>
        <v>0</v>
      </c>
      <c r="AI166" s="110">
        <f t="shared" si="5226"/>
        <v>0</v>
      </c>
      <c r="AJ166" s="110">
        <f>SUM(AJ167,AJ175)</f>
        <v>0</v>
      </c>
      <c r="AK166" s="110">
        <f t="shared" ref="AK166" si="5235">SUM(AK167,AK175)</f>
        <v>0</v>
      </c>
      <c r="AL166" s="110">
        <f t="shared" ref="AL166" si="5236">SUM(AL167,AL175)</f>
        <v>0</v>
      </c>
      <c r="AM166" s="110">
        <f t="shared" ref="AM166" si="5237">SUM(AM167,AM175)</f>
        <v>0</v>
      </c>
      <c r="AN166" s="110">
        <f t="shared" ref="AN166" si="5238">SUM(AN167,AN175)</f>
        <v>0</v>
      </c>
      <c r="AO166" s="110">
        <f t="shared" ref="AO166" si="5239">SUM(AO167,AO175)</f>
        <v>0</v>
      </c>
      <c r="AP166" s="103">
        <f t="shared" ref="AP166:AP190" si="5240">SUM(AJ166-AH166)</f>
        <v>0</v>
      </c>
      <c r="AQ166" s="103">
        <f t="shared" ref="AQ166:AQ190" si="5241">SUM(AK166-AI166)</f>
        <v>0</v>
      </c>
      <c r="AR166" s="110">
        <f t="shared" si="5226"/>
        <v>0</v>
      </c>
      <c r="AS166" s="110">
        <f t="shared" si="5226"/>
        <v>0</v>
      </c>
      <c r="AT166" s="110">
        <f t="shared" si="5226"/>
        <v>0</v>
      </c>
      <c r="AU166" s="110">
        <f t="shared" si="5226"/>
        <v>0</v>
      </c>
      <c r="AV166" s="110">
        <f>SUM(AV167,AV175)</f>
        <v>0</v>
      </c>
      <c r="AW166" s="110">
        <f t="shared" ref="AW166" si="5242">SUM(AW167,AW175)</f>
        <v>0</v>
      </c>
      <c r="AX166" s="110">
        <f t="shared" ref="AX166" si="5243">SUM(AX167,AX175)</f>
        <v>0</v>
      </c>
      <c r="AY166" s="110">
        <f t="shared" ref="AY166" si="5244">SUM(AY167,AY175)</f>
        <v>0</v>
      </c>
      <c r="AZ166" s="110">
        <f t="shared" ref="AZ166" si="5245">SUM(AZ167,AZ175)</f>
        <v>0</v>
      </c>
      <c r="BA166" s="110">
        <f t="shared" ref="BA166" si="5246">SUM(BA167,BA175)</f>
        <v>0</v>
      </c>
      <c r="BB166" s="103">
        <f t="shared" ref="BB166:BB190" si="5247">SUM(AV166-AT166)</f>
        <v>0</v>
      </c>
      <c r="BC166" s="103">
        <f t="shared" ref="BC166:BC190" si="5248">SUM(AW166-AU166)</f>
        <v>0</v>
      </c>
      <c r="BD166" s="110">
        <f t="shared" si="5226"/>
        <v>35</v>
      </c>
      <c r="BE166" s="110">
        <f t="shared" si="5226"/>
        <v>3447978.3170000003</v>
      </c>
      <c r="BF166" s="110">
        <f t="shared" si="5226"/>
        <v>8.75</v>
      </c>
      <c r="BG166" s="110">
        <f t="shared" si="5226"/>
        <v>861994.57925000007</v>
      </c>
      <c r="BH166" s="110">
        <f>SUM(BH167,BH175)</f>
        <v>11</v>
      </c>
      <c r="BI166" s="110">
        <f t="shared" ref="BI166" si="5249">SUM(BI167,BI175)</f>
        <v>1083650.3699999999</v>
      </c>
      <c r="BJ166" s="110">
        <f t="shared" ref="BJ166" si="5250">SUM(BJ167,BJ175)</f>
        <v>2</v>
      </c>
      <c r="BK166" s="110">
        <f t="shared" ref="BK166" si="5251">SUM(BK167,BK175)</f>
        <v>197027.34</v>
      </c>
      <c r="BL166" s="110">
        <f t="shared" ref="BL166" si="5252">SUM(BL167,BL175)</f>
        <v>13</v>
      </c>
      <c r="BM166" s="110">
        <f t="shared" ref="BM166" si="5253">SUM(BM167,BM175)</f>
        <v>1280677.71</v>
      </c>
      <c r="BN166" s="103">
        <f t="shared" ref="BN166:BN190" si="5254">SUM(BH166-BF166)</f>
        <v>2.25</v>
      </c>
      <c r="BO166" s="103">
        <f t="shared" ref="BO166:BO190" si="5255">SUM(BI166-BG166)</f>
        <v>221655.79074999981</v>
      </c>
      <c r="BP166" s="110">
        <f t="shared" si="5226"/>
        <v>0</v>
      </c>
      <c r="BQ166" s="110">
        <f t="shared" si="5226"/>
        <v>0</v>
      </c>
      <c r="BR166" s="110">
        <f t="shared" si="5226"/>
        <v>0</v>
      </c>
      <c r="BS166" s="110">
        <f t="shared" si="5226"/>
        <v>0</v>
      </c>
      <c r="BT166" s="110">
        <f>SUM(BT167,BT175)</f>
        <v>0</v>
      </c>
      <c r="BU166" s="110">
        <f t="shared" ref="BU166" si="5256">SUM(BU167,BU175)</f>
        <v>0</v>
      </c>
      <c r="BV166" s="110">
        <f t="shared" ref="BV166" si="5257">SUM(BV167,BV175)</f>
        <v>0</v>
      </c>
      <c r="BW166" s="110">
        <f t="shared" ref="BW166" si="5258">SUM(BW167,BW175)</f>
        <v>0</v>
      </c>
      <c r="BX166" s="110">
        <f t="shared" ref="BX166" si="5259">SUM(BX167,BX175)</f>
        <v>0</v>
      </c>
      <c r="BY166" s="110">
        <f t="shared" ref="BY166" si="5260">SUM(BY167,BY175)</f>
        <v>0</v>
      </c>
      <c r="BZ166" s="103">
        <f t="shared" ref="BZ166:BZ190" si="5261">SUM(BT166-BR166)</f>
        <v>0</v>
      </c>
      <c r="CA166" s="103">
        <f t="shared" ref="CA166:CA190" si="5262">SUM(BU166-BS166)</f>
        <v>0</v>
      </c>
      <c r="CB166" s="110">
        <f t="shared" ref="CB166:EA166" si="5263">SUM(CB167:CB175)</f>
        <v>0</v>
      </c>
      <c r="CC166" s="110">
        <f t="shared" si="5263"/>
        <v>0</v>
      </c>
      <c r="CD166" s="110">
        <f t="shared" si="5263"/>
        <v>0</v>
      </c>
      <c r="CE166" s="110">
        <f t="shared" si="5263"/>
        <v>0</v>
      </c>
      <c r="CF166" s="110">
        <f>SUM(CF167,CF175)</f>
        <v>0</v>
      </c>
      <c r="CG166" s="110">
        <f t="shared" ref="CG166" si="5264">SUM(CG167,CG175)</f>
        <v>0</v>
      </c>
      <c r="CH166" s="110">
        <f t="shared" ref="CH166" si="5265">SUM(CH167,CH175)</f>
        <v>0</v>
      </c>
      <c r="CI166" s="110">
        <f t="shared" ref="CI166" si="5266">SUM(CI167,CI175)</f>
        <v>0</v>
      </c>
      <c r="CJ166" s="110">
        <f t="shared" ref="CJ166" si="5267">SUM(CJ167,CJ175)</f>
        <v>0</v>
      </c>
      <c r="CK166" s="110">
        <f t="shared" ref="CK166" si="5268">SUM(CK167,CK175)</f>
        <v>0</v>
      </c>
      <c r="CL166" s="103">
        <f t="shared" ref="CL166:CL190" si="5269">SUM(CF166-CD166)</f>
        <v>0</v>
      </c>
      <c r="CM166" s="103">
        <f t="shared" ref="CM166:CM190" si="5270">SUM(CG166-CE166)</f>
        <v>0</v>
      </c>
      <c r="CN166" s="110">
        <f t="shared" si="5263"/>
        <v>0</v>
      </c>
      <c r="CO166" s="110">
        <f t="shared" si="5263"/>
        <v>0</v>
      </c>
      <c r="CP166" s="110">
        <f t="shared" si="5263"/>
        <v>0</v>
      </c>
      <c r="CQ166" s="110">
        <f t="shared" si="5263"/>
        <v>0</v>
      </c>
      <c r="CR166" s="110">
        <f>SUM(CR167,CR175)</f>
        <v>0</v>
      </c>
      <c r="CS166" s="110">
        <f t="shared" ref="CS166" si="5271">SUM(CS167,CS175)</f>
        <v>0</v>
      </c>
      <c r="CT166" s="110">
        <f t="shared" ref="CT166" si="5272">SUM(CT167,CT175)</f>
        <v>0</v>
      </c>
      <c r="CU166" s="110">
        <f t="shared" ref="CU166" si="5273">SUM(CU167,CU175)</f>
        <v>0</v>
      </c>
      <c r="CV166" s="110">
        <f t="shared" ref="CV166" si="5274">SUM(CV167,CV175)</f>
        <v>0</v>
      </c>
      <c r="CW166" s="110">
        <f t="shared" ref="CW166" si="5275">SUM(CW167,CW175)</f>
        <v>0</v>
      </c>
      <c r="CX166" s="103">
        <f t="shared" ref="CX166:CX190" si="5276">SUM(CR166-CP166)</f>
        <v>0</v>
      </c>
      <c r="CY166" s="103">
        <f t="shared" ref="CY166:CY190" si="5277">SUM(CS166-CQ166)</f>
        <v>0</v>
      </c>
      <c r="CZ166" s="110">
        <f t="shared" si="5263"/>
        <v>0</v>
      </c>
      <c r="DA166" s="110">
        <f t="shared" si="5263"/>
        <v>0</v>
      </c>
      <c r="DB166" s="110">
        <f t="shared" si="5263"/>
        <v>0</v>
      </c>
      <c r="DC166" s="110">
        <f t="shared" si="5263"/>
        <v>0</v>
      </c>
      <c r="DD166" s="110">
        <f>SUM(DD167,DD175)</f>
        <v>0</v>
      </c>
      <c r="DE166" s="110">
        <f t="shared" ref="DE166" si="5278">SUM(DE167,DE175)</f>
        <v>0</v>
      </c>
      <c r="DF166" s="110">
        <f t="shared" ref="DF166" si="5279">SUM(DF167,DF175)</f>
        <v>0</v>
      </c>
      <c r="DG166" s="110">
        <f t="shared" ref="DG166" si="5280">SUM(DG167,DG175)</f>
        <v>0</v>
      </c>
      <c r="DH166" s="110">
        <f t="shared" ref="DH166" si="5281">SUM(DH167,DH175)</f>
        <v>0</v>
      </c>
      <c r="DI166" s="110">
        <f t="shared" ref="DI166" si="5282">SUM(DI167,DI175)</f>
        <v>0</v>
      </c>
      <c r="DJ166" s="103">
        <f t="shared" ref="DJ166:DJ190" si="5283">SUM(DD166-DB166)</f>
        <v>0</v>
      </c>
      <c r="DK166" s="103">
        <f t="shared" ref="DK166:DK190" si="5284">SUM(DE166-DC166)</f>
        <v>0</v>
      </c>
      <c r="DL166" s="110">
        <f t="shared" si="5263"/>
        <v>0</v>
      </c>
      <c r="DM166" s="110">
        <f t="shared" si="5263"/>
        <v>0</v>
      </c>
      <c r="DN166" s="110">
        <f t="shared" si="5263"/>
        <v>0</v>
      </c>
      <c r="DO166" s="110">
        <f t="shared" si="5263"/>
        <v>0</v>
      </c>
      <c r="DP166" s="110">
        <f>SUM(DP167,DP175)</f>
        <v>0</v>
      </c>
      <c r="DQ166" s="110">
        <f t="shared" ref="DQ166" si="5285">SUM(DQ167,DQ175)</f>
        <v>0</v>
      </c>
      <c r="DR166" s="110">
        <f t="shared" ref="DR166" si="5286">SUM(DR167,DR175)</f>
        <v>0</v>
      </c>
      <c r="DS166" s="110">
        <f t="shared" ref="DS166" si="5287">SUM(DS167,DS175)</f>
        <v>0</v>
      </c>
      <c r="DT166" s="110">
        <f t="shared" ref="DT166" si="5288">SUM(DT167,DT175)</f>
        <v>0</v>
      </c>
      <c r="DU166" s="110">
        <f t="shared" ref="DU166" si="5289">SUM(DU167,DU175)</f>
        <v>0</v>
      </c>
      <c r="DV166" s="103">
        <f t="shared" ref="DV166:DV190" si="5290">SUM(DP166-DN166)</f>
        <v>0</v>
      </c>
      <c r="DW166" s="103">
        <f t="shared" ref="DW166:DW190" si="5291">SUM(DQ166-DO166)</f>
        <v>0</v>
      </c>
      <c r="DX166" s="110">
        <f t="shared" si="5263"/>
        <v>31</v>
      </c>
      <c r="DY166" s="110">
        <f t="shared" si="5263"/>
        <v>3191566.7164000003</v>
      </c>
      <c r="DZ166" s="110">
        <f t="shared" si="5263"/>
        <v>7.75</v>
      </c>
      <c r="EA166" s="110">
        <f t="shared" si="5263"/>
        <v>797891.67910000007</v>
      </c>
      <c r="EB166" s="110">
        <f>SUM(EB167,EB175)</f>
        <v>13</v>
      </c>
      <c r="EC166" s="110">
        <f t="shared" ref="EC166" si="5292">SUM(EC167,EC175)</f>
        <v>1326558.73</v>
      </c>
      <c r="ED166" s="110">
        <f t="shared" ref="ED166" si="5293">SUM(ED167,ED175)</f>
        <v>1</v>
      </c>
      <c r="EE166" s="110">
        <f t="shared" ref="EE166" si="5294">SUM(EE167,EE175)</f>
        <v>98513.67</v>
      </c>
      <c r="EF166" s="110">
        <f t="shared" ref="EF166" si="5295">SUM(EF167,EF175)</f>
        <v>14</v>
      </c>
      <c r="EG166" s="110">
        <f t="shared" ref="EG166" si="5296">SUM(EG167,EG175)</f>
        <v>1425072.4</v>
      </c>
      <c r="EH166" s="103">
        <f t="shared" ref="EH166:EH190" si="5297">SUM(EB166-DZ166)</f>
        <v>5.25</v>
      </c>
      <c r="EI166" s="103">
        <f t="shared" ref="EI166:EI190" si="5298">SUM(EC166-EA166)</f>
        <v>528667.05089999991</v>
      </c>
      <c r="EJ166" s="110">
        <f t="shared" ref="EJ166:GQ166" si="5299">SUM(EJ167:EJ175)</f>
        <v>54</v>
      </c>
      <c r="EK166" s="110">
        <f t="shared" si="5299"/>
        <v>5686786.1459999997</v>
      </c>
      <c r="EL166" s="110">
        <f t="shared" si="5299"/>
        <v>13.5</v>
      </c>
      <c r="EM166" s="110">
        <f t="shared" si="5299"/>
        <v>1421696.5364999999</v>
      </c>
      <c r="EN166" s="110">
        <f>SUM(EN167,EN175)</f>
        <v>9</v>
      </c>
      <c r="EO166" s="110">
        <f t="shared" ref="EO166" si="5300">SUM(EO167,EO175)</f>
        <v>978385.07000000007</v>
      </c>
      <c r="EP166" s="110">
        <f t="shared" ref="EP166" si="5301">SUM(EP167,EP175)</f>
        <v>0</v>
      </c>
      <c r="EQ166" s="110">
        <f t="shared" ref="EQ166" si="5302">SUM(EQ167,EQ175)</f>
        <v>0</v>
      </c>
      <c r="ER166" s="110">
        <f t="shared" ref="ER166" si="5303">SUM(ER167,ER175)</f>
        <v>9</v>
      </c>
      <c r="ES166" s="110">
        <f t="shared" ref="ES166" si="5304">SUM(ES167,ES175)</f>
        <v>978385.07000000007</v>
      </c>
      <c r="ET166" s="103">
        <f t="shared" ref="ET166:ET190" si="5305">SUM(EN166-EL166)</f>
        <v>-4.5</v>
      </c>
      <c r="EU166" s="103">
        <f t="shared" ref="EU166:EU190" si="5306">SUM(EO166-EM166)</f>
        <v>-443311.46649999986</v>
      </c>
      <c r="EV166" s="110">
        <f t="shared" si="5299"/>
        <v>0</v>
      </c>
      <c r="EW166" s="110">
        <f t="shared" si="5299"/>
        <v>0</v>
      </c>
      <c r="EX166" s="110">
        <f t="shared" si="5299"/>
        <v>0</v>
      </c>
      <c r="EY166" s="110">
        <f t="shared" si="5299"/>
        <v>0</v>
      </c>
      <c r="EZ166" s="110">
        <f>SUM(EZ167,EZ175)</f>
        <v>0</v>
      </c>
      <c r="FA166" s="110">
        <f t="shared" ref="FA166" si="5307">SUM(FA167,FA175)</f>
        <v>0</v>
      </c>
      <c r="FB166" s="110">
        <f t="shared" ref="FB166" si="5308">SUM(FB167,FB175)</f>
        <v>0</v>
      </c>
      <c r="FC166" s="110">
        <f t="shared" ref="FC166" si="5309">SUM(FC167,FC175)</f>
        <v>0</v>
      </c>
      <c r="FD166" s="110">
        <f t="shared" ref="FD166" si="5310">SUM(FD167,FD175)</f>
        <v>0</v>
      </c>
      <c r="FE166" s="110">
        <f t="shared" ref="FE166" si="5311">SUM(FE167,FE175)</f>
        <v>0</v>
      </c>
      <c r="FF166" s="103">
        <f t="shared" ref="FF166:FF190" si="5312">SUM(EZ166-EX166)</f>
        <v>0</v>
      </c>
      <c r="FG166" s="103">
        <f t="shared" ref="FG166:FG190" si="5313">SUM(FA166-EY166)</f>
        <v>0</v>
      </c>
      <c r="FH166" s="110">
        <f t="shared" si="5299"/>
        <v>0</v>
      </c>
      <c r="FI166" s="110">
        <f t="shared" si="5299"/>
        <v>0</v>
      </c>
      <c r="FJ166" s="110">
        <f t="shared" si="5299"/>
        <v>0</v>
      </c>
      <c r="FK166" s="110">
        <f t="shared" si="5299"/>
        <v>0</v>
      </c>
      <c r="FL166" s="110">
        <f>SUM(FL167,FL175)</f>
        <v>0</v>
      </c>
      <c r="FM166" s="110">
        <f t="shared" ref="FM166" si="5314">SUM(FM167,FM175)</f>
        <v>0</v>
      </c>
      <c r="FN166" s="110">
        <f t="shared" ref="FN166" si="5315">SUM(FN167,FN175)</f>
        <v>0</v>
      </c>
      <c r="FO166" s="110">
        <f t="shared" ref="FO166" si="5316">SUM(FO167,FO175)</f>
        <v>0</v>
      </c>
      <c r="FP166" s="110">
        <f t="shared" ref="FP166" si="5317">SUM(FP167,FP175)</f>
        <v>0</v>
      </c>
      <c r="FQ166" s="110">
        <f t="shared" ref="FQ166" si="5318">SUM(FQ167,FQ175)</f>
        <v>0</v>
      </c>
      <c r="FR166" s="103">
        <f t="shared" ref="FR166:FR190" si="5319">SUM(FL166-FJ166)</f>
        <v>0</v>
      </c>
      <c r="FS166" s="103">
        <f t="shared" ref="FS166:FS190" si="5320">SUM(FM166-FK166)</f>
        <v>0</v>
      </c>
      <c r="FT166" s="110">
        <f t="shared" si="5299"/>
        <v>0</v>
      </c>
      <c r="FU166" s="110">
        <f t="shared" si="5299"/>
        <v>0</v>
      </c>
      <c r="FV166" s="110">
        <f t="shared" si="5299"/>
        <v>0</v>
      </c>
      <c r="FW166" s="110">
        <f t="shared" si="5299"/>
        <v>0</v>
      </c>
      <c r="FX166" s="110">
        <f>SUM(FX167,FX175)</f>
        <v>0</v>
      </c>
      <c r="FY166" s="110">
        <f t="shared" ref="FY166" si="5321">SUM(FY167,FY175)</f>
        <v>0</v>
      </c>
      <c r="FZ166" s="110">
        <f t="shared" ref="FZ166" si="5322">SUM(FZ167,FZ175)</f>
        <v>0</v>
      </c>
      <c r="GA166" s="110">
        <f t="shared" ref="GA166" si="5323">SUM(GA167,GA175)</f>
        <v>0</v>
      </c>
      <c r="GB166" s="110">
        <f t="shared" ref="GB166" si="5324">SUM(GB167,GB175)</f>
        <v>0</v>
      </c>
      <c r="GC166" s="110">
        <f t="shared" ref="GC166" si="5325">SUM(GC167,GC175)</f>
        <v>0</v>
      </c>
      <c r="GD166" s="103">
        <f t="shared" ref="GD166:GD190" si="5326">SUM(FX166-FV166)</f>
        <v>0</v>
      </c>
      <c r="GE166" s="103">
        <f t="shared" ref="GE166:GE190" si="5327">SUM(FY166-FW166)</f>
        <v>0</v>
      </c>
      <c r="GF166" s="110">
        <f>SUM(GF167,GF175)</f>
        <v>155</v>
      </c>
      <c r="GG166" s="110">
        <f t="shared" ref="GG166:GO166" si="5328">SUM(GG167,GG175)</f>
        <v>15774309.496400002</v>
      </c>
      <c r="GH166" s="133">
        <f t="shared" ref="GH166:GH167" si="5329">SUM(GF166/12*$A$2)</f>
        <v>38.75</v>
      </c>
      <c r="GI166" s="199">
        <f t="shared" ref="GI166:GI167" si="5330">SUM(GG166/12*$A$2)</f>
        <v>3943577.3741000006</v>
      </c>
      <c r="GJ166" s="110">
        <f t="shared" si="5328"/>
        <v>37</v>
      </c>
      <c r="GK166" s="110">
        <f t="shared" si="5328"/>
        <v>3782648.8499999992</v>
      </c>
      <c r="GL166" s="110">
        <f t="shared" si="5328"/>
        <v>3</v>
      </c>
      <c r="GM166" s="110">
        <f t="shared" si="5328"/>
        <v>295541.01</v>
      </c>
      <c r="GN166" s="110">
        <f t="shared" si="5328"/>
        <v>40</v>
      </c>
      <c r="GO166" s="110">
        <f t="shared" si="5328"/>
        <v>4078189.86</v>
      </c>
      <c r="GP166" s="110">
        <f t="shared" si="5299"/>
        <v>-1.75</v>
      </c>
      <c r="GQ166" s="110">
        <f t="shared" si="5299"/>
        <v>-160928.52410000126</v>
      </c>
      <c r="GR166" s="147"/>
      <c r="GS166" s="81"/>
      <c r="GT166" s="183"/>
      <c r="GU166" s="183"/>
    </row>
    <row r="167" spans="2:203" hidden="1" x14ac:dyDescent="0.2">
      <c r="B167" s="105"/>
      <c r="C167" s="111"/>
      <c r="D167" s="112"/>
      <c r="E167" s="127" t="s">
        <v>70</v>
      </c>
      <c r="F167" s="129">
        <v>38</v>
      </c>
      <c r="G167" s="130">
        <v>98513.666200000007</v>
      </c>
      <c r="H167" s="110">
        <v>35</v>
      </c>
      <c r="I167" s="110">
        <v>3447978.3170000003</v>
      </c>
      <c r="J167" s="110">
        <f t="shared" si="278"/>
        <v>8.75</v>
      </c>
      <c r="K167" s="110">
        <f t="shared" si="279"/>
        <v>861994.57925000007</v>
      </c>
      <c r="L167" s="110">
        <f>SUM(L168:L174)</f>
        <v>4</v>
      </c>
      <c r="M167" s="110">
        <f t="shared" ref="M167:Q167" si="5331">SUM(M168:M174)</f>
        <v>394054.68</v>
      </c>
      <c r="N167" s="110">
        <f t="shared" si="5331"/>
        <v>0</v>
      </c>
      <c r="O167" s="110">
        <f t="shared" si="5331"/>
        <v>0</v>
      </c>
      <c r="P167" s="110">
        <f t="shared" si="5331"/>
        <v>4</v>
      </c>
      <c r="Q167" s="110">
        <f t="shared" si="5331"/>
        <v>394054.68</v>
      </c>
      <c r="R167" s="126">
        <f t="shared" si="5077"/>
        <v>-4.75</v>
      </c>
      <c r="S167" s="126">
        <f t="shared" si="5078"/>
        <v>-467939.89925000007</v>
      </c>
      <c r="T167" s="110"/>
      <c r="U167" s="110">
        <v>0</v>
      </c>
      <c r="V167" s="110">
        <f t="shared" si="281"/>
        <v>0</v>
      </c>
      <c r="W167" s="110">
        <f t="shared" si="282"/>
        <v>0</v>
      </c>
      <c r="X167" s="110">
        <f>SUM(X168:X174)</f>
        <v>0</v>
      </c>
      <c r="Y167" s="110">
        <f t="shared" ref="Y167" si="5332">SUM(Y168:Y174)</f>
        <v>0</v>
      </c>
      <c r="Z167" s="110">
        <f t="shared" ref="Z167" si="5333">SUM(Z168:Z174)</f>
        <v>0</v>
      </c>
      <c r="AA167" s="110">
        <f t="shared" ref="AA167" si="5334">SUM(AA168:AA174)</f>
        <v>0</v>
      </c>
      <c r="AB167" s="110">
        <f t="shared" ref="AB167" si="5335">SUM(AB168:AB174)</f>
        <v>0</v>
      </c>
      <c r="AC167" s="110">
        <f t="shared" ref="AC167" si="5336">SUM(AC168:AC174)</f>
        <v>0</v>
      </c>
      <c r="AD167" s="126">
        <f t="shared" si="5233"/>
        <v>0</v>
      </c>
      <c r="AE167" s="126">
        <f t="shared" si="5234"/>
        <v>0</v>
      </c>
      <c r="AF167" s="110">
        <f>VLOOKUP($E167,'ВМП план'!$B$8:$AL$43,12,0)</f>
        <v>0</v>
      </c>
      <c r="AG167" s="110">
        <f>VLOOKUP($E167,'ВМП план'!$B$8:$AL$43,13,0)</f>
        <v>0</v>
      </c>
      <c r="AH167" s="110">
        <f t="shared" si="288"/>
        <v>0</v>
      </c>
      <c r="AI167" s="110">
        <f t="shared" si="289"/>
        <v>0</v>
      </c>
      <c r="AJ167" s="110">
        <f>SUM(AJ168:AJ174)</f>
        <v>0</v>
      </c>
      <c r="AK167" s="110">
        <f t="shared" ref="AK167" si="5337">SUM(AK168:AK174)</f>
        <v>0</v>
      </c>
      <c r="AL167" s="110">
        <f t="shared" ref="AL167" si="5338">SUM(AL168:AL174)</f>
        <v>0</v>
      </c>
      <c r="AM167" s="110">
        <f t="shared" ref="AM167" si="5339">SUM(AM168:AM174)</f>
        <v>0</v>
      </c>
      <c r="AN167" s="110">
        <f t="shared" ref="AN167" si="5340">SUM(AN168:AN174)</f>
        <v>0</v>
      </c>
      <c r="AO167" s="110">
        <f t="shared" ref="AO167" si="5341">SUM(AO168:AO174)</f>
        <v>0</v>
      </c>
      <c r="AP167" s="126">
        <f t="shared" si="5240"/>
        <v>0</v>
      </c>
      <c r="AQ167" s="126">
        <f t="shared" si="5241"/>
        <v>0</v>
      </c>
      <c r="AR167" s="110"/>
      <c r="AS167" s="110"/>
      <c r="AT167" s="110">
        <f t="shared" si="295"/>
        <v>0</v>
      </c>
      <c r="AU167" s="110">
        <f t="shared" si="296"/>
        <v>0</v>
      </c>
      <c r="AV167" s="110">
        <f>SUM(AV168:AV174)</f>
        <v>0</v>
      </c>
      <c r="AW167" s="110">
        <f t="shared" ref="AW167" si="5342">SUM(AW168:AW174)</f>
        <v>0</v>
      </c>
      <c r="AX167" s="110">
        <f t="shared" ref="AX167" si="5343">SUM(AX168:AX174)</f>
        <v>0</v>
      </c>
      <c r="AY167" s="110">
        <f t="shared" ref="AY167" si="5344">SUM(AY168:AY174)</f>
        <v>0</v>
      </c>
      <c r="AZ167" s="110">
        <f t="shared" ref="AZ167" si="5345">SUM(AZ168:AZ174)</f>
        <v>0</v>
      </c>
      <c r="BA167" s="110">
        <f t="shared" ref="BA167" si="5346">SUM(BA168:BA174)</f>
        <v>0</v>
      </c>
      <c r="BB167" s="126">
        <f t="shared" si="5247"/>
        <v>0</v>
      </c>
      <c r="BC167" s="126">
        <f t="shared" si="5248"/>
        <v>0</v>
      </c>
      <c r="BD167" s="110">
        <v>35</v>
      </c>
      <c r="BE167" s="110">
        <v>3447978.3170000003</v>
      </c>
      <c r="BF167" s="110">
        <f t="shared" si="302"/>
        <v>8.75</v>
      </c>
      <c r="BG167" s="110">
        <f t="shared" si="303"/>
        <v>861994.57925000007</v>
      </c>
      <c r="BH167" s="110">
        <f>SUM(BH168:BH174)</f>
        <v>11</v>
      </c>
      <c r="BI167" s="110">
        <f t="shared" ref="BI167" si="5347">SUM(BI168:BI174)</f>
        <v>1083650.3699999999</v>
      </c>
      <c r="BJ167" s="110">
        <f t="shared" ref="BJ167" si="5348">SUM(BJ168:BJ174)</f>
        <v>2</v>
      </c>
      <c r="BK167" s="110">
        <f t="shared" ref="BK167" si="5349">SUM(BK168:BK174)</f>
        <v>197027.34</v>
      </c>
      <c r="BL167" s="110">
        <f t="shared" ref="BL167" si="5350">SUM(BL168:BL174)</f>
        <v>13</v>
      </c>
      <c r="BM167" s="110">
        <f t="shared" ref="BM167" si="5351">SUM(BM168:BM174)</f>
        <v>1280677.71</v>
      </c>
      <c r="BN167" s="126">
        <f t="shared" si="5254"/>
        <v>2.25</v>
      </c>
      <c r="BO167" s="126">
        <f t="shared" si="5255"/>
        <v>221655.79074999981</v>
      </c>
      <c r="BP167" s="110"/>
      <c r="BQ167" s="110"/>
      <c r="BR167" s="110">
        <f t="shared" si="309"/>
        <v>0</v>
      </c>
      <c r="BS167" s="110">
        <f t="shared" si="310"/>
        <v>0</v>
      </c>
      <c r="BT167" s="110">
        <f>SUM(BT168:BT174)</f>
        <v>0</v>
      </c>
      <c r="BU167" s="110">
        <f t="shared" ref="BU167" si="5352">SUM(BU168:BU174)</f>
        <v>0</v>
      </c>
      <c r="BV167" s="110">
        <f t="shared" ref="BV167" si="5353">SUM(BV168:BV174)</f>
        <v>0</v>
      </c>
      <c r="BW167" s="110">
        <f t="shared" ref="BW167" si="5354">SUM(BW168:BW174)</f>
        <v>0</v>
      </c>
      <c r="BX167" s="110">
        <f t="shared" ref="BX167" si="5355">SUM(BX168:BX174)</f>
        <v>0</v>
      </c>
      <c r="BY167" s="110">
        <f t="shared" ref="BY167" si="5356">SUM(BY168:BY174)</f>
        <v>0</v>
      </c>
      <c r="BZ167" s="126">
        <f t="shared" si="5261"/>
        <v>0</v>
      </c>
      <c r="CA167" s="126">
        <f t="shared" si="5262"/>
        <v>0</v>
      </c>
      <c r="CB167" s="110"/>
      <c r="CC167" s="110"/>
      <c r="CD167" s="110">
        <f t="shared" si="316"/>
        <v>0</v>
      </c>
      <c r="CE167" s="110">
        <f t="shared" si="317"/>
        <v>0</v>
      </c>
      <c r="CF167" s="110">
        <f>SUM(CF168:CF174)</f>
        <v>0</v>
      </c>
      <c r="CG167" s="110">
        <f t="shared" ref="CG167" si="5357">SUM(CG168:CG174)</f>
        <v>0</v>
      </c>
      <c r="CH167" s="110">
        <f t="shared" ref="CH167" si="5358">SUM(CH168:CH174)</f>
        <v>0</v>
      </c>
      <c r="CI167" s="110">
        <f t="shared" ref="CI167" si="5359">SUM(CI168:CI174)</f>
        <v>0</v>
      </c>
      <c r="CJ167" s="110">
        <f t="shared" ref="CJ167" si="5360">SUM(CJ168:CJ174)</f>
        <v>0</v>
      </c>
      <c r="CK167" s="110">
        <f t="shared" ref="CK167" si="5361">SUM(CK168:CK174)</f>
        <v>0</v>
      </c>
      <c r="CL167" s="126">
        <f t="shared" si="5269"/>
        <v>0</v>
      </c>
      <c r="CM167" s="126">
        <f t="shared" si="5270"/>
        <v>0</v>
      </c>
      <c r="CN167" s="110"/>
      <c r="CO167" s="110"/>
      <c r="CP167" s="110">
        <f t="shared" si="323"/>
        <v>0</v>
      </c>
      <c r="CQ167" s="110">
        <f t="shared" si="324"/>
        <v>0</v>
      </c>
      <c r="CR167" s="110">
        <f>SUM(CR168:CR174)</f>
        <v>0</v>
      </c>
      <c r="CS167" s="110">
        <f t="shared" ref="CS167" si="5362">SUM(CS168:CS174)</f>
        <v>0</v>
      </c>
      <c r="CT167" s="110">
        <f t="shared" ref="CT167" si="5363">SUM(CT168:CT174)</f>
        <v>0</v>
      </c>
      <c r="CU167" s="110">
        <f t="shared" ref="CU167" si="5364">SUM(CU168:CU174)</f>
        <v>0</v>
      </c>
      <c r="CV167" s="110">
        <f t="shared" ref="CV167" si="5365">SUM(CV168:CV174)</f>
        <v>0</v>
      </c>
      <c r="CW167" s="110">
        <f t="shared" ref="CW167" si="5366">SUM(CW168:CW174)</f>
        <v>0</v>
      </c>
      <c r="CX167" s="126">
        <f t="shared" si="5276"/>
        <v>0</v>
      </c>
      <c r="CY167" s="126">
        <f t="shared" si="5277"/>
        <v>0</v>
      </c>
      <c r="CZ167" s="110"/>
      <c r="DA167" s="110"/>
      <c r="DB167" s="110">
        <f t="shared" si="330"/>
        <v>0</v>
      </c>
      <c r="DC167" s="110">
        <f t="shared" si="331"/>
        <v>0</v>
      </c>
      <c r="DD167" s="110">
        <f>SUM(DD168:DD174)</f>
        <v>0</v>
      </c>
      <c r="DE167" s="110">
        <f t="shared" ref="DE167" si="5367">SUM(DE168:DE174)</f>
        <v>0</v>
      </c>
      <c r="DF167" s="110">
        <f t="shared" ref="DF167" si="5368">SUM(DF168:DF174)</f>
        <v>0</v>
      </c>
      <c r="DG167" s="110">
        <f t="shared" ref="DG167" si="5369">SUM(DG168:DG174)</f>
        <v>0</v>
      </c>
      <c r="DH167" s="110">
        <f t="shared" ref="DH167" si="5370">SUM(DH168:DH174)</f>
        <v>0</v>
      </c>
      <c r="DI167" s="110">
        <f t="shared" ref="DI167" si="5371">SUM(DI168:DI174)</f>
        <v>0</v>
      </c>
      <c r="DJ167" s="126">
        <f t="shared" si="5283"/>
        <v>0</v>
      </c>
      <c r="DK167" s="126">
        <f t="shared" si="5284"/>
        <v>0</v>
      </c>
      <c r="DL167" s="110"/>
      <c r="DM167" s="110"/>
      <c r="DN167" s="110">
        <f t="shared" si="337"/>
        <v>0</v>
      </c>
      <c r="DO167" s="110">
        <f t="shared" si="338"/>
        <v>0</v>
      </c>
      <c r="DP167" s="110">
        <f>SUM(DP168:DP174)</f>
        <v>0</v>
      </c>
      <c r="DQ167" s="110">
        <f t="shared" ref="DQ167" si="5372">SUM(DQ168:DQ174)</f>
        <v>0</v>
      </c>
      <c r="DR167" s="110">
        <f t="shared" ref="DR167" si="5373">SUM(DR168:DR174)</f>
        <v>0</v>
      </c>
      <c r="DS167" s="110">
        <f t="shared" ref="DS167" si="5374">SUM(DS168:DS174)</f>
        <v>0</v>
      </c>
      <c r="DT167" s="110">
        <f t="shared" ref="DT167" si="5375">SUM(DT168:DT174)</f>
        <v>0</v>
      </c>
      <c r="DU167" s="110">
        <f t="shared" ref="DU167" si="5376">SUM(DU168:DU174)</f>
        <v>0</v>
      </c>
      <c r="DV167" s="126">
        <f t="shared" si="5290"/>
        <v>0</v>
      </c>
      <c r="DW167" s="126">
        <f t="shared" si="5291"/>
        <v>0</v>
      </c>
      <c r="DX167" s="110">
        <v>28</v>
      </c>
      <c r="DY167" s="110">
        <v>2758382.6536000003</v>
      </c>
      <c r="DZ167" s="110">
        <f t="shared" si="344"/>
        <v>7</v>
      </c>
      <c r="EA167" s="110">
        <f t="shared" si="345"/>
        <v>689595.66340000008</v>
      </c>
      <c r="EB167" s="110">
        <f>SUM(EB168:EB174)</f>
        <v>12</v>
      </c>
      <c r="EC167" s="110">
        <f t="shared" ref="EC167" si="5377">SUM(EC168:EC174)</f>
        <v>1182164.04</v>
      </c>
      <c r="ED167" s="110">
        <f t="shared" ref="ED167" si="5378">SUM(ED168:ED174)</f>
        <v>1</v>
      </c>
      <c r="EE167" s="110">
        <f t="shared" ref="EE167" si="5379">SUM(EE168:EE174)</f>
        <v>98513.67</v>
      </c>
      <c r="EF167" s="110">
        <f t="shared" ref="EF167" si="5380">SUM(EF168:EF174)</f>
        <v>13</v>
      </c>
      <c r="EG167" s="110">
        <f t="shared" ref="EG167" si="5381">SUM(EG168:EG174)</f>
        <v>1280677.71</v>
      </c>
      <c r="EH167" s="126">
        <f t="shared" si="5297"/>
        <v>5</v>
      </c>
      <c r="EI167" s="126">
        <f t="shared" si="5298"/>
        <v>492568.37659999996</v>
      </c>
      <c r="EJ167" s="110">
        <v>46</v>
      </c>
      <c r="EK167" s="110">
        <v>4531628.6452000001</v>
      </c>
      <c r="EL167" s="110">
        <f t="shared" si="351"/>
        <v>11.5</v>
      </c>
      <c r="EM167" s="110">
        <f t="shared" si="352"/>
        <v>1132907.1613</v>
      </c>
      <c r="EN167" s="110">
        <f>SUM(EN168:EN174)</f>
        <v>7</v>
      </c>
      <c r="EO167" s="110">
        <f t="shared" ref="EO167" si="5382">SUM(EO168:EO174)</f>
        <v>689595.69000000006</v>
      </c>
      <c r="EP167" s="110">
        <f t="shared" ref="EP167" si="5383">SUM(EP168:EP174)</f>
        <v>0</v>
      </c>
      <c r="EQ167" s="110">
        <f t="shared" ref="EQ167" si="5384">SUM(EQ168:EQ174)</f>
        <v>0</v>
      </c>
      <c r="ER167" s="110">
        <f t="shared" ref="ER167" si="5385">SUM(ER168:ER174)</f>
        <v>7</v>
      </c>
      <c r="ES167" s="110">
        <f t="shared" ref="ES167" si="5386">SUM(ES168:ES174)</f>
        <v>689595.69000000006</v>
      </c>
      <c r="ET167" s="126">
        <f t="shared" si="5305"/>
        <v>-4.5</v>
      </c>
      <c r="EU167" s="126">
        <f t="shared" si="5306"/>
        <v>-443311.47129999998</v>
      </c>
      <c r="EV167" s="110"/>
      <c r="EW167" s="110"/>
      <c r="EX167" s="110">
        <f t="shared" si="358"/>
        <v>0</v>
      </c>
      <c r="EY167" s="110">
        <f t="shared" si="359"/>
        <v>0</v>
      </c>
      <c r="EZ167" s="110">
        <f>SUM(EZ168:EZ174)</f>
        <v>0</v>
      </c>
      <c r="FA167" s="110">
        <f t="shared" ref="FA167" si="5387">SUM(FA168:FA174)</f>
        <v>0</v>
      </c>
      <c r="FB167" s="110">
        <f t="shared" ref="FB167" si="5388">SUM(FB168:FB174)</f>
        <v>0</v>
      </c>
      <c r="FC167" s="110">
        <f t="shared" ref="FC167" si="5389">SUM(FC168:FC174)</f>
        <v>0</v>
      </c>
      <c r="FD167" s="110">
        <f t="shared" ref="FD167" si="5390">SUM(FD168:FD174)</f>
        <v>0</v>
      </c>
      <c r="FE167" s="110">
        <f t="shared" ref="FE167" si="5391">SUM(FE168:FE174)</f>
        <v>0</v>
      </c>
      <c r="FF167" s="126">
        <f t="shared" si="5312"/>
        <v>0</v>
      </c>
      <c r="FG167" s="126">
        <f t="shared" si="5313"/>
        <v>0</v>
      </c>
      <c r="FH167" s="110"/>
      <c r="FI167" s="110"/>
      <c r="FJ167" s="110">
        <f t="shared" si="365"/>
        <v>0</v>
      </c>
      <c r="FK167" s="110">
        <f t="shared" si="366"/>
        <v>0</v>
      </c>
      <c r="FL167" s="110">
        <f>SUM(FL168:FL174)</f>
        <v>0</v>
      </c>
      <c r="FM167" s="110">
        <f t="shared" ref="FM167" si="5392">SUM(FM168:FM174)</f>
        <v>0</v>
      </c>
      <c r="FN167" s="110">
        <f t="shared" ref="FN167" si="5393">SUM(FN168:FN174)</f>
        <v>0</v>
      </c>
      <c r="FO167" s="110">
        <f t="shared" ref="FO167" si="5394">SUM(FO168:FO174)</f>
        <v>0</v>
      </c>
      <c r="FP167" s="110">
        <f t="shared" ref="FP167" si="5395">SUM(FP168:FP174)</f>
        <v>0</v>
      </c>
      <c r="FQ167" s="110">
        <f t="shared" ref="FQ167" si="5396">SUM(FQ168:FQ174)</f>
        <v>0</v>
      </c>
      <c r="FR167" s="126">
        <f t="shared" si="5319"/>
        <v>0</v>
      </c>
      <c r="FS167" s="126">
        <f t="shared" si="5320"/>
        <v>0</v>
      </c>
      <c r="FT167" s="110"/>
      <c r="FU167" s="110"/>
      <c r="FV167" s="110">
        <f t="shared" si="372"/>
        <v>0</v>
      </c>
      <c r="FW167" s="110">
        <f t="shared" si="373"/>
        <v>0</v>
      </c>
      <c r="FX167" s="110">
        <f>SUM(FX168:FX174)</f>
        <v>0</v>
      </c>
      <c r="FY167" s="110">
        <f t="shared" ref="FY167" si="5397">SUM(FY168:FY174)</f>
        <v>0</v>
      </c>
      <c r="FZ167" s="110">
        <f t="shared" ref="FZ167" si="5398">SUM(FZ168:FZ174)</f>
        <v>0</v>
      </c>
      <c r="GA167" s="110">
        <f t="shared" ref="GA167" si="5399">SUM(GA168:GA174)</f>
        <v>0</v>
      </c>
      <c r="GB167" s="110">
        <f t="shared" ref="GB167" si="5400">SUM(GB168:GB174)</f>
        <v>0</v>
      </c>
      <c r="GC167" s="110">
        <f t="shared" ref="GC167" si="5401">SUM(GC168:GC174)</f>
        <v>0</v>
      </c>
      <c r="GD167" s="126">
        <f t="shared" si="5326"/>
        <v>0</v>
      </c>
      <c r="GE167" s="126">
        <f t="shared" si="5327"/>
        <v>0</v>
      </c>
      <c r="GF167" s="110">
        <f t="shared" ref="GF167:GG175" si="5402">H167+T167+AF167+AR167+BD167+BP167+CB167+CN167+CZ167+DL167+DX167+EJ167+EV167+FH167+FT167</f>
        <v>144</v>
      </c>
      <c r="GG167" s="110">
        <f t="shared" si="5402"/>
        <v>14185967.932800002</v>
      </c>
      <c r="GH167" s="133">
        <f t="shared" si="5329"/>
        <v>36</v>
      </c>
      <c r="GI167" s="199">
        <f t="shared" si="5330"/>
        <v>3546491.9832000006</v>
      </c>
      <c r="GJ167" s="110">
        <f>SUM(GJ168:GJ174)</f>
        <v>34</v>
      </c>
      <c r="GK167" s="110">
        <f t="shared" ref="GK167" si="5403">SUM(GK168:GK174)</f>
        <v>3349464.7799999993</v>
      </c>
      <c r="GL167" s="110">
        <f t="shared" ref="GL167" si="5404">SUM(GL168:GL174)</f>
        <v>3</v>
      </c>
      <c r="GM167" s="110">
        <f t="shared" ref="GM167" si="5405">SUM(GM168:GM174)</f>
        <v>295541.01</v>
      </c>
      <c r="GN167" s="110">
        <f t="shared" ref="GN167" si="5406">SUM(GN168:GN174)</f>
        <v>37</v>
      </c>
      <c r="GO167" s="110">
        <f t="shared" ref="GO167" si="5407">SUM(GO168:GO174)</f>
        <v>3645005.79</v>
      </c>
      <c r="GP167" s="110">
        <f t="shared" ref="GP167:GP175" si="5408">SUM(GJ167-GH167)</f>
        <v>-2</v>
      </c>
      <c r="GQ167" s="110">
        <f t="shared" ref="GQ167:GQ175" si="5409">SUM(GK167-GI167)</f>
        <v>-197027.20320000127</v>
      </c>
      <c r="GR167" s="147"/>
      <c r="GS167" s="81"/>
      <c r="GT167" s="183">
        <v>98513.666200000007</v>
      </c>
      <c r="GU167" s="183">
        <f t="shared" si="4432"/>
        <v>98513.669999999984</v>
      </c>
    </row>
    <row r="168" spans="2:203" ht="48" hidden="1" x14ac:dyDescent="0.2">
      <c r="B168" s="81" t="s">
        <v>235</v>
      </c>
      <c r="C168" s="82" t="s">
        <v>236</v>
      </c>
      <c r="D168" s="89">
        <v>432</v>
      </c>
      <c r="E168" s="89" t="s">
        <v>237</v>
      </c>
      <c r="F168" s="89">
        <v>38</v>
      </c>
      <c r="G168" s="101">
        <v>98513.666200000007</v>
      </c>
      <c r="H168" s="102"/>
      <c r="I168" s="102"/>
      <c r="J168" s="102"/>
      <c r="K168" s="102"/>
      <c r="L168" s="102">
        <f>VLOOKUP($D168,'факт '!$D$7:$AQ$89,3,0)</f>
        <v>0</v>
      </c>
      <c r="M168" s="102">
        <f>VLOOKUP($D168,'факт '!$D$7:$AQ$89,4,0)</f>
        <v>0</v>
      </c>
      <c r="N168" s="102"/>
      <c r="O168" s="102"/>
      <c r="P168" s="102">
        <f t="shared" ref="P168:P173" si="5410">SUM(L168+N168)</f>
        <v>0</v>
      </c>
      <c r="Q168" s="102">
        <f t="shared" ref="Q168:Q173" si="5411">SUM(M168+O168)</f>
        <v>0</v>
      </c>
      <c r="R168" s="103">
        <f t="shared" ref="R168:R173" si="5412">SUM(L168-J168)</f>
        <v>0</v>
      </c>
      <c r="S168" s="103">
        <f t="shared" si="5078"/>
        <v>0</v>
      </c>
      <c r="T168" s="102"/>
      <c r="U168" s="102"/>
      <c r="V168" s="102"/>
      <c r="W168" s="102"/>
      <c r="X168" s="102">
        <f>VLOOKUP($D168,'факт '!$D$7:$AQ$89,7,0)</f>
        <v>0</v>
      </c>
      <c r="Y168" s="102">
        <f>VLOOKUP($D168,'факт '!$D$7:$AQ$89,8,0)</f>
        <v>0</v>
      </c>
      <c r="Z168" s="102">
        <f>VLOOKUP($D168,'факт '!$D$7:$AQ$89,9,0)</f>
        <v>0</v>
      </c>
      <c r="AA168" s="102">
        <f>VLOOKUP($D168,'факт '!$D$7:$AQ$89,10,0)</f>
        <v>0</v>
      </c>
      <c r="AB168" s="102">
        <f t="shared" ref="AB168:AB173" si="5413">SUM(X168+Z168)</f>
        <v>0</v>
      </c>
      <c r="AC168" s="102">
        <f t="shared" ref="AC168:AC173" si="5414">SUM(Y168+AA168)</f>
        <v>0</v>
      </c>
      <c r="AD168" s="103">
        <f t="shared" ref="AD168:AD173" si="5415">SUM(X168-V168)</f>
        <v>0</v>
      </c>
      <c r="AE168" s="103">
        <f t="shared" ref="AE168:AE173" si="5416">SUM(Y168-W168)</f>
        <v>0</v>
      </c>
      <c r="AF168" s="102"/>
      <c r="AG168" s="102"/>
      <c r="AH168" s="102"/>
      <c r="AI168" s="102"/>
      <c r="AJ168" s="102">
        <f>VLOOKUP($D168,'факт '!$D$7:$AQ$89,5,0)</f>
        <v>0</v>
      </c>
      <c r="AK168" s="102">
        <f>VLOOKUP($D168,'факт '!$D$7:$AQ$89,6,0)</f>
        <v>0</v>
      </c>
      <c r="AL168" s="102"/>
      <c r="AM168" s="102"/>
      <c r="AN168" s="102">
        <f t="shared" ref="AN168:AN173" si="5417">SUM(AJ168+AL168)</f>
        <v>0</v>
      </c>
      <c r="AO168" s="102">
        <f t="shared" ref="AO168:AO173" si="5418">SUM(AK168+AM168)</f>
        <v>0</v>
      </c>
      <c r="AP168" s="103">
        <f t="shared" ref="AP168:AP173" si="5419">SUM(AJ168-AH168)</f>
        <v>0</v>
      </c>
      <c r="AQ168" s="103">
        <f t="shared" ref="AQ168:AQ173" si="5420">SUM(AK168-AI168)</f>
        <v>0</v>
      </c>
      <c r="AR168" s="102"/>
      <c r="AS168" s="102"/>
      <c r="AT168" s="102"/>
      <c r="AU168" s="102"/>
      <c r="AV168" s="102">
        <f>VLOOKUP($D168,'факт '!$D$7:$AQ$89,11,0)</f>
        <v>0</v>
      </c>
      <c r="AW168" s="102">
        <f>VLOOKUP($D168,'факт '!$D$7:$AQ$89,12,0)</f>
        <v>0</v>
      </c>
      <c r="AX168" s="102"/>
      <c r="AY168" s="102"/>
      <c r="AZ168" s="102">
        <f t="shared" ref="AZ168:AZ173" si="5421">SUM(AV168+AX168)</f>
        <v>0</v>
      </c>
      <c r="BA168" s="102">
        <f t="shared" ref="BA168:BA173" si="5422">SUM(AW168+AY168)</f>
        <v>0</v>
      </c>
      <c r="BB168" s="103">
        <f t="shared" ref="BB168:BB173" si="5423">SUM(AV168-AT168)</f>
        <v>0</v>
      </c>
      <c r="BC168" s="103">
        <f t="shared" ref="BC168:BC173" si="5424">SUM(AW168-AU168)</f>
        <v>0</v>
      </c>
      <c r="BD168" s="102"/>
      <c r="BE168" s="102"/>
      <c r="BF168" s="102"/>
      <c r="BG168" s="102"/>
      <c r="BH168" s="102">
        <f>VLOOKUP($D168,'факт '!$D$7:$AQ$89,15,0)</f>
        <v>0</v>
      </c>
      <c r="BI168" s="102">
        <f>VLOOKUP($D168,'факт '!$D$7:$AQ$89,16,0)</f>
        <v>0</v>
      </c>
      <c r="BJ168" s="102">
        <f>VLOOKUP($D168,'факт '!$D$7:$AQ$89,17,0)</f>
        <v>0</v>
      </c>
      <c r="BK168" s="102">
        <f>VLOOKUP($D168,'факт '!$D$7:$AQ$89,18,0)</f>
        <v>0</v>
      </c>
      <c r="BL168" s="102">
        <f t="shared" ref="BL168:BL173" si="5425">SUM(BH168+BJ168)</f>
        <v>0</v>
      </c>
      <c r="BM168" s="102">
        <f t="shared" ref="BM168:BM173" si="5426">SUM(BI168+BK168)</f>
        <v>0</v>
      </c>
      <c r="BN168" s="103">
        <f t="shared" ref="BN168:BN173" si="5427">SUM(BH168-BF168)</f>
        <v>0</v>
      </c>
      <c r="BO168" s="103">
        <f t="shared" ref="BO168:BO173" si="5428">SUM(BI168-BG168)</f>
        <v>0</v>
      </c>
      <c r="BP168" s="102"/>
      <c r="BQ168" s="102"/>
      <c r="BR168" s="102"/>
      <c r="BS168" s="102"/>
      <c r="BT168" s="102">
        <f>VLOOKUP($D168,'факт '!$D$7:$AQ$89,19,0)</f>
        <v>0</v>
      </c>
      <c r="BU168" s="102">
        <f>VLOOKUP($D168,'факт '!$D$7:$AQ$89,20,0)</f>
        <v>0</v>
      </c>
      <c r="BV168" s="102">
        <f>VLOOKUP($D168,'факт '!$D$7:$AQ$89,21,0)</f>
        <v>0</v>
      </c>
      <c r="BW168" s="102">
        <f>VLOOKUP($D168,'факт '!$D$7:$AQ$89,22,0)</f>
        <v>0</v>
      </c>
      <c r="BX168" s="102">
        <f t="shared" ref="BX168:BX173" si="5429">SUM(BT168+BV168)</f>
        <v>0</v>
      </c>
      <c r="BY168" s="102">
        <f t="shared" ref="BY168:BY173" si="5430">SUM(BU168+BW168)</f>
        <v>0</v>
      </c>
      <c r="BZ168" s="103">
        <f t="shared" ref="BZ168:BZ173" si="5431">SUM(BT168-BR168)</f>
        <v>0</v>
      </c>
      <c r="CA168" s="103">
        <f t="shared" ref="CA168:CA173" si="5432">SUM(BU168-BS168)</f>
        <v>0</v>
      </c>
      <c r="CB168" s="102"/>
      <c r="CC168" s="102"/>
      <c r="CD168" s="102"/>
      <c r="CE168" s="102"/>
      <c r="CF168" s="102">
        <f>VLOOKUP($D168,'факт '!$D$7:$AQ$89,23,0)</f>
        <v>0</v>
      </c>
      <c r="CG168" s="102">
        <f>VLOOKUP($D168,'факт '!$D$7:$AQ$89,24,0)</f>
        <v>0</v>
      </c>
      <c r="CH168" s="102">
        <f>VLOOKUP($D168,'факт '!$D$7:$AQ$89,25,0)</f>
        <v>0</v>
      </c>
      <c r="CI168" s="102">
        <f>VLOOKUP($D168,'факт '!$D$7:$AQ$89,26,0)</f>
        <v>0</v>
      </c>
      <c r="CJ168" s="102">
        <f t="shared" ref="CJ168:CJ173" si="5433">SUM(CF168+CH168)</f>
        <v>0</v>
      </c>
      <c r="CK168" s="102">
        <f t="shared" ref="CK168:CK173" si="5434">SUM(CG168+CI168)</f>
        <v>0</v>
      </c>
      <c r="CL168" s="103">
        <f t="shared" ref="CL168:CL173" si="5435">SUM(CF168-CD168)</f>
        <v>0</v>
      </c>
      <c r="CM168" s="103">
        <f t="shared" ref="CM168:CM173" si="5436">SUM(CG168-CE168)</f>
        <v>0</v>
      </c>
      <c r="CN168" s="102"/>
      <c r="CO168" s="102"/>
      <c r="CP168" s="102"/>
      <c r="CQ168" s="102"/>
      <c r="CR168" s="102">
        <f>VLOOKUP($D168,'факт '!$D$7:$AQ$89,27,0)</f>
        <v>0</v>
      </c>
      <c r="CS168" s="102">
        <f>VLOOKUP($D168,'факт '!$D$7:$AQ$89,28,0)</f>
        <v>0</v>
      </c>
      <c r="CT168" s="102">
        <f>VLOOKUP($D168,'факт '!$D$7:$AQ$89,29,0)</f>
        <v>0</v>
      </c>
      <c r="CU168" s="102">
        <f>VLOOKUP($D168,'факт '!$D$7:$AQ$89,30,0)</f>
        <v>0</v>
      </c>
      <c r="CV168" s="102">
        <f t="shared" ref="CV168:CV173" si="5437">SUM(CR168+CT168)</f>
        <v>0</v>
      </c>
      <c r="CW168" s="102">
        <f t="shared" ref="CW168:CW173" si="5438">SUM(CS168+CU168)</f>
        <v>0</v>
      </c>
      <c r="CX168" s="103">
        <f t="shared" ref="CX168:CX173" si="5439">SUM(CR168-CP168)</f>
        <v>0</v>
      </c>
      <c r="CY168" s="103">
        <f t="shared" ref="CY168:CY173" si="5440">SUM(CS168-CQ168)</f>
        <v>0</v>
      </c>
      <c r="CZ168" s="102"/>
      <c r="DA168" s="102"/>
      <c r="DB168" s="102"/>
      <c r="DC168" s="102"/>
      <c r="DD168" s="102">
        <f>VLOOKUP($D168,'факт '!$D$7:$AQ$89,31,0)</f>
        <v>0</v>
      </c>
      <c r="DE168" s="102">
        <f>VLOOKUP($D168,'факт '!$D$7:$AQ$89,32,0)</f>
        <v>0</v>
      </c>
      <c r="DF168" s="102"/>
      <c r="DG168" s="102"/>
      <c r="DH168" s="102">
        <f t="shared" ref="DH168:DH173" si="5441">SUM(DD168+DF168)</f>
        <v>0</v>
      </c>
      <c r="DI168" s="102">
        <f t="shared" ref="DI168:DI173" si="5442">SUM(DE168+DG168)</f>
        <v>0</v>
      </c>
      <c r="DJ168" s="103">
        <f t="shared" ref="DJ168:DJ173" si="5443">SUM(DD168-DB168)</f>
        <v>0</v>
      </c>
      <c r="DK168" s="103">
        <f t="shared" ref="DK168:DK173" si="5444">SUM(DE168-DC168)</f>
        <v>0</v>
      </c>
      <c r="DL168" s="102"/>
      <c r="DM168" s="102"/>
      <c r="DN168" s="102"/>
      <c r="DO168" s="102"/>
      <c r="DP168" s="102">
        <f>VLOOKUP($D168,'факт '!$D$7:$AQ$89,13,0)</f>
        <v>0</v>
      </c>
      <c r="DQ168" s="102">
        <f>VLOOKUP($D168,'факт '!$D$7:$AQ$89,14,0)</f>
        <v>0</v>
      </c>
      <c r="DR168" s="102"/>
      <c r="DS168" s="102"/>
      <c r="DT168" s="102">
        <f t="shared" ref="DT168:DT173" si="5445">SUM(DP168+DR168)</f>
        <v>0</v>
      </c>
      <c r="DU168" s="102">
        <f t="shared" ref="DU168:DU173" si="5446">SUM(DQ168+DS168)</f>
        <v>0</v>
      </c>
      <c r="DV168" s="103">
        <f t="shared" ref="DV168:DV173" si="5447">SUM(DP168-DN168)</f>
        <v>0</v>
      </c>
      <c r="DW168" s="103">
        <f t="shared" ref="DW168:DW173" si="5448">SUM(DQ168-DO168)</f>
        <v>0</v>
      </c>
      <c r="DX168" s="102"/>
      <c r="DY168" s="102"/>
      <c r="DZ168" s="102"/>
      <c r="EA168" s="102"/>
      <c r="EB168" s="102">
        <f>VLOOKUP($D168,'факт '!$D$7:$AQ$89,33,0)</f>
        <v>4</v>
      </c>
      <c r="EC168" s="102">
        <f>VLOOKUP($D168,'факт '!$D$7:$AQ$89,34,0)</f>
        <v>394054.68</v>
      </c>
      <c r="ED168" s="102">
        <f>VLOOKUP($D168,'факт '!$D$7:$AQ$89,35,0)</f>
        <v>0</v>
      </c>
      <c r="EE168" s="102">
        <f>VLOOKUP($D168,'факт '!$D$7:$AQ$89,36,0)</f>
        <v>0</v>
      </c>
      <c r="EF168" s="102">
        <f t="shared" ref="EF168:EF173" si="5449">SUM(EB168+ED168)</f>
        <v>4</v>
      </c>
      <c r="EG168" s="102">
        <f t="shared" ref="EG168:EG173" si="5450">SUM(EC168+EE168)</f>
        <v>394054.68</v>
      </c>
      <c r="EH168" s="103">
        <f t="shared" ref="EH168:EH173" si="5451">SUM(EB168-DZ168)</f>
        <v>4</v>
      </c>
      <c r="EI168" s="103">
        <f t="shared" ref="EI168:EI173" si="5452">SUM(EC168-EA168)</f>
        <v>394054.68</v>
      </c>
      <c r="EJ168" s="102"/>
      <c r="EK168" s="102"/>
      <c r="EL168" s="102"/>
      <c r="EM168" s="102"/>
      <c r="EN168" s="102">
        <f>VLOOKUP($D168,'факт '!$D$7:$AQ$89,37,0)</f>
        <v>0</v>
      </c>
      <c r="EO168" s="102">
        <f>VLOOKUP($D168,'факт '!$D$7:$AQ$89,38,0)</f>
        <v>0</v>
      </c>
      <c r="EP168" s="102">
        <f>VLOOKUP($D168,'факт '!$D$7:$AQ$89,39,0)</f>
        <v>0</v>
      </c>
      <c r="EQ168" s="102">
        <f>VLOOKUP($D168,'факт '!$D$7:$AQ$89,40,0)</f>
        <v>0</v>
      </c>
      <c r="ER168" s="102">
        <f t="shared" ref="ER168:ER173" si="5453">SUM(EN168+EP168)</f>
        <v>0</v>
      </c>
      <c r="ES168" s="102">
        <f t="shared" ref="ES168:ES173" si="5454">SUM(EO168+EQ168)</f>
        <v>0</v>
      </c>
      <c r="ET168" s="103">
        <f t="shared" ref="ET168:ET173" si="5455">SUM(EN168-EL168)</f>
        <v>0</v>
      </c>
      <c r="EU168" s="103">
        <f t="shared" ref="EU168:EU173" si="5456">SUM(EO168-EM168)</f>
        <v>0</v>
      </c>
      <c r="EV168" s="102"/>
      <c r="EW168" s="102"/>
      <c r="EX168" s="102"/>
      <c r="EY168" s="102"/>
      <c r="EZ168" s="102"/>
      <c r="FA168" s="102"/>
      <c r="FB168" s="102"/>
      <c r="FC168" s="102"/>
      <c r="FD168" s="102">
        <f t="shared" ref="FD168:FD174" si="5457">SUM(EZ168+FB168)</f>
        <v>0</v>
      </c>
      <c r="FE168" s="102">
        <f t="shared" ref="FE168:FE174" si="5458">SUM(FA168+FC168)</f>
        <v>0</v>
      </c>
      <c r="FF168" s="103">
        <f t="shared" si="5312"/>
        <v>0</v>
      </c>
      <c r="FG168" s="103">
        <f t="shared" si="5313"/>
        <v>0</v>
      </c>
      <c r="FH168" s="102"/>
      <c r="FI168" s="102"/>
      <c r="FJ168" s="102"/>
      <c r="FK168" s="102"/>
      <c r="FL168" s="102"/>
      <c r="FM168" s="102"/>
      <c r="FN168" s="102"/>
      <c r="FO168" s="102"/>
      <c r="FP168" s="102">
        <f t="shared" ref="FP168:FP174" si="5459">SUM(FL168+FN168)</f>
        <v>0</v>
      </c>
      <c r="FQ168" s="102">
        <f t="shared" ref="FQ168:FQ174" si="5460">SUM(FM168+FO168)</f>
        <v>0</v>
      </c>
      <c r="FR168" s="103">
        <f t="shared" si="5319"/>
        <v>0</v>
      </c>
      <c r="FS168" s="103">
        <f t="shared" si="5320"/>
        <v>0</v>
      </c>
      <c r="FT168" s="102"/>
      <c r="FU168" s="102"/>
      <c r="FV168" s="102"/>
      <c r="FW168" s="102"/>
      <c r="FX168" s="102"/>
      <c r="FY168" s="102"/>
      <c r="FZ168" s="102"/>
      <c r="GA168" s="102"/>
      <c r="GB168" s="102">
        <f t="shared" ref="GB168:GB174" si="5461">SUM(FX168+FZ168)</f>
        <v>0</v>
      </c>
      <c r="GC168" s="102">
        <f t="shared" ref="GC168:GC174" si="5462">SUM(FY168+GA168)</f>
        <v>0</v>
      </c>
      <c r="GD168" s="103">
        <f t="shared" si="5326"/>
        <v>0</v>
      </c>
      <c r="GE168" s="103">
        <f t="shared" si="5327"/>
        <v>0</v>
      </c>
      <c r="GF168" s="102">
        <f t="shared" ref="GF168:GF174" si="5463">SUM(H168,T168,AF168,AR168,BD168,BP168,CB168,CN168,CZ168,DL168,DX168,EJ168,EV168)</f>
        <v>0</v>
      </c>
      <c r="GG168" s="102">
        <f t="shared" ref="GG168:GG174" si="5464">SUM(I168,U168,AG168,AS168,BE168,BQ168,CC168,CO168,DA168,DM168,DY168,EK168,EW168)</f>
        <v>0</v>
      </c>
      <c r="GH168" s="102">
        <f t="shared" ref="GH168:GH174" si="5465">SUM(J168,V168,AH168,AT168,BF168,BR168,CD168,CP168,DB168,DN168,DZ168,EL168,EX168)</f>
        <v>0</v>
      </c>
      <c r="GI168" s="102">
        <f t="shared" ref="GI168:GI174" si="5466">SUM(K168,W168,AI168,AU168,BG168,BS168,CE168,CQ168,DC168,DO168,EA168,EM168,EY168)</f>
        <v>0</v>
      </c>
      <c r="GJ168" s="102">
        <f t="shared" ref="GJ168:GJ173" si="5467">SUM(L168,X168,AJ168,AV168,BH168,BT168,CF168,CR168,DD168,DP168,EB168,EN168,EZ168)</f>
        <v>4</v>
      </c>
      <c r="GK168" s="102">
        <f t="shared" ref="GK168:GK173" si="5468">SUM(M168,Y168,AK168,AW168,BI168,BU168,CG168,CS168,DE168,DQ168,EC168,EO168,FA168)</f>
        <v>394054.68</v>
      </c>
      <c r="GL168" s="102">
        <f t="shared" ref="GL168:GL173" si="5469">SUM(N168,Z168,AL168,AX168,BJ168,BV168,CH168,CT168,DF168,DR168,ED168,EP168,FB168)</f>
        <v>0</v>
      </c>
      <c r="GM168" s="102">
        <f t="shared" ref="GM168:GM173" si="5470">SUM(O168,AA168,AM168,AY168,BK168,BW168,CI168,CU168,DG168,DS168,EE168,EQ168,FC168)</f>
        <v>0</v>
      </c>
      <c r="GN168" s="102">
        <f t="shared" ref="GN168:GN173" si="5471">SUM(P168,AB168,AN168,AZ168,BL168,BX168,CJ168,CV168,DH168,DT168,EF168,ER168,FD168)</f>
        <v>4</v>
      </c>
      <c r="GO168" s="102">
        <f t="shared" ref="GO168:GO173" si="5472">SUM(Q168,AC168,AO168,BA168,BM168,BY168,CK168,CW168,DI168,DU168,EG168,ES168,FE168)</f>
        <v>394054.68</v>
      </c>
      <c r="GP168" s="102"/>
      <c r="GQ168" s="102"/>
      <c r="GR168" s="147"/>
      <c r="GS168" s="81"/>
      <c r="GT168" s="183">
        <v>98513.666200000007</v>
      </c>
      <c r="GU168" s="183">
        <f t="shared" si="4432"/>
        <v>98513.67</v>
      </c>
    </row>
    <row r="169" spans="2:203" ht="48" hidden="1" x14ac:dyDescent="0.2">
      <c r="B169" s="81" t="s">
        <v>235</v>
      </c>
      <c r="C169" s="82" t="s">
        <v>236</v>
      </c>
      <c r="D169" s="89">
        <v>435</v>
      </c>
      <c r="E169" s="89" t="s">
        <v>238</v>
      </c>
      <c r="F169" s="89">
        <v>38</v>
      </c>
      <c r="G169" s="101">
        <v>98513.666200000007</v>
      </c>
      <c r="H169" s="102"/>
      <c r="I169" s="102"/>
      <c r="J169" s="102"/>
      <c r="K169" s="102"/>
      <c r="L169" s="102">
        <f>VLOOKUP($D169,'факт '!$D$7:$AQ$89,3,0)</f>
        <v>0</v>
      </c>
      <c r="M169" s="102">
        <f>VLOOKUP($D169,'факт '!$D$7:$AQ$89,4,0)</f>
        <v>0</v>
      </c>
      <c r="N169" s="102"/>
      <c r="O169" s="102"/>
      <c r="P169" s="102">
        <f t="shared" si="5410"/>
        <v>0</v>
      </c>
      <c r="Q169" s="102">
        <f t="shared" si="5411"/>
        <v>0</v>
      </c>
      <c r="R169" s="103">
        <f t="shared" si="5412"/>
        <v>0</v>
      </c>
      <c r="S169" s="103">
        <f t="shared" si="5078"/>
        <v>0</v>
      </c>
      <c r="T169" s="102"/>
      <c r="U169" s="102"/>
      <c r="V169" s="102"/>
      <c r="W169" s="102"/>
      <c r="X169" s="102">
        <f>VLOOKUP($D169,'факт '!$D$7:$AQ$89,7,0)</f>
        <v>0</v>
      </c>
      <c r="Y169" s="102">
        <f>VLOOKUP($D169,'факт '!$D$7:$AQ$89,8,0)</f>
        <v>0</v>
      </c>
      <c r="Z169" s="102">
        <f>VLOOKUP($D169,'факт '!$D$7:$AQ$89,9,0)</f>
        <v>0</v>
      </c>
      <c r="AA169" s="102">
        <f>VLOOKUP($D169,'факт '!$D$7:$AQ$89,10,0)</f>
        <v>0</v>
      </c>
      <c r="AB169" s="102">
        <f t="shared" si="5413"/>
        <v>0</v>
      </c>
      <c r="AC169" s="102">
        <f t="shared" si="5414"/>
        <v>0</v>
      </c>
      <c r="AD169" s="103">
        <f t="shared" si="5415"/>
        <v>0</v>
      </c>
      <c r="AE169" s="103">
        <f t="shared" si="5416"/>
        <v>0</v>
      </c>
      <c r="AF169" s="102"/>
      <c r="AG169" s="102"/>
      <c r="AH169" s="102"/>
      <c r="AI169" s="102"/>
      <c r="AJ169" s="102">
        <f>VLOOKUP($D169,'факт '!$D$7:$AQ$89,5,0)</f>
        <v>0</v>
      </c>
      <c r="AK169" s="102">
        <f>VLOOKUP($D169,'факт '!$D$7:$AQ$89,6,0)</f>
        <v>0</v>
      </c>
      <c r="AL169" s="102"/>
      <c r="AM169" s="102"/>
      <c r="AN169" s="102">
        <f t="shared" si="5417"/>
        <v>0</v>
      </c>
      <c r="AO169" s="102">
        <f t="shared" si="5418"/>
        <v>0</v>
      </c>
      <c r="AP169" s="103">
        <f t="shared" si="5419"/>
        <v>0</v>
      </c>
      <c r="AQ169" s="103">
        <f t="shared" si="5420"/>
        <v>0</v>
      </c>
      <c r="AR169" s="102"/>
      <c r="AS169" s="102"/>
      <c r="AT169" s="102"/>
      <c r="AU169" s="102"/>
      <c r="AV169" s="102">
        <f>VLOOKUP($D169,'факт '!$D$7:$AQ$89,11,0)</f>
        <v>0</v>
      </c>
      <c r="AW169" s="102">
        <f>VLOOKUP($D169,'факт '!$D$7:$AQ$89,12,0)</f>
        <v>0</v>
      </c>
      <c r="AX169" s="102"/>
      <c r="AY169" s="102"/>
      <c r="AZ169" s="102">
        <f t="shared" si="5421"/>
        <v>0</v>
      </c>
      <c r="BA169" s="102">
        <f t="shared" si="5422"/>
        <v>0</v>
      </c>
      <c r="BB169" s="103">
        <f t="shared" si="5423"/>
        <v>0</v>
      </c>
      <c r="BC169" s="103">
        <f t="shared" si="5424"/>
        <v>0</v>
      </c>
      <c r="BD169" s="102"/>
      <c r="BE169" s="102"/>
      <c r="BF169" s="102"/>
      <c r="BG169" s="102"/>
      <c r="BH169" s="102">
        <f>VLOOKUP($D169,'факт '!$D$7:$AQ$89,15,0)</f>
        <v>11</v>
      </c>
      <c r="BI169" s="102">
        <f>VLOOKUP($D169,'факт '!$D$7:$AQ$89,16,0)</f>
        <v>1083650.3699999999</v>
      </c>
      <c r="BJ169" s="102">
        <f>VLOOKUP($D169,'факт '!$D$7:$AQ$89,17,0)</f>
        <v>2</v>
      </c>
      <c r="BK169" s="102">
        <f>VLOOKUP($D169,'факт '!$D$7:$AQ$89,18,0)</f>
        <v>197027.34</v>
      </c>
      <c r="BL169" s="102">
        <f t="shared" si="5425"/>
        <v>13</v>
      </c>
      <c r="BM169" s="102">
        <f t="shared" si="5426"/>
        <v>1280677.71</v>
      </c>
      <c r="BN169" s="103">
        <f t="shared" si="5427"/>
        <v>11</v>
      </c>
      <c r="BO169" s="103">
        <f t="shared" si="5428"/>
        <v>1083650.3699999999</v>
      </c>
      <c r="BP169" s="102"/>
      <c r="BQ169" s="102"/>
      <c r="BR169" s="102"/>
      <c r="BS169" s="102"/>
      <c r="BT169" s="102">
        <f>VLOOKUP($D169,'факт '!$D$7:$AQ$89,19,0)</f>
        <v>0</v>
      </c>
      <c r="BU169" s="102">
        <f>VLOOKUP($D169,'факт '!$D$7:$AQ$89,20,0)</f>
        <v>0</v>
      </c>
      <c r="BV169" s="102">
        <f>VLOOKUP($D169,'факт '!$D$7:$AQ$89,21,0)</f>
        <v>0</v>
      </c>
      <c r="BW169" s="102">
        <f>VLOOKUP($D169,'факт '!$D$7:$AQ$89,22,0)</f>
        <v>0</v>
      </c>
      <c r="BX169" s="102">
        <f t="shared" si="5429"/>
        <v>0</v>
      </c>
      <c r="BY169" s="102">
        <f t="shared" si="5430"/>
        <v>0</v>
      </c>
      <c r="BZ169" s="103">
        <f t="shared" si="5431"/>
        <v>0</v>
      </c>
      <c r="CA169" s="103">
        <f t="shared" si="5432"/>
        <v>0</v>
      </c>
      <c r="CB169" s="102"/>
      <c r="CC169" s="102"/>
      <c r="CD169" s="102"/>
      <c r="CE169" s="102"/>
      <c r="CF169" s="102">
        <f>VLOOKUP($D169,'факт '!$D$7:$AQ$89,23,0)</f>
        <v>0</v>
      </c>
      <c r="CG169" s="102">
        <f>VLOOKUP($D169,'факт '!$D$7:$AQ$89,24,0)</f>
        <v>0</v>
      </c>
      <c r="CH169" s="102">
        <f>VLOOKUP($D169,'факт '!$D$7:$AQ$89,25,0)</f>
        <v>0</v>
      </c>
      <c r="CI169" s="102">
        <f>VLOOKUP($D169,'факт '!$D$7:$AQ$89,26,0)</f>
        <v>0</v>
      </c>
      <c r="CJ169" s="102">
        <f t="shared" si="5433"/>
        <v>0</v>
      </c>
      <c r="CK169" s="102">
        <f t="shared" si="5434"/>
        <v>0</v>
      </c>
      <c r="CL169" s="103">
        <f t="shared" si="5435"/>
        <v>0</v>
      </c>
      <c r="CM169" s="103">
        <f t="shared" si="5436"/>
        <v>0</v>
      </c>
      <c r="CN169" s="102"/>
      <c r="CO169" s="102"/>
      <c r="CP169" s="102"/>
      <c r="CQ169" s="102"/>
      <c r="CR169" s="102">
        <f>VLOOKUP($D169,'факт '!$D$7:$AQ$89,27,0)</f>
        <v>0</v>
      </c>
      <c r="CS169" s="102">
        <f>VLOOKUP($D169,'факт '!$D$7:$AQ$89,28,0)</f>
        <v>0</v>
      </c>
      <c r="CT169" s="102">
        <f>VLOOKUP($D169,'факт '!$D$7:$AQ$89,29,0)</f>
        <v>0</v>
      </c>
      <c r="CU169" s="102">
        <f>VLOOKUP($D169,'факт '!$D$7:$AQ$89,30,0)</f>
        <v>0</v>
      </c>
      <c r="CV169" s="102">
        <f t="shared" si="5437"/>
        <v>0</v>
      </c>
      <c r="CW169" s="102">
        <f t="shared" si="5438"/>
        <v>0</v>
      </c>
      <c r="CX169" s="103">
        <f t="shared" si="5439"/>
        <v>0</v>
      </c>
      <c r="CY169" s="103">
        <f t="shared" si="5440"/>
        <v>0</v>
      </c>
      <c r="CZ169" s="102"/>
      <c r="DA169" s="102"/>
      <c r="DB169" s="102"/>
      <c r="DC169" s="102"/>
      <c r="DD169" s="102">
        <f>VLOOKUP($D169,'факт '!$D$7:$AQ$89,31,0)</f>
        <v>0</v>
      </c>
      <c r="DE169" s="102">
        <f>VLOOKUP($D169,'факт '!$D$7:$AQ$89,32,0)</f>
        <v>0</v>
      </c>
      <c r="DF169" s="102"/>
      <c r="DG169" s="102"/>
      <c r="DH169" s="102">
        <f t="shared" si="5441"/>
        <v>0</v>
      </c>
      <c r="DI169" s="102">
        <f t="shared" si="5442"/>
        <v>0</v>
      </c>
      <c r="DJ169" s="103">
        <f t="shared" si="5443"/>
        <v>0</v>
      </c>
      <c r="DK169" s="103">
        <f t="shared" si="5444"/>
        <v>0</v>
      </c>
      <c r="DL169" s="102"/>
      <c r="DM169" s="102"/>
      <c r="DN169" s="102"/>
      <c r="DO169" s="102"/>
      <c r="DP169" s="102">
        <f>VLOOKUP($D169,'факт '!$D$7:$AQ$89,13,0)</f>
        <v>0</v>
      </c>
      <c r="DQ169" s="102">
        <f>VLOOKUP($D169,'факт '!$D$7:$AQ$89,14,0)</f>
        <v>0</v>
      </c>
      <c r="DR169" s="102"/>
      <c r="DS169" s="102"/>
      <c r="DT169" s="102">
        <f t="shared" si="5445"/>
        <v>0</v>
      </c>
      <c r="DU169" s="102">
        <f t="shared" si="5446"/>
        <v>0</v>
      </c>
      <c r="DV169" s="103">
        <f t="shared" si="5447"/>
        <v>0</v>
      </c>
      <c r="DW169" s="103">
        <f t="shared" si="5448"/>
        <v>0</v>
      </c>
      <c r="DX169" s="102"/>
      <c r="DY169" s="102"/>
      <c r="DZ169" s="102"/>
      <c r="EA169" s="102"/>
      <c r="EB169" s="102">
        <f>VLOOKUP($D169,'факт '!$D$7:$AQ$89,33,0)</f>
        <v>5</v>
      </c>
      <c r="EC169" s="102">
        <f>VLOOKUP($D169,'факт '!$D$7:$AQ$89,34,0)</f>
        <v>492568.35</v>
      </c>
      <c r="ED169" s="102">
        <f>VLOOKUP($D169,'факт '!$D$7:$AQ$89,35,0)</f>
        <v>1</v>
      </c>
      <c r="EE169" s="102">
        <f>VLOOKUP($D169,'факт '!$D$7:$AQ$89,36,0)</f>
        <v>98513.67</v>
      </c>
      <c r="EF169" s="102">
        <f t="shared" si="5449"/>
        <v>6</v>
      </c>
      <c r="EG169" s="102">
        <f t="shared" si="5450"/>
        <v>591082.02</v>
      </c>
      <c r="EH169" s="103">
        <f t="shared" si="5451"/>
        <v>5</v>
      </c>
      <c r="EI169" s="103">
        <f t="shared" si="5452"/>
        <v>492568.35</v>
      </c>
      <c r="EJ169" s="102"/>
      <c r="EK169" s="102"/>
      <c r="EL169" s="102"/>
      <c r="EM169" s="102"/>
      <c r="EN169" s="102">
        <f>VLOOKUP($D169,'факт '!$D$7:$AQ$89,37,0)</f>
        <v>0</v>
      </c>
      <c r="EO169" s="102">
        <f>VLOOKUP($D169,'факт '!$D$7:$AQ$89,38,0)</f>
        <v>0</v>
      </c>
      <c r="EP169" s="102">
        <f>VLOOKUP($D169,'факт '!$D$7:$AQ$89,39,0)</f>
        <v>0</v>
      </c>
      <c r="EQ169" s="102">
        <f>VLOOKUP($D169,'факт '!$D$7:$AQ$89,40,0)</f>
        <v>0</v>
      </c>
      <c r="ER169" s="102">
        <f t="shared" si="5453"/>
        <v>0</v>
      </c>
      <c r="ES169" s="102">
        <f t="shared" si="5454"/>
        <v>0</v>
      </c>
      <c r="ET169" s="103">
        <f t="shared" si="5455"/>
        <v>0</v>
      </c>
      <c r="EU169" s="103">
        <f t="shared" si="5456"/>
        <v>0</v>
      </c>
      <c r="EV169" s="102"/>
      <c r="EW169" s="102"/>
      <c r="EX169" s="102"/>
      <c r="EY169" s="102"/>
      <c r="EZ169" s="102"/>
      <c r="FA169" s="102"/>
      <c r="FB169" s="102"/>
      <c r="FC169" s="102"/>
      <c r="FD169" s="102">
        <f t="shared" si="5457"/>
        <v>0</v>
      </c>
      <c r="FE169" s="102">
        <f t="shared" si="5458"/>
        <v>0</v>
      </c>
      <c r="FF169" s="103">
        <f t="shared" si="5312"/>
        <v>0</v>
      </c>
      <c r="FG169" s="103">
        <f t="shared" si="5313"/>
        <v>0</v>
      </c>
      <c r="FH169" s="102"/>
      <c r="FI169" s="102"/>
      <c r="FJ169" s="102"/>
      <c r="FK169" s="102"/>
      <c r="FL169" s="102"/>
      <c r="FM169" s="102"/>
      <c r="FN169" s="102"/>
      <c r="FO169" s="102"/>
      <c r="FP169" s="102">
        <f t="shared" si="5459"/>
        <v>0</v>
      </c>
      <c r="FQ169" s="102">
        <f t="shared" si="5460"/>
        <v>0</v>
      </c>
      <c r="FR169" s="103">
        <f t="shared" si="5319"/>
        <v>0</v>
      </c>
      <c r="FS169" s="103">
        <f t="shared" si="5320"/>
        <v>0</v>
      </c>
      <c r="FT169" s="102"/>
      <c r="FU169" s="102"/>
      <c r="FV169" s="102"/>
      <c r="FW169" s="102"/>
      <c r="FX169" s="102"/>
      <c r="FY169" s="102"/>
      <c r="FZ169" s="102"/>
      <c r="GA169" s="102"/>
      <c r="GB169" s="102">
        <f t="shared" si="5461"/>
        <v>0</v>
      </c>
      <c r="GC169" s="102">
        <f t="shared" si="5462"/>
        <v>0</v>
      </c>
      <c r="GD169" s="103">
        <f t="shared" si="5326"/>
        <v>0</v>
      </c>
      <c r="GE169" s="103">
        <f t="shared" si="5327"/>
        <v>0</v>
      </c>
      <c r="GF169" s="102">
        <f t="shared" si="5463"/>
        <v>0</v>
      </c>
      <c r="GG169" s="102">
        <f t="shared" si="5464"/>
        <v>0</v>
      </c>
      <c r="GH169" s="102">
        <f t="shared" si="5465"/>
        <v>0</v>
      </c>
      <c r="GI169" s="102">
        <f t="shared" si="5466"/>
        <v>0</v>
      </c>
      <c r="GJ169" s="102">
        <f t="shared" si="5467"/>
        <v>16</v>
      </c>
      <c r="GK169" s="102">
        <f t="shared" si="5468"/>
        <v>1576218.7199999997</v>
      </c>
      <c r="GL169" s="102">
        <f t="shared" si="5469"/>
        <v>3</v>
      </c>
      <c r="GM169" s="102">
        <f t="shared" si="5470"/>
        <v>295541.01</v>
      </c>
      <c r="GN169" s="102">
        <f t="shared" si="5471"/>
        <v>19</v>
      </c>
      <c r="GO169" s="102">
        <f t="shared" si="5472"/>
        <v>1871759.73</v>
      </c>
      <c r="GP169" s="102"/>
      <c r="GQ169" s="102"/>
      <c r="GR169" s="147"/>
      <c r="GS169" s="81"/>
      <c r="GT169" s="183">
        <v>98513.666200000007</v>
      </c>
      <c r="GU169" s="183">
        <f t="shared" si="4432"/>
        <v>98513.669999999984</v>
      </c>
    </row>
    <row r="170" spans="2:203" ht="48" hidden="1" x14ac:dyDescent="0.2">
      <c r="B170" s="81" t="s">
        <v>239</v>
      </c>
      <c r="C170" s="82" t="s">
        <v>240</v>
      </c>
      <c r="D170" s="89">
        <v>439</v>
      </c>
      <c r="E170" s="89" t="s">
        <v>241</v>
      </c>
      <c r="F170" s="89">
        <v>38</v>
      </c>
      <c r="G170" s="101">
        <v>98513.666200000007</v>
      </c>
      <c r="H170" s="102"/>
      <c r="I170" s="102"/>
      <c r="J170" s="102"/>
      <c r="K170" s="102"/>
      <c r="L170" s="102">
        <f>VLOOKUP($D170,'факт '!$D$7:$AQ$89,3,0)</f>
        <v>0</v>
      </c>
      <c r="M170" s="102">
        <f>VLOOKUP($D170,'факт '!$D$7:$AQ$89,4,0)</f>
        <v>0</v>
      </c>
      <c r="N170" s="102"/>
      <c r="O170" s="102"/>
      <c r="P170" s="102">
        <f t="shared" si="5410"/>
        <v>0</v>
      </c>
      <c r="Q170" s="102">
        <f t="shared" si="5411"/>
        <v>0</v>
      </c>
      <c r="R170" s="103">
        <f t="shared" si="5412"/>
        <v>0</v>
      </c>
      <c r="S170" s="103">
        <f t="shared" si="5078"/>
        <v>0</v>
      </c>
      <c r="T170" s="102"/>
      <c r="U170" s="102"/>
      <c r="V170" s="102"/>
      <c r="W170" s="102"/>
      <c r="X170" s="102">
        <f>VLOOKUP($D170,'факт '!$D$7:$AQ$89,7,0)</f>
        <v>0</v>
      </c>
      <c r="Y170" s="102">
        <f>VLOOKUP($D170,'факт '!$D$7:$AQ$89,8,0)</f>
        <v>0</v>
      </c>
      <c r="Z170" s="102">
        <f>VLOOKUP($D170,'факт '!$D$7:$AQ$89,9,0)</f>
        <v>0</v>
      </c>
      <c r="AA170" s="102">
        <f>VLOOKUP($D170,'факт '!$D$7:$AQ$89,10,0)</f>
        <v>0</v>
      </c>
      <c r="AB170" s="102">
        <f t="shared" si="5413"/>
        <v>0</v>
      </c>
      <c r="AC170" s="102">
        <f t="shared" si="5414"/>
        <v>0</v>
      </c>
      <c r="AD170" s="103">
        <f t="shared" si="5415"/>
        <v>0</v>
      </c>
      <c r="AE170" s="103">
        <f t="shared" si="5416"/>
        <v>0</v>
      </c>
      <c r="AF170" s="102"/>
      <c r="AG170" s="102"/>
      <c r="AH170" s="102"/>
      <c r="AI170" s="102"/>
      <c r="AJ170" s="102">
        <f>VLOOKUP($D170,'факт '!$D$7:$AQ$89,5,0)</f>
        <v>0</v>
      </c>
      <c r="AK170" s="102">
        <f>VLOOKUP($D170,'факт '!$D$7:$AQ$89,6,0)</f>
        <v>0</v>
      </c>
      <c r="AL170" s="102"/>
      <c r="AM170" s="102"/>
      <c r="AN170" s="102">
        <f t="shared" si="5417"/>
        <v>0</v>
      </c>
      <c r="AO170" s="102">
        <f t="shared" si="5418"/>
        <v>0</v>
      </c>
      <c r="AP170" s="103">
        <f t="shared" si="5419"/>
        <v>0</v>
      </c>
      <c r="AQ170" s="103">
        <f t="shared" si="5420"/>
        <v>0</v>
      </c>
      <c r="AR170" s="102"/>
      <c r="AS170" s="102"/>
      <c r="AT170" s="102"/>
      <c r="AU170" s="102"/>
      <c r="AV170" s="102">
        <f>VLOOKUP($D170,'факт '!$D$7:$AQ$89,11,0)</f>
        <v>0</v>
      </c>
      <c r="AW170" s="102">
        <f>VLOOKUP($D170,'факт '!$D$7:$AQ$89,12,0)</f>
        <v>0</v>
      </c>
      <c r="AX170" s="102"/>
      <c r="AY170" s="102"/>
      <c r="AZ170" s="102">
        <f t="shared" si="5421"/>
        <v>0</v>
      </c>
      <c r="BA170" s="102">
        <f t="shared" si="5422"/>
        <v>0</v>
      </c>
      <c r="BB170" s="103">
        <f t="shared" si="5423"/>
        <v>0</v>
      </c>
      <c r="BC170" s="103">
        <f t="shared" si="5424"/>
        <v>0</v>
      </c>
      <c r="BD170" s="102"/>
      <c r="BE170" s="102"/>
      <c r="BF170" s="102"/>
      <c r="BG170" s="102"/>
      <c r="BH170" s="102">
        <f>VLOOKUP($D170,'факт '!$D$7:$AQ$89,15,0)</f>
        <v>0</v>
      </c>
      <c r="BI170" s="102">
        <f>VLOOKUP($D170,'факт '!$D$7:$AQ$89,16,0)</f>
        <v>0</v>
      </c>
      <c r="BJ170" s="102">
        <f>VLOOKUP($D170,'факт '!$D$7:$AQ$89,17,0)</f>
        <v>0</v>
      </c>
      <c r="BK170" s="102">
        <f>VLOOKUP($D170,'факт '!$D$7:$AQ$89,18,0)</f>
        <v>0</v>
      </c>
      <c r="BL170" s="102">
        <f t="shared" si="5425"/>
        <v>0</v>
      </c>
      <c r="BM170" s="102">
        <f t="shared" si="5426"/>
        <v>0</v>
      </c>
      <c r="BN170" s="103">
        <f t="shared" si="5427"/>
        <v>0</v>
      </c>
      <c r="BO170" s="103">
        <f t="shared" si="5428"/>
        <v>0</v>
      </c>
      <c r="BP170" s="102"/>
      <c r="BQ170" s="102"/>
      <c r="BR170" s="102"/>
      <c r="BS170" s="102"/>
      <c r="BT170" s="102">
        <f>VLOOKUP($D170,'факт '!$D$7:$AQ$89,19,0)</f>
        <v>0</v>
      </c>
      <c r="BU170" s="102">
        <f>VLOOKUP($D170,'факт '!$D$7:$AQ$89,20,0)</f>
        <v>0</v>
      </c>
      <c r="BV170" s="102">
        <f>VLOOKUP($D170,'факт '!$D$7:$AQ$89,21,0)</f>
        <v>0</v>
      </c>
      <c r="BW170" s="102">
        <f>VLOOKUP($D170,'факт '!$D$7:$AQ$89,22,0)</f>
        <v>0</v>
      </c>
      <c r="BX170" s="102">
        <f t="shared" si="5429"/>
        <v>0</v>
      </c>
      <c r="BY170" s="102">
        <f t="shared" si="5430"/>
        <v>0</v>
      </c>
      <c r="BZ170" s="103">
        <f t="shared" si="5431"/>
        <v>0</v>
      </c>
      <c r="CA170" s="103">
        <f t="shared" si="5432"/>
        <v>0</v>
      </c>
      <c r="CB170" s="102"/>
      <c r="CC170" s="102"/>
      <c r="CD170" s="102"/>
      <c r="CE170" s="102"/>
      <c r="CF170" s="102">
        <f>VLOOKUP($D170,'факт '!$D$7:$AQ$89,23,0)</f>
        <v>0</v>
      </c>
      <c r="CG170" s="102">
        <f>VLOOKUP($D170,'факт '!$D$7:$AQ$89,24,0)</f>
        <v>0</v>
      </c>
      <c r="CH170" s="102">
        <f>VLOOKUP($D170,'факт '!$D$7:$AQ$89,25,0)</f>
        <v>0</v>
      </c>
      <c r="CI170" s="102">
        <f>VLOOKUP($D170,'факт '!$D$7:$AQ$89,26,0)</f>
        <v>0</v>
      </c>
      <c r="CJ170" s="102">
        <f t="shared" si="5433"/>
        <v>0</v>
      </c>
      <c r="CK170" s="102">
        <f t="shared" si="5434"/>
        <v>0</v>
      </c>
      <c r="CL170" s="103">
        <f t="shared" si="5435"/>
        <v>0</v>
      </c>
      <c r="CM170" s="103">
        <f t="shared" si="5436"/>
        <v>0</v>
      </c>
      <c r="CN170" s="102"/>
      <c r="CO170" s="102"/>
      <c r="CP170" s="102"/>
      <c r="CQ170" s="102"/>
      <c r="CR170" s="102">
        <f>VLOOKUP($D170,'факт '!$D$7:$AQ$89,27,0)</f>
        <v>0</v>
      </c>
      <c r="CS170" s="102">
        <f>VLOOKUP($D170,'факт '!$D$7:$AQ$89,28,0)</f>
        <v>0</v>
      </c>
      <c r="CT170" s="102">
        <f>VLOOKUP($D170,'факт '!$D$7:$AQ$89,29,0)</f>
        <v>0</v>
      </c>
      <c r="CU170" s="102">
        <f>VLOOKUP($D170,'факт '!$D$7:$AQ$89,30,0)</f>
        <v>0</v>
      </c>
      <c r="CV170" s="102">
        <f t="shared" si="5437"/>
        <v>0</v>
      </c>
      <c r="CW170" s="102">
        <f t="shared" si="5438"/>
        <v>0</v>
      </c>
      <c r="CX170" s="103">
        <f t="shared" si="5439"/>
        <v>0</v>
      </c>
      <c r="CY170" s="103">
        <f t="shared" si="5440"/>
        <v>0</v>
      </c>
      <c r="CZ170" s="102"/>
      <c r="DA170" s="102"/>
      <c r="DB170" s="102"/>
      <c r="DC170" s="102"/>
      <c r="DD170" s="102">
        <f>VLOOKUP($D170,'факт '!$D$7:$AQ$89,31,0)</f>
        <v>0</v>
      </c>
      <c r="DE170" s="102">
        <f>VLOOKUP($D170,'факт '!$D$7:$AQ$89,32,0)</f>
        <v>0</v>
      </c>
      <c r="DF170" s="102"/>
      <c r="DG170" s="102"/>
      <c r="DH170" s="102">
        <f t="shared" si="5441"/>
        <v>0</v>
      </c>
      <c r="DI170" s="102">
        <f t="shared" si="5442"/>
        <v>0</v>
      </c>
      <c r="DJ170" s="103">
        <f t="shared" si="5443"/>
        <v>0</v>
      </c>
      <c r="DK170" s="103">
        <f t="shared" si="5444"/>
        <v>0</v>
      </c>
      <c r="DL170" s="102"/>
      <c r="DM170" s="102"/>
      <c r="DN170" s="102"/>
      <c r="DO170" s="102"/>
      <c r="DP170" s="102">
        <f>VLOOKUP($D170,'факт '!$D$7:$AQ$89,13,0)</f>
        <v>0</v>
      </c>
      <c r="DQ170" s="102">
        <f>VLOOKUP($D170,'факт '!$D$7:$AQ$89,14,0)</f>
        <v>0</v>
      </c>
      <c r="DR170" s="102"/>
      <c r="DS170" s="102"/>
      <c r="DT170" s="102">
        <f t="shared" si="5445"/>
        <v>0</v>
      </c>
      <c r="DU170" s="102">
        <f t="shared" si="5446"/>
        <v>0</v>
      </c>
      <c r="DV170" s="103">
        <f t="shared" si="5447"/>
        <v>0</v>
      </c>
      <c r="DW170" s="103">
        <f t="shared" si="5448"/>
        <v>0</v>
      </c>
      <c r="DX170" s="102"/>
      <c r="DY170" s="102"/>
      <c r="DZ170" s="102"/>
      <c r="EA170" s="102"/>
      <c r="EB170" s="102">
        <f>VLOOKUP($D170,'факт '!$D$7:$AQ$89,33,0)</f>
        <v>3</v>
      </c>
      <c r="EC170" s="102">
        <f>VLOOKUP($D170,'факт '!$D$7:$AQ$89,34,0)</f>
        <v>295541.01</v>
      </c>
      <c r="ED170" s="102">
        <f>VLOOKUP($D170,'факт '!$D$7:$AQ$89,35,0)</f>
        <v>0</v>
      </c>
      <c r="EE170" s="102">
        <f>VLOOKUP($D170,'факт '!$D$7:$AQ$89,36,0)</f>
        <v>0</v>
      </c>
      <c r="EF170" s="102">
        <f t="shared" si="5449"/>
        <v>3</v>
      </c>
      <c r="EG170" s="102">
        <f t="shared" si="5450"/>
        <v>295541.01</v>
      </c>
      <c r="EH170" s="103">
        <f t="shared" si="5451"/>
        <v>3</v>
      </c>
      <c r="EI170" s="103">
        <f t="shared" si="5452"/>
        <v>295541.01</v>
      </c>
      <c r="EJ170" s="102"/>
      <c r="EK170" s="102"/>
      <c r="EL170" s="102"/>
      <c r="EM170" s="102"/>
      <c r="EN170" s="102">
        <f>VLOOKUP($D170,'факт '!$D$7:$AQ$89,37,0)</f>
        <v>6</v>
      </c>
      <c r="EO170" s="102">
        <f>VLOOKUP($D170,'факт '!$D$7:$AQ$89,38,0)</f>
        <v>591082.02</v>
      </c>
      <c r="EP170" s="102">
        <f>VLOOKUP($D170,'факт '!$D$7:$AQ$89,39,0)</f>
        <v>0</v>
      </c>
      <c r="EQ170" s="102">
        <f>VLOOKUP($D170,'факт '!$D$7:$AQ$89,40,0)</f>
        <v>0</v>
      </c>
      <c r="ER170" s="102">
        <f t="shared" si="5453"/>
        <v>6</v>
      </c>
      <c r="ES170" s="102">
        <f t="shared" si="5454"/>
        <v>591082.02</v>
      </c>
      <c r="ET170" s="103">
        <f t="shared" si="5455"/>
        <v>6</v>
      </c>
      <c r="EU170" s="103">
        <f t="shared" si="5456"/>
        <v>591082.02</v>
      </c>
      <c r="EV170" s="102"/>
      <c r="EW170" s="102"/>
      <c r="EX170" s="102"/>
      <c r="EY170" s="102"/>
      <c r="EZ170" s="102"/>
      <c r="FA170" s="102"/>
      <c r="FB170" s="102"/>
      <c r="FC170" s="102"/>
      <c r="FD170" s="102">
        <f t="shared" si="5457"/>
        <v>0</v>
      </c>
      <c r="FE170" s="102">
        <f t="shared" si="5458"/>
        <v>0</v>
      </c>
      <c r="FF170" s="103">
        <f t="shared" si="5312"/>
        <v>0</v>
      </c>
      <c r="FG170" s="103">
        <f t="shared" si="5313"/>
        <v>0</v>
      </c>
      <c r="FH170" s="102"/>
      <c r="FI170" s="102"/>
      <c r="FJ170" s="102"/>
      <c r="FK170" s="102"/>
      <c r="FL170" s="102"/>
      <c r="FM170" s="102"/>
      <c r="FN170" s="102"/>
      <c r="FO170" s="102"/>
      <c r="FP170" s="102">
        <f t="shared" si="5459"/>
        <v>0</v>
      </c>
      <c r="FQ170" s="102">
        <f t="shared" si="5460"/>
        <v>0</v>
      </c>
      <c r="FR170" s="103">
        <f t="shared" si="5319"/>
        <v>0</v>
      </c>
      <c r="FS170" s="103">
        <f t="shared" si="5320"/>
        <v>0</v>
      </c>
      <c r="FT170" s="102"/>
      <c r="FU170" s="102"/>
      <c r="FV170" s="102"/>
      <c r="FW170" s="102"/>
      <c r="FX170" s="102"/>
      <c r="FY170" s="102"/>
      <c r="FZ170" s="102"/>
      <c r="GA170" s="102"/>
      <c r="GB170" s="102">
        <f t="shared" si="5461"/>
        <v>0</v>
      </c>
      <c r="GC170" s="102">
        <f t="shared" si="5462"/>
        <v>0</v>
      </c>
      <c r="GD170" s="103">
        <f t="shared" si="5326"/>
        <v>0</v>
      </c>
      <c r="GE170" s="103">
        <f t="shared" si="5327"/>
        <v>0</v>
      </c>
      <c r="GF170" s="102">
        <f t="shared" si="5463"/>
        <v>0</v>
      </c>
      <c r="GG170" s="102">
        <f t="shared" si="5464"/>
        <v>0</v>
      </c>
      <c r="GH170" s="102">
        <f t="shared" si="5465"/>
        <v>0</v>
      </c>
      <c r="GI170" s="102">
        <f t="shared" si="5466"/>
        <v>0</v>
      </c>
      <c r="GJ170" s="102">
        <f t="shared" si="5467"/>
        <v>9</v>
      </c>
      <c r="GK170" s="102">
        <f t="shared" si="5468"/>
        <v>886623.03</v>
      </c>
      <c r="GL170" s="102">
        <f t="shared" si="5469"/>
        <v>0</v>
      </c>
      <c r="GM170" s="102">
        <f t="shared" si="5470"/>
        <v>0</v>
      </c>
      <c r="GN170" s="102">
        <f t="shared" si="5471"/>
        <v>9</v>
      </c>
      <c r="GO170" s="102">
        <f t="shared" si="5472"/>
        <v>886623.03</v>
      </c>
      <c r="GP170" s="102"/>
      <c r="GQ170" s="102"/>
      <c r="GR170" s="147"/>
      <c r="GS170" s="81"/>
      <c r="GT170" s="183">
        <v>98513.666200000007</v>
      </c>
      <c r="GU170" s="183">
        <f t="shared" si="4432"/>
        <v>98513.67</v>
      </c>
    </row>
    <row r="171" spans="2:203" ht="45" hidden="1" customHeight="1" x14ac:dyDescent="0.2">
      <c r="B171" s="81" t="s">
        <v>308</v>
      </c>
      <c r="C171" s="82" t="s">
        <v>309</v>
      </c>
      <c r="D171" s="89">
        <v>506</v>
      </c>
      <c r="E171" s="89" t="s">
        <v>310</v>
      </c>
      <c r="F171" s="89">
        <v>38</v>
      </c>
      <c r="G171" s="101">
        <v>98513.666200000007</v>
      </c>
      <c r="H171" s="102"/>
      <c r="I171" s="102"/>
      <c r="J171" s="102"/>
      <c r="K171" s="102"/>
      <c r="L171" s="102">
        <f>VLOOKUP($D171,'факт '!$D$7:$AQ$89,3,0)</f>
        <v>1</v>
      </c>
      <c r="M171" s="102">
        <f>VLOOKUP($D171,'факт '!$D$7:$AQ$89,4,0)</f>
        <v>98513.67</v>
      </c>
      <c r="N171" s="102"/>
      <c r="O171" s="102"/>
      <c r="P171" s="102">
        <f t="shared" si="5410"/>
        <v>1</v>
      </c>
      <c r="Q171" s="102">
        <f t="shared" si="5411"/>
        <v>98513.67</v>
      </c>
      <c r="R171" s="103">
        <f t="shared" si="5412"/>
        <v>1</v>
      </c>
      <c r="S171" s="103">
        <f t="shared" si="5078"/>
        <v>98513.67</v>
      </c>
      <c r="T171" s="102"/>
      <c r="U171" s="102"/>
      <c r="V171" s="102"/>
      <c r="W171" s="102"/>
      <c r="X171" s="102">
        <f>VLOOKUP($D171,'факт '!$D$7:$AQ$89,7,0)</f>
        <v>0</v>
      </c>
      <c r="Y171" s="102">
        <f>VLOOKUP($D171,'факт '!$D$7:$AQ$89,8,0)</f>
        <v>0</v>
      </c>
      <c r="Z171" s="102">
        <f>VLOOKUP($D171,'факт '!$D$7:$AQ$89,9,0)</f>
        <v>0</v>
      </c>
      <c r="AA171" s="102">
        <f>VLOOKUP($D171,'факт '!$D$7:$AQ$89,10,0)</f>
        <v>0</v>
      </c>
      <c r="AB171" s="102">
        <f t="shared" si="5413"/>
        <v>0</v>
      </c>
      <c r="AC171" s="102">
        <f t="shared" si="5414"/>
        <v>0</v>
      </c>
      <c r="AD171" s="103">
        <f t="shared" si="5415"/>
        <v>0</v>
      </c>
      <c r="AE171" s="103">
        <f t="shared" si="5416"/>
        <v>0</v>
      </c>
      <c r="AF171" s="102"/>
      <c r="AG171" s="102"/>
      <c r="AH171" s="102"/>
      <c r="AI171" s="102"/>
      <c r="AJ171" s="102">
        <f>VLOOKUP($D171,'факт '!$D$7:$AQ$89,5,0)</f>
        <v>0</v>
      </c>
      <c r="AK171" s="102">
        <f>VLOOKUP($D171,'факт '!$D$7:$AQ$89,6,0)</f>
        <v>0</v>
      </c>
      <c r="AL171" s="102"/>
      <c r="AM171" s="102"/>
      <c r="AN171" s="102">
        <f t="shared" si="5417"/>
        <v>0</v>
      </c>
      <c r="AO171" s="102">
        <f t="shared" si="5418"/>
        <v>0</v>
      </c>
      <c r="AP171" s="103">
        <f t="shared" si="5419"/>
        <v>0</v>
      </c>
      <c r="AQ171" s="103">
        <f t="shared" si="5420"/>
        <v>0</v>
      </c>
      <c r="AR171" s="102"/>
      <c r="AS171" s="102"/>
      <c r="AT171" s="102"/>
      <c r="AU171" s="102"/>
      <c r="AV171" s="102">
        <f>VLOOKUP($D171,'факт '!$D$7:$AQ$89,11,0)</f>
        <v>0</v>
      </c>
      <c r="AW171" s="102">
        <f>VLOOKUP($D171,'факт '!$D$7:$AQ$89,12,0)</f>
        <v>0</v>
      </c>
      <c r="AX171" s="102"/>
      <c r="AY171" s="102"/>
      <c r="AZ171" s="102">
        <f t="shared" si="5421"/>
        <v>0</v>
      </c>
      <c r="BA171" s="102">
        <f t="shared" si="5422"/>
        <v>0</v>
      </c>
      <c r="BB171" s="103">
        <f t="shared" si="5423"/>
        <v>0</v>
      </c>
      <c r="BC171" s="103">
        <f t="shared" si="5424"/>
        <v>0</v>
      </c>
      <c r="BD171" s="102"/>
      <c r="BE171" s="102"/>
      <c r="BF171" s="102"/>
      <c r="BG171" s="102"/>
      <c r="BH171" s="102">
        <f>VLOOKUP($D171,'факт '!$D$7:$AQ$89,15,0)</f>
        <v>0</v>
      </c>
      <c r="BI171" s="102">
        <f>VLOOKUP($D171,'факт '!$D$7:$AQ$89,16,0)</f>
        <v>0</v>
      </c>
      <c r="BJ171" s="102">
        <f>VLOOKUP($D171,'факт '!$D$7:$AQ$89,17,0)</f>
        <v>0</v>
      </c>
      <c r="BK171" s="102">
        <f>VLOOKUP($D171,'факт '!$D$7:$AQ$89,18,0)</f>
        <v>0</v>
      </c>
      <c r="BL171" s="102">
        <f t="shared" si="5425"/>
        <v>0</v>
      </c>
      <c r="BM171" s="102">
        <f t="shared" si="5426"/>
        <v>0</v>
      </c>
      <c r="BN171" s="103">
        <f t="shared" si="5427"/>
        <v>0</v>
      </c>
      <c r="BO171" s="103">
        <f t="shared" si="5428"/>
        <v>0</v>
      </c>
      <c r="BP171" s="102"/>
      <c r="BQ171" s="102"/>
      <c r="BR171" s="102"/>
      <c r="BS171" s="102"/>
      <c r="BT171" s="102">
        <f>VLOOKUP($D171,'факт '!$D$7:$AQ$89,19,0)</f>
        <v>0</v>
      </c>
      <c r="BU171" s="102">
        <f>VLOOKUP($D171,'факт '!$D$7:$AQ$89,20,0)</f>
        <v>0</v>
      </c>
      <c r="BV171" s="102">
        <f>VLOOKUP($D171,'факт '!$D$7:$AQ$89,21,0)</f>
        <v>0</v>
      </c>
      <c r="BW171" s="102">
        <f>VLOOKUP($D171,'факт '!$D$7:$AQ$89,22,0)</f>
        <v>0</v>
      </c>
      <c r="BX171" s="102">
        <f t="shared" si="5429"/>
        <v>0</v>
      </c>
      <c r="BY171" s="102">
        <f t="shared" si="5430"/>
        <v>0</v>
      </c>
      <c r="BZ171" s="103">
        <f t="shared" si="5431"/>
        <v>0</v>
      </c>
      <c r="CA171" s="103">
        <f t="shared" si="5432"/>
        <v>0</v>
      </c>
      <c r="CB171" s="102"/>
      <c r="CC171" s="102"/>
      <c r="CD171" s="102"/>
      <c r="CE171" s="102"/>
      <c r="CF171" s="102">
        <f>VLOOKUP($D171,'факт '!$D$7:$AQ$89,23,0)</f>
        <v>0</v>
      </c>
      <c r="CG171" s="102">
        <f>VLOOKUP($D171,'факт '!$D$7:$AQ$89,24,0)</f>
        <v>0</v>
      </c>
      <c r="CH171" s="102">
        <f>VLOOKUP($D171,'факт '!$D$7:$AQ$89,25,0)</f>
        <v>0</v>
      </c>
      <c r="CI171" s="102">
        <f>VLOOKUP($D171,'факт '!$D$7:$AQ$89,26,0)</f>
        <v>0</v>
      </c>
      <c r="CJ171" s="102">
        <f t="shared" si="5433"/>
        <v>0</v>
      </c>
      <c r="CK171" s="102">
        <f t="shared" si="5434"/>
        <v>0</v>
      </c>
      <c r="CL171" s="103">
        <f t="shared" si="5435"/>
        <v>0</v>
      </c>
      <c r="CM171" s="103">
        <f t="shared" si="5436"/>
        <v>0</v>
      </c>
      <c r="CN171" s="102"/>
      <c r="CO171" s="102"/>
      <c r="CP171" s="102"/>
      <c r="CQ171" s="102"/>
      <c r="CR171" s="102">
        <f>VLOOKUP($D171,'факт '!$D$7:$AQ$89,27,0)</f>
        <v>0</v>
      </c>
      <c r="CS171" s="102">
        <f>VLOOKUP($D171,'факт '!$D$7:$AQ$89,28,0)</f>
        <v>0</v>
      </c>
      <c r="CT171" s="102">
        <f>VLOOKUP($D171,'факт '!$D$7:$AQ$89,29,0)</f>
        <v>0</v>
      </c>
      <c r="CU171" s="102">
        <f>VLOOKUP($D171,'факт '!$D$7:$AQ$89,30,0)</f>
        <v>0</v>
      </c>
      <c r="CV171" s="102">
        <f t="shared" si="5437"/>
        <v>0</v>
      </c>
      <c r="CW171" s="102">
        <f t="shared" si="5438"/>
        <v>0</v>
      </c>
      <c r="CX171" s="103">
        <f t="shared" si="5439"/>
        <v>0</v>
      </c>
      <c r="CY171" s="103">
        <f t="shared" si="5440"/>
        <v>0</v>
      </c>
      <c r="CZ171" s="102"/>
      <c r="DA171" s="102"/>
      <c r="DB171" s="102"/>
      <c r="DC171" s="102"/>
      <c r="DD171" s="102">
        <f>VLOOKUP($D171,'факт '!$D$7:$AQ$89,31,0)</f>
        <v>0</v>
      </c>
      <c r="DE171" s="102">
        <f>VLOOKUP($D171,'факт '!$D$7:$AQ$89,32,0)</f>
        <v>0</v>
      </c>
      <c r="DF171" s="102"/>
      <c r="DG171" s="102"/>
      <c r="DH171" s="102">
        <f t="shared" si="5441"/>
        <v>0</v>
      </c>
      <c r="DI171" s="102">
        <f t="shared" si="5442"/>
        <v>0</v>
      </c>
      <c r="DJ171" s="103">
        <f t="shared" si="5443"/>
        <v>0</v>
      </c>
      <c r="DK171" s="103">
        <f t="shared" si="5444"/>
        <v>0</v>
      </c>
      <c r="DL171" s="102"/>
      <c r="DM171" s="102"/>
      <c r="DN171" s="102"/>
      <c r="DO171" s="102"/>
      <c r="DP171" s="102">
        <f>VLOOKUP($D171,'факт '!$D$7:$AQ$89,13,0)</f>
        <v>0</v>
      </c>
      <c r="DQ171" s="102">
        <f>VLOOKUP($D171,'факт '!$D$7:$AQ$89,14,0)</f>
        <v>0</v>
      </c>
      <c r="DR171" s="102"/>
      <c r="DS171" s="102"/>
      <c r="DT171" s="102">
        <f t="shared" si="5445"/>
        <v>0</v>
      </c>
      <c r="DU171" s="102">
        <f t="shared" si="5446"/>
        <v>0</v>
      </c>
      <c r="DV171" s="103">
        <f t="shared" si="5447"/>
        <v>0</v>
      </c>
      <c r="DW171" s="103">
        <f t="shared" si="5448"/>
        <v>0</v>
      </c>
      <c r="DX171" s="102"/>
      <c r="DY171" s="102"/>
      <c r="DZ171" s="102"/>
      <c r="EA171" s="102"/>
      <c r="EB171" s="102">
        <f>VLOOKUP($D171,'факт '!$D$7:$AQ$89,33,0)</f>
        <v>0</v>
      </c>
      <c r="EC171" s="102">
        <f>VLOOKUP($D171,'факт '!$D$7:$AQ$89,34,0)</f>
        <v>0</v>
      </c>
      <c r="ED171" s="102">
        <f>VLOOKUP($D171,'факт '!$D$7:$AQ$89,35,0)</f>
        <v>0</v>
      </c>
      <c r="EE171" s="102">
        <f>VLOOKUP($D171,'факт '!$D$7:$AQ$89,36,0)</f>
        <v>0</v>
      </c>
      <c r="EF171" s="102">
        <f t="shared" si="5449"/>
        <v>0</v>
      </c>
      <c r="EG171" s="102">
        <f t="shared" si="5450"/>
        <v>0</v>
      </c>
      <c r="EH171" s="103">
        <f t="shared" si="5451"/>
        <v>0</v>
      </c>
      <c r="EI171" s="103">
        <f t="shared" si="5452"/>
        <v>0</v>
      </c>
      <c r="EJ171" s="102"/>
      <c r="EK171" s="102"/>
      <c r="EL171" s="102"/>
      <c r="EM171" s="102"/>
      <c r="EN171" s="102">
        <f>VLOOKUP($D171,'факт '!$D$7:$AQ$89,37,0)</f>
        <v>0</v>
      </c>
      <c r="EO171" s="102">
        <f>VLOOKUP($D171,'факт '!$D$7:$AQ$89,38,0)</f>
        <v>0</v>
      </c>
      <c r="EP171" s="102">
        <f>VLOOKUP($D171,'факт '!$D$7:$AQ$89,39,0)</f>
        <v>0</v>
      </c>
      <c r="EQ171" s="102">
        <f>VLOOKUP($D171,'факт '!$D$7:$AQ$89,40,0)</f>
        <v>0</v>
      </c>
      <c r="ER171" s="102">
        <f t="shared" si="5453"/>
        <v>0</v>
      </c>
      <c r="ES171" s="102">
        <f t="shared" si="5454"/>
        <v>0</v>
      </c>
      <c r="ET171" s="103">
        <f t="shared" si="5455"/>
        <v>0</v>
      </c>
      <c r="EU171" s="103">
        <f t="shared" si="5456"/>
        <v>0</v>
      </c>
      <c r="EV171" s="102"/>
      <c r="EW171" s="102"/>
      <c r="EX171" s="102"/>
      <c r="EY171" s="102"/>
      <c r="EZ171" s="102"/>
      <c r="FA171" s="102"/>
      <c r="FB171" s="102"/>
      <c r="FC171" s="102"/>
      <c r="FD171" s="102"/>
      <c r="FE171" s="102"/>
      <c r="FF171" s="103"/>
      <c r="FG171" s="103"/>
      <c r="FH171" s="102"/>
      <c r="FI171" s="102"/>
      <c r="FJ171" s="102"/>
      <c r="FK171" s="102"/>
      <c r="FL171" s="102"/>
      <c r="FM171" s="102"/>
      <c r="FN171" s="102"/>
      <c r="FO171" s="102"/>
      <c r="FP171" s="102"/>
      <c r="FQ171" s="102"/>
      <c r="FR171" s="103"/>
      <c r="FS171" s="103"/>
      <c r="FT171" s="102"/>
      <c r="FU171" s="102"/>
      <c r="FV171" s="102"/>
      <c r="FW171" s="102"/>
      <c r="FX171" s="102"/>
      <c r="FY171" s="102"/>
      <c r="FZ171" s="102"/>
      <c r="GA171" s="102"/>
      <c r="GB171" s="102"/>
      <c r="GC171" s="102"/>
      <c r="GD171" s="103"/>
      <c r="GE171" s="103"/>
      <c r="GF171" s="102"/>
      <c r="GG171" s="102"/>
      <c r="GH171" s="102"/>
      <c r="GI171" s="102"/>
      <c r="GJ171" s="102">
        <f t="shared" si="5467"/>
        <v>1</v>
      </c>
      <c r="GK171" s="102">
        <f t="shared" si="5468"/>
        <v>98513.67</v>
      </c>
      <c r="GL171" s="102">
        <f t="shared" si="5469"/>
        <v>0</v>
      </c>
      <c r="GM171" s="102">
        <f t="shared" si="5470"/>
        <v>0</v>
      </c>
      <c r="GN171" s="102">
        <f t="shared" si="5471"/>
        <v>1</v>
      </c>
      <c r="GO171" s="102">
        <f t="shared" si="5472"/>
        <v>98513.67</v>
      </c>
      <c r="GP171" s="102"/>
      <c r="GQ171" s="102"/>
      <c r="GR171" s="147"/>
      <c r="GS171" s="81"/>
      <c r="GT171" s="183">
        <v>98513.666200000007</v>
      </c>
      <c r="GU171" s="183">
        <f t="shared" si="4432"/>
        <v>98513.67</v>
      </c>
    </row>
    <row r="172" spans="2:203" ht="45" hidden="1" customHeight="1" x14ac:dyDescent="0.2">
      <c r="B172" s="81" t="s">
        <v>308</v>
      </c>
      <c r="C172" s="82" t="s">
        <v>309</v>
      </c>
      <c r="D172" s="89">
        <v>508</v>
      </c>
      <c r="E172" s="89" t="s">
        <v>311</v>
      </c>
      <c r="F172" s="89">
        <v>38</v>
      </c>
      <c r="G172" s="101">
        <v>98513.666200000007</v>
      </c>
      <c r="H172" s="102"/>
      <c r="I172" s="102"/>
      <c r="J172" s="102"/>
      <c r="K172" s="102"/>
      <c r="L172" s="102">
        <f>VLOOKUP($D172,'факт '!$D$7:$AQ$89,3,0)</f>
        <v>2</v>
      </c>
      <c r="M172" s="102">
        <f>VLOOKUP($D172,'факт '!$D$7:$AQ$89,4,0)</f>
        <v>197027.34</v>
      </c>
      <c r="N172" s="102"/>
      <c r="O172" s="102"/>
      <c r="P172" s="102">
        <f t="shared" si="5410"/>
        <v>2</v>
      </c>
      <c r="Q172" s="102">
        <f t="shared" si="5411"/>
        <v>197027.34</v>
      </c>
      <c r="R172" s="103">
        <f t="shared" si="5412"/>
        <v>2</v>
      </c>
      <c r="S172" s="103">
        <f t="shared" si="5078"/>
        <v>197027.34</v>
      </c>
      <c r="T172" s="102"/>
      <c r="U172" s="102"/>
      <c r="V172" s="102"/>
      <c r="W172" s="102"/>
      <c r="X172" s="102">
        <f>VLOOKUP($D172,'факт '!$D$7:$AQ$89,7,0)</f>
        <v>0</v>
      </c>
      <c r="Y172" s="102">
        <f>VLOOKUP($D172,'факт '!$D$7:$AQ$89,8,0)</f>
        <v>0</v>
      </c>
      <c r="Z172" s="102">
        <f>VLOOKUP($D172,'факт '!$D$7:$AQ$89,9,0)</f>
        <v>0</v>
      </c>
      <c r="AA172" s="102">
        <f>VLOOKUP($D172,'факт '!$D$7:$AQ$89,10,0)</f>
        <v>0</v>
      </c>
      <c r="AB172" s="102">
        <f t="shared" si="5413"/>
        <v>0</v>
      </c>
      <c r="AC172" s="102">
        <f t="shared" si="5414"/>
        <v>0</v>
      </c>
      <c r="AD172" s="103">
        <f t="shared" si="5415"/>
        <v>0</v>
      </c>
      <c r="AE172" s="103">
        <f t="shared" si="5416"/>
        <v>0</v>
      </c>
      <c r="AF172" s="102"/>
      <c r="AG172" s="102"/>
      <c r="AH172" s="102"/>
      <c r="AI172" s="102"/>
      <c r="AJ172" s="102">
        <f>VLOOKUP($D172,'факт '!$D$7:$AQ$89,5,0)</f>
        <v>0</v>
      </c>
      <c r="AK172" s="102">
        <f>VLOOKUP($D172,'факт '!$D$7:$AQ$89,6,0)</f>
        <v>0</v>
      </c>
      <c r="AL172" s="102"/>
      <c r="AM172" s="102"/>
      <c r="AN172" s="102">
        <f t="shared" si="5417"/>
        <v>0</v>
      </c>
      <c r="AO172" s="102">
        <f t="shared" si="5418"/>
        <v>0</v>
      </c>
      <c r="AP172" s="103">
        <f t="shared" si="5419"/>
        <v>0</v>
      </c>
      <c r="AQ172" s="103">
        <f t="shared" si="5420"/>
        <v>0</v>
      </c>
      <c r="AR172" s="102"/>
      <c r="AS172" s="102"/>
      <c r="AT172" s="102"/>
      <c r="AU172" s="102"/>
      <c r="AV172" s="102">
        <f>VLOOKUP($D172,'факт '!$D$7:$AQ$89,11,0)</f>
        <v>0</v>
      </c>
      <c r="AW172" s="102">
        <f>VLOOKUP($D172,'факт '!$D$7:$AQ$89,12,0)</f>
        <v>0</v>
      </c>
      <c r="AX172" s="102"/>
      <c r="AY172" s="102"/>
      <c r="AZ172" s="102">
        <f t="shared" si="5421"/>
        <v>0</v>
      </c>
      <c r="BA172" s="102">
        <f t="shared" si="5422"/>
        <v>0</v>
      </c>
      <c r="BB172" s="103">
        <f t="shared" si="5423"/>
        <v>0</v>
      </c>
      <c r="BC172" s="103">
        <f t="shared" si="5424"/>
        <v>0</v>
      </c>
      <c r="BD172" s="102"/>
      <c r="BE172" s="102"/>
      <c r="BF172" s="102"/>
      <c r="BG172" s="102"/>
      <c r="BH172" s="102">
        <f>VLOOKUP($D172,'факт '!$D$7:$AQ$89,15,0)</f>
        <v>0</v>
      </c>
      <c r="BI172" s="102">
        <f>VLOOKUP($D172,'факт '!$D$7:$AQ$89,16,0)</f>
        <v>0</v>
      </c>
      <c r="BJ172" s="102">
        <f>VLOOKUP($D172,'факт '!$D$7:$AQ$89,17,0)</f>
        <v>0</v>
      </c>
      <c r="BK172" s="102">
        <f>VLOOKUP($D172,'факт '!$D$7:$AQ$89,18,0)</f>
        <v>0</v>
      </c>
      <c r="BL172" s="102">
        <f t="shared" si="5425"/>
        <v>0</v>
      </c>
      <c r="BM172" s="102">
        <f t="shared" si="5426"/>
        <v>0</v>
      </c>
      <c r="BN172" s="103">
        <f t="shared" si="5427"/>
        <v>0</v>
      </c>
      <c r="BO172" s="103">
        <f t="shared" si="5428"/>
        <v>0</v>
      </c>
      <c r="BP172" s="102"/>
      <c r="BQ172" s="102"/>
      <c r="BR172" s="102"/>
      <c r="BS172" s="102"/>
      <c r="BT172" s="102">
        <f>VLOOKUP($D172,'факт '!$D$7:$AQ$89,19,0)</f>
        <v>0</v>
      </c>
      <c r="BU172" s="102">
        <f>VLOOKUP($D172,'факт '!$D$7:$AQ$89,20,0)</f>
        <v>0</v>
      </c>
      <c r="BV172" s="102">
        <f>VLOOKUP($D172,'факт '!$D$7:$AQ$89,21,0)</f>
        <v>0</v>
      </c>
      <c r="BW172" s="102">
        <f>VLOOKUP($D172,'факт '!$D$7:$AQ$89,22,0)</f>
        <v>0</v>
      </c>
      <c r="BX172" s="102">
        <f t="shared" si="5429"/>
        <v>0</v>
      </c>
      <c r="BY172" s="102">
        <f t="shared" si="5430"/>
        <v>0</v>
      </c>
      <c r="BZ172" s="103">
        <f t="shared" si="5431"/>
        <v>0</v>
      </c>
      <c r="CA172" s="103">
        <f t="shared" si="5432"/>
        <v>0</v>
      </c>
      <c r="CB172" s="102"/>
      <c r="CC172" s="102"/>
      <c r="CD172" s="102"/>
      <c r="CE172" s="102"/>
      <c r="CF172" s="102">
        <f>VLOOKUP($D172,'факт '!$D$7:$AQ$89,23,0)</f>
        <v>0</v>
      </c>
      <c r="CG172" s="102">
        <f>VLOOKUP($D172,'факт '!$D$7:$AQ$89,24,0)</f>
        <v>0</v>
      </c>
      <c r="CH172" s="102">
        <f>VLOOKUP($D172,'факт '!$D$7:$AQ$89,25,0)</f>
        <v>0</v>
      </c>
      <c r="CI172" s="102">
        <f>VLOOKUP($D172,'факт '!$D$7:$AQ$89,26,0)</f>
        <v>0</v>
      </c>
      <c r="CJ172" s="102">
        <f t="shared" si="5433"/>
        <v>0</v>
      </c>
      <c r="CK172" s="102">
        <f t="shared" si="5434"/>
        <v>0</v>
      </c>
      <c r="CL172" s="103">
        <f t="shared" si="5435"/>
        <v>0</v>
      </c>
      <c r="CM172" s="103">
        <f t="shared" si="5436"/>
        <v>0</v>
      </c>
      <c r="CN172" s="102"/>
      <c r="CO172" s="102"/>
      <c r="CP172" s="102"/>
      <c r="CQ172" s="102"/>
      <c r="CR172" s="102">
        <f>VLOOKUP($D172,'факт '!$D$7:$AQ$89,27,0)</f>
        <v>0</v>
      </c>
      <c r="CS172" s="102">
        <f>VLOOKUP($D172,'факт '!$D$7:$AQ$89,28,0)</f>
        <v>0</v>
      </c>
      <c r="CT172" s="102">
        <f>VLOOKUP($D172,'факт '!$D$7:$AQ$89,29,0)</f>
        <v>0</v>
      </c>
      <c r="CU172" s="102">
        <f>VLOOKUP($D172,'факт '!$D$7:$AQ$89,30,0)</f>
        <v>0</v>
      </c>
      <c r="CV172" s="102">
        <f t="shared" si="5437"/>
        <v>0</v>
      </c>
      <c r="CW172" s="102">
        <f t="shared" si="5438"/>
        <v>0</v>
      </c>
      <c r="CX172" s="103">
        <f t="shared" si="5439"/>
        <v>0</v>
      </c>
      <c r="CY172" s="103">
        <f t="shared" si="5440"/>
        <v>0</v>
      </c>
      <c r="CZ172" s="102"/>
      <c r="DA172" s="102"/>
      <c r="DB172" s="102"/>
      <c r="DC172" s="102"/>
      <c r="DD172" s="102">
        <f>VLOOKUP($D172,'факт '!$D$7:$AQ$89,31,0)</f>
        <v>0</v>
      </c>
      <c r="DE172" s="102">
        <f>VLOOKUP($D172,'факт '!$D$7:$AQ$89,32,0)</f>
        <v>0</v>
      </c>
      <c r="DF172" s="102"/>
      <c r="DG172" s="102"/>
      <c r="DH172" s="102">
        <f t="shared" si="5441"/>
        <v>0</v>
      </c>
      <c r="DI172" s="102">
        <f t="shared" si="5442"/>
        <v>0</v>
      </c>
      <c r="DJ172" s="103">
        <f t="shared" si="5443"/>
        <v>0</v>
      </c>
      <c r="DK172" s="103">
        <f t="shared" si="5444"/>
        <v>0</v>
      </c>
      <c r="DL172" s="102"/>
      <c r="DM172" s="102"/>
      <c r="DN172" s="102"/>
      <c r="DO172" s="102"/>
      <c r="DP172" s="102">
        <f>VLOOKUP($D172,'факт '!$D$7:$AQ$89,13,0)</f>
        <v>0</v>
      </c>
      <c r="DQ172" s="102">
        <f>VLOOKUP($D172,'факт '!$D$7:$AQ$89,14,0)</f>
        <v>0</v>
      </c>
      <c r="DR172" s="102"/>
      <c r="DS172" s="102"/>
      <c r="DT172" s="102">
        <f t="shared" si="5445"/>
        <v>0</v>
      </c>
      <c r="DU172" s="102">
        <f t="shared" si="5446"/>
        <v>0</v>
      </c>
      <c r="DV172" s="103">
        <f t="shared" si="5447"/>
        <v>0</v>
      </c>
      <c r="DW172" s="103">
        <f t="shared" si="5448"/>
        <v>0</v>
      </c>
      <c r="DX172" s="102"/>
      <c r="DY172" s="102"/>
      <c r="DZ172" s="102"/>
      <c r="EA172" s="102"/>
      <c r="EB172" s="102">
        <f>VLOOKUP($D172,'факт '!$D$7:$AQ$89,33,0)</f>
        <v>0</v>
      </c>
      <c r="EC172" s="102">
        <f>VLOOKUP($D172,'факт '!$D$7:$AQ$89,34,0)</f>
        <v>0</v>
      </c>
      <c r="ED172" s="102">
        <f>VLOOKUP($D172,'факт '!$D$7:$AQ$89,35,0)</f>
        <v>0</v>
      </c>
      <c r="EE172" s="102">
        <f>VLOOKUP($D172,'факт '!$D$7:$AQ$89,36,0)</f>
        <v>0</v>
      </c>
      <c r="EF172" s="102">
        <f t="shared" si="5449"/>
        <v>0</v>
      </c>
      <c r="EG172" s="102">
        <f t="shared" si="5450"/>
        <v>0</v>
      </c>
      <c r="EH172" s="103">
        <f t="shared" si="5451"/>
        <v>0</v>
      </c>
      <c r="EI172" s="103">
        <f t="shared" si="5452"/>
        <v>0</v>
      </c>
      <c r="EJ172" s="102"/>
      <c r="EK172" s="102"/>
      <c r="EL172" s="102"/>
      <c r="EM172" s="102"/>
      <c r="EN172" s="102">
        <f>VLOOKUP($D172,'факт '!$D$7:$AQ$89,37,0)</f>
        <v>0</v>
      </c>
      <c r="EO172" s="102">
        <f>VLOOKUP($D172,'факт '!$D$7:$AQ$89,38,0)</f>
        <v>0</v>
      </c>
      <c r="EP172" s="102">
        <f>VLOOKUP($D172,'факт '!$D$7:$AQ$89,39,0)</f>
        <v>0</v>
      </c>
      <c r="EQ172" s="102">
        <f>VLOOKUP($D172,'факт '!$D$7:$AQ$89,40,0)</f>
        <v>0</v>
      </c>
      <c r="ER172" s="102">
        <f t="shared" si="5453"/>
        <v>0</v>
      </c>
      <c r="ES172" s="102">
        <f t="shared" si="5454"/>
        <v>0</v>
      </c>
      <c r="ET172" s="103">
        <f t="shared" si="5455"/>
        <v>0</v>
      </c>
      <c r="EU172" s="103">
        <f t="shared" si="5456"/>
        <v>0</v>
      </c>
      <c r="EV172" s="102"/>
      <c r="EW172" s="102"/>
      <c r="EX172" s="102"/>
      <c r="EY172" s="102"/>
      <c r="EZ172" s="102"/>
      <c r="FA172" s="102"/>
      <c r="FB172" s="102"/>
      <c r="FC172" s="102"/>
      <c r="FD172" s="102"/>
      <c r="FE172" s="102"/>
      <c r="FF172" s="103"/>
      <c r="FG172" s="103"/>
      <c r="FH172" s="102"/>
      <c r="FI172" s="102"/>
      <c r="FJ172" s="102"/>
      <c r="FK172" s="102"/>
      <c r="FL172" s="102"/>
      <c r="FM172" s="102"/>
      <c r="FN172" s="102"/>
      <c r="FO172" s="102"/>
      <c r="FP172" s="102"/>
      <c r="FQ172" s="102"/>
      <c r="FR172" s="103"/>
      <c r="FS172" s="103"/>
      <c r="FT172" s="102"/>
      <c r="FU172" s="102"/>
      <c r="FV172" s="102"/>
      <c r="FW172" s="102"/>
      <c r="FX172" s="102"/>
      <c r="FY172" s="102"/>
      <c r="FZ172" s="102"/>
      <c r="GA172" s="102"/>
      <c r="GB172" s="102"/>
      <c r="GC172" s="102"/>
      <c r="GD172" s="103"/>
      <c r="GE172" s="103"/>
      <c r="GF172" s="102"/>
      <c r="GG172" s="102"/>
      <c r="GH172" s="102"/>
      <c r="GI172" s="102"/>
      <c r="GJ172" s="102">
        <f t="shared" si="5467"/>
        <v>2</v>
      </c>
      <c r="GK172" s="102">
        <f t="shared" si="5468"/>
        <v>197027.34</v>
      </c>
      <c r="GL172" s="102">
        <f t="shared" si="5469"/>
        <v>0</v>
      </c>
      <c r="GM172" s="102">
        <f t="shared" si="5470"/>
        <v>0</v>
      </c>
      <c r="GN172" s="102">
        <f t="shared" si="5471"/>
        <v>2</v>
      </c>
      <c r="GO172" s="102">
        <f t="shared" si="5472"/>
        <v>197027.34</v>
      </c>
      <c r="GP172" s="102"/>
      <c r="GQ172" s="102"/>
      <c r="GR172" s="147"/>
      <c r="GS172" s="81"/>
      <c r="GT172" s="183">
        <v>98513.666200000007</v>
      </c>
      <c r="GU172" s="183">
        <f t="shared" si="4432"/>
        <v>98513.67</v>
      </c>
    </row>
    <row r="173" spans="2:203" ht="45" hidden="1" customHeight="1" x14ac:dyDescent="0.2">
      <c r="B173" s="81" t="s">
        <v>308</v>
      </c>
      <c r="C173" s="82" t="s">
        <v>309</v>
      </c>
      <c r="D173" s="89">
        <v>512</v>
      </c>
      <c r="E173" s="89" t="s">
        <v>312</v>
      </c>
      <c r="F173" s="89">
        <v>38</v>
      </c>
      <c r="G173" s="101">
        <v>98513.666200000007</v>
      </c>
      <c r="H173" s="102"/>
      <c r="I173" s="102"/>
      <c r="J173" s="102"/>
      <c r="K173" s="102"/>
      <c r="L173" s="102">
        <f>VLOOKUP($D173,'факт '!$D$7:$AQ$89,3,0)</f>
        <v>1</v>
      </c>
      <c r="M173" s="102">
        <f>VLOOKUP($D173,'факт '!$D$7:$AQ$89,4,0)</f>
        <v>98513.67</v>
      </c>
      <c r="N173" s="102"/>
      <c r="O173" s="102"/>
      <c r="P173" s="102">
        <f t="shared" si="5410"/>
        <v>1</v>
      </c>
      <c r="Q173" s="102">
        <f t="shared" si="5411"/>
        <v>98513.67</v>
      </c>
      <c r="R173" s="103">
        <f t="shared" si="5412"/>
        <v>1</v>
      </c>
      <c r="S173" s="103">
        <f t="shared" si="5078"/>
        <v>98513.67</v>
      </c>
      <c r="T173" s="102"/>
      <c r="U173" s="102"/>
      <c r="V173" s="102"/>
      <c r="W173" s="102"/>
      <c r="X173" s="102">
        <f>VLOOKUP($D173,'факт '!$D$7:$AQ$89,7,0)</f>
        <v>0</v>
      </c>
      <c r="Y173" s="102">
        <f>VLOOKUP($D173,'факт '!$D$7:$AQ$89,8,0)</f>
        <v>0</v>
      </c>
      <c r="Z173" s="102">
        <f>VLOOKUP($D173,'факт '!$D$7:$AQ$89,9,0)</f>
        <v>0</v>
      </c>
      <c r="AA173" s="102">
        <f>VLOOKUP($D173,'факт '!$D$7:$AQ$89,10,0)</f>
        <v>0</v>
      </c>
      <c r="AB173" s="102">
        <f t="shared" si="5413"/>
        <v>0</v>
      </c>
      <c r="AC173" s="102">
        <f t="shared" si="5414"/>
        <v>0</v>
      </c>
      <c r="AD173" s="103">
        <f t="shared" si="5415"/>
        <v>0</v>
      </c>
      <c r="AE173" s="103">
        <f t="shared" si="5416"/>
        <v>0</v>
      </c>
      <c r="AF173" s="102"/>
      <c r="AG173" s="102"/>
      <c r="AH173" s="102"/>
      <c r="AI173" s="102"/>
      <c r="AJ173" s="102">
        <f>VLOOKUP($D173,'факт '!$D$7:$AQ$89,5,0)</f>
        <v>0</v>
      </c>
      <c r="AK173" s="102">
        <f>VLOOKUP($D173,'факт '!$D$7:$AQ$89,6,0)</f>
        <v>0</v>
      </c>
      <c r="AL173" s="102"/>
      <c r="AM173" s="102"/>
      <c r="AN173" s="102">
        <f t="shared" si="5417"/>
        <v>0</v>
      </c>
      <c r="AO173" s="102">
        <f t="shared" si="5418"/>
        <v>0</v>
      </c>
      <c r="AP173" s="103">
        <f t="shared" si="5419"/>
        <v>0</v>
      </c>
      <c r="AQ173" s="103">
        <f t="shared" si="5420"/>
        <v>0</v>
      </c>
      <c r="AR173" s="102"/>
      <c r="AS173" s="102"/>
      <c r="AT173" s="102"/>
      <c r="AU173" s="102"/>
      <c r="AV173" s="102">
        <f>VLOOKUP($D173,'факт '!$D$7:$AQ$89,11,0)</f>
        <v>0</v>
      </c>
      <c r="AW173" s="102">
        <f>VLOOKUP($D173,'факт '!$D$7:$AQ$89,12,0)</f>
        <v>0</v>
      </c>
      <c r="AX173" s="102"/>
      <c r="AY173" s="102"/>
      <c r="AZ173" s="102">
        <f t="shared" si="5421"/>
        <v>0</v>
      </c>
      <c r="BA173" s="102">
        <f t="shared" si="5422"/>
        <v>0</v>
      </c>
      <c r="BB173" s="103">
        <f t="shared" si="5423"/>
        <v>0</v>
      </c>
      <c r="BC173" s="103">
        <f t="shared" si="5424"/>
        <v>0</v>
      </c>
      <c r="BD173" s="102"/>
      <c r="BE173" s="102"/>
      <c r="BF173" s="102"/>
      <c r="BG173" s="102"/>
      <c r="BH173" s="102">
        <f>VLOOKUP($D173,'факт '!$D$7:$AQ$89,15,0)</f>
        <v>0</v>
      </c>
      <c r="BI173" s="102">
        <f>VLOOKUP($D173,'факт '!$D$7:$AQ$89,16,0)</f>
        <v>0</v>
      </c>
      <c r="BJ173" s="102">
        <f>VLOOKUP($D173,'факт '!$D$7:$AQ$89,17,0)</f>
        <v>0</v>
      </c>
      <c r="BK173" s="102">
        <f>VLOOKUP($D173,'факт '!$D$7:$AQ$89,18,0)</f>
        <v>0</v>
      </c>
      <c r="BL173" s="102">
        <f t="shared" si="5425"/>
        <v>0</v>
      </c>
      <c r="BM173" s="102">
        <f t="shared" si="5426"/>
        <v>0</v>
      </c>
      <c r="BN173" s="103">
        <f t="shared" si="5427"/>
        <v>0</v>
      </c>
      <c r="BO173" s="103">
        <f t="shared" si="5428"/>
        <v>0</v>
      </c>
      <c r="BP173" s="102"/>
      <c r="BQ173" s="102"/>
      <c r="BR173" s="102"/>
      <c r="BS173" s="102"/>
      <c r="BT173" s="102">
        <f>VLOOKUP($D173,'факт '!$D$7:$AQ$89,19,0)</f>
        <v>0</v>
      </c>
      <c r="BU173" s="102">
        <f>VLOOKUP($D173,'факт '!$D$7:$AQ$89,20,0)</f>
        <v>0</v>
      </c>
      <c r="BV173" s="102">
        <f>VLOOKUP($D173,'факт '!$D$7:$AQ$89,21,0)</f>
        <v>0</v>
      </c>
      <c r="BW173" s="102">
        <f>VLOOKUP($D173,'факт '!$D$7:$AQ$89,22,0)</f>
        <v>0</v>
      </c>
      <c r="BX173" s="102">
        <f t="shared" si="5429"/>
        <v>0</v>
      </c>
      <c r="BY173" s="102">
        <f t="shared" si="5430"/>
        <v>0</v>
      </c>
      <c r="BZ173" s="103">
        <f t="shared" si="5431"/>
        <v>0</v>
      </c>
      <c r="CA173" s="103">
        <f t="shared" si="5432"/>
        <v>0</v>
      </c>
      <c r="CB173" s="102"/>
      <c r="CC173" s="102"/>
      <c r="CD173" s="102"/>
      <c r="CE173" s="102"/>
      <c r="CF173" s="102">
        <f>VLOOKUP($D173,'факт '!$D$7:$AQ$89,23,0)</f>
        <v>0</v>
      </c>
      <c r="CG173" s="102">
        <f>VLOOKUP($D173,'факт '!$D$7:$AQ$89,24,0)</f>
        <v>0</v>
      </c>
      <c r="CH173" s="102">
        <f>VLOOKUP($D173,'факт '!$D$7:$AQ$89,25,0)</f>
        <v>0</v>
      </c>
      <c r="CI173" s="102">
        <f>VLOOKUP($D173,'факт '!$D$7:$AQ$89,26,0)</f>
        <v>0</v>
      </c>
      <c r="CJ173" s="102">
        <f t="shared" si="5433"/>
        <v>0</v>
      </c>
      <c r="CK173" s="102">
        <f t="shared" si="5434"/>
        <v>0</v>
      </c>
      <c r="CL173" s="103">
        <f t="shared" si="5435"/>
        <v>0</v>
      </c>
      <c r="CM173" s="103">
        <f t="shared" si="5436"/>
        <v>0</v>
      </c>
      <c r="CN173" s="102"/>
      <c r="CO173" s="102"/>
      <c r="CP173" s="102"/>
      <c r="CQ173" s="102"/>
      <c r="CR173" s="102">
        <f>VLOOKUP($D173,'факт '!$D$7:$AQ$89,27,0)</f>
        <v>0</v>
      </c>
      <c r="CS173" s="102">
        <f>VLOOKUP($D173,'факт '!$D$7:$AQ$89,28,0)</f>
        <v>0</v>
      </c>
      <c r="CT173" s="102">
        <f>VLOOKUP($D173,'факт '!$D$7:$AQ$89,29,0)</f>
        <v>0</v>
      </c>
      <c r="CU173" s="102">
        <f>VLOOKUP($D173,'факт '!$D$7:$AQ$89,30,0)</f>
        <v>0</v>
      </c>
      <c r="CV173" s="102">
        <f t="shared" si="5437"/>
        <v>0</v>
      </c>
      <c r="CW173" s="102">
        <f t="shared" si="5438"/>
        <v>0</v>
      </c>
      <c r="CX173" s="103">
        <f t="shared" si="5439"/>
        <v>0</v>
      </c>
      <c r="CY173" s="103">
        <f t="shared" si="5440"/>
        <v>0</v>
      </c>
      <c r="CZ173" s="102"/>
      <c r="DA173" s="102"/>
      <c r="DB173" s="102"/>
      <c r="DC173" s="102"/>
      <c r="DD173" s="102">
        <f>VLOOKUP($D173,'факт '!$D$7:$AQ$89,31,0)</f>
        <v>0</v>
      </c>
      <c r="DE173" s="102">
        <f>VLOOKUP($D173,'факт '!$D$7:$AQ$89,32,0)</f>
        <v>0</v>
      </c>
      <c r="DF173" s="102"/>
      <c r="DG173" s="102"/>
      <c r="DH173" s="102">
        <f t="shared" si="5441"/>
        <v>0</v>
      </c>
      <c r="DI173" s="102">
        <f t="shared" si="5442"/>
        <v>0</v>
      </c>
      <c r="DJ173" s="103">
        <f t="shared" si="5443"/>
        <v>0</v>
      </c>
      <c r="DK173" s="103">
        <f t="shared" si="5444"/>
        <v>0</v>
      </c>
      <c r="DL173" s="102"/>
      <c r="DM173" s="102"/>
      <c r="DN173" s="102"/>
      <c r="DO173" s="102"/>
      <c r="DP173" s="102">
        <f>VLOOKUP($D173,'факт '!$D$7:$AQ$89,13,0)</f>
        <v>0</v>
      </c>
      <c r="DQ173" s="102">
        <f>VLOOKUP($D173,'факт '!$D$7:$AQ$89,14,0)</f>
        <v>0</v>
      </c>
      <c r="DR173" s="102"/>
      <c r="DS173" s="102"/>
      <c r="DT173" s="102">
        <f t="shared" si="5445"/>
        <v>0</v>
      </c>
      <c r="DU173" s="102">
        <f t="shared" si="5446"/>
        <v>0</v>
      </c>
      <c r="DV173" s="103">
        <f t="shared" si="5447"/>
        <v>0</v>
      </c>
      <c r="DW173" s="103">
        <f t="shared" si="5448"/>
        <v>0</v>
      </c>
      <c r="DX173" s="102"/>
      <c r="DY173" s="102"/>
      <c r="DZ173" s="102"/>
      <c r="EA173" s="102"/>
      <c r="EB173" s="102">
        <f>VLOOKUP($D173,'факт '!$D$7:$AQ$89,33,0)</f>
        <v>0</v>
      </c>
      <c r="EC173" s="102">
        <f>VLOOKUP($D173,'факт '!$D$7:$AQ$89,34,0)</f>
        <v>0</v>
      </c>
      <c r="ED173" s="102">
        <f>VLOOKUP($D173,'факт '!$D$7:$AQ$89,35,0)</f>
        <v>0</v>
      </c>
      <c r="EE173" s="102">
        <f>VLOOKUP($D173,'факт '!$D$7:$AQ$89,36,0)</f>
        <v>0</v>
      </c>
      <c r="EF173" s="102">
        <f t="shared" si="5449"/>
        <v>0</v>
      </c>
      <c r="EG173" s="102">
        <f t="shared" si="5450"/>
        <v>0</v>
      </c>
      <c r="EH173" s="103">
        <f t="shared" si="5451"/>
        <v>0</v>
      </c>
      <c r="EI173" s="103">
        <f t="shared" si="5452"/>
        <v>0</v>
      </c>
      <c r="EJ173" s="102"/>
      <c r="EK173" s="102"/>
      <c r="EL173" s="102"/>
      <c r="EM173" s="102"/>
      <c r="EN173" s="102">
        <f>VLOOKUP($D173,'факт '!$D$7:$AQ$89,37,0)</f>
        <v>1</v>
      </c>
      <c r="EO173" s="102">
        <f>VLOOKUP($D173,'факт '!$D$7:$AQ$89,38,0)</f>
        <v>98513.67</v>
      </c>
      <c r="EP173" s="102">
        <f>VLOOKUP($D173,'факт '!$D$7:$AQ$89,39,0)</f>
        <v>0</v>
      </c>
      <c r="EQ173" s="102">
        <f>VLOOKUP($D173,'факт '!$D$7:$AQ$89,40,0)</f>
        <v>0</v>
      </c>
      <c r="ER173" s="102">
        <f t="shared" si="5453"/>
        <v>1</v>
      </c>
      <c r="ES173" s="102">
        <f t="shared" si="5454"/>
        <v>98513.67</v>
      </c>
      <c r="ET173" s="103">
        <f t="shared" si="5455"/>
        <v>1</v>
      </c>
      <c r="EU173" s="103">
        <f t="shared" si="5456"/>
        <v>98513.67</v>
      </c>
      <c r="EV173" s="102"/>
      <c r="EW173" s="102"/>
      <c r="EX173" s="102"/>
      <c r="EY173" s="102"/>
      <c r="EZ173" s="102"/>
      <c r="FA173" s="102"/>
      <c r="FB173" s="102"/>
      <c r="FC173" s="102"/>
      <c r="FD173" s="102"/>
      <c r="FE173" s="102"/>
      <c r="FF173" s="103"/>
      <c r="FG173" s="103"/>
      <c r="FH173" s="102"/>
      <c r="FI173" s="102"/>
      <c r="FJ173" s="102"/>
      <c r="FK173" s="102"/>
      <c r="FL173" s="102"/>
      <c r="FM173" s="102"/>
      <c r="FN173" s="102"/>
      <c r="FO173" s="102"/>
      <c r="FP173" s="102"/>
      <c r="FQ173" s="102"/>
      <c r="FR173" s="103"/>
      <c r="FS173" s="103"/>
      <c r="FT173" s="102"/>
      <c r="FU173" s="102"/>
      <c r="FV173" s="102"/>
      <c r="FW173" s="102"/>
      <c r="FX173" s="102"/>
      <c r="FY173" s="102"/>
      <c r="FZ173" s="102"/>
      <c r="GA173" s="102"/>
      <c r="GB173" s="102"/>
      <c r="GC173" s="102"/>
      <c r="GD173" s="103"/>
      <c r="GE173" s="103"/>
      <c r="GF173" s="102"/>
      <c r="GG173" s="102"/>
      <c r="GH173" s="102"/>
      <c r="GI173" s="102"/>
      <c r="GJ173" s="102">
        <f t="shared" si="5467"/>
        <v>2</v>
      </c>
      <c r="GK173" s="102">
        <f t="shared" si="5468"/>
        <v>197027.34</v>
      </c>
      <c r="GL173" s="102">
        <f t="shared" si="5469"/>
        <v>0</v>
      </c>
      <c r="GM173" s="102">
        <f t="shared" si="5470"/>
        <v>0</v>
      </c>
      <c r="GN173" s="102">
        <f t="shared" si="5471"/>
        <v>2</v>
      </c>
      <c r="GO173" s="102">
        <f t="shared" si="5472"/>
        <v>197027.34</v>
      </c>
      <c r="GP173" s="102"/>
      <c r="GQ173" s="102"/>
      <c r="GR173" s="147"/>
      <c r="GS173" s="81"/>
      <c r="GT173" s="183">
        <v>98513.666200000007</v>
      </c>
      <c r="GU173" s="183">
        <f t="shared" si="4432"/>
        <v>98513.67</v>
      </c>
    </row>
    <row r="174" spans="2:203" hidden="1" x14ac:dyDescent="0.2">
      <c r="B174" s="81"/>
      <c r="C174" s="82"/>
      <c r="D174" s="89"/>
      <c r="E174" s="89"/>
      <c r="F174" s="89"/>
      <c r="G174" s="101"/>
      <c r="H174" s="102"/>
      <c r="I174" s="102"/>
      <c r="J174" s="102"/>
      <c r="K174" s="102"/>
      <c r="L174" s="102"/>
      <c r="M174" s="102"/>
      <c r="N174" s="102"/>
      <c r="O174" s="102"/>
      <c r="P174" s="102">
        <f t="shared" ref="P174:P177" si="5473">SUM(L174+N174)</f>
        <v>0</v>
      </c>
      <c r="Q174" s="102">
        <f t="shared" ref="Q174:Q177" si="5474">SUM(M174+O174)</f>
        <v>0</v>
      </c>
      <c r="R174" s="103">
        <f t="shared" si="5077"/>
        <v>0</v>
      </c>
      <c r="S174" s="103">
        <f t="shared" si="5078"/>
        <v>0</v>
      </c>
      <c r="T174" s="102"/>
      <c r="U174" s="102"/>
      <c r="V174" s="102"/>
      <c r="W174" s="102"/>
      <c r="X174" s="102"/>
      <c r="Y174" s="102"/>
      <c r="Z174" s="102"/>
      <c r="AA174" s="102"/>
      <c r="AB174" s="102">
        <f t="shared" ref="AB174" si="5475">SUM(X174+Z174)</f>
        <v>0</v>
      </c>
      <c r="AC174" s="102">
        <f t="shared" ref="AC174" si="5476">SUM(Y174+AA174)</f>
        <v>0</v>
      </c>
      <c r="AD174" s="103">
        <f t="shared" si="5233"/>
        <v>0</v>
      </c>
      <c r="AE174" s="103">
        <f t="shared" si="5234"/>
        <v>0</v>
      </c>
      <c r="AF174" s="102"/>
      <c r="AG174" s="102"/>
      <c r="AH174" s="102"/>
      <c r="AI174" s="102"/>
      <c r="AJ174" s="102"/>
      <c r="AK174" s="102"/>
      <c r="AL174" s="102"/>
      <c r="AM174" s="102"/>
      <c r="AN174" s="102">
        <f t="shared" ref="AN174" si="5477">SUM(AJ174+AL174)</f>
        <v>0</v>
      </c>
      <c r="AO174" s="102">
        <f t="shared" ref="AO174" si="5478">SUM(AK174+AM174)</f>
        <v>0</v>
      </c>
      <c r="AP174" s="103">
        <f t="shared" si="5240"/>
        <v>0</v>
      </c>
      <c r="AQ174" s="103">
        <f t="shared" si="5241"/>
        <v>0</v>
      </c>
      <c r="AR174" s="102"/>
      <c r="AS174" s="102"/>
      <c r="AT174" s="102"/>
      <c r="AU174" s="102"/>
      <c r="AV174" s="102"/>
      <c r="AW174" s="102"/>
      <c r="AX174" s="102"/>
      <c r="AY174" s="102"/>
      <c r="AZ174" s="102">
        <f t="shared" ref="AZ174" si="5479">SUM(AV174+AX174)</f>
        <v>0</v>
      </c>
      <c r="BA174" s="102">
        <f t="shared" ref="BA174" si="5480">SUM(AW174+AY174)</f>
        <v>0</v>
      </c>
      <c r="BB174" s="103">
        <f t="shared" si="5247"/>
        <v>0</v>
      </c>
      <c r="BC174" s="103">
        <f t="shared" si="5248"/>
        <v>0</v>
      </c>
      <c r="BD174" s="102"/>
      <c r="BE174" s="102"/>
      <c r="BF174" s="102"/>
      <c r="BG174" s="102"/>
      <c r="BH174" s="102"/>
      <c r="BI174" s="102"/>
      <c r="BJ174" s="102"/>
      <c r="BK174" s="102"/>
      <c r="BL174" s="102">
        <f t="shared" ref="BL174" si="5481">SUM(BH174+BJ174)</f>
        <v>0</v>
      </c>
      <c r="BM174" s="102">
        <f t="shared" ref="BM174" si="5482">SUM(BI174+BK174)</f>
        <v>0</v>
      </c>
      <c r="BN174" s="103">
        <f t="shared" si="5254"/>
        <v>0</v>
      </c>
      <c r="BO174" s="103">
        <f t="shared" si="5255"/>
        <v>0</v>
      </c>
      <c r="BP174" s="102"/>
      <c r="BQ174" s="102"/>
      <c r="BR174" s="102"/>
      <c r="BS174" s="102"/>
      <c r="BT174" s="102"/>
      <c r="BU174" s="102"/>
      <c r="BV174" s="102"/>
      <c r="BW174" s="102"/>
      <c r="BX174" s="102">
        <f t="shared" ref="BX174" si="5483">SUM(BT174+BV174)</f>
        <v>0</v>
      </c>
      <c r="BY174" s="102">
        <f t="shared" ref="BY174" si="5484">SUM(BU174+BW174)</f>
        <v>0</v>
      </c>
      <c r="BZ174" s="103">
        <f t="shared" si="5261"/>
        <v>0</v>
      </c>
      <c r="CA174" s="103">
        <f t="shared" si="5262"/>
        <v>0</v>
      </c>
      <c r="CB174" s="102"/>
      <c r="CC174" s="102"/>
      <c r="CD174" s="102"/>
      <c r="CE174" s="102"/>
      <c r="CF174" s="102"/>
      <c r="CG174" s="102"/>
      <c r="CH174" s="102"/>
      <c r="CI174" s="102"/>
      <c r="CJ174" s="102">
        <f t="shared" ref="CJ174" si="5485">SUM(CF174+CH174)</f>
        <v>0</v>
      </c>
      <c r="CK174" s="102">
        <f t="shared" ref="CK174" si="5486">SUM(CG174+CI174)</f>
        <v>0</v>
      </c>
      <c r="CL174" s="103">
        <f t="shared" si="5269"/>
        <v>0</v>
      </c>
      <c r="CM174" s="103">
        <f t="shared" si="5270"/>
        <v>0</v>
      </c>
      <c r="CN174" s="102"/>
      <c r="CO174" s="102"/>
      <c r="CP174" s="102"/>
      <c r="CQ174" s="102"/>
      <c r="CR174" s="102"/>
      <c r="CS174" s="102"/>
      <c r="CT174" s="102"/>
      <c r="CU174" s="102"/>
      <c r="CV174" s="102">
        <f t="shared" ref="CV174" si="5487">SUM(CR174+CT174)</f>
        <v>0</v>
      </c>
      <c r="CW174" s="102">
        <f t="shared" ref="CW174" si="5488">SUM(CS174+CU174)</f>
        <v>0</v>
      </c>
      <c r="CX174" s="103">
        <f t="shared" si="5276"/>
        <v>0</v>
      </c>
      <c r="CY174" s="103">
        <f t="shared" si="5277"/>
        <v>0</v>
      </c>
      <c r="CZ174" s="102"/>
      <c r="DA174" s="102"/>
      <c r="DB174" s="102"/>
      <c r="DC174" s="102"/>
      <c r="DD174" s="102"/>
      <c r="DE174" s="102"/>
      <c r="DF174" s="102"/>
      <c r="DG174" s="102"/>
      <c r="DH174" s="102">
        <f t="shared" ref="DH174" si="5489">SUM(DD174+DF174)</f>
        <v>0</v>
      </c>
      <c r="DI174" s="102">
        <f t="shared" ref="DI174" si="5490">SUM(DE174+DG174)</f>
        <v>0</v>
      </c>
      <c r="DJ174" s="103">
        <f t="shared" si="5283"/>
        <v>0</v>
      </c>
      <c r="DK174" s="103">
        <f t="shared" si="5284"/>
        <v>0</v>
      </c>
      <c r="DL174" s="102"/>
      <c r="DM174" s="102"/>
      <c r="DN174" s="102"/>
      <c r="DO174" s="102"/>
      <c r="DP174" s="102"/>
      <c r="DQ174" s="102"/>
      <c r="DR174" s="102"/>
      <c r="DS174" s="102"/>
      <c r="DT174" s="102">
        <f t="shared" ref="DT174" si="5491">SUM(DP174+DR174)</f>
        <v>0</v>
      </c>
      <c r="DU174" s="102">
        <f t="shared" ref="DU174" si="5492">SUM(DQ174+DS174)</f>
        <v>0</v>
      </c>
      <c r="DV174" s="103">
        <f t="shared" si="5290"/>
        <v>0</v>
      </c>
      <c r="DW174" s="103">
        <f t="shared" si="5291"/>
        <v>0</v>
      </c>
      <c r="DX174" s="102"/>
      <c r="DY174" s="102"/>
      <c r="DZ174" s="102"/>
      <c r="EA174" s="102"/>
      <c r="EB174" s="102"/>
      <c r="EC174" s="102"/>
      <c r="ED174" s="102"/>
      <c r="EE174" s="102"/>
      <c r="EF174" s="102">
        <f t="shared" ref="EF174" si="5493">SUM(EB174+ED174)</f>
        <v>0</v>
      </c>
      <c r="EG174" s="102">
        <f t="shared" ref="EG174" si="5494">SUM(EC174+EE174)</f>
        <v>0</v>
      </c>
      <c r="EH174" s="103">
        <f t="shared" si="5297"/>
        <v>0</v>
      </c>
      <c r="EI174" s="103">
        <f t="shared" si="5298"/>
        <v>0</v>
      </c>
      <c r="EJ174" s="102"/>
      <c r="EK174" s="102"/>
      <c r="EL174" s="102"/>
      <c r="EM174" s="102"/>
      <c r="EN174" s="102"/>
      <c r="EO174" s="102"/>
      <c r="EP174" s="102"/>
      <c r="EQ174" s="102"/>
      <c r="ER174" s="102">
        <f t="shared" ref="ER174" si="5495">SUM(EN174+EP174)</f>
        <v>0</v>
      </c>
      <c r="ES174" s="102">
        <f t="shared" ref="ES174" si="5496">SUM(EO174+EQ174)</f>
        <v>0</v>
      </c>
      <c r="ET174" s="103">
        <f t="shared" si="5305"/>
        <v>0</v>
      </c>
      <c r="EU174" s="103">
        <f t="shared" si="5306"/>
        <v>0</v>
      </c>
      <c r="EV174" s="102"/>
      <c r="EW174" s="102"/>
      <c r="EX174" s="102"/>
      <c r="EY174" s="102"/>
      <c r="EZ174" s="102"/>
      <c r="FA174" s="102"/>
      <c r="FB174" s="102"/>
      <c r="FC174" s="102"/>
      <c r="FD174" s="102">
        <f t="shared" si="5457"/>
        <v>0</v>
      </c>
      <c r="FE174" s="102">
        <f t="shared" si="5458"/>
        <v>0</v>
      </c>
      <c r="FF174" s="103">
        <f t="shared" si="5312"/>
        <v>0</v>
      </c>
      <c r="FG174" s="103">
        <f t="shared" si="5313"/>
        <v>0</v>
      </c>
      <c r="FH174" s="102"/>
      <c r="FI174" s="102"/>
      <c r="FJ174" s="102"/>
      <c r="FK174" s="102"/>
      <c r="FL174" s="102"/>
      <c r="FM174" s="102"/>
      <c r="FN174" s="102"/>
      <c r="FO174" s="102"/>
      <c r="FP174" s="102">
        <f t="shared" si="5459"/>
        <v>0</v>
      </c>
      <c r="FQ174" s="102">
        <f t="shared" si="5460"/>
        <v>0</v>
      </c>
      <c r="FR174" s="103">
        <f t="shared" si="5319"/>
        <v>0</v>
      </c>
      <c r="FS174" s="103">
        <f t="shared" si="5320"/>
        <v>0</v>
      </c>
      <c r="FT174" s="102"/>
      <c r="FU174" s="102"/>
      <c r="FV174" s="102"/>
      <c r="FW174" s="102"/>
      <c r="FX174" s="102"/>
      <c r="FY174" s="102"/>
      <c r="FZ174" s="102"/>
      <c r="GA174" s="102"/>
      <c r="GB174" s="102">
        <f t="shared" si="5461"/>
        <v>0</v>
      </c>
      <c r="GC174" s="102">
        <f t="shared" si="5462"/>
        <v>0</v>
      </c>
      <c r="GD174" s="103">
        <f t="shared" si="5326"/>
        <v>0</v>
      </c>
      <c r="GE174" s="103">
        <f t="shared" si="5327"/>
        <v>0</v>
      </c>
      <c r="GF174" s="102">
        <f t="shared" si="5463"/>
        <v>0</v>
      </c>
      <c r="GG174" s="102">
        <f t="shared" si="5464"/>
        <v>0</v>
      </c>
      <c r="GH174" s="102">
        <f t="shared" si="5465"/>
        <v>0</v>
      </c>
      <c r="GI174" s="102">
        <f t="shared" si="5466"/>
        <v>0</v>
      </c>
      <c r="GJ174" s="102">
        <f t="shared" ref="GJ174" si="5497">SUM(L174,X174,AJ174,AV174,BH174,BT174,CF174,CR174,DD174,DP174,EB174,EN174,EZ174)</f>
        <v>0</v>
      </c>
      <c r="GK174" s="102">
        <f t="shared" ref="GK174" si="5498">SUM(M174,Y174,AK174,AW174,BI174,BU174,CG174,CS174,DE174,DQ174,EC174,EO174,FA174)</f>
        <v>0</v>
      </c>
      <c r="GL174" s="102">
        <f t="shared" ref="GL174" si="5499">SUM(N174,Z174,AL174,AX174,BJ174,BV174,CH174,CT174,DF174,DR174,ED174,EP174,FB174)</f>
        <v>0</v>
      </c>
      <c r="GM174" s="102">
        <f t="shared" ref="GM174" si="5500">SUM(O174,AA174,AM174,AY174,BK174,BW174,CI174,CU174,DG174,DS174,EE174,EQ174,FC174)</f>
        <v>0</v>
      </c>
      <c r="GN174" s="102">
        <f t="shared" ref="GN174" si="5501">SUM(P174,AB174,AN174,AZ174,BL174,BX174,CJ174,CV174,DH174,DT174,EF174,ER174,FD174)</f>
        <v>0</v>
      </c>
      <c r="GO174" s="102">
        <f t="shared" ref="GO174" si="5502">SUM(Q174,AC174,AO174,BA174,BM174,BY174,CK174,CW174,DI174,DU174,EG174,ES174,FE174)</f>
        <v>0</v>
      </c>
      <c r="GP174" s="102"/>
      <c r="GQ174" s="102"/>
      <c r="GR174" s="147"/>
      <c r="GS174" s="81"/>
      <c r="GT174" s="183"/>
      <c r="GU174" s="183"/>
    </row>
    <row r="175" spans="2:203" hidden="1" x14ac:dyDescent="0.2">
      <c r="B175" s="105"/>
      <c r="C175" s="106"/>
      <c r="D175" s="107"/>
      <c r="E175" s="127" t="s">
        <v>71</v>
      </c>
      <c r="F175" s="129">
        <v>39</v>
      </c>
      <c r="G175" s="130">
        <v>144394.6876</v>
      </c>
      <c r="H175" s="110"/>
      <c r="I175" s="110">
        <v>0</v>
      </c>
      <c r="J175" s="110">
        <f t="shared" si="278"/>
        <v>0</v>
      </c>
      <c r="K175" s="110">
        <f t="shared" si="279"/>
        <v>0</v>
      </c>
      <c r="L175" s="110">
        <f>SUM(L176:L177)</f>
        <v>0</v>
      </c>
      <c r="M175" s="110">
        <f t="shared" ref="M175:Q175" si="5503">SUM(M176:M177)</f>
        <v>0</v>
      </c>
      <c r="N175" s="110">
        <f t="shared" si="5503"/>
        <v>0</v>
      </c>
      <c r="O175" s="110">
        <f t="shared" si="5503"/>
        <v>0</v>
      </c>
      <c r="P175" s="110">
        <f t="shared" si="5503"/>
        <v>0</v>
      </c>
      <c r="Q175" s="110">
        <f t="shared" si="5503"/>
        <v>0</v>
      </c>
      <c r="R175" s="126">
        <f t="shared" si="5077"/>
        <v>0</v>
      </c>
      <c r="S175" s="126">
        <f t="shared" si="5078"/>
        <v>0</v>
      </c>
      <c r="T175" s="110"/>
      <c r="U175" s="110">
        <v>0</v>
      </c>
      <c r="V175" s="110">
        <f t="shared" si="281"/>
        <v>0</v>
      </c>
      <c r="W175" s="110">
        <f t="shared" si="282"/>
        <v>0</v>
      </c>
      <c r="X175" s="110">
        <f>SUM(X176:X177)</f>
        <v>0</v>
      </c>
      <c r="Y175" s="110">
        <f t="shared" ref="Y175" si="5504">SUM(Y176:Y177)</f>
        <v>0</v>
      </c>
      <c r="Z175" s="110">
        <f t="shared" ref="Z175" si="5505">SUM(Z176:Z177)</f>
        <v>0</v>
      </c>
      <c r="AA175" s="110">
        <f t="shared" ref="AA175" si="5506">SUM(AA176:AA177)</f>
        <v>0</v>
      </c>
      <c r="AB175" s="110">
        <f t="shared" ref="AB175" si="5507">SUM(AB176:AB177)</f>
        <v>0</v>
      </c>
      <c r="AC175" s="110">
        <f t="shared" ref="AC175" si="5508">SUM(AC176:AC177)</f>
        <v>0</v>
      </c>
      <c r="AD175" s="126">
        <f t="shared" si="5233"/>
        <v>0</v>
      </c>
      <c r="AE175" s="126">
        <f t="shared" si="5234"/>
        <v>0</v>
      </c>
      <c r="AF175" s="110">
        <f>VLOOKUP($E175,'ВМП план'!$B$8:$AL$43,12,0)</f>
        <v>0</v>
      </c>
      <c r="AG175" s="110">
        <f>VLOOKUP($E175,'ВМП план'!$B$8:$AL$43,13,0)</f>
        <v>0</v>
      </c>
      <c r="AH175" s="110">
        <f t="shared" si="288"/>
        <v>0</v>
      </c>
      <c r="AI175" s="110">
        <f t="shared" si="289"/>
        <v>0</v>
      </c>
      <c r="AJ175" s="110">
        <f>SUM(AJ176:AJ177)</f>
        <v>0</v>
      </c>
      <c r="AK175" s="110">
        <f t="shared" ref="AK175" si="5509">SUM(AK176:AK177)</f>
        <v>0</v>
      </c>
      <c r="AL175" s="110">
        <f t="shared" ref="AL175" si="5510">SUM(AL176:AL177)</f>
        <v>0</v>
      </c>
      <c r="AM175" s="110">
        <f t="shared" ref="AM175" si="5511">SUM(AM176:AM177)</f>
        <v>0</v>
      </c>
      <c r="AN175" s="110">
        <f t="shared" ref="AN175" si="5512">SUM(AN176:AN177)</f>
        <v>0</v>
      </c>
      <c r="AO175" s="110">
        <f t="shared" ref="AO175" si="5513">SUM(AO176:AO177)</f>
        <v>0</v>
      </c>
      <c r="AP175" s="126">
        <f t="shared" si="5240"/>
        <v>0</v>
      </c>
      <c r="AQ175" s="126">
        <f t="shared" si="5241"/>
        <v>0</v>
      </c>
      <c r="AR175" s="110"/>
      <c r="AS175" s="110"/>
      <c r="AT175" s="110">
        <f t="shared" si="295"/>
        <v>0</v>
      </c>
      <c r="AU175" s="110">
        <f t="shared" si="296"/>
        <v>0</v>
      </c>
      <c r="AV175" s="110">
        <f>SUM(AV176:AV177)</f>
        <v>0</v>
      </c>
      <c r="AW175" s="110">
        <f t="shared" ref="AW175" si="5514">SUM(AW176:AW177)</f>
        <v>0</v>
      </c>
      <c r="AX175" s="110">
        <f t="shared" ref="AX175" si="5515">SUM(AX176:AX177)</f>
        <v>0</v>
      </c>
      <c r="AY175" s="110">
        <f t="shared" ref="AY175" si="5516">SUM(AY176:AY177)</f>
        <v>0</v>
      </c>
      <c r="AZ175" s="110">
        <f t="shared" ref="AZ175" si="5517">SUM(AZ176:AZ177)</f>
        <v>0</v>
      </c>
      <c r="BA175" s="110">
        <f t="shared" ref="BA175" si="5518">SUM(BA176:BA177)</f>
        <v>0</v>
      </c>
      <c r="BB175" s="126">
        <f t="shared" si="5247"/>
        <v>0</v>
      </c>
      <c r="BC175" s="126">
        <f t="shared" si="5248"/>
        <v>0</v>
      </c>
      <c r="BD175" s="110"/>
      <c r="BE175" s="110">
        <v>0</v>
      </c>
      <c r="BF175" s="110">
        <f t="shared" si="302"/>
        <v>0</v>
      </c>
      <c r="BG175" s="110">
        <f t="shared" si="303"/>
        <v>0</v>
      </c>
      <c r="BH175" s="110">
        <f>SUM(BH176:BH177)</f>
        <v>0</v>
      </c>
      <c r="BI175" s="110">
        <f t="shared" ref="BI175" si="5519">SUM(BI176:BI177)</f>
        <v>0</v>
      </c>
      <c r="BJ175" s="110">
        <f t="shared" ref="BJ175" si="5520">SUM(BJ176:BJ177)</f>
        <v>0</v>
      </c>
      <c r="BK175" s="110">
        <f t="shared" ref="BK175" si="5521">SUM(BK176:BK177)</f>
        <v>0</v>
      </c>
      <c r="BL175" s="110">
        <f t="shared" ref="BL175" si="5522">SUM(BL176:BL177)</f>
        <v>0</v>
      </c>
      <c r="BM175" s="110">
        <f t="shared" ref="BM175" si="5523">SUM(BM176:BM177)</f>
        <v>0</v>
      </c>
      <c r="BN175" s="126">
        <f t="shared" si="5254"/>
        <v>0</v>
      </c>
      <c r="BO175" s="126">
        <f t="shared" si="5255"/>
        <v>0</v>
      </c>
      <c r="BP175" s="110"/>
      <c r="BQ175" s="110"/>
      <c r="BR175" s="110">
        <f t="shared" si="309"/>
        <v>0</v>
      </c>
      <c r="BS175" s="110">
        <f t="shared" si="310"/>
        <v>0</v>
      </c>
      <c r="BT175" s="110">
        <f>SUM(BT176:BT177)</f>
        <v>0</v>
      </c>
      <c r="BU175" s="110">
        <f t="shared" ref="BU175" si="5524">SUM(BU176:BU177)</f>
        <v>0</v>
      </c>
      <c r="BV175" s="110">
        <f t="shared" ref="BV175" si="5525">SUM(BV176:BV177)</f>
        <v>0</v>
      </c>
      <c r="BW175" s="110">
        <f t="shared" ref="BW175" si="5526">SUM(BW176:BW177)</f>
        <v>0</v>
      </c>
      <c r="BX175" s="110">
        <f t="shared" ref="BX175" si="5527">SUM(BX176:BX177)</f>
        <v>0</v>
      </c>
      <c r="BY175" s="110">
        <f t="shared" ref="BY175" si="5528">SUM(BY176:BY177)</f>
        <v>0</v>
      </c>
      <c r="BZ175" s="126">
        <f t="shared" si="5261"/>
        <v>0</v>
      </c>
      <c r="CA175" s="126">
        <f t="shared" si="5262"/>
        <v>0</v>
      </c>
      <c r="CB175" s="110"/>
      <c r="CC175" s="110"/>
      <c r="CD175" s="110">
        <f t="shared" si="316"/>
        <v>0</v>
      </c>
      <c r="CE175" s="110">
        <f t="shared" si="317"/>
        <v>0</v>
      </c>
      <c r="CF175" s="110">
        <f>SUM(CF176:CF177)</f>
        <v>0</v>
      </c>
      <c r="CG175" s="110">
        <f t="shared" ref="CG175" si="5529">SUM(CG176:CG177)</f>
        <v>0</v>
      </c>
      <c r="CH175" s="110">
        <f t="shared" ref="CH175" si="5530">SUM(CH176:CH177)</f>
        <v>0</v>
      </c>
      <c r="CI175" s="110">
        <f t="shared" ref="CI175" si="5531">SUM(CI176:CI177)</f>
        <v>0</v>
      </c>
      <c r="CJ175" s="110">
        <f t="shared" ref="CJ175" si="5532">SUM(CJ176:CJ177)</f>
        <v>0</v>
      </c>
      <c r="CK175" s="110">
        <f t="shared" ref="CK175" si="5533">SUM(CK176:CK177)</f>
        <v>0</v>
      </c>
      <c r="CL175" s="126">
        <f t="shared" si="5269"/>
        <v>0</v>
      </c>
      <c r="CM175" s="126">
        <f t="shared" si="5270"/>
        <v>0</v>
      </c>
      <c r="CN175" s="110"/>
      <c r="CO175" s="110"/>
      <c r="CP175" s="110">
        <f t="shared" si="323"/>
        <v>0</v>
      </c>
      <c r="CQ175" s="110">
        <f t="shared" si="324"/>
        <v>0</v>
      </c>
      <c r="CR175" s="110">
        <f>SUM(CR176:CR177)</f>
        <v>0</v>
      </c>
      <c r="CS175" s="110">
        <f t="shared" ref="CS175" si="5534">SUM(CS176:CS177)</f>
        <v>0</v>
      </c>
      <c r="CT175" s="110">
        <f t="shared" ref="CT175" si="5535">SUM(CT176:CT177)</f>
        <v>0</v>
      </c>
      <c r="CU175" s="110">
        <f t="shared" ref="CU175" si="5536">SUM(CU176:CU177)</f>
        <v>0</v>
      </c>
      <c r="CV175" s="110">
        <f t="shared" ref="CV175" si="5537">SUM(CV176:CV177)</f>
        <v>0</v>
      </c>
      <c r="CW175" s="110">
        <f t="shared" ref="CW175" si="5538">SUM(CW176:CW177)</f>
        <v>0</v>
      </c>
      <c r="CX175" s="126">
        <f t="shared" si="5276"/>
        <v>0</v>
      </c>
      <c r="CY175" s="126">
        <f t="shared" si="5277"/>
        <v>0</v>
      </c>
      <c r="CZ175" s="110"/>
      <c r="DA175" s="110"/>
      <c r="DB175" s="110">
        <f t="shared" si="330"/>
        <v>0</v>
      </c>
      <c r="DC175" s="110">
        <f t="shared" si="331"/>
        <v>0</v>
      </c>
      <c r="DD175" s="110">
        <f>SUM(DD176:DD177)</f>
        <v>0</v>
      </c>
      <c r="DE175" s="110">
        <f t="shared" ref="DE175" si="5539">SUM(DE176:DE177)</f>
        <v>0</v>
      </c>
      <c r="DF175" s="110">
        <f t="shared" ref="DF175" si="5540">SUM(DF176:DF177)</f>
        <v>0</v>
      </c>
      <c r="DG175" s="110">
        <f t="shared" ref="DG175" si="5541">SUM(DG176:DG177)</f>
        <v>0</v>
      </c>
      <c r="DH175" s="110">
        <f t="shared" ref="DH175" si="5542">SUM(DH176:DH177)</f>
        <v>0</v>
      </c>
      <c r="DI175" s="110">
        <f t="shared" ref="DI175" si="5543">SUM(DI176:DI177)</f>
        <v>0</v>
      </c>
      <c r="DJ175" s="126">
        <f t="shared" si="5283"/>
        <v>0</v>
      </c>
      <c r="DK175" s="126">
        <f t="shared" si="5284"/>
        <v>0</v>
      </c>
      <c r="DL175" s="110"/>
      <c r="DM175" s="110"/>
      <c r="DN175" s="110">
        <f t="shared" si="337"/>
        <v>0</v>
      </c>
      <c r="DO175" s="110">
        <f t="shared" si="338"/>
        <v>0</v>
      </c>
      <c r="DP175" s="110">
        <f>SUM(DP176:DP177)</f>
        <v>0</v>
      </c>
      <c r="DQ175" s="110">
        <f t="shared" ref="DQ175" si="5544">SUM(DQ176:DQ177)</f>
        <v>0</v>
      </c>
      <c r="DR175" s="110">
        <f t="shared" ref="DR175" si="5545">SUM(DR176:DR177)</f>
        <v>0</v>
      </c>
      <c r="DS175" s="110">
        <f t="shared" ref="DS175" si="5546">SUM(DS176:DS177)</f>
        <v>0</v>
      </c>
      <c r="DT175" s="110">
        <f t="shared" ref="DT175" si="5547">SUM(DT176:DT177)</f>
        <v>0</v>
      </c>
      <c r="DU175" s="110">
        <f t="shared" ref="DU175" si="5548">SUM(DU176:DU177)</f>
        <v>0</v>
      </c>
      <c r="DV175" s="126">
        <f t="shared" si="5290"/>
        <v>0</v>
      </c>
      <c r="DW175" s="126">
        <f t="shared" si="5291"/>
        <v>0</v>
      </c>
      <c r="DX175" s="110">
        <v>3</v>
      </c>
      <c r="DY175" s="110">
        <v>433184.06280000001</v>
      </c>
      <c r="DZ175" s="110">
        <f t="shared" si="344"/>
        <v>0.75</v>
      </c>
      <c r="EA175" s="110">
        <f t="shared" si="345"/>
        <v>108296.0157</v>
      </c>
      <c r="EB175" s="110">
        <f>SUM(EB176:EB177)</f>
        <v>1</v>
      </c>
      <c r="EC175" s="110">
        <f t="shared" ref="EC175" si="5549">SUM(EC176:EC177)</f>
        <v>144394.69</v>
      </c>
      <c r="ED175" s="110">
        <f t="shared" ref="ED175" si="5550">SUM(ED176:ED177)</f>
        <v>0</v>
      </c>
      <c r="EE175" s="110">
        <f t="shared" ref="EE175" si="5551">SUM(EE176:EE177)</f>
        <v>0</v>
      </c>
      <c r="EF175" s="110">
        <f t="shared" ref="EF175" si="5552">SUM(EF176:EF177)</f>
        <v>1</v>
      </c>
      <c r="EG175" s="110">
        <f t="shared" ref="EG175" si="5553">SUM(EG176:EG177)</f>
        <v>144394.69</v>
      </c>
      <c r="EH175" s="126">
        <f t="shared" si="5297"/>
        <v>0.25</v>
      </c>
      <c r="EI175" s="126">
        <f t="shared" si="5298"/>
        <v>36098.674299999999</v>
      </c>
      <c r="EJ175" s="110">
        <v>8</v>
      </c>
      <c r="EK175" s="110">
        <v>1155157.5008</v>
      </c>
      <c r="EL175" s="110">
        <f t="shared" si="351"/>
        <v>2</v>
      </c>
      <c r="EM175" s="110">
        <f t="shared" si="352"/>
        <v>288789.37520000001</v>
      </c>
      <c r="EN175" s="110">
        <f>SUM(EN176:EN177)</f>
        <v>2</v>
      </c>
      <c r="EO175" s="110">
        <f t="shared" ref="EO175" si="5554">SUM(EO176:EO177)</f>
        <v>288789.38</v>
      </c>
      <c r="EP175" s="110">
        <f t="shared" ref="EP175" si="5555">SUM(EP176:EP177)</f>
        <v>0</v>
      </c>
      <c r="EQ175" s="110">
        <f t="shared" ref="EQ175" si="5556">SUM(EQ176:EQ177)</f>
        <v>0</v>
      </c>
      <c r="ER175" s="110">
        <f t="shared" ref="ER175" si="5557">SUM(ER176:ER177)</f>
        <v>2</v>
      </c>
      <c r="ES175" s="110">
        <f t="shared" ref="ES175" si="5558">SUM(ES176:ES177)</f>
        <v>288789.38</v>
      </c>
      <c r="ET175" s="126">
        <f t="shared" si="5305"/>
        <v>0</v>
      </c>
      <c r="EU175" s="126">
        <f t="shared" si="5306"/>
        <v>4.7999999951571226E-3</v>
      </c>
      <c r="EV175" s="110"/>
      <c r="EW175" s="110"/>
      <c r="EX175" s="110">
        <f t="shared" si="358"/>
        <v>0</v>
      </c>
      <c r="EY175" s="110">
        <f t="shared" si="359"/>
        <v>0</v>
      </c>
      <c r="EZ175" s="110">
        <f>SUM(EZ176:EZ177)</f>
        <v>0</v>
      </c>
      <c r="FA175" s="110">
        <f t="shared" ref="FA175" si="5559">SUM(FA176:FA177)</f>
        <v>0</v>
      </c>
      <c r="FB175" s="110">
        <f t="shared" ref="FB175" si="5560">SUM(FB176:FB177)</f>
        <v>0</v>
      </c>
      <c r="FC175" s="110">
        <f t="shared" ref="FC175" si="5561">SUM(FC176:FC177)</f>
        <v>0</v>
      </c>
      <c r="FD175" s="110">
        <f t="shared" ref="FD175" si="5562">SUM(FD176:FD177)</f>
        <v>0</v>
      </c>
      <c r="FE175" s="110">
        <f t="shared" ref="FE175" si="5563">SUM(FE176:FE177)</f>
        <v>0</v>
      </c>
      <c r="FF175" s="126">
        <f t="shared" si="5312"/>
        <v>0</v>
      </c>
      <c r="FG175" s="126">
        <f t="shared" si="5313"/>
        <v>0</v>
      </c>
      <c r="FH175" s="110"/>
      <c r="FI175" s="110"/>
      <c r="FJ175" s="110">
        <f t="shared" si="365"/>
        <v>0</v>
      </c>
      <c r="FK175" s="110">
        <f t="shared" si="366"/>
        <v>0</v>
      </c>
      <c r="FL175" s="110">
        <f>SUM(FL176:FL177)</f>
        <v>0</v>
      </c>
      <c r="FM175" s="110">
        <f t="shared" ref="FM175" si="5564">SUM(FM176:FM177)</f>
        <v>0</v>
      </c>
      <c r="FN175" s="110">
        <f t="shared" ref="FN175" si="5565">SUM(FN176:FN177)</f>
        <v>0</v>
      </c>
      <c r="FO175" s="110">
        <f t="shared" ref="FO175" si="5566">SUM(FO176:FO177)</f>
        <v>0</v>
      </c>
      <c r="FP175" s="110">
        <f t="shared" ref="FP175" si="5567">SUM(FP176:FP177)</f>
        <v>0</v>
      </c>
      <c r="FQ175" s="110">
        <f t="shared" ref="FQ175" si="5568">SUM(FQ176:FQ177)</f>
        <v>0</v>
      </c>
      <c r="FR175" s="126">
        <f t="shared" si="5319"/>
        <v>0</v>
      </c>
      <c r="FS175" s="126">
        <f t="shared" si="5320"/>
        <v>0</v>
      </c>
      <c r="FT175" s="110"/>
      <c r="FU175" s="110"/>
      <c r="FV175" s="110">
        <f t="shared" si="372"/>
        <v>0</v>
      </c>
      <c r="FW175" s="110">
        <f t="shared" si="373"/>
        <v>0</v>
      </c>
      <c r="FX175" s="110">
        <f>SUM(FX176:FX177)</f>
        <v>0</v>
      </c>
      <c r="FY175" s="110">
        <f t="shared" ref="FY175" si="5569">SUM(FY176:FY177)</f>
        <v>0</v>
      </c>
      <c r="FZ175" s="110">
        <f t="shared" ref="FZ175" si="5570">SUM(FZ176:FZ177)</f>
        <v>0</v>
      </c>
      <c r="GA175" s="110">
        <f t="shared" ref="GA175" si="5571">SUM(GA176:GA177)</f>
        <v>0</v>
      </c>
      <c r="GB175" s="110">
        <f t="shared" ref="GB175" si="5572">SUM(GB176:GB177)</f>
        <v>0</v>
      </c>
      <c r="GC175" s="110">
        <f t="shared" ref="GC175" si="5573">SUM(GC176:GC177)</f>
        <v>0</v>
      </c>
      <c r="GD175" s="126">
        <f t="shared" si="5326"/>
        <v>0</v>
      </c>
      <c r="GE175" s="126">
        <f t="shared" si="5327"/>
        <v>0</v>
      </c>
      <c r="GF175" s="110">
        <f t="shared" si="5402"/>
        <v>11</v>
      </c>
      <c r="GG175" s="110">
        <f t="shared" si="5402"/>
        <v>1588341.5636</v>
      </c>
      <c r="GH175" s="133">
        <f>SUM(GF175/12*$A$2)</f>
        <v>2.75</v>
      </c>
      <c r="GI175" s="199">
        <f>SUM(GG175/12*$A$2)</f>
        <v>397085.3909</v>
      </c>
      <c r="GJ175" s="110">
        <f>SUM(GJ176:GJ177)</f>
        <v>3</v>
      </c>
      <c r="GK175" s="110">
        <f t="shared" ref="GK175" si="5574">SUM(GK176:GK177)</f>
        <v>433184.07</v>
      </c>
      <c r="GL175" s="110">
        <f t="shared" ref="GL175" si="5575">SUM(GL176:GL177)</f>
        <v>0</v>
      </c>
      <c r="GM175" s="110">
        <f t="shared" ref="GM175" si="5576">SUM(GM176:GM177)</f>
        <v>0</v>
      </c>
      <c r="GN175" s="110">
        <f t="shared" ref="GN175" si="5577">SUM(GN176:GN177)</f>
        <v>3</v>
      </c>
      <c r="GO175" s="110">
        <f t="shared" ref="GO175" si="5578">SUM(GO176:GO177)</f>
        <v>433184.07</v>
      </c>
      <c r="GP175" s="110">
        <f t="shared" si="5408"/>
        <v>0.25</v>
      </c>
      <c r="GQ175" s="110">
        <f t="shared" si="5409"/>
        <v>36098.679100000008</v>
      </c>
      <c r="GR175" s="147"/>
      <c r="GS175" s="81"/>
      <c r="GT175" s="183">
        <v>144394.6876</v>
      </c>
      <c r="GU175" s="183">
        <f t="shared" si="4432"/>
        <v>144394.69</v>
      </c>
    </row>
    <row r="176" spans="2:203" ht="60" hidden="1" x14ac:dyDescent="0.2">
      <c r="B176" s="81" t="s">
        <v>277</v>
      </c>
      <c r="C176" s="84" t="s">
        <v>278</v>
      </c>
      <c r="D176" s="85">
        <v>528</v>
      </c>
      <c r="E176" s="89" t="s">
        <v>279</v>
      </c>
      <c r="F176" s="89">
        <v>39</v>
      </c>
      <c r="G176" s="101">
        <v>144394.6876</v>
      </c>
      <c r="H176" s="102"/>
      <c r="I176" s="102"/>
      <c r="J176" s="102"/>
      <c r="K176" s="102"/>
      <c r="L176" s="102">
        <f>VLOOKUP($D176,'факт '!$D$7:$AQ$89,3,0)</f>
        <v>0</v>
      </c>
      <c r="M176" s="102">
        <f>VLOOKUP($D176,'факт '!$D$7:$AQ$89,4,0)</f>
        <v>0</v>
      </c>
      <c r="N176" s="102"/>
      <c r="O176" s="102"/>
      <c r="P176" s="102">
        <f>SUM(L176+N176)</f>
        <v>0</v>
      </c>
      <c r="Q176" s="102">
        <f>SUM(M176+O176)</f>
        <v>0</v>
      </c>
      <c r="R176" s="103">
        <f t="shared" ref="R176" si="5579">SUM(L176-J176)</f>
        <v>0</v>
      </c>
      <c r="S176" s="103">
        <f t="shared" si="5078"/>
        <v>0</v>
      </c>
      <c r="T176" s="102"/>
      <c r="U176" s="102"/>
      <c r="V176" s="102"/>
      <c r="W176" s="102"/>
      <c r="X176" s="102">
        <f>VLOOKUP($D176,'факт '!$D$7:$AQ$89,7,0)</f>
        <v>0</v>
      </c>
      <c r="Y176" s="102">
        <f>VLOOKUP($D176,'факт '!$D$7:$AQ$89,8,0)</f>
        <v>0</v>
      </c>
      <c r="Z176" s="102">
        <f>VLOOKUP($D176,'факт '!$D$7:$AQ$89,9,0)</f>
        <v>0</v>
      </c>
      <c r="AA176" s="102">
        <f>VLOOKUP($D176,'факт '!$D$7:$AQ$89,10,0)</f>
        <v>0</v>
      </c>
      <c r="AB176" s="102">
        <f>SUM(X176+Z176)</f>
        <v>0</v>
      </c>
      <c r="AC176" s="102">
        <f>SUM(Y176+AA176)</f>
        <v>0</v>
      </c>
      <c r="AD176" s="103">
        <f t="shared" ref="AD176" si="5580">SUM(X176-V176)</f>
        <v>0</v>
      </c>
      <c r="AE176" s="103">
        <f t="shared" ref="AE176" si="5581">SUM(Y176-W176)</f>
        <v>0</v>
      </c>
      <c r="AF176" s="102"/>
      <c r="AG176" s="102"/>
      <c r="AH176" s="102"/>
      <c r="AI176" s="102"/>
      <c r="AJ176" s="102">
        <f>VLOOKUP($D176,'факт '!$D$7:$AQ$89,5,0)</f>
        <v>0</v>
      </c>
      <c r="AK176" s="102">
        <f>VLOOKUP($D176,'факт '!$D$7:$AQ$89,6,0)</f>
        <v>0</v>
      </c>
      <c r="AL176" s="102"/>
      <c r="AM176" s="102"/>
      <c r="AN176" s="102">
        <f>SUM(AJ176+AL176)</f>
        <v>0</v>
      </c>
      <c r="AO176" s="102">
        <f>SUM(AK176+AM176)</f>
        <v>0</v>
      </c>
      <c r="AP176" s="103">
        <f t="shared" ref="AP176" si="5582">SUM(AJ176-AH176)</f>
        <v>0</v>
      </c>
      <c r="AQ176" s="103">
        <f t="shared" ref="AQ176" si="5583">SUM(AK176-AI176)</f>
        <v>0</v>
      </c>
      <c r="AR176" s="102"/>
      <c r="AS176" s="102"/>
      <c r="AT176" s="102"/>
      <c r="AU176" s="102"/>
      <c r="AV176" s="102">
        <f>VLOOKUP($D176,'факт '!$D$7:$AQ$89,11,0)</f>
        <v>0</v>
      </c>
      <c r="AW176" s="102">
        <f>VLOOKUP($D176,'факт '!$D$7:$AQ$89,12,0)</f>
        <v>0</v>
      </c>
      <c r="AX176" s="102"/>
      <c r="AY176" s="102"/>
      <c r="AZ176" s="102">
        <f>SUM(AV176+AX176)</f>
        <v>0</v>
      </c>
      <c r="BA176" s="102">
        <f>SUM(AW176+AY176)</f>
        <v>0</v>
      </c>
      <c r="BB176" s="103">
        <f t="shared" ref="BB176" si="5584">SUM(AV176-AT176)</f>
        <v>0</v>
      </c>
      <c r="BC176" s="103">
        <f t="shared" ref="BC176" si="5585">SUM(AW176-AU176)</f>
        <v>0</v>
      </c>
      <c r="BD176" s="102"/>
      <c r="BE176" s="102"/>
      <c r="BF176" s="102"/>
      <c r="BG176" s="102"/>
      <c r="BH176" s="102">
        <f>VLOOKUP($D176,'факт '!$D$7:$AQ$89,15,0)</f>
        <v>0</v>
      </c>
      <c r="BI176" s="102">
        <f>VLOOKUP($D176,'факт '!$D$7:$AQ$89,16,0)</f>
        <v>0</v>
      </c>
      <c r="BJ176" s="102">
        <f>VLOOKUP($D176,'факт '!$D$7:$AQ$89,17,0)</f>
        <v>0</v>
      </c>
      <c r="BK176" s="102">
        <f>VLOOKUP($D176,'факт '!$D$7:$AQ$89,18,0)</f>
        <v>0</v>
      </c>
      <c r="BL176" s="102">
        <f>SUM(BH176+BJ176)</f>
        <v>0</v>
      </c>
      <c r="BM176" s="102">
        <f>SUM(BI176+BK176)</f>
        <v>0</v>
      </c>
      <c r="BN176" s="103">
        <f t="shared" ref="BN176" si="5586">SUM(BH176-BF176)</f>
        <v>0</v>
      </c>
      <c r="BO176" s="103">
        <f t="shared" ref="BO176" si="5587">SUM(BI176-BG176)</f>
        <v>0</v>
      </c>
      <c r="BP176" s="102"/>
      <c r="BQ176" s="102"/>
      <c r="BR176" s="102"/>
      <c r="BS176" s="102"/>
      <c r="BT176" s="102">
        <f>VLOOKUP($D176,'факт '!$D$7:$AQ$89,19,0)</f>
        <v>0</v>
      </c>
      <c r="BU176" s="102">
        <f>VLOOKUP($D176,'факт '!$D$7:$AQ$89,20,0)</f>
        <v>0</v>
      </c>
      <c r="BV176" s="102">
        <f>VLOOKUP($D176,'факт '!$D$7:$AQ$89,21,0)</f>
        <v>0</v>
      </c>
      <c r="BW176" s="102">
        <f>VLOOKUP($D176,'факт '!$D$7:$AQ$89,22,0)</f>
        <v>0</v>
      </c>
      <c r="BX176" s="102">
        <f>SUM(BT176+BV176)</f>
        <v>0</v>
      </c>
      <c r="BY176" s="102">
        <f>SUM(BU176+BW176)</f>
        <v>0</v>
      </c>
      <c r="BZ176" s="103">
        <f t="shared" ref="BZ176" si="5588">SUM(BT176-BR176)</f>
        <v>0</v>
      </c>
      <c r="CA176" s="103">
        <f t="shared" ref="CA176" si="5589">SUM(BU176-BS176)</f>
        <v>0</v>
      </c>
      <c r="CB176" s="102"/>
      <c r="CC176" s="102"/>
      <c r="CD176" s="102"/>
      <c r="CE176" s="102"/>
      <c r="CF176" s="102">
        <f>VLOOKUP($D176,'факт '!$D$7:$AQ$89,23,0)</f>
        <v>0</v>
      </c>
      <c r="CG176" s="102">
        <f>VLOOKUP($D176,'факт '!$D$7:$AQ$89,24,0)</f>
        <v>0</v>
      </c>
      <c r="CH176" s="102">
        <f>VLOOKUP($D176,'факт '!$D$7:$AQ$89,25,0)</f>
        <v>0</v>
      </c>
      <c r="CI176" s="102">
        <f>VLOOKUP($D176,'факт '!$D$7:$AQ$89,26,0)</f>
        <v>0</v>
      </c>
      <c r="CJ176" s="102">
        <f>SUM(CF176+CH176)</f>
        <v>0</v>
      </c>
      <c r="CK176" s="102">
        <f>SUM(CG176+CI176)</f>
        <v>0</v>
      </c>
      <c r="CL176" s="103">
        <f t="shared" ref="CL176" si="5590">SUM(CF176-CD176)</f>
        <v>0</v>
      </c>
      <c r="CM176" s="103">
        <f t="shared" ref="CM176" si="5591">SUM(CG176-CE176)</f>
        <v>0</v>
      </c>
      <c r="CN176" s="102"/>
      <c r="CO176" s="102"/>
      <c r="CP176" s="102"/>
      <c r="CQ176" s="102"/>
      <c r="CR176" s="102">
        <f>VLOOKUP($D176,'факт '!$D$7:$AQ$89,27,0)</f>
        <v>0</v>
      </c>
      <c r="CS176" s="102">
        <f>VLOOKUP($D176,'факт '!$D$7:$AQ$89,28,0)</f>
        <v>0</v>
      </c>
      <c r="CT176" s="102">
        <f>VLOOKUP($D176,'факт '!$D$7:$AQ$89,29,0)</f>
        <v>0</v>
      </c>
      <c r="CU176" s="102">
        <f>VLOOKUP($D176,'факт '!$D$7:$AQ$89,30,0)</f>
        <v>0</v>
      </c>
      <c r="CV176" s="102">
        <f>SUM(CR176+CT176)</f>
        <v>0</v>
      </c>
      <c r="CW176" s="102">
        <f>SUM(CS176+CU176)</f>
        <v>0</v>
      </c>
      <c r="CX176" s="103">
        <f t="shared" ref="CX176" si="5592">SUM(CR176-CP176)</f>
        <v>0</v>
      </c>
      <c r="CY176" s="103">
        <f t="shared" ref="CY176" si="5593">SUM(CS176-CQ176)</f>
        <v>0</v>
      </c>
      <c r="CZ176" s="102"/>
      <c r="DA176" s="102"/>
      <c r="DB176" s="102"/>
      <c r="DC176" s="102"/>
      <c r="DD176" s="102">
        <f>VLOOKUP($D176,'факт '!$D$7:$AQ$89,31,0)</f>
        <v>0</v>
      </c>
      <c r="DE176" s="102">
        <f>VLOOKUP($D176,'факт '!$D$7:$AQ$89,32,0)</f>
        <v>0</v>
      </c>
      <c r="DF176" s="102"/>
      <c r="DG176" s="102"/>
      <c r="DH176" s="102">
        <f>SUM(DD176+DF176)</f>
        <v>0</v>
      </c>
      <c r="DI176" s="102">
        <f>SUM(DE176+DG176)</f>
        <v>0</v>
      </c>
      <c r="DJ176" s="103">
        <f t="shared" ref="DJ176" si="5594">SUM(DD176-DB176)</f>
        <v>0</v>
      </c>
      <c r="DK176" s="103">
        <f t="shared" ref="DK176" si="5595">SUM(DE176-DC176)</f>
        <v>0</v>
      </c>
      <c r="DL176" s="102"/>
      <c r="DM176" s="102"/>
      <c r="DN176" s="102"/>
      <c r="DO176" s="102"/>
      <c r="DP176" s="102">
        <f>VLOOKUP($D176,'факт '!$D$7:$AQ$89,13,0)</f>
        <v>0</v>
      </c>
      <c r="DQ176" s="102">
        <f>VLOOKUP($D176,'факт '!$D$7:$AQ$89,14,0)</f>
        <v>0</v>
      </c>
      <c r="DR176" s="102"/>
      <c r="DS176" s="102"/>
      <c r="DT176" s="102">
        <f>SUM(DP176+DR176)</f>
        <v>0</v>
      </c>
      <c r="DU176" s="102">
        <f>SUM(DQ176+DS176)</f>
        <v>0</v>
      </c>
      <c r="DV176" s="103">
        <f t="shared" ref="DV176" si="5596">SUM(DP176-DN176)</f>
        <v>0</v>
      </c>
      <c r="DW176" s="103">
        <f t="shared" ref="DW176" si="5597">SUM(DQ176-DO176)</f>
        <v>0</v>
      </c>
      <c r="DX176" s="102"/>
      <c r="DY176" s="102"/>
      <c r="DZ176" s="102"/>
      <c r="EA176" s="102"/>
      <c r="EB176" s="102">
        <f>VLOOKUP($D176,'факт '!$D$7:$AQ$89,33,0)</f>
        <v>1</v>
      </c>
      <c r="EC176" s="102">
        <f>VLOOKUP($D176,'факт '!$D$7:$AQ$89,34,0)</f>
        <v>144394.69</v>
      </c>
      <c r="ED176" s="102">
        <f>VLOOKUP($D176,'факт '!$D$7:$AQ$89,35,0)</f>
        <v>0</v>
      </c>
      <c r="EE176" s="102">
        <f>VLOOKUP($D176,'факт '!$D$7:$AQ$89,36,0)</f>
        <v>0</v>
      </c>
      <c r="EF176" s="102">
        <f>SUM(EB176+ED176)</f>
        <v>1</v>
      </c>
      <c r="EG176" s="102">
        <f>SUM(EC176+EE176)</f>
        <v>144394.69</v>
      </c>
      <c r="EH176" s="103">
        <f t="shared" ref="EH176" si="5598">SUM(EB176-DZ176)</f>
        <v>1</v>
      </c>
      <c r="EI176" s="103">
        <f t="shared" ref="EI176" si="5599">SUM(EC176-EA176)</f>
        <v>144394.69</v>
      </c>
      <c r="EJ176" s="102"/>
      <c r="EK176" s="102"/>
      <c r="EL176" s="102"/>
      <c r="EM176" s="102"/>
      <c r="EN176" s="102">
        <f>VLOOKUP($D176,'факт '!$D$7:$AQ$89,37,0)</f>
        <v>2</v>
      </c>
      <c r="EO176" s="102">
        <f>VLOOKUP($D176,'факт '!$D$7:$AQ$89,38,0)</f>
        <v>288789.38</v>
      </c>
      <c r="EP176" s="102">
        <f>VLOOKUP($D176,'факт '!$D$7:$AQ$89,39,0)</f>
        <v>0</v>
      </c>
      <c r="EQ176" s="102">
        <f>VLOOKUP($D176,'факт '!$D$7:$AQ$89,40,0)</f>
        <v>0</v>
      </c>
      <c r="ER176" s="102">
        <f>SUM(EN176+EP176)</f>
        <v>2</v>
      </c>
      <c r="ES176" s="102">
        <f>SUM(EO176+EQ176)</f>
        <v>288789.38</v>
      </c>
      <c r="ET176" s="103">
        <f t="shared" ref="ET176" si="5600">SUM(EN176-EL176)</f>
        <v>2</v>
      </c>
      <c r="EU176" s="103">
        <f t="shared" ref="EU176" si="5601">SUM(EO176-EM176)</f>
        <v>288789.38</v>
      </c>
      <c r="EV176" s="102"/>
      <c r="EW176" s="102"/>
      <c r="EX176" s="102"/>
      <c r="EY176" s="102"/>
      <c r="EZ176" s="102"/>
      <c r="FA176" s="102"/>
      <c r="FB176" s="102"/>
      <c r="FC176" s="102"/>
      <c r="FD176" s="102">
        <f t="shared" ref="FD176:FD177" si="5602">SUM(EZ176+FB176)</f>
        <v>0</v>
      </c>
      <c r="FE176" s="102">
        <f t="shared" ref="FE176:FE177" si="5603">SUM(FA176+FC176)</f>
        <v>0</v>
      </c>
      <c r="FF176" s="103">
        <f t="shared" si="5312"/>
        <v>0</v>
      </c>
      <c r="FG176" s="103">
        <f t="shared" si="5313"/>
        <v>0</v>
      </c>
      <c r="FH176" s="102"/>
      <c r="FI176" s="102"/>
      <c r="FJ176" s="102"/>
      <c r="FK176" s="102"/>
      <c r="FL176" s="102"/>
      <c r="FM176" s="102"/>
      <c r="FN176" s="102"/>
      <c r="FO176" s="102"/>
      <c r="FP176" s="102">
        <f t="shared" ref="FP176:FP177" si="5604">SUM(FL176+FN176)</f>
        <v>0</v>
      </c>
      <c r="FQ176" s="102">
        <f t="shared" ref="FQ176:FQ177" si="5605">SUM(FM176+FO176)</f>
        <v>0</v>
      </c>
      <c r="FR176" s="103">
        <f t="shared" si="5319"/>
        <v>0</v>
      </c>
      <c r="FS176" s="103">
        <f t="shared" si="5320"/>
        <v>0</v>
      </c>
      <c r="FT176" s="102"/>
      <c r="FU176" s="102"/>
      <c r="FV176" s="102"/>
      <c r="FW176" s="102"/>
      <c r="FX176" s="102"/>
      <c r="FY176" s="102"/>
      <c r="FZ176" s="102"/>
      <c r="GA176" s="102"/>
      <c r="GB176" s="102">
        <f t="shared" ref="GB176:GB177" si="5606">SUM(FX176+FZ176)</f>
        <v>0</v>
      </c>
      <c r="GC176" s="102">
        <f t="shared" ref="GC176:GC177" si="5607">SUM(FY176+GA176)</f>
        <v>0</v>
      </c>
      <c r="GD176" s="103">
        <f t="shared" si="5326"/>
        <v>0</v>
      </c>
      <c r="GE176" s="103">
        <f t="shared" si="5327"/>
        <v>0</v>
      </c>
      <c r="GF176" s="102">
        <f t="shared" ref="GF176:GF177" si="5608">SUM(H176,T176,AF176,AR176,BD176,BP176,CB176,CN176,CZ176,DL176,DX176,EJ176,EV176)</f>
        <v>0</v>
      </c>
      <c r="GG176" s="102">
        <f t="shared" ref="GG176:GG177" si="5609">SUM(I176,U176,AG176,AS176,BE176,BQ176,CC176,CO176,DA176,DM176,DY176,EK176,EW176)</f>
        <v>0</v>
      </c>
      <c r="GH176" s="102">
        <f t="shared" ref="GH176:GH177" si="5610">SUM(J176,V176,AH176,AT176,BF176,BR176,CD176,CP176,DB176,DN176,DZ176,EL176,EX176)</f>
        <v>0</v>
      </c>
      <c r="GI176" s="102">
        <f t="shared" ref="GI176:GI177" si="5611">SUM(K176,W176,AI176,AU176,BG176,BS176,CE176,CQ176,DC176,DO176,EA176,EM176,EY176)</f>
        <v>0</v>
      </c>
      <c r="GJ176" s="102">
        <f t="shared" ref="GJ176" si="5612">SUM(L176,X176,AJ176,AV176,BH176,BT176,CF176,CR176,DD176,DP176,EB176,EN176,EZ176)</f>
        <v>3</v>
      </c>
      <c r="GK176" s="102">
        <f t="shared" ref="GK176" si="5613">SUM(M176,Y176,AK176,AW176,BI176,BU176,CG176,CS176,DE176,DQ176,EC176,EO176,FA176)</f>
        <v>433184.07</v>
      </c>
      <c r="GL176" s="102">
        <f t="shared" ref="GL176" si="5614">SUM(N176,Z176,AL176,AX176,BJ176,BV176,CH176,CT176,DF176,DR176,ED176,EP176,FB176)</f>
        <v>0</v>
      </c>
      <c r="GM176" s="102">
        <f t="shared" ref="GM176" si="5615">SUM(O176,AA176,AM176,AY176,BK176,BW176,CI176,CU176,DG176,DS176,EE176,EQ176,FC176)</f>
        <v>0</v>
      </c>
      <c r="GN176" s="102">
        <f t="shared" ref="GN176" si="5616">SUM(P176,AB176,AN176,AZ176,BL176,BX176,CJ176,CV176,DH176,DT176,EF176,ER176,FD176)</f>
        <v>3</v>
      </c>
      <c r="GO176" s="102">
        <f t="shared" ref="GO176" si="5617">SUM(Q176,AC176,AO176,BA176,BM176,BY176,CK176,CW176,DI176,DU176,EG176,ES176,FE176)</f>
        <v>433184.07</v>
      </c>
      <c r="GP176" s="102"/>
      <c r="GQ176" s="102"/>
      <c r="GR176" s="147"/>
      <c r="GS176" s="81"/>
      <c r="GT176" s="183">
        <v>144394.6876</v>
      </c>
      <c r="GU176" s="183">
        <f t="shared" si="4432"/>
        <v>144394.69</v>
      </c>
    </row>
    <row r="177" spans="2:203" hidden="1" x14ac:dyDescent="0.2">
      <c r="B177" s="81"/>
      <c r="C177" s="84"/>
      <c r="D177" s="85"/>
      <c r="E177" s="88"/>
      <c r="F177" s="89"/>
      <c r="G177" s="101"/>
      <c r="H177" s="102"/>
      <c r="I177" s="102"/>
      <c r="J177" s="102"/>
      <c r="K177" s="102"/>
      <c r="L177" s="102"/>
      <c r="M177" s="102"/>
      <c r="N177" s="102"/>
      <c r="O177" s="102"/>
      <c r="P177" s="102">
        <f t="shared" si="5473"/>
        <v>0</v>
      </c>
      <c r="Q177" s="102">
        <f t="shared" si="5474"/>
        <v>0</v>
      </c>
      <c r="R177" s="103">
        <f t="shared" si="5077"/>
        <v>0</v>
      </c>
      <c r="S177" s="103">
        <f t="shared" si="5078"/>
        <v>0</v>
      </c>
      <c r="T177" s="102"/>
      <c r="U177" s="102"/>
      <c r="V177" s="102"/>
      <c r="W177" s="102"/>
      <c r="X177" s="102"/>
      <c r="Y177" s="102"/>
      <c r="Z177" s="102"/>
      <c r="AA177" s="102"/>
      <c r="AB177" s="102">
        <f t="shared" ref="AB177" si="5618">SUM(X177+Z177)</f>
        <v>0</v>
      </c>
      <c r="AC177" s="102">
        <f t="shared" ref="AC177" si="5619">SUM(Y177+AA177)</f>
        <v>0</v>
      </c>
      <c r="AD177" s="103">
        <f t="shared" si="5233"/>
        <v>0</v>
      </c>
      <c r="AE177" s="103">
        <f t="shared" si="5234"/>
        <v>0</v>
      </c>
      <c r="AF177" s="102"/>
      <c r="AG177" s="102"/>
      <c r="AH177" s="102"/>
      <c r="AI177" s="102"/>
      <c r="AJ177" s="102"/>
      <c r="AK177" s="102"/>
      <c r="AL177" s="102"/>
      <c r="AM177" s="102"/>
      <c r="AN177" s="102">
        <f t="shared" ref="AN177" si="5620">SUM(AJ177+AL177)</f>
        <v>0</v>
      </c>
      <c r="AO177" s="102">
        <f t="shared" ref="AO177" si="5621">SUM(AK177+AM177)</f>
        <v>0</v>
      </c>
      <c r="AP177" s="103">
        <f t="shared" si="5240"/>
        <v>0</v>
      </c>
      <c r="AQ177" s="103">
        <f t="shared" si="5241"/>
        <v>0</v>
      </c>
      <c r="AR177" s="102"/>
      <c r="AS177" s="102"/>
      <c r="AT177" s="102"/>
      <c r="AU177" s="102"/>
      <c r="AV177" s="102"/>
      <c r="AW177" s="102"/>
      <c r="AX177" s="102"/>
      <c r="AY177" s="102"/>
      <c r="AZ177" s="102">
        <f t="shared" ref="AZ177" si="5622">SUM(AV177+AX177)</f>
        <v>0</v>
      </c>
      <c r="BA177" s="102">
        <f t="shared" ref="BA177" si="5623">SUM(AW177+AY177)</f>
        <v>0</v>
      </c>
      <c r="BB177" s="103">
        <f t="shared" si="5247"/>
        <v>0</v>
      </c>
      <c r="BC177" s="103">
        <f t="shared" si="5248"/>
        <v>0</v>
      </c>
      <c r="BD177" s="102"/>
      <c r="BE177" s="102"/>
      <c r="BF177" s="102"/>
      <c r="BG177" s="102"/>
      <c r="BH177" s="102"/>
      <c r="BI177" s="102"/>
      <c r="BJ177" s="102"/>
      <c r="BK177" s="102"/>
      <c r="BL177" s="102">
        <f t="shared" ref="BL177" si="5624">SUM(BH177+BJ177)</f>
        <v>0</v>
      </c>
      <c r="BM177" s="102">
        <f t="shared" ref="BM177" si="5625">SUM(BI177+BK177)</f>
        <v>0</v>
      </c>
      <c r="BN177" s="103">
        <f t="shared" si="5254"/>
        <v>0</v>
      </c>
      <c r="BO177" s="103">
        <f t="shared" si="5255"/>
        <v>0</v>
      </c>
      <c r="BP177" s="102"/>
      <c r="BQ177" s="102"/>
      <c r="BR177" s="102"/>
      <c r="BS177" s="102"/>
      <c r="BT177" s="102"/>
      <c r="BU177" s="102"/>
      <c r="BV177" s="102"/>
      <c r="BW177" s="102"/>
      <c r="BX177" s="102">
        <f t="shared" ref="BX177" si="5626">SUM(BT177+BV177)</f>
        <v>0</v>
      </c>
      <c r="BY177" s="102">
        <f t="shared" ref="BY177" si="5627">SUM(BU177+BW177)</f>
        <v>0</v>
      </c>
      <c r="BZ177" s="103">
        <f t="shared" si="5261"/>
        <v>0</v>
      </c>
      <c r="CA177" s="103">
        <f t="shared" si="5262"/>
        <v>0</v>
      </c>
      <c r="CB177" s="102"/>
      <c r="CC177" s="102"/>
      <c r="CD177" s="102"/>
      <c r="CE177" s="102"/>
      <c r="CF177" s="102"/>
      <c r="CG177" s="102"/>
      <c r="CH177" s="102"/>
      <c r="CI177" s="102"/>
      <c r="CJ177" s="102">
        <f t="shared" ref="CJ177" si="5628">SUM(CF177+CH177)</f>
        <v>0</v>
      </c>
      <c r="CK177" s="102">
        <f t="shared" ref="CK177" si="5629">SUM(CG177+CI177)</f>
        <v>0</v>
      </c>
      <c r="CL177" s="103">
        <f t="shared" si="5269"/>
        <v>0</v>
      </c>
      <c r="CM177" s="103">
        <f t="shared" si="5270"/>
        <v>0</v>
      </c>
      <c r="CN177" s="102"/>
      <c r="CO177" s="102"/>
      <c r="CP177" s="102"/>
      <c r="CQ177" s="102"/>
      <c r="CR177" s="102"/>
      <c r="CS177" s="102"/>
      <c r="CT177" s="102"/>
      <c r="CU177" s="102"/>
      <c r="CV177" s="102">
        <f t="shared" ref="CV177" si="5630">SUM(CR177+CT177)</f>
        <v>0</v>
      </c>
      <c r="CW177" s="102">
        <f t="shared" ref="CW177" si="5631">SUM(CS177+CU177)</f>
        <v>0</v>
      </c>
      <c r="CX177" s="103">
        <f t="shared" si="5276"/>
        <v>0</v>
      </c>
      <c r="CY177" s="103">
        <f t="shared" si="5277"/>
        <v>0</v>
      </c>
      <c r="CZ177" s="102"/>
      <c r="DA177" s="102"/>
      <c r="DB177" s="102"/>
      <c r="DC177" s="102"/>
      <c r="DD177" s="102"/>
      <c r="DE177" s="102"/>
      <c r="DF177" s="102"/>
      <c r="DG177" s="102"/>
      <c r="DH177" s="102">
        <f t="shared" ref="DH177" si="5632">SUM(DD177+DF177)</f>
        <v>0</v>
      </c>
      <c r="DI177" s="102">
        <f t="shared" ref="DI177" si="5633">SUM(DE177+DG177)</f>
        <v>0</v>
      </c>
      <c r="DJ177" s="103">
        <f t="shared" si="5283"/>
        <v>0</v>
      </c>
      <c r="DK177" s="103">
        <f t="shared" si="5284"/>
        <v>0</v>
      </c>
      <c r="DL177" s="102"/>
      <c r="DM177" s="102"/>
      <c r="DN177" s="102"/>
      <c r="DO177" s="102"/>
      <c r="DP177" s="102"/>
      <c r="DQ177" s="102"/>
      <c r="DR177" s="102"/>
      <c r="DS177" s="102"/>
      <c r="DT177" s="102">
        <f t="shared" ref="DT177" si="5634">SUM(DP177+DR177)</f>
        <v>0</v>
      </c>
      <c r="DU177" s="102">
        <f t="shared" ref="DU177" si="5635">SUM(DQ177+DS177)</f>
        <v>0</v>
      </c>
      <c r="DV177" s="103">
        <f t="shared" si="5290"/>
        <v>0</v>
      </c>
      <c r="DW177" s="103">
        <f t="shared" si="5291"/>
        <v>0</v>
      </c>
      <c r="DX177" s="102"/>
      <c r="DY177" s="102"/>
      <c r="DZ177" s="102"/>
      <c r="EA177" s="102"/>
      <c r="EB177" s="102"/>
      <c r="EC177" s="102"/>
      <c r="ED177" s="102"/>
      <c r="EE177" s="102"/>
      <c r="EF177" s="102">
        <f t="shared" ref="EF177" si="5636">SUM(EB177+ED177)</f>
        <v>0</v>
      </c>
      <c r="EG177" s="102">
        <f t="shared" ref="EG177" si="5637">SUM(EC177+EE177)</f>
        <v>0</v>
      </c>
      <c r="EH177" s="103">
        <f t="shared" si="5297"/>
        <v>0</v>
      </c>
      <c r="EI177" s="103">
        <f t="shared" si="5298"/>
        <v>0</v>
      </c>
      <c r="EJ177" s="102"/>
      <c r="EK177" s="102"/>
      <c r="EL177" s="102"/>
      <c r="EM177" s="102"/>
      <c r="EN177" s="102"/>
      <c r="EO177" s="102"/>
      <c r="EP177" s="102"/>
      <c r="EQ177" s="102"/>
      <c r="ER177" s="102">
        <f t="shared" ref="ER177" si="5638">SUM(EN177+EP177)</f>
        <v>0</v>
      </c>
      <c r="ES177" s="102">
        <f t="shared" ref="ES177" si="5639">SUM(EO177+EQ177)</f>
        <v>0</v>
      </c>
      <c r="ET177" s="103">
        <f t="shared" si="5305"/>
        <v>0</v>
      </c>
      <c r="EU177" s="103">
        <f t="shared" si="5306"/>
        <v>0</v>
      </c>
      <c r="EV177" s="102"/>
      <c r="EW177" s="102"/>
      <c r="EX177" s="102"/>
      <c r="EY177" s="102"/>
      <c r="EZ177" s="102"/>
      <c r="FA177" s="102"/>
      <c r="FB177" s="102"/>
      <c r="FC177" s="102"/>
      <c r="FD177" s="102">
        <f t="shared" si="5602"/>
        <v>0</v>
      </c>
      <c r="FE177" s="102">
        <f t="shared" si="5603"/>
        <v>0</v>
      </c>
      <c r="FF177" s="103">
        <f t="shared" si="5312"/>
        <v>0</v>
      </c>
      <c r="FG177" s="103">
        <f t="shared" si="5313"/>
        <v>0</v>
      </c>
      <c r="FH177" s="102"/>
      <c r="FI177" s="102"/>
      <c r="FJ177" s="102"/>
      <c r="FK177" s="102"/>
      <c r="FL177" s="102"/>
      <c r="FM177" s="102"/>
      <c r="FN177" s="102"/>
      <c r="FO177" s="102"/>
      <c r="FP177" s="102">
        <f t="shared" si="5604"/>
        <v>0</v>
      </c>
      <c r="FQ177" s="102">
        <f t="shared" si="5605"/>
        <v>0</v>
      </c>
      <c r="FR177" s="103">
        <f t="shared" si="5319"/>
        <v>0</v>
      </c>
      <c r="FS177" s="103">
        <f t="shared" si="5320"/>
        <v>0</v>
      </c>
      <c r="FT177" s="102"/>
      <c r="FU177" s="102"/>
      <c r="FV177" s="102"/>
      <c r="FW177" s="102"/>
      <c r="FX177" s="102"/>
      <c r="FY177" s="102"/>
      <c r="FZ177" s="102"/>
      <c r="GA177" s="102"/>
      <c r="GB177" s="102">
        <f t="shared" si="5606"/>
        <v>0</v>
      </c>
      <c r="GC177" s="102">
        <f t="shared" si="5607"/>
        <v>0</v>
      </c>
      <c r="GD177" s="103">
        <f t="shared" si="5326"/>
        <v>0</v>
      </c>
      <c r="GE177" s="103">
        <f t="shared" si="5327"/>
        <v>0</v>
      </c>
      <c r="GF177" s="102">
        <f t="shared" si="5608"/>
        <v>0</v>
      </c>
      <c r="GG177" s="102">
        <f t="shared" si="5609"/>
        <v>0</v>
      </c>
      <c r="GH177" s="102">
        <f t="shared" si="5610"/>
        <v>0</v>
      </c>
      <c r="GI177" s="102">
        <f t="shared" si="5611"/>
        <v>0</v>
      </c>
      <c r="GJ177" s="102">
        <f t="shared" ref="GJ177" si="5640">SUM(L177,X177,AJ177,AV177,BH177,BT177,CF177,CR177,DD177,DP177,EB177,EN177,EZ177)</f>
        <v>0</v>
      </c>
      <c r="GK177" s="102">
        <f t="shared" ref="GK177" si="5641">SUM(M177,Y177,AK177,AW177,BI177,BU177,CG177,CS177,DE177,DQ177,EC177,EO177,FA177)</f>
        <v>0</v>
      </c>
      <c r="GL177" s="102">
        <f t="shared" ref="GL177" si="5642">SUM(N177,Z177,AL177,AX177,BJ177,BV177,CH177,CT177,DF177,DR177,ED177,EP177,FB177)</f>
        <v>0</v>
      </c>
      <c r="GM177" s="102">
        <f t="shared" ref="GM177" si="5643">SUM(O177,AA177,AM177,AY177,BK177,BW177,CI177,CU177,DG177,DS177,EE177,EQ177,FC177)</f>
        <v>0</v>
      </c>
      <c r="GN177" s="102">
        <f t="shared" ref="GN177" si="5644">SUM(P177,AB177,AN177,AZ177,BL177,BX177,CJ177,CV177,DH177,DT177,EF177,ER177,FD177)</f>
        <v>0</v>
      </c>
      <c r="GO177" s="102">
        <f t="shared" ref="GO177" si="5645">SUM(Q177,AC177,AO177,BA177,BM177,BY177,CK177,CW177,DI177,DU177,EG177,ES177,FE177)</f>
        <v>0</v>
      </c>
      <c r="GP177" s="102"/>
      <c r="GQ177" s="102"/>
      <c r="GR177" s="147"/>
      <c r="GS177" s="81"/>
      <c r="GT177" s="183"/>
      <c r="GU177" s="183"/>
    </row>
    <row r="178" spans="2:203" hidden="1" x14ac:dyDescent="0.2">
      <c r="B178" s="105"/>
      <c r="C178" s="106"/>
      <c r="D178" s="106"/>
      <c r="E178" s="97" t="s">
        <v>72</v>
      </c>
      <c r="F178" s="108"/>
      <c r="G178" s="109"/>
      <c r="H178" s="110">
        <f>SUM(H179)</f>
        <v>0</v>
      </c>
      <c r="I178" s="110">
        <f t="shared" ref="I178:BT178" si="5646">SUM(I179)</f>
        <v>0</v>
      </c>
      <c r="J178" s="110">
        <f t="shared" si="5646"/>
        <v>0</v>
      </c>
      <c r="K178" s="110">
        <f t="shared" si="5646"/>
        <v>0</v>
      </c>
      <c r="L178" s="110">
        <f t="shared" si="5646"/>
        <v>0</v>
      </c>
      <c r="M178" s="110">
        <f t="shared" si="5646"/>
        <v>0</v>
      </c>
      <c r="N178" s="110">
        <f t="shared" si="5646"/>
        <v>0</v>
      </c>
      <c r="O178" s="110">
        <f t="shared" si="5646"/>
        <v>0</v>
      </c>
      <c r="P178" s="110">
        <f t="shared" si="5646"/>
        <v>0</v>
      </c>
      <c r="Q178" s="110">
        <f t="shared" si="5646"/>
        <v>0</v>
      </c>
      <c r="R178" s="103">
        <f t="shared" si="5077"/>
        <v>0</v>
      </c>
      <c r="S178" s="103">
        <f t="shared" si="5078"/>
        <v>0</v>
      </c>
      <c r="T178" s="110">
        <f t="shared" si="5646"/>
        <v>0</v>
      </c>
      <c r="U178" s="110">
        <f t="shared" si="5646"/>
        <v>0</v>
      </c>
      <c r="V178" s="110">
        <f t="shared" si="5646"/>
        <v>0</v>
      </c>
      <c r="W178" s="110">
        <f t="shared" si="5646"/>
        <v>0</v>
      </c>
      <c r="X178" s="110">
        <f t="shared" si="5646"/>
        <v>0</v>
      </c>
      <c r="Y178" s="110">
        <f t="shared" si="5646"/>
        <v>0</v>
      </c>
      <c r="Z178" s="110">
        <f t="shared" si="5646"/>
        <v>0</v>
      </c>
      <c r="AA178" s="110">
        <f t="shared" si="5646"/>
        <v>0</v>
      </c>
      <c r="AB178" s="110">
        <f t="shared" si="5646"/>
        <v>0</v>
      </c>
      <c r="AC178" s="110">
        <f t="shared" si="5646"/>
        <v>0</v>
      </c>
      <c r="AD178" s="103">
        <f t="shared" si="5233"/>
        <v>0</v>
      </c>
      <c r="AE178" s="103">
        <f t="shared" si="5234"/>
        <v>0</v>
      </c>
      <c r="AF178" s="110">
        <f t="shared" si="5646"/>
        <v>0</v>
      </c>
      <c r="AG178" s="110">
        <f t="shared" si="5646"/>
        <v>0</v>
      </c>
      <c r="AH178" s="110">
        <f t="shared" si="5646"/>
        <v>0</v>
      </c>
      <c r="AI178" s="110">
        <f t="shared" si="5646"/>
        <v>0</v>
      </c>
      <c r="AJ178" s="110">
        <f t="shared" si="5646"/>
        <v>0</v>
      </c>
      <c r="AK178" s="110">
        <f t="shared" si="5646"/>
        <v>0</v>
      </c>
      <c r="AL178" s="110">
        <f t="shared" si="5646"/>
        <v>0</v>
      </c>
      <c r="AM178" s="110">
        <f t="shared" si="5646"/>
        <v>0</v>
      </c>
      <c r="AN178" s="110">
        <f t="shared" si="5646"/>
        <v>0</v>
      </c>
      <c r="AO178" s="110">
        <f t="shared" si="5646"/>
        <v>0</v>
      </c>
      <c r="AP178" s="103">
        <f t="shared" si="5240"/>
        <v>0</v>
      </c>
      <c r="AQ178" s="103">
        <f t="shared" si="5241"/>
        <v>0</v>
      </c>
      <c r="AR178" s="110">
        <f t="shared" si="5646"/>
        <v>0</v>
      </c>
      <c r="AS178" s="110">
        <f t="shared" si="5646"/>
        <v>0</v>
      </c>
      <c r="AT178" s="110">
        <f t="shared" si="5646"/>
        <v>0</v>
      </c>
      <c r="AU178" s="110">
        <f t="shared" si="5646"/>
        <v>0</v>
      </c>
      <c r="AV178" s="110">
        <f t="shared" si="5646"/>
        <v>0</v>
      </c>
      <c r="AW178" s="110">
        <f t="shared" si="5646"/>
        <v>0</v>
      </c>
      <c r="AX178" s="110">
        <f t="shared" si="5646"/>
        <v>0</v>
      </c>
      <c r="AY178" s="110">
        <f t="shared" si="5646"/>
        <v>0</v>
      </c>
      <c r="AZ178" s="110">
        <f t="shared" si="5646"/>
        <v>0</v>
      </c>
      <c r="BA178" s="110">
        <f t="shared" si="5646"/>
        <v>0</v>
      </c>
      <c r="BB178" s="103">
        <f t="shared" si="5247"/>
        <v>0</v>
      </c>
      <c r="BC178" s="103">
        <f t="shared" si="5248"/>
        <v>0</v>
      </c>
      <c r="BD178" s="110">
        <f t="shared" si="5646"/>
        <v>4</v>
      </c>
      <c r="BE178" s="110">
        <f t="shared" si="5646"/>
        <v>511345.95120000001</v>
      </c>
      <c r="BF178" s="110">
        <f t="shared" si="5646"/>
        <v>1</v>
      </c>
      <c r="BG178" s="110">
        <f t="shared" si="5646"/>
        <v>127836.4878</v>
      </c>
      <c r="BH178" s="110">
        <f t="shared" si="5646"/>
        <v>5</v>
      </c>
      <c r="BI178" s="110">
        <f t="shared" si="5646"/>
        <v>639182.45000000007</v>
      </c>
      <c r="BJ178" s="110">
        <f t="shared" si="5646"/>
        <v>0</v>
      </c>
      <c r="BK178" s="110">
        <f t="shared" si="5646"/>
        <v>0</v>
      </c>
      <c r="BL178" s="110">
        <f t="shared" si="5646"/>
        <v>5</v>
      </c>
      <c r="BM178" s="110">
        <f t="shared" si="5646"/>
        <v>639182.45000000007</v>
      </c>
      <c r="BN178" s="103">
        <f t="shared" si="5254"/>
        <v>4</v>
      </c>
      <c r="BO178" s="103">
        <f t="shared" si="5255"/>
        <v>511345.96220000007</v>
      </c>
      <c r="BP178" s="110">
        <f t="shared" si="5646"/>
        <v>0</v>
      </c>
      <c r="BQ178" s="110">
        <f t="shared" si="5646"/>
        <v>0</v>
      </c>
      <c r="BR178" s="110">
        <f t="shared" si="5646"/>
        <v>0</v>
      </c>
      <c r="BS178" s="110">
        <f t="shared" si="5646"/>
        <v>0</v>
      </c>
      <c r="BT178" s="110">
        <f t="shared" si="5646"/>
        <v>0</v>
      </c>
      <c r="BU178" s="110">
        <f t="shared" ref="BU178:BY178" si="5647">SUM(BU179)</f>
        <v>0</v>
      </c>
      <c r="BV178" s="110">
        <f t="shared" si="5647"/>
        <v>0</v>
      </c>
      <c r="BW178" s="110">
        <f t="shared" si="5647"/>
        <v>0</v>
      </c>
      <c r="BX178" s="110">
        <f t="shared" si="5647"/>
        <v>0</v>
      </c>
      <c r="BY178" s="110">
        <f t="shared" si="5647"/>
        <v>0</v>
      </c>
      <c r="BZ178" s="103">
        <f t="shared" si="5261"/>
        <v>0</v>
      </c>
      <c r="CA178" s="103">
        <f t="shared" si="5262"/>
        <v>0</v>
      </c>
      <c r="CB178" s="110">
        <f t="shared" ref="CB178:EF178" si="5648">SUM(CB179)</f>
        <v>0</v>
      </c>
      <c r="CC178" s="110">
        <f t="shared" si="5648"/>
        <v>0</v>
      </c>
      <c r="CD178" s="110">
        <f t="shared" si="5648"/>
        <v>0</v>
      </c>
      <c r="CE178" s="110">
        <f t="shared" si="5648"/>
        <v>0</v>
      </c>
      <c r="CF178" s="110">
        <f t="shared" si="5648"/>
        <v>0</v>
      </c>
      <c r="CG178" s="110">
        <f t="shared" si="5648"/>
        <v>0</v>
      </c>
      <c r="CH178" s="110">
        <f t="shared" si="5648"/>
        <v>0</v>
      </c>
      <c r="CI178" s="110">
        <f t="shared" si="5648"/>
        <v>0</v>
      </c>
      <c r="CJ178" s="110">
        <f t="shared" si="5648"/>
        <v>0</v>
      </c>
      <c r="CK178" s="110">
        <f t="shared" si="5648"/>
        <v>0</v>
      </c>
      <c r="CL178" s="103">
        <f t="shared" si="5269"/>
        <v>0</v>
      </c>
      <c r="CM178" s="103">
        <f t="shared" si="5270"/>
        <v>0</v>
      </c>
      <c r="CN178" s="110">
        <f t="shared" si="5648"/>
        <v>0</v>
      </c>
      <c r="CO178" s="110">
        <f t="shared" si="5648"/>
        <v>0</v>
      </c>
      <c r="CP178" s="110">
        <f t="shared" si="5648"/>
        <v>0</v>
      </c>
      <c r="CQ178" s="110">
        <f t="shared" si="5648"/>
        <v>0</v>
      </c>
      <c r="CR178" s="110">
        <f t="shared" si="5648"/>
        <v>0</v>
      </c>
      <c r="CS178" s="110">
        <f t="shared" si="5648"/>
        <v>0</v>
      </c>
      <c r="CT178" s="110">
        <f t="shared" si="5648"/>
        <v>0</v>
      </c>
      <c r="CU178" s="110">
        <f t="shared" si="5648"/>
        <v>0</v>
      </c>
      <c r="CV178" s="110">
        <f t="shared" si="5648"/>
        <v>0</v>
      </c>
      <c r="CW178" s="110">
        <f t="shared" si="5648"/>
        <v>0</v>
      </c>
      <c r="CX178" s="103">
        <f t="shared" si="5276"/>
        <v>0</v>
      </c>
      <c r="CY178" s="103">
        <f t="shared" si="5277"/>
        <v>0</v>
      </c>
      <c r="CZ178" s="110">
        <f t="shared" si="5648"/>
        <v>15</v>
      </c>
      <c r="DA178" s="110">
        <f t="shared" si="5648"/>
        <v>1917547.317</v>
      </c>
      <c r="DB178" s="110">
        <f t="shared" si="5648"/>
        <v>3.75</v>
      </c>
      <c r="DC178" s="110">
        <f t="shared" si="5648"/>
        <v>479386.82925000001</v>
      </c>
      <c r="DD178" s="110">
        <f t="shared" si="5648"/>
        <v>11</v>
      </c>
      <c r="DE178" s="110">
        <f t="shared" si="5648"/>
        <v>1406201.3900000001</v>
      </c>
      <c r="DF178" s="110">
        <f t="shared" si="5648"/>
        <v>0</v>
      </c>
      <c r="DG178" s="110">
        <f t="shared" si="5648"/>
        <v>0</v>
      </c>
      <c r="DH178" s="110">
        <f t="shared" si="5648"/>
        <v>11</v>
      </c>
      <c r="DI178" s="110">
        <f t="shared" si="5648"/>
        <v>1406201.3900000001</v>
      </c>
      <c r="DJ178" s="103">
        <f t="shared" si="5283"/>
        <v>7.25</v>
      </c>
      <c r="DK178" s="103">
        <f t="shared" si="5284"/>
        <v>926814.56075000018</v>
      </c>
      <c r="DL178" s="110">
        <f t="shared" si="5648"/>
        <v>0</v>
      </c>
      <c r="DM178" s="110">
        <f t="shared" si="5648"/>
        <v>0</v>
      </c>
      <c r="DN178" s="110">
        <f t="shared" si="5648"/>
        <v>0</v>
      </c>
      <c r="DO178" s="110">
        <f t="shared" si="5648"/>
        <v>0</v>
      </c>
      <c r="DP178" s="110">
        <f t="shared" si="5648"/>
        <v>0</v>
      </c>
      <c r="DQ178" s="110">
        <f t="shared" si="5648"/>
        <v>0</v>
      </c>
      <c r="DR178" s="110">
        <f t="shared" si="5648"/>
        <v>0</v>
      </c>
      <c r="DS178" s="110">
        <f t="shared" si="5648"/>
        <v>0</v>
      </c>
      <c r="DT178" s="110">
        <f t="shared" si="5648"/>
        <v>0</v>
      </c>
      <c r="DU178" s="110">
        <f t="shared" si="5648"/>
        <v>0</v>
      </c>
      <c r="DV178" s="103">
        <f t="shared" si="5290"/>
        <v>0</v>
      </c>
      <c r="DW178" s="103">
        <f t="shared" si="5291"/>
        <v>0</v>
      </c>
      <c r="DX178" s="110">
        <f t="shared" si="5648"/>
        <v>0</v>
      </c>
      <c r="DY178" s="110">
        <f t="shared" si="5648"/>
        <v>0</v>
      </c>
      <c r="DZ178" s="110">
        <f t="shared" si="5648"/>
        <v>0</v>
      </c>
      <c r="EA178" s="110">
        <f t="shared" si="5648"/>
        <v>0</v>
      </c>
      <c r="EB178" s="110">
        <f t="shared" si="5648"/>
        <v>0</v>
      </c>
      <c r="EC178" s="110">
        <f t="shared" si="5648"/>
        <v>0</v>
      </c>
      <c r="ED178" s="110">
        <f t="shared" si="5648"/>
        <v>0</v>
      </c>
      <c r="EE178" s="110">
        <f t="shared" si="5648"/>
        <v>0</v>
      </c>
      <c r="EF178" s="110">
        <f t="shared" si="5648"/>
        <v>0</v>
      </c>
      <c r="EG178" s="110">
        <f t="shared" ref="EG178" si="5649">SUM(EG179)</f>
        <v>0</v>
      </c>
      <c r="EH178" s="103">
        <f t="shared" si="5297"/>
        <v>0</v>
      </c>
      <c r="EI178" s="103">
        <f t="shared" si="5298"/>
        <v>0</v>
      </c>
      <c r="EJ178" s="110">
        <f t="shared" ref="EJ178:GQ178" si="5650">SUM(EJ179)</f>
        <v>0</v>
      </c>
      <c r="EK178" s="110">
        <f t="shared" si="5650"/>
        <v>0</v>
      </c>
      <c r="EL178" s="110">
        <f t="shared" si="5650"/>
        <v>0</v>
      </c>
      <c r="EM178" s="110">
        <f t="shared" si="5650"/>
        <v>0</v>
      </c>
      <c r="EN178" s="110">
        <f t="shared" si="5650"/>
        <v>0</v>
      </c>
      <c r="EO178" s="110">
        <f t="shared" si="5650"/>
        <v>0</v>
      </c>
      <c r="EP178" s="110">
        <f t="shared" si="5650"/>
        <v>0</v>
      </c>
      <c r="EQ178" s="110">
        <f t="shared" si="5650"/>
        <v>0</v>
      </c>
      <c r="ER178" s="110">
        <f t="shared" si="5650"/>
        <v>0</v>
      </c>
      <c r="ES178" s="110">
        <f t="shared" si="5650"/>
        <v>0</v>
      </c>
      <c r="ET178" s="103">
        <f t="shared" si="5305"/>
        <v>0</v>
      </c>
      <c r="EU178" s="103">
        <f t="shared" si="5306"/>
        <v>0</v>
      </c>
      <c r="EV178" s="110">
        <f t="shared" si="5650"/>
        <v>0</v>
      </c>
      <c r="EW178" s="110">
        <f t="shared" si="5650"/>
        <v>0</v>
      </c>
      <c r="EX178" s="110">
        <f t="shared" si="5650"/>
        <v>0</v>
      </c>
      <c r="EY178" s="110">
        <f t="shared" si="5650"/>
        <v>0</v>
      </c>
      <c r="EZ178" s="110">
        <f t="shared" si="5650"/>
        <v>0</v>
      </c>
      <c r="FA178" s="110">
        <f t="shared" si="5650"/>
        <v>0</v>
      </c>
      <c r="FB178" s="110">
        <f t="shared" si="5650"/>
        <v>0</v>
      </c>
      <c r="FC178" s="110">
        <f t="shared" si="5650"/>
        <v>0</v>
      </c>
      <c r="FD178" s="110">
        <f t="shared" si="5650"/>
        <v>0</v>
      </c>
      <c r="FE178" s="110">
        <f t="shared" si="5650"/>
        <v>0</v>
      </c>
      <c r="FF178" s="103">
        <f t="shared" si="5312"/>
        <v>0</v>
      </c>
      <c r="FG178" s="103">
        <f t="shared" si="5313"/>
        <v>0</v>
      </c>
      <c r="FH178" s="110">
        <f t="shared" si="5650"/>
        <v>0</v>
      </c>
      <c r="FI178" s="110">
        <f t="shared" si="5650"/>
        <v>0</v>
      </c>
      <c r="FJ178" s="110">
        <f t="shared" si="5650"/>
        <v>0</v>
      </c>
      <c r="FK178" s="110">
        <f t="shared" si="5650"/>
        <v>0</v>
      </c>
      <c r="FL178" s="110">
        <f t="shared" si="5650"/>
        <v>0</v>
      </c>
      <c r="FM178" s="110">
        <f t="shared" si="5650"/>
        <v>0</v>
      </c>
      <c r="FN178" s="110">
        <f t="shared" si="5650"/>
        <v>0</v>
      </c>
      <c r="FO178" s="110">
        <f t="shared" si="5650"/>
        <v>0</v>
      </c>
      <c r="FP178" s="110">
        <f t="shared" si="5650"/>
        <v>0</v>
      </c>
      <c r="FQ178" s="110">
        <f t="shared" si="5650"/>
        <v>0</v>
      </c>
      <c r="FR178" s="103">
        <f t="shared" si="5319"/>
        <v>0</v>
      </c>
      <c r="FS178" s="103">
        <f t="shared" si="5320"/>
        <v>0</v>
      </c>
      <c r="FT178" s="110">
        <f t="shared" si="5650"/>
        <v>0</v>
      </c>
      <c r="FU178" s="110">
        <f t="shared" si="5650"/>
        <v>0</v>
      </c>
      <c r="FV178" s="110">
        <f t="shared" si="5650"/>
        <v>0</v>
      </c>
      <c r="FW178" s="110">
        <f t="shared" si="5650"/>
        <v>0</v>
      </c>
      <c r="FX178" s="110">
        <f t="shared" si="5650"/>
        <v>0</v>
      </c>
      <c r="FY178" s="110">
        <f t="shared" si="5650"/>
        <v>0</v>
      </c>
      <c r="FZ178" s="110">
        <f t="shared" si="5650"/>
        <v>0</v>
      </c>
      <c r="GA178" s="110">
        <f t="shared" si="5650"/>
        <v>0</v>
      </c>
      <c r="GB178" s="110">
        <f t="shared" si="5650"/>
        <v>0</v>
      </c>
      <c r="GC178" s="110">
        <f t="shared" si="5650"/>
        <v>0</v>
      </c>
      <c r="GD178" s="103">
        <f t="shared" si="5326"/>
        <v>0</v>
      </c>
      <c r="GE178" s="103">
        <f t="shared" si="5327"/>
        <v>0</v>
      </c>
      <c r="GF178" s="110">
        <f t="shared" si="5650"/>
        <v>19</v>
      </c>
      <c r="GG178" s="110">
        <f t="shared" si="5650"/>
        <v>2428893.2681999998</v>
      </c>
      <c r="GH178" s="133">
        <f t="shared" ref="GH178:GH179" si="5651">SUM(GF178/12*$A$2)</f>
        <v>4.75</v>
      </c>
      <c r="GI178" s="199">
        <f t="shared" ref="GI178:GI179" si="5652">SUM(GG178/12*$A$2)</f>
        <v>607223.31704999995</v>
      </c>
      <c r="GJ178" s="110">
        <f t="shared" si="5650"/>
        <v>16</v>
      </c>
      <c r="GK178" s="110">
        <f t="shared" si="5650"/>
        <v>2045383.8400000003</v>
      </c>
      <c r="GL178" s="110">
        <f t="shared" si="5650"/>
        <v>0</v>
      </c>
      <c r="GM178" s="110">
        <f t="shared" si="5650"/>
        <v>0</v>
      </c>
      <c r="GN178" s="110">
        <f t="shared" si="5650"/>
        <v>16</v>
      </c>
      <c r="GO178" s="110">
        <f t="shared" si="5650"/>
        <v>2045383.8400000003</v>
      </c>
      <c r="GP178" s="110">
        <f t="shared" si="5650"/>
        <v>11.25</v>
      </c>
      <c r="GQ178" s="110">
        <f t="shared" si="5650"/>
        <v>1438160.5229500004</v>
      </c>
      <c r="GR178" s="147"/>
      <c r="GS178" s="81"/>
      <c r="GT178" s="183"/>
      <c r="GU178" s="183"/>
    </row>
    <row r="179" spans="2:203" ht="16.5" hidden="1" customHeight="1" x14ac:dyDescent="0.2">
      <c r="B179" s="105"/>
      <c r="C179" s="111"/>
      <c r="D179" s="112"/>
      <c r="E179" s="127" t="s">
        <v>73</v>
      </c>
      <c r="F179" s="129">
        <v>40</v>
      </c>
      <c r="G179" s="130">
        <v>127836.4878</v>
      </c>
      <c r="H179" s="110"/>
      <c r="I179" s="110">
        <v>0</v>
      </c>
      <c r="J179" s="110">
        <f t="shared" si="278"/>
        <v>0</v>
      </c>
      <c r="K179" s="110">
        <f t="shared" si="279"/>
        <v>0</v>
      </c>
      <c r="L179" s="110">
        <f>SUM(L180:L185)</f>
        <v>0</v>
      </c>
      <c r="M179" s="110">
        <f t="shared" ref="M179:Q179" si="5653">SUM(M180:M185)</f>
        <v>0</v>
      </c>
      <c r="N179" s="110">
        <f t="shared" si="5653"/>
        <v>0</v>
      </c>
      <c r="O179" s="110">
        <f t="shared" si="5653"/>
        <v>0</v>
      </c>
      <c r="P179" s="110">
        <f t="shared" si="5653"/>
        <v>0</v>
      </c>
      <c r="Q179" s="110">
        <f t="shared" si="5653"/>
        <v>0</v>
      </c>
      <c r="R179" s="126">
        <f t="shared" si="5077"/>
        <v>0</v>
      </c>
      <c r="S179" s="126">
        <f t="shared" si="5078"/>
        <v>0</v>
      </c>
      <c r="T179" s="110"/>
      <c r="U179" s="110">
        <v>0</v>
      </c>
      <c r="V179" s="110">
        <f t="shared" si="281"/>
        <v>0</v>
      </c>
      <c r="W179" s="110">
        <f t="shared" si="282"/>
        <v>0</v>
      </c>
      <c r="X179" s="110">
        <f>SUM(X180:X185)</f>
        <v>0</v>
      </c>
      <c r="Y179" s="110">
        <f t="shared" ref="Y179" si="5654">SUM(Y180:Y185)</f>
        <v>0</v>
      </c>
      <c r="Z179" s="110">
        <f t="shared" ref="Z179" si="5655">SUM(Z180:Z185)</f>
        <v>0</v>
      </c>
      <c r="AA179" s="110">
        <f t="shared" ref="AA179" si="5656">SUM(AA180:AA185)</f>
        <v>0</v>
      </c>
      <c r="AB179" s="110">
        <f t="shared" ref="AB179" si="5657">SUM(AB180:AB185)</f>
        <v>0</v>
      </c>
      <c r="AC179" s="110">
        <f t="shared" ref="AC179" si="5658">SUM(AC180:AC185)</f>
        <v>0</v>
      </c>
      <c r="AD179" s="126">
        <f t="shared" si="5233"/>
        <v>0</v>
      </c>
      <c r="AE179" s="126">
        <f t="shared" si="5234"/>
        <v>0</v>
      </c>
      <c r="AF179" s="110">
        <f>VLOOKUP($E179,'ВМП план'!$B$8:$AL$43,12,0)</f>
        <v>0</v>
      </c>
      <c r="AG179" s="110">
        <f>VLOOKUP($E179,'ВМП план'!$B$8:$AL$43,13,0)</f>
        <v>0</v>
      </c>
      <c r="AH179" s="110">
        <f t="shared" si="288"/>
        <v>0</v>
      </c>
      <c r="AI179" s="110">
        <f t="shared" si="289"/>
        <v>0</v>
      </c>
      <c r="AJ179" s="110">
        <f>SUM(AJ180:AJ185)</f>
        <v>0</v>
      </c>
      <c r="AK179" s="110">
        <f t="shared" ref="AK179" si="5659">SUM(AK180:AK185)</f>
        <v>0</v>
      </c>
      <c r="AL179" s="110">
        <f t="shared" ref="AL179" si="5660">SUM(AL180:AL185)</f>
        <v>0</v>
      </c>
      <c r="AM179" s="110">
        <f t="shared" ref="AM179" si="5661">SUM(AM180:AM185)</f>
        <v>0</v>
      </c>
      <c r="AN179" s="110">
        <f t="shared" ref="AN179" si="5662">SUM(AN180:AN185)</f>
        <v>0</v>
      </c>
      <c r="AO179" s="110">
        <f t="shared" ref="AO179" si="5663">SUM(AO180:AO185)</f>
        <v>0</v>
      </c>
      <c r="AP179" s="126">
        <f t="shared" si="5240"/>
        <v>0</v>
      </c>
      <c r="AQ179" s="126">
        <f t="shared" si="5241"/>
        <v>0</v>
      </c>
      <c r="AR179" s="110"/>
      <c r="AS179" s="110"/>
      <c r="AT179" s="110">
        <f t="shared" si="295"/>
        <v>0</v>
      </c>
      <c r="AU179" s="110">
        <f t="shared" si="296"/>
        <v>0</v>
      </c>
      <c r="AV179" s="110">
        <f>SUM(AV180:AV185)</f>
        <v>0</v>
      </c>
      <c r="AW179" s="110">
        <f t="shared" ref="AW179" si="5664">SUM(AW180:AW185)</f>
        <v>0</v>
      </c>
      <c r="AX179" s="110">
        <f t="shared" ref="AX179" si="5665">SUM(AX180:AX185)</f>
        <v>0</v>
      </c>
      <c r="AY179" s="110">
        <f t="shared" ref="AY179" si="5666">SUM(AY180:AY185)</f>
        <v>0</v>
      </c>
      <c r="AZ179" s="110">
        <f t="shared" ref="AZ179" si="5667">SUM(AZ180:AZ185)</f>
        <v>0</v>
      </c>
      <c r="BA179" s="110">
        <f t="shared" ref="BA179" si="5668">SUM(BA180:BA185)</f>
        <v>0</v>
      </c>
      <c r="BB179" s="126">
        <f t="shared" si="5247"/>
        <v>0</v>
      </c>
      <c r="BC179" s="126">
        <f t="shared" si="5248"/>
        <v>0</v>
      </c>
      <c r="BD179" s="110">
        <v>4</v>
      </c>
      <c r="BE179" s="110">
        <v>511345.95120000001</v>
      </c>
      <c r="BF179" s="110">
        <f t="shared" si="302"/>
        <v>1</v>
      </c>
      <c r="BG179" s="110">
        <f t="shared" si="303"/>
        <v>127836.4878</v>
      </c>
      <c r="BH179" s="110">
        <f>SUM(BH180:BH185)</f>
        <v>5</v>
      </c>
      <c r="BI179" s="110">
        <f t="shared" ref="BI179" si="5669">SUM(BI180:BI185)</f>
        <v>639182.45000000007</v>
      </c>
      <c r="BJ179" s="110">
        <f t="shared" ref="BJ179" si="5670">SUM(BJ180:BJ185)</f>
        <v>0</v>
      </c>
      <c r="BK179" s="110">
        <f t="shared" ref="BK179" si="5671">SUM(BK180:BK185)</f>
        <v>0</v>
      </c>
      <c r="BL179" s="110">
        <f t="shared" ref="BL179" si="5672">SUM(BL180:BL185)</f>
        <v>5</v>
      </c>
      <c r="BM179" s="110">
        <f t="shared" ref="BM179" si="5673">SUM(BM180:BM185)</f>
        <v>639182.45000000007</v>
      </c>
      <c r="BN179" s="126">
        <f t="shared" si="5254"/>
        <v>4</v>
      </c>
      <c r="BO179" s="126">
        <f t="shared" si="5255"/>
        <v>511345.96220000007</v>
      </c>
      <c r="BP179" s="110"/>
      <c r="BQ179" s="110"/>
      <c r="BR179" s="110">
        <f t="shared" si="309"/>
        <v>0</v>
      </c>
      <c r="BS179" s="110">
        <f t="shared" si="310"/>
        <v>0</v>
      </c>
      <c r="BT179" s="110">
        <f>SUM(BT180:BT185)</f>
        <v>0</v>
      </c>
      <c r="BU179" s="110">
        <f t="shared" ref="BU179" si="5674">SUM(BU180:BU185)</f>
        <v>0</v>
      </c>
      <c r="BV179" s="110">
        <f t="shared" ref="BV179" si="5675">SUM(BV180:BV185)</f>
        <v>0</v>
      </c>
      <c r="BW179" s="110">
        <f t="shared" ref="BW179" si="5676">SUM(BW180:BW185)</f>
        <v>0</v>
      </c>
      <c r="BX179" s="110">
        <f t="shared" ref="BX179" si="5677">SUM(BX180:BX185)</f>
        <v>0</v>
      </c>
      <c r="BY179" s="110">
        <f t="shared" ref="BY179" si="5678">SUM(BY180:BY185)</f>
        <v>0</v>
      </c>
      <c r="BZ179" s="126">
        <f t="shared" si="5261"/>
        <v>0</v>
      </c>
      <c r="CA179" s="126">
        <f t="shared" si="5262"/>
        <v>0</v>
      </c>
      <c r="CB179" s="110"/>
      <c r="CC179" s="110"/>
      <c r="CD179" s="110">
        <f t="shared" si="316"/>
        <v>0</v>
      </c>
      <c r="CE179" s="110">
        <f t="shared" si="317"/>
        <v>0</v>
      </c>
      <c r="CF179" s="110">
        <f>SUM(CF180:CF185)</f>
        <v>0</v>
      </c>
      <c r="CG179" s="110">
        <f t="shared" ref="CG179" si="5679">SUM(CG180:CG185)</f>
        <v>0</v>
      </c>
      <c r="CH179" s="110">
        <f t="shared" ref="CH179" si="5680">SUM(CH180:CH185)</f>
        <v>0</v>
      </c>
      <c r="CI179" s="110">
        <f t="shared" ref="CI179" si="5681">SUM(CI180:CI185)</f>
        <v>0</v>
      </c>
      <c r="CJ179" s="110">
        <f t="shared" ref="CJ179" si="5682">SUM(CJ180:CJ185)</f>
        <v>0</v>
      </c>
      <c r="CK179" s="110">
        <f t="shared" ref="CK179" si="5683">SUM(CK180:CK185)</f>
        <v>0</v>
      </c>
      <c r="CL179" s="126">
        <f t="shared" si="5269"/>
        <v>0</v>
      </c>
      <c r="CM179" s="126">
        <f t="shared" si="5270"/>
        <v>0</v>
      </c>
      <c r="CN179" s="110"/>
      <c r="CO179" s="110"/>
      <c r="CP179" s="110">
        <f t="shared" si="323"/>
        <v>0</v>
      </c>
      <c r="CQ179" s="110">
        <f t="shared" si="324"/>
        <v>0</v>
      </c>
      <c r="CR179" s="110">
        <f>SUM(CR180:CR185)</f>
        <v>0</v>
      </c>
      <c r="CS179" s="110">
        <f t="shared" ref="CS179" si="5684">SUM(CS180:CS185)</f>
        <v>0</v>
      </c>
      <c r="CT179" s="110">
        <f t="shared" ref="CT179" si="5685">SUM(CT180:CT185)</f>
        <v>0</v>
      </c>
      <c r="CU179" s="110">
        <f t="shared" ref="CU179" si="5686">SUM(CU180:CU185)</f>
        <v>0</v>
      </c>
      <c r="CV179" s="110">
        <f t="shared" ref="CV179" si="5687">SUM(CV180:CV185)</f>
        <v>0</v>
      </c>
      <c r="CW179" s="110">
        <f t="shared" ref="CW179" si="5688">SUM(CW180:CW185)</f>
        <v>0</v>
      </c>
      <c r="CX179" s="126">
        <f t="shared" si="5276"/>
        <v>0</v>
      </c>
      <c r="CY179" s="126">
        <f t="shared" si="5277"/>
        <v>0</v>
      </c>
      <c r="CZ179" s="110">
        <v>15</v>
      </c>
      <c r="DA179" s="110">
        <v>1917547.317</v>
      </c>
      <c r="DB179" s="110">
        <f t="shared" si="330"/>
        <v>3.75</v>
      </c>
      <c r="DC179" s="110">
        <f t="shared" si="331"/>
        <v>479386.82925000001</v>
      </c>
      <c r="DD179" s="110">
        <f>SUM(DD180:DD185)</f>
        <v>11</v>
      </c>
      <c r="DE179" s="110">
        <f t="shared" ref="DE179" si="5689">SUM(DE180:DE185)</f>
        <v>1406201.3900000001</v>
      </c>
      <c r="DF179" s="110">
        <f t="shared" ref="DF179" si="5690">SUM(DF180:DF185)</f>
        <v>0</v>
      </c>
      <c r="DG179" s="110">
        <f t="shared" ref="DG179" si="5691">SUM(DG180:DG185)</f>
        <v>0</v>
      </c>
      <c r="DH179" s="110">
        <f t="shared" ref="DH179" si="5692">SUM(DH180:DH185)</f>
        <v>11</v>
      </c>
      <c r="DI179" s="110">
        <f t="shared" ref="DI179" si="5693">SUM(DI180:DI185)</f>
        <v>1406201.3900000001</v>
      </c>
      <c r="DJ179" s="126">
        <f t="shared" si="5283"/>
        <v>7.25</v>
      </c>
      <c r="DK179" s="126">
        <f t="shared" si="5284"/>
        <v>926814.56075000018</v>
      </c>
      <c r="DL179" s="110"/>
      <c r="DM179" s="110"/>
      <c r="DN179" s="110">
        <f t="shared" si="337"/>
        <v>0</v>
      </c>
      <c r="DO179" s="110">
        <f t="shared" si="338"/>
        <v>0</v>
      </c>
      <c r="DP179" s="110">
        <f>SUM(DP180:DP185)</f>
        <v>0</v>
      </c>
      <c r="DQ179" s="110">
        <f t="shared" ref="DQ179" si="5694">SUM(DQ180:DQ185)</f>
        <v>0</v>
      </c>
      <c r="DR179" s="110">
        <f t="shared" ref="DR179" si="5695">SUM(DR180:DR185)</f>
        <v>0</v>
      </c>
      <c r="DS179" s="110">
        <f t="shared" ref="DS179" si="5696">SUM(DS180:DS185)</f>
        <v>0</v>
      </c>
      <c r="DT179" s="110">
        <f t="shared" ref="DT179" si="5697">SUM(DT180:DT185)</f>
        <v>0</v>
      </c>
      <c r="DU179" s="110">
        <f t="shared" ref="DU179" si="5698">SUM(DU180:DU185)</f>
        <v>0</v>
      </c>
      <c r="DV179" s="126">
        <f t="shared" si="5290"/>
        <v>0</v>
      </c>
      <c r="DW179" s="126">
        <f t="shared" si="5291"/>
        <v>0</v>
      </c>
      <c r="DX179" s="110"/>
      <c r="DY179" s="110">
        <v>0</v>
      </c>
      <c r="DZ179" s="110">
        <f t="shared" si="344"/>
        <v>0</v>
      </c>
      <c r="EA179" s="110">
        <f t="shared" si="345"/>
        <v>0</v>
      </c>
      <c r="EB179" s="110">
        <f>SUM(EB180:EB185)</f>
        <v>0</v>
      </c>
      <c r="EC179" s="110">
        <f t="shared" ref="EC179" si="5699">SUM(EC180:EC185)</f>
        <v>0</v>
      </c>
      <c r="ED179" s="110">
        <f t="shared" ref="ED179" si="5700">SUM(ED180:ED185)</f>
        <v>0</v>
      </c>
      <c r="EE179" s="110">
        <f t="shared" ref="EE179" si="5701">SUM(EE180:EE185)</f>
        <v>0</v>
      </c>
      <c r="EF179" s="110">
        <f t="shared" ref="EF179" si="5702">SUM(EF180:EF185)</f>
        <v>0</v>
      </c>
      <c r="EG179" s="110">
        <f t="shared" ref="EG179" si="5703">SUM(EG180:EG185)</f>
        <v>0</v>
      </c>
      <c r="EH179" s="126">
        <f t="shared" si="5297"/>
        <v>0</v>
      </c>
      <c r="EI179" s="126">
        <f t="shared" si="5298"/>
        <v>0</v>
      </c>
      <c r="EJ179" s="110"/>
      <c r="EK179" s="110">
        <v>0</v>
      </c>
      <c r="EL179" s="110">
        <f t="shared" si="351"/>
        <v>0</v>
      </c>
      <c r="EM179" s="110">
        <f t="shared" si="352"/>
        <v>0</v>
      </c>
      <c r="EN179" s="110">
        <f>SUM(EN180:EN185)</f>
        <v>0</v>
      </c>
      <c r="EO179" s="110">
        <f t="shared" ref="EO179" si="5704">SUM(EO180:EO185)</f>
        <v>0</v>
      </c>
      <c r="EP179" s="110">
        <f t="shared" ref="EP179" si="5705">SUM(EP180:EP185)</f>
        <v>0</v>
      </c>
      <c r="EQ179" s="110">
        <f t="shared" ref="EQ179" si="5706">SUM(EQ180:EQ185)</f>
        <v>0</v>
      </c>
      <c r="ER179" s="110">
        <f t="shared" ref="ER179" si="5707">SUM(ER180:ER185)</f>
        <v>0</v>
      </c>
      <c r="ES179" s="110">
        <f t="shared" ref="ES179" si="5708">SUM(ES180:ES185)</f>
        <v>0</v>
      </c>
      <c r="ET179" s="126">
        <f t="shared" si="5305"/>
        <v>0</v>
      </c>
      <c r="EU179" s="126">
        <f t="shared" si="5306"/>
        <v>0</v>
      </c>
      <c r="EV179" s="110"/>
      <c r="EW179" s="110"/>
      <c r="EX179" s="110">
        <f t="shared" si="358"/>
        <v>0</v>
      </c>
      <c r="EY179" s="110">
        <f t="shared" si="359"/>
        <v>0</v>
      </c>
      <c r="EZ179" s="110">
        <f>SUM(EZ180:EZ185)</f>
        <v>0</v>
      </c>
      <c r="FA179" s="110">
        <f t="shared" ref="FA179" si="5709">SUM(FA180:FA185)</f>
        <v>0</v>
      </c>
      <c r="FB179" s="110">
        <f t="shared" ref="FB179" si="5710">SUM(FB180:FB185)</f>
        <v>0</v>
      </c>
      <c r="FC179" s="110">
        <f t="shared" ref="FC179" si="5711">SUM(FC180:FC185)</f>
        <v>0</v>
      </c>
      <c r="FD179" s="110">
        <f t="shared" ref="FD179" si="5712">SUM(FD180:FD185)</f>
        <v>0</v>
      </c>
      <c r="FE179" s="110">
        <f t="shared" ref="FE179" si="5713">SUM(FE180:FE185)</f>
        <v>0</v>
      </c>
      <c r="FF179" s="126">
        <f t="shared" si="5312"/>
        <v>0</v>
      </c>
      <c r="FG179" s="126">
        <f t="shared" si="5313"/>
        <v>0</v>
      </c>
      <c r="FH179" s="110"/>
      <c r="FI179" s="110"/>
      <c r="FJ179" s="110">
        <f t="shared" si="365"/>
        <v>0</v>
      </c>
      <c r="FK179" s="110">
        <f t="shared" si="366"/>
        <v>0</v>
      </c>
      <c r="FL179" s="110">
        <f>SUM(FL180:FL185)</f>
        <v>0</v>
      </c>
      <c r="FM179" s="110">
        <f t="shared" ref="FM179" si="5714">SUM(FM180:FM185)</f>
        <v>0</v>
      </c>
      <c r="FN179" s="110">
        <f t="shared" ref="FN179" si="5715">SUM(FN180:FN185)</f>
        <v>0</v>
      </c>
      <c r="FO179" s="110">
        <f t="shared" ref="FO179" si="5716">SUM(FO180:FO185)</f>
        <v>0</v>
      </c>
      <c r="FP179" s="110">
        <f t="shared" ref="FP179" si="5717">SUM(FP180:FP185)</f>
        <v>0</v>
      </c>
      <c r="FQ179" s="110">
        <f t="shared" ref="FQ179" si="5718">SUM(FQ180:FQ185)</f>
        <v>0</v>
      </c>
      <c r="FR179" s="126">
        <f t="shared" si="5319"/>
        <v>0</v>
      </c>
      <c r="FS179" s="126">
        <f t="shared" si="5320"/>
        <v>0</v>
      </c>
      <c r="FT179" s="110"/>
      <c r="FU179" s="110"/>
      <c r="FV179" s="110">
        <f t="shared" si="372"/>
        <v>0</v>
      </c>
      <c r="FW179" s="110">
        <f t="shared" si="373"/>
        <v>0</v>
      </c>
      <c r="FX179" s="110">
        <f>SUM(FX180:FX185)</f>
        <v>0</v>
      </c>
      <c r="FY179" s="110">
        <f t="shared" ref="FY179" si="5719">SUM(FY180:FY185)</f>
        <v>0</v>
      </c>
      <c r="FZ179" s="110">
        <f t="shared" ref="FZ179" si="5720">SUM(FZ180:FZ185)</f>
        <v>0</v>
      </c>
      <c r="GA179" s="110">
        <f t="shared" ref="GA179" si="5721">SUM(GA180:GA185)</f>
        <v>0</v>
      </c>
      <c r="GB179" s="110">
        <f t="shared" ref="GB179" si="5722">SUM(GB180:GB185)</f>
        <v>0</v>
      </c>
      <c r="GC179" s="110">
        <f t="shared" ref="GC179" si="5723">SUM(GC180:GC185)</f>
        <v>0</v>
      </c>
      <c r="GD179" s="126">
        <f t="shared" si="5326"/>
        <v>0</v>
      </c>
      <c r="GE179" s="126">
        <f t="shared" si="5327"/>
        <v>0</v>
      </c>
      <c r="GF179" s="110">
        <f t="shared" ref="GF179:GG179" si="5724">H179+T179+AF179+AR179+BD179+BP179+CB179+CN179+CZ179+DL179+DX179+EJ179+EV179+FH179+FT179</f>
        <v>19</v>
      </c>
      <c r="GG179" s="110">
        <f t="shared" si="5724"/>
        <v>2428893.2681999998</v>
      </c>
      <c r="GH179" s="133">
        <f t="shared" si="5651"/>
        <v>4.75</v>
      </c>
      <c r="GI179" s="199">
        <f t="shared" si="5652"/>
        <v>607223.31704999995</v>
      </c>
      <c r="GJ179" s="110">
        <f>SUM(GJ180:GJ185)</f>
        <v>16</v>
      </c>
      <c r="GK179" s="110">
        <f t="shared" ref="GK179" si="5725">SUM(GK180:GK185)</f>
        <v>2045383.8400000003</v>
      </c>
      <c r="GL179" s="110">
        <f t="shared" ref="GL179" si="5726">SUM(GL180:GL185)</f>
        <v>0</v>
      </c>
      <c r="GM179" s="110">
        <f t="shared" ref="GM179" si="5727">SUM(GM180:GM185)</f>
        <v>0</v>
      </c>
      <c r="GN179" s="110">
        <f t="shared" ref="GN179" si="5728">SUM(GN180:GN185)</f>
        <v>16</v>
      </c>
      <c r="GO179" s="110">
        <f t="shared" ref="GO179" si="5729">SUM(GO180:GO185)</f>
        <v>2045383.8400000003</v>
      </c>
      <c r="GP179" s="110">
        <f>SUM(GJ179-GH179)</f>
        <v>11.25</v>
      </c>
      <c r="GQ179" s="110">
        <f>SUM(GK179-GI179)</f>
        <v>1438160.5229500004</v>
      </c>
      <c r="GR179" s="147"/>
      <c r="GS179" s="81"/>
      <c r="GT179" s="183">
        <v>127836.4878</v>
      </c>
      <c r="GU179" s="183">
        <f t="shared" si="4432"/>
        <v>127836.49000000002</v>
      </c>
    </row>
    <row r="180" spans="2:203" ht="27" hidden="1" customHeight="1" x14ac:dyDescent="0.2">
      <c r="B180" s="81" t="s">
        <v>242</v>
      </c>
      <c r="C180" s="173" t="s">
        <v>243</v>
      </c>
      <c r="D180" s="174">
        <v>440</v>
      </c>
      <c r="E180" s="174" t="s">
        <v>244</v>
      </c>
      <c r="F180" s="89">
        <v>40</v>
      </c>
      <c r="G180" s="101">
        <v>127836.4878</v>
      </c>
      <c r="H180" s="102"/>
      <c r="I180" s="102"/>
      <c r="J180" s="102"/>
      <c r="K180" s="102"/>
      <c r="L180" s="102">
        <f>VLOOKUP($D180,'факт '!$D$7:$AQ$89,3,0)</f>
        <v>0</v>
      </c>
      <c r="M180" s="102">
        <f>VLOOKUP($D180,'факт '!$D$7:$AQ$89,4,0)</f>
        <v>0</v>
      </c>
      <c r="N180" s="102"/>
      <c r="O180" s="102"/>
      <c r="P180" s="102">
        <f t="shared" ref="P180:P184" si="5730">SUM(L180+N180)</f>
        <v>0</v>
      </c>
      <c r="Q180" s="102">
        <f t="shared" ref="Q180:Q184" si="5731">SUM(M180+O180)</f>
        <v>0</v>
      </c>
      <c r="R180" s="103">
        <f t="shared" ref="R180:R184" si="5732">SUM(L180-J180)</f>
        <v>0</v>
      </c>
      <c r="S180" s="103">
        <f t="shared" si="5078"/>
        <v>0</v>
      </c>
      <c r="T180" s="102"/>
      <c r="U180" s="102"/>
      <c r="V180" s="102"/>
      <c r="W180" s="102"/>
      <c r="X180" s="102">
        <f>VLOOKUP($D180,'факт '!$D$7:$AQ$89,7,0)</f>
        <v>0</v>
      </c>
      <c r="Y180" s="102">
        <f>VLOOKUP($D180,'факт '!$D$7:$AQ$89,8,0)</f>
        <v>0</v>
      </c>
      <c r="Z180" s="102">
        <f>VLOOKUP($D180,'факт '!$D$7:$AQ$89,9,0)</f>
        <v>0</v>
      </c>
      <c r="AA180" s="102">
        <f>VLOOKUP($D180,'факт '!$D$7:$AQ$89,10,0)</f>
        <v>0</v>
      </c>
      <c r="AB180" s="102">
        <f t="shared" ref="AB180:AB184" si="5733">SUM(X180+Z180)</f>
        <v>0</v>
      </c>
      <c r="AC180" s="102">
        <f t="shared" ref="AC180:AC184" si="5734">SUM(Y180+AA180)</f>
        <v>0</v>
      </c>
      <c r="AD180" s="103">
        <f t="shared" ref="AD180:AD184" si="5735">SUM(X180-V180)</f>
        <v>0</v>
      </c>
      <c r="AE180" s="103">
        <f t="shared" ref="AE180:AE184" si="5736">SUM(Y180-W180)</f>
        <v>0</v>
      </c>
      <c r="AF180" s="102"/>
      <c r="AG180" s="102"/>
      <c r="AH180" s="102"/>
      <c r="AI180" s="102"/>
      <c r="AJ180" s="102">
        <f>VLOOKUP($D180,'факт '!$D$7:$AQ$89,5,0)</f>
        <v>0</v>
      </c>
      <c r="AK180" s="102">
        <f>VLOOKUP($D180,'факт '!$D$7:$AQ$89,6,0)</f>
        <v>0</v>
      </c>
      <c r="AL180" s="102"/>
      <c r="AM180" s="102"/>
      <c r="AN180" s="102">
        <f t="shared" ref="AN180:AN184" si="5737">SUM(AJ180+AL180)</f>
        <v>0</v>
      </c>
      <c r="AO180" s="102">
        <f t="shared" ref="AO180:AO184" si="5738">SUM(AK180+AM180)</f>
        <v>0</v>
      </c>
      <c r="AP180" s="103">
        <f t="shared" ref="AP180:AP184" si="5739">SUM(AJ180-AH180)</f>
        <v>0</v>
      </c>
      <c r="AQ180" s="103">
        <f t="shared" ref="AQ180:AQ184" si="5740">SUM(AK180-AI180)</f>
        <v>0</v>
      </c>
      <c r="AR180" s="102"/>
      <c r="AS180" s="102"/>
      <c r="AT180" s="102"/>
      <c r="AU180" s="102"/>
      <c r="AV180" s="102">
        <f>VLOOKUP($D180,'факт '!$D$7:$AQ$89,11,0)</f>
        <v>0</v>
      </c>
      <c r="AW180" s="102">
        <f>VLOOKUP($D180,'факт '!$D$7:$AQ$89,12,0)</f>
        <v>0</v>
      </c>
      <c r="AX180" s="102"/>
      <c r="AY180" s="102"/>
      <c r="AZ180" s="102">
        <f t="shared" ref="AZ180:AZ184" si="5741">SUM(AV180+AX180)</f>
        <v>0</v>
      </c>
      <c r="BA180" s="102">
        <f t="shared" ref="BA180:BA184" si="5742">SUM(AW180+AY180)</f>
        <v>0</v>
      </c>
      <c r="BB180" s="103">
        <f t="shared" ref="BB180:BB184" si="5743">SUM(AV180-AT180)</f>
        <v>0</v>
      </c>
      <c r="BC180" s="103">
        <f t="shared" ref="BC180:BC184" si="5744">SUM(AW180-AU180)</f>
        <v>0</v>
      </c>
      <c r="BD180" s="102"/>
      <c r="BE180" s="102"/>
      <c r="BF180" s="102"/>
      <c r="BG180" s="102"/>
      <c r="BH180" s="102">
        <f>VLOOKUP($D180,'факт '!$D$7:$AQ$89,15,0)</f>
        <v>1</v>
      </c>
      <c r="BI180" s="102">
        <f>VLOOKUP($D180,'факт '!$D$7:$AQ$89,16,0)</f>
        <v>127836.49</v>
      </c>
      <c r="BJ180" s="102">
        <f>VLOOKUP($D180,'факт '!$D$7:$AQ$89,17,0)</f>
        <v>0</v>
      </c>
      <c r="BK180" s="102">
        <f>VLOOKUP($D180,'факт '!$D$7:$AQ$89,18,0)</f>
        <v>0</v>
      </c>
      <c r="BL180" s="102">
        <f t="shared" ref="BL180:BL184" si="5745">SUM(BH180+BJ180)</f>
        <v>1</v>
      </c>
      <c r="BM180" s="102">
        <f t="shared" ref="BM180:BM184" si="5746">SUM(BI180+BK180)</f>
        <v>127836.49</v>
      </c>
      <c r="BN180" s="103">
        <f t="shared" ref="BN180:BN184" si="5747">SUM(BH180-BF180)</f>
        <v>1</v>
      </c>
      <c r="BO180" s="103">
        <f t="shared" ref="BO180:BO184" si="5748">SUM(BI180-BG180)</f>
        <v>127836.49</v>
      </c>
      <c r="BP180" s="102"/>
      <c r="BQ180" s="102"/>
      <c r="BR180" s="102"/>
      <c r="BS180" s="102"/>
      <c r="BT180" s="102">
        <f>VLOOKUP($D180,'факт '!$D$7:$AQ$89,19,0)</f>
        <v>0</v>
      </c>
      <c r="BU180" s="102">
        <f>VLOOKUP($D180,'факт '!$D$7:$AQ$89,20,0)</f>
        <v>0</v>
      </c>
      <c r="BV180" s="102">
        <f>VLOOKUP($D180,'факт '!$D$7:$AQ$89,21,0)</f>
        <v>0</v>
      </c>
      <c r="BW180" s="102">
        <f>VLOOKUP($D180,'факт '!$D$7:$AQ$89,22,0)</f>
        <v>0</v>
      </c>
      <c r="BX180" s="102">
        <f t="shared" ref="BX180:BX184" si="5749">SUM(BT180+BV180)</f>
        <v>0</v>
      </c>
      <c r="BY180" s="102">
        <f t="shared" ref="BY180:BY184" si="5750">SUM(BU180+BW180)</f>
        <v>0</v>
      </c>
      <c r="BZ180" s="103">
        <f t="shared" ref="BZ180:BZ184" si="5751">SUM(BT180-BR180)</f>
        <v>0</v>
      </c>
      <c r="CA180" s="103">
        <f t="shared" ref="CA180:CA184" si="5752">SUM(BU180-BS180)</f>
        <v>0</v>
      </c>
      <c r="CB180" s="102"/>
      <c r="CC180" s="102"/>
      <c r="CD180" s="102"/>
      <c r="CE180" s="102"/>
      <c r="CF180" s="102">
        <f>VLOOKUP($D180,'факт '!$D$7:$AQ$89,23,0)</f>
        <v>0</v>
      </c>
      <c r="CG180" s="102">
        <f>VLOOKUP($D180,'факт '!$D$7:$AQ$89,24,0)</f>
        <v>0</v>
      </c>
      <c r="CH180" s="102">
        <f>VLOOKUP($D180,'факт '!$D$7:$AQ$89,25,0)</f>
        <v>0</v>
      </c>
      <c r="CI180" s="102">
        <f>VLOOKUP($D180,'факт '!$D$7:$AQ$89,26,0)</f>
        <v>0</v>
      </c>
      <c r="CJ180" s="102">
        <f t="shared" ref="CJ180:CJ184" si="5753">SUM(CF180+CH180)</f>
        <v>0</v>
      </c>
      <c r="CK180" s="102">
        <f t="shared" ref="CK180:CK184" si="5754">SUM(CG180+CI180)</f>
        <v>0</v>
      </c>
      <c r="CL180" s="103">
        <f t="shared" ref="CL180:CL184" si="5755">SUM(CF180-CD180)</f>
        <v>0</v>
      </c>
      <c r="CM180" s="103">
        <f t="shared" ref="CM180:CM184" si="5756">SUM(CG180-CE180)</f>
        <v>0</v>
      </c>
      <c r="CN180" s="102"/>
      <c r="CO180" s="102"/>
      <c r="CP180" s="102"/>
      <c r="CQ180" s="102"/>
      <c r="CR180" s="102">
        <f>VLOOKUP($D180,'факт '!$D$7:$AQ$89,27,0)</f>
        <v>0</v>
      </c>
      <c r="CS180" s="102">
        <f>VLOOKUP($D180,'факт '!$D$7:$AQ$89,28,0)</f>
        <v>0</v>
      </c>
      <c r="CT180" s="102">
        <f>VLOOKUP($D180,'факт '!$D$7:$AQ$89,29,0)</f>
        <v>0</v>
      </c>
      <c r="CU180" s="102">
        <f>VLOOKUP($D180,'факт '!$D$7:$AQ$89,30,0)</f>
        <v>0</v>
      </c>
      <c r="CV180" s="102">
        <f t="shared" ref="CV180:CV184" si="5757">SUM(CR180+CT180)</f>
        <v>0</v>
      </c>
      <c r="CW180" s="102">
        <f t="shared" ref="CW180:CW184" si="5758">SUM(CS180+CU180)</f>
        <v>0</v>
      </c>
      <c r="CX180" s="103">
        <f t="shared" ref="CX180:CX184" si="5759">SUM(CR180-CP180)</f>
        <v>0</v>
      </c>
      <c r="CY180" s="103">
        <f t="shared" ref="CY180:CY184" si="5760">SUM(CS180-CQ180)</f>
        <v>0</v>
      </c>
      <c r="CZ180" s="102"/>
      <c r="DA180" s="102"/>
      <c r="DB180" s="102"/>
      <c r="DC180" s="102"/>
      <c r="DD180" s="102">
        <f>VLOOKUP($D180,'факт '!$D$7:$AQ$89,31,0)</f>
        <v>2</v>
      </c>
      <c r="DE180" s="102">
        <f>VLOOKUP($D180,'факт '!$D$7:$AQ$89,32,0)</f>
        <v>255672.98</v>
      </c>
      <c r="DF180" s="102"/>
      <c r="DG180" s="102"/>
      <c r="DH180" s="102">
        <f t="shared" ref="DH180:DH184" si="5761">SUM(DD180+DF180)</f>
        <v>2</v>
      </c>
      <c r="DI180" s="102">
        <f t="shared" ref="DI180:DI184" si="5762">SUM(DE180+DG180)</f>
        <v>255672.98</v>
      </c>
      <c r="DJ180" s="103">
        <f t="shared" ref="DJ180:DJ184" si="5763">SUM(DD180-DB180)</f>
        <v>2</v>
      </c>
      <c r="DK180" s="103">
        <f t="shared" ref="DK180:DK184" si="5764">SUM(DE180-DC180)</f>
        <v>255672.98</v>
      </c>
      <c r="DL180" s="102"/>
      <c r="DM180" s="102"/>
      <c r="DN180" s="102"/>
      <c r="DO180" s="102"/>
      <c r="DP180" s="102">
        <f>VLOOKUP($D180,'факт '!$D$7:$AQ$89,13,0)</f>
        <v>0</v>
      </c>
      <c r="DQ180" s="102">
        <f>VLOOKUP($D180,'факт '!$D$7:$AQ$89,14,0)</f>
        <v>0</v>
      </c>
      <c r="DR180" s="102"/>
      <c r="DS180" s="102"/>
      <c r="DT180" s="102">
        <f t="shared" ref="DT180:DT184" si="5765">SUM(DP180+DR180)</f>
        <v>0</v>
      </c>
      <c r="DU180" s="102">
        <f t="shared" ref="DU180:DU184" si="5766">SUM(DQ180+DS180)</f>
        <v>0</v>
      </c>
      <c r="DV180" s="103">
        <f t="shared" ref="DV180:DV184" si="5767">SUM(DP180-DN180)</f>
        <v>0</v>
      </c>
      <c r="DW180" s="103">
        <f t="shared" ref="DW180:DW184" si="5768">SUM(DQ180-DO180)</f>
        <v>0</v>
      </c>
      <c r="DX180" s="102"/>
      <c r="DY180" s="102"/>
      <c r="DZ180" s="102"/>
      <c r="EA180" s="102"/>
      <c r="EB180" s="102">
        <f>VLOOKUP($D180,'факт '!$D$7:$AQ$89,33,0)</f>
        <v>0</v>
      </c>
      <c r="EC180" s="102">
        <f>VLOOKUP($D180,'факт '!$D$7:$AQ$89,34,0)</f>
        <v>0</v>
      </c>
      <c r="ED180" s="102">
        <f>VLOOKUP($D180,'факт '!$D$7:$AQ$89,35,0)</f>
        <v>0</v>
      </c>
      <c r="EE180" s="102">
        <f>VLOOKUP($D180,'факт '!$D$7:$AQ$89,36,0)</f>
        <v>0</v>
      </c>
      <c r="EF180" s="102">
        <f t="shared" ref="EF180:EF184" si="5769">SUM(EB180+ED180)</f>
        <v>0</v>
      </c>
      <c r="EG180" s="102">
        <f t="shared" ref="EG180:EG184" si="5770">SUM(EC180+EE180)</f>
        <v>0</v>
      </c>
      <c r="EH180" s="103">
        <f t="shared" ref="EH180:EH184" si="5771">SUM(EB180-DZ180)</f>
        <v>0</v>
      </c>
      <c r="EI180" s="103">
        <f t="shared" ref="EI180:EI184" si="5772">SUM(EC180-EA180)</f>
        <v>0</v>
      </c>
      <c r="EJ180" s="102"/>
      <c r="EK180" s="102"/>
      <c r="EL180" s="102"/>
      <c r="EM180" s="102"/>
      <c r="EN180" s="102">
        <f>VLOOKUP($D180,'факт '!$D$7:$AQ$89,37,0)</f>
        <v>0</v>
      </c>
      <c r="EO180" s="102">
        <f>VLOOKUP($D180,'факт '!$D$7:$AQ$89,38,0)</f>
        <v>0</v>
      </c>
      <c r="EP180" s="102">
        <f>VLOOKUP($D180,'факт '!$D$7:$AQ$89,39,0)</f>
        <v>0</v>
      </c>
      <c r="EQ180" s="102">
        <f>VLOOKUP($D180,'факт '!$D$7:$AQ$89,40,0)</f>
        <v>0</v>
      </c>
      <c r="ER180" s="102">
        <f t="shared" ref="ER180:ER184" si="5773">SUM(EN180+EP180)</f>
        <v>0</v>
      </c>
      <c r="ES180" s="102">
        <f t="shared" ref="ES180:ES184" si="5774">SUM(EO180+EQ180)</f>
        <v>0</v>
      </c>
      <c r="ET180" s="103">
        <f t="shared" ref="ET180:ET184" si="5775">SUM(EN180-EL180)</f>
        <v>0</v>
      </c>
      <c r="EU180" s="103">
        <f t="shared" ref="EU180:EU184" si="5776">SUM(EO180-EM180)</f>
        <v>0</v>
      </c>
      <c r="EV180" s="102"/>
      <c r="EW180" s="102"/>
      <c r="EX180" s="102"/>
      <c r="EY180" s="102"/>
      <c r="EZ180" s="102"/>
      <c r="FA180" s="102"/>
      <c r="FB180" s="102"/>
      <c r="FC180" s="102"/>
      <c r="FD180" s="102">
        <f t="shared" ref="FD180:FD185" si="5777">SUM(EZ180+FB180)</f>
        <v>0</v>
      </c>
      <c r="FE180" s="102">
        <f t="shared" ref="FE180:FE185" si="5778">SUM(FA180+FC180)</f>
        <v>0</v>
      </c>
      <c r="FF180" s="103">
        <f t="shared" si="5312"/>
        <v>0</v>
      </c>
      <c r="FG180" s="103">
        <f t="shared" si="5313"/>
        <v>0</v>
      </c>
      <c r="FH180" s="102"/>
      <c r="FI180" s="102"/>
      <c r="FJ180" s="102"/>
      <c r="FK180" s="102"/>
      <c r="FL180" s="102"/>
      <c r="FM180" s="102"/>
      <c r="FN180" s="102"/>
      <c r="FO180" s="102"/>
      <c r="FP180" s="102">
        <f t="shared" ref="FP180:FP185" si="5779">SUM(FL180+FN180)</f>
        <v>0</v>
      </c>
      <c r="FQ180" s="102">
        <f t="shared" ref="FQ180:FQ185" si="5780">SUM(FM180+FO180)</f>
        <v>0</v>
      </c>
      <c r="FR180" s="103">
        <f t="shared" si="5319"/>
        <v>0</v>
      </c>
      <c r="FS180" s="103">
        <f t="shared" si="5320"/>
        <v>0</v>
      </c>
      <c r="FT180" s="102"/>
      <c r="FU180" s="102"/>
      <c r="FV180" s="102"/>
      <c r="FW180" s="102"/>
      <c r="FX180" s="102"/>
      <c r="FY180" s="102"/>
      <c r="FZ180" s="102"/>
      <c r="GA180" s="102"/>
      <c r="GB180" s="102">
        <f t="shared" ref="GB180:GB185" si="5781">SUM(FX180+FZ180)</f>
        <v>0</v>
      </c>
      <c r="GC180" s="102">
        <f t="shared" ref="GC180:GC185" si="5782">SUM(FY180+GA180)</f>
        <v>0</v>
      </c>
      <c r="GD180" s="103">
        <f t="shared" si="5326"/>
        <v>0</v>
      </c>
      <c r="GE180" s="103">
        <f t="shared" si="5327"/>
        <v>0</v>
      </c>
      <c r="GF180" s="102">
        <f t="shared" ref="GF180:GF184" si="5783">SUM(H180,T180,AF180,AR180,BD180,BP180,CB180,CN180,CZ180,DL180,DX180,EJ180,EV180)</f>
        <v>0</v>
      </c>
      <c r="GG180" s="102">
        <f t="shared" ref="GG180:GG184" si="5784">SUM(I180,U180,AG180,AS180,BE180,BQ180,CC180,CO180,DA180,DM180,DY180,EK180,EW180)</f>
        <v>0</v>
      </c>
      <c r="GH180" s="102">
        <f t="shared" ref="GH180:GH184" si="5785">SUM(J180,V180,AH180,AT180,BF180,BR180,CD180,CP180,DB180,DN180,DZ180,EL180,EX180)</f>
        <v>0</v>
      </c>
      <c r="GI180" s="102">
        <f t="shared" ref="GI180:GI184" si="5786">SUM(K180,W180,AI180,AU180,BG180,BS180,CE180,CQ180,DC180,DO180,EA180,EM180,EY180)</f>
        <v>0</v>
      </c>
      <c r="GJ180" s="102">
        <f t="shared" ref="GJ180:GJ184" si="5787">SUM(L180,X180,AJ180,AV180,BH180,BT180,CF180,CR180,DD180,DP180,EB180,EN180,EZ180)</f>
        <v>3</v>
      </c>
      <c r="GK180" s="102">
        <f t="shared" ref="GK180:GK184" si="5788">SUM(M180,Y180,AK180,AW180,BI180,BU180,CG180,CS180,DE180,DQ180,EC180,EO180,FA180)</f>
        <v>383509.47000000003</v>
      </c>
      <c r="GL180" s="102">
        <f t="shared" ref="GL180:GL184" si="5789">SUM(N180,Z180,AL180,AX180,BJ180,BV180,CH180,CT180,DF180,DR180,ED180,EP180,FB180)</f>
        <v>0</v>
      </c>
      <c r="GM180" s="102">
        <f t="shared" ref="GM180:GM184" si="5790">SUM(O180,AA180,AM180,AY180,BK180,BW180,CI180,CU180,DG180,DS180,EE180,EQ180,FC180)</f>
        <v>0</v>
      </c>
      <c r="GN180" s="102">
        <f t="shared" ref="GN180:GN184" si="5791">SUM(P180,AB180,AN180,AZ180,BL180,BX180,CJ180,CV180,DH180,DT180,EF180,ER180,FD180)</f>
        <v>3</v>
      </c>
      <c r="GO180" s="102">
        <f t="shared" ref="GO180:GO184" si="5792">SUM(Q180,AC180,AO180,BA180,BM180,BY180,CK180,CW180,DI180,DU180,EG180,ES180,FE180)</f>
        <v>383509.47000000003</v>
      </c>
      <c r="GP180" s="102"/>
      <c r="GQ180" s="102"/>
      <c r="GR180" s="147"/>
      <c r="GS180" s="81"/>
      <c r="GT180" s="183">
        <v>127836.4878</v>
      </c>
      <c r="GU180" s="183">
        <f t="shared" si="4432"/>
        <v>127836.49</v>
      </c>
    </row>
    <row r="181" spans="2:203" ht="27" hidden="1" customHeight="1" x14ac:dyDescent="0.2">
      <c r="B181" s="81" t="s">
        <v>242</v>
      </c>
      <c r="C181" s="173" t="s">
        <v>243</v>
      </c>
      <c r="D181" s="174">
        <v>442</v>
      </c>
      <c r="E181" s="174" t="s">
        <v>245</v>
      </c>
      <c r="F181" s="89">
        <v>40</v>
      </c>
      <c r="G181" s="101">
        <v>127836.4878</v>
      </c>
      <c r="H181" s="102"/>
      <c r="I181" s="102"/>
      <c r="J181" s="102"/>
      <c r="K181" s="102"/>
      <c r="L181" s="102">
        <f>VLOOKUP($D181,'факт '!$D$7:$AQ$89,3,0)</f>
        <v>0</v>
      </c>
      <c r="M181" s="102">
        <f>VLOOKUP($D181,'факт '!$D$7:$AQ$89,4,0)</f>
        <v>0</v>
      </c>
      <c r="N181" s="102"/>
      <c r="O181" s="102"/>
      <c r="P181" s="102">
        <f t="shared" si="5730"/>
        <v>0</v>
      </c>
      <c r="Q181" s="102">
        <f t="shared" si="5731"/>
        <v>0</v>
      </c>
      <c r="R181" s="103">
        <f t="shared" si="5732"/>
        <v>0</v>
      </c>
      <c r="S181" s="103">
        <f t="shared" si="5078"/>
        <v>0</v>
      </c>
      <c r="T181" s="102"/>
      <c r="U181" s="102"/>
      <c r="V181" s="102"/>
      <c r="W181" s="102"/>
      <c r="X181" s="102">
        <f>VLOOKUP($D181,'факт '!$D$7:$AQ$89,7,0)</f>
        <v>0</v>
      </c>
      <c r="Y181" s="102">
        <f>VLOOKUP($D181,'факт '!$D$7:$AQ$89,8,0)</f>
        <v>0</v>
      </c>
      <c r="Z181" s="102">
        <f>VLOOKUP($D181,'факт '!$D$7:$AQ$89,9,0)</f>
        <v>0</v>
      </c>
      <c r="AA181" s="102">
        <f>VLOOKUP($D181,'факт '!$D$7:$AQ$89,10,0)</f>
        <v>0</v>
      </c>
      <c r="AB181" s="102">
        <f t="shared" si="5733"/>
        <v>0</v>
      </c>
      <c r="AC181" s="102">
        <f t="shared" si="5734"/>
        <v>0</v>
      </c>
      <c r="AD181" s="103">
        <f t="shared" si="5735"/>
        <v>0</v>
      </c>
      <c r="AE181" s="103">
        <f t="shared" si="5736"/>
        <v>0</v>
      </c>
      <c r="AF181" s="102"/>
      <c r="AG181" s="102"/>
      <c r="AH181" s="102"/>
      <c r="AI181" s="102"/>
      <c r="AJ181" s="102">
        <f>VLOOKUP($D181,'факт '!$D$7:$AQ$89,5,0)</f>
        <v>0</v>
      </c>
      <c r="AK181" s="102">
        <f>VLOOKUP($D181,'факт '!$D$7:$AQ$89,6,0)</f>
        <v>0</v>
      </c>
      <c r="AL181" s="102"/>
      <c r="AM181" s="102"/>
      <c r="AN181" s="102">
        <f t="shared" si="5737"/>
        <v>0</v>
      </c>
      <c r="AO181" s="102">
        <f t="shared" si="5738"/>
        <v>0</v>
      </c>
      <c r="AP181" s="103">
        <f t="shared" si="5739"/>
        <v>0</v>
      </c>
      <c r="AQ181" s="103">
        <f t="shared" si="5740"/>
        <v>0</v>
      </c>
      <c r="AR181" s="102"/>
      <c r="AS181" s="102"/>
      <c r="AT181" s="102"/>
      <c r="AU181" s="102"/>
      <c r="AV181" s="102">
        <f>VLOOKUP($D181,'факт '!$D$7:$AQ$89,11,0)</f>
        <v>0</v>
      </c>
      <c r="AW181" s="102">
        <f>VLOOKUP($D181,'факт '!$D$7:$AQ$89,12,0)</f>
        <v>0</v>
      </c>
      <c r="AX181" s="102"/>
      <c r="AY181" s="102"/>
      <c r="AZ181" s="102">
        <f t="shared" si="5741"/>
        <v>0</v>
      </c>
      <c r="BA181" s="102">
        <f t="shared" si="5742"/>
        <v>0</v>
      </c>
      <c r="BB181" s="103">
        <f t="shared" si="5743"/>
        <v>0</v>
      </c>
      <c r="BC181" s="103">
        <f t="shared" si="5744"/>
        <v>0</v>
      </c>
      <c r="BD181" s="102"/>
      <c r="BE181" s="102"/>
      <c r="BF181" s="102"/>
      <c r="BG181" s="102"/>
      <c r="BH181" s="102">
        <f>VLOOKUP($D181,'факт '!$D$7:$AQ$89,15,0)</f>
        <v>0</v>
      </c>
      <c r="BI181" s="102">
        <f>VLOOKUP($D181,'факт '!$D$7:$AQ$89,16,0)</f>
        <v>0</v>
      </c>
      <c r="BJ181" s="102">
        <f>VLOOKUP($D181,'факт '!$D$7:$AQ$89,17,0)</f>
        <v>0</v>
      </c>
      <c r="BK181" s="102">
        <f>VLOOKUP($D181,'факт '!$D$7:$AQ$89,18,0)</f>
        <v>0</v>
      </c>
      <c r="BL181" s="102">
        <f t="shared" si="5745"/>
        <v>0</v>
      </c>
      <c r="BM181" s="102">
        <f t="shared" si="5746"/>
        <v>0</v>
      </c>
      <c r="BN181" s="103">
        <f t="shared" si="5747"/>
        <v>0</v>
      </c>
      <c r="BO181" s="103">
        <f t="shared" si="5748"/>
        <v>0</v>
      </c>
      <c r="BP181" s="102"/>
      <c r="BQ181" s="102"/>
      <c r="BR181" s="102"/>
      <c r="BS181" s="102"/>
      <c r="BT181" s="102">
        <f>VLOOKUP($D181,'факт '!$D$7:$AQ$89,19,0)</f>
        <v>0</v>
      </c>
      <c r="BU181" s="102">
        <f>VLOOKUP($D181,'факт '!$D$7:$AQ$89,20,0)</f>
        <v>0</v>
      </c>
      <c r="BV181" s="102">
        <f>VLOOKUP($D181,'факт '!$D$7:$AQ$89,21,0)</f>
        <v>0</v>
      </c>
      <c r="BW181" s="102">
        <f>VLOOKUP($D181,'факт '!$D$7:$AQ$89,22,0)</f>
        <v>0</v>
      </c>
      <c r="BX181" s="102">
        <f t="shared" si="5749"/>
        <v>0</v>
      </c>
      <c r="BY181" s="102">
        <f t="shared" si="5750"/>
        <v>0</v>
      </c>
      <c r="BZ181" s="103">
        <f t="shared" si="5751"/>
        <v>0</v>
      </c>
      <c r="CA181" s="103">
        <f t="shared" si="5752"/>
        <v>0</v>
      </c>
      <c r="CB181" s="102"/>
      <c r="CC181" s="102"/>
      <c r="CD181" s="102"/>
      <c r="CE181" s="102"/>
      <c r="CF181" s="102">
        <f>VLOOKUP($D181,'факт '!$D$7:$AQ$89,23,0)</f>
        <v>0</v>
      </c>
      <c r="CG181" s="102">
        <f>VLOOKUP($D181,'факт '!$D$7:$AQ$89,24,0)</f>
        <v>0</v>
      </c>
      <c r="CH181" s="102">
        <f>VLOOKUP($D181,'факт '!$D$7:$AQ$89,25,0)</f>
        <v>0</v>
      </c>
      <c r="CI181" s="102">
        <f>VLOOKUP($D181,'факт '!$D$7:$AQ$89,26,0)</f>
        <v>0</v>
      </c>
      <c r="CJ181" s="102">
        <f t="shared" si="5753"/>
        <v>0</v>
      </c>
      <c r="CK181" s="102">
        <f t="shared" si="5754"/>
        <v>0</v>
      </c>
      <c r="CL181" s="103">
        <f t="shared" si="5755"/>
        <v>0</v>
      </c>
      <c r="CM181" s="103">
        <f t="shared" si="5756"/>
        <v>0</v>
      </c>
      <c r="CN181" s="102"/>
      <c r="CO181" s="102"/>
      <c r="CP181" s="102"/>
      <c r="CQ181" s="102"/>
      <c r="CR181" s="102">
        <f>VLOOKUP($D181,'факт '!$D$7:$AQ$89,27,0)</f>
        <v>0</v>
      </c>
      <c r="CS181" s="102">
        <f>VLOOKUP($D181,'факт '!$D$7:$AQ$89,28,0)</f>
        <v>0</v>
      </c>
      <c r="CT181" s="102">
        <f>VLOOKUP($D181,'факт '!$D$7:$AQ$89,29,0)</f>
        <v>0</v>
      </c>
      <c r="CU181" s="102">
        <f>VLOOKUP($D181,'факт '!$D$7:$AQ$89,30,0)</f>
        <v>0</v>
      </c>
      <c r="CV181" s="102">
        <f t="shared" si="5757"/>
        <v>0</v>
      </c>
      <c r="CW181" s="102">
        <f t="shared" si="5758"/>
        <v>0</v>
      </c>
      <c r="CX181" s="103">
        <f t="shared" si="5759"/>
        <v>0</v>
      </c>
      <c r="CY181" s="103">
        <f t="shared" si="5760"/>
        <v>0</v>
      </c>
      <c r="CZ181" s="102"/>
      <c r="DA181" s="102"/>
      <c r="DB181" s="102"/>
      <c r="DC181" s="102"/>
      <c r="DD181" s="102">
        <f>VLOOKUP($D181,'факт '!$D$7:$AQ$89,31,0)</f>
        <v>1</v>
      </c>
      <c r="DE181" s="102">
        <f>VLOOKUP($D181,'факт '!$D$7:$AQ$89,32,0)</f>
        <v>127836.49</v>
      </c>
      <c r="DF181" s="102"/>
      <c r="DG181" s="102"/>
      <c r="DH181" s="102">
        <f t="shared" si="5761"/>
        <v>1</v>
      </c>
      <c r="DI181" s="102">
        <f t="shared" si="5762"/>
        <v>127836.49</v>
      </c>
      <c r="DJ181" s="103">
        <f t="shared" si="5763"/>
        <v>1</v>
      </c>
      <c r="DK181" s="103">
        <f t="shared" si="5764"/>
        <v>127836.49</v>
      </c>
      <c r="DL181" s="102"/>
      <c r="DM181" s="102"/>
      <c r="DN181" s="102"/>
      <c r="DO181" s="102"/>
      <c r="DP181" s="102">
        <f>VLOOKUP($D181,'факт '!$D$7:$AQ$89,13,0)</f>
        <v>0</v>
      </c>
      <c r="DQ181" s="102">
        <f>VLOOKUP($D181,'факт '!$D$7:$AQ$89,14,0)</f>
        <v>0</v>
      </c>
      <c r="DR181" s="102"/>
      <c r="DS181" s="102"/>
      <c r="DT181" s="102">
        <f t="shared" si="5765"/>
        <v>0</v>
      </c>
      <c r="DU181" s="102">
        <f t="shared" si="5766"/>
        <v>0</v>
      </c>
      <c r="DV181" s="103">
        <f t="shared" si="5767"/>
        <v>0</v>
      </c>
      <c r="DW181" s="103">
        <f t="shared" si="5768"/>
        <v>0</v>
      </c>
      <c r="DX181" s="102"/>
      <c r="DY181" s="102"/>
      <c r="DZ181" s="102"/>
      <c r="EA181" s="102"/>
      <c r="EB181" s="102">
        <f>VLOOKUP($D181,'факт '!$D$7:$AQ$89,33,0)</f>
        <v>0</v>
      </c>
      <c r="EC181" s="102">
        <f>VLOOKUP($D181,'факт '!$D$7:$AQ$89,34,0)</f>
        <v>0</v>
      </c>
      <c r="ED181" s="102">
        <f>VLOOKUP($D181,'факт '!$D$7:$AQ$89,35,0)</f>
        <v>0</v>
      </c>
      <c r="EE181" s="102">
        <f>VLOOKUP($D181,'факт '!$D$7:$AQ$89,36,0)</f>
        <v>0</v>
      </c>
      <c r="EF181" s="102">
        <f t="shared" si="5769"/>
        <v>0</v>
      </c>
      <c r="EG181" s="102">
        <f t="shared" si="5770"/>
        <v>0</v>
      </c>
      <c r="EH181" s="103">
        <f t="shared" si="5771"/>
        <v>0</v>
      </c>
      <c r="EI181" s="103">
        <f t="shared" si="5772"/>
        <v>0</v>
      </c>
      <c r="EJ181" s="102"/>
      <c r="EK181" s="102"/>
      <c r="EL181" s="102"/>
      <c r="EM181" s="102"/>
      <c r="EN181" s="102">
        <f>VLOOKUP($D181,'факт '!$D$7:$AQ$89,37,0)</f>
        <v>0</v>
      </c>
      <c r="EO181" s="102">
        <f>VLOOKUP($D181,'факт '!$D$7:$AQ$89,38,0)</f>
        <v>0</v>
      </c>
      <c r="EP181" s="102">
        <f>VLOOKUP($D181,'факт '!$D$7:$AQ$89,39,0)</f>
        <v>0</v>
      </c>
      <c r="EQ181" s="102">
        <f>VLOOKUP($D181,'факт '!$D$7:$AQ$89,40,0)</f>
        <v>0</v>
      </c>
      <c r="ER181" s="102">
        <f t="shared" si="5773"/>
        <v>0</v>
      </c>
      <c r="ES181" s="102">
        <f t="shared" si="5774"/>
        <v>0</v>
      </c>
      <c r="ET181" s="103">
        <f t="shared" si="5775"/>
        <v>0</v>
      </c>
      <c r="EU181" s="103">
        <f t="shared" si="5776"/>
        <v>0</v>
      </c>
      <c r="EV181" s="102"/>
      <c r="EW181" s="102"/>
      <c r="EX181" s="102"/>
      <c r="EY181" s="102"/>
      <c r="EZ181" s="102"/>
      <c r="FA181" s="102"/>
      <c r="FB181" s="102"/>
      <c r="FC181" s="102"/>
      <c r="FD181" s="102">
        <f t="shared" si="5777"/>
        <v>0</v>
      </c>
      <c r="FE181" s="102">
        <f t="shared" si="5778"/>
        <v>0</v>
      </c>
      <c r="FF181" s="103">
        <f t="shared" si="5312"/>
        <v>0</v>
      </c>
      <c r="FG181" s="103">
        <f t="shared" si="5313"/>
        <v>0</v>
      </c>
      <c r="FH181" s="102"/>
      <c r="FI181" s="102"/>
      <c r="FJ181" s="102"/>
      <c r="FK181" s="102"/>
      <c r="FL181" s="102"/>
      <c r="FM181" s="102"/>
      <c r="FN181" s="102"/>
      <c r="FO181" s="102"/>
      <c r="FP181" s="102">
        <f t="shared" si="5779"/>
        <v>0</v>
      </c>
      <c r="FQ181" s="102">
        <f t="shared" si="5780"/>
        <v>0</v>
      </c>
      <c r="FR181" s="103">
        <f t="shared" si="5319"/>
        <v>0</v>
      </c>
      <c r="FS181" s="103">
        <f t="shared" si="5320"/>
        <v>0</v>
      </c>
      <c r="FT181" s="102"/>
      <c r="FU181" s="102"/>
      <c r="FV181" s="102"/>
      <c r="FW181" s="102"/>
      <c r="FX181" s="102"/>
      <c r="FY181" s="102"/>
      <c r="FZ181" s="102"/>
      <c r="GA181" s="102"/>
      <c r="GB181" s="102">
        <f t="shared" si="5781"/>
        <v>0</v>
      </c>
      <c r="GC181" s="102">
        <f t="shared" si="5782"/>
        <v>0</v>
      </c>
      <c r="GD181" s="103">
        <f t="shared" si="5326"/>
        <v>0</v>
      </c>
      <c r="GE181" s="103">
        <f t="shared" si="5327"/>
        <v>0</v>
      </c>
      <c r="GF181" s="102">
        <f t="shared" si="5783"/>
        <v>0</v>
      </c>
      <c r="GG181" s="102">
        <f t="shared" si="5784"/>
        <v>0</v>
      </c>
      <c r="GH181" s="102">
        <f t="shared" si="5785"/>
        <v>0</v>
      </c>
      <c r="GI181" s="102">
        <f t="shared" si="5786"/>
        <v>0</v>
      </c>
      <c r="GJ181" s="102">
        <f t="shared" si="5787"/>
        <v>1</v>
      </c>
      <c r="GK181" s="102">
        <f t="shared" si="5788"/>
        <v>127836.49</v>
      </c>
      <c r="GL181" s="102">
        <f t="shared" si="5789"/>
        <v>0</v>
      </c>
      <c r="GM181" s="102">
        <f t="shared" si="5790"/>
        <v>0</v>
      </c>
      <c r="GN181" s="102">
        <f t="shared" si="5791"/>
        <v>1</v>
      </c>
      <c r="GO181" s="102">
        <f t="shared" si="5792"/>
        <v>127836.49</v>
      </c>
      <c r="GP181" s="102"/>
      <c r="GQ181" s="102"/>
      <c r="GR181" s="147"/>
      <c r="GS181" s="81"/>
      <c r="GT181" s="183">
        <v>127836.4878</v>
      </c>
      <c r="GU181" s="183">
        <f t="shared" si="4432"/>
        <v>127836.49</v>
      </c>
    </row>
    <row r="182" spans="2:203" ht="27" hidden="1" customHeight="1" x14ac:dyDescent="0.2">
      <c r="B182" s="81" t="s">
        <v>242</v>
      </c>
      <c r="C182" s="173" t="s">
        <v>243</v>
      </c>
      <c r="D182" s="174">
        <v>443</v>
      </c>
      <c r="E182" s="174" t="s">
        <v>246</v>
      </c>
      <c r="F182" s="89">
        <v>40</v>
      </c>
      <c r="G182" s="101">
        <v>127836.4878</v>
      </c>
      <c r="H182" s="102"/>
      <c r="I182" s="102"/>
      <c r="J182" s="102"/>
      <c r="K182" s="102"/>
      <c r="L182" s="102">
        <f>VLOOKUP($D182,'факт '!$D$7:$AQ$89,3,0)</f>
        <v>0</v>
      </c>
      <c r="M182" s="102">
        <f>VLOOKUP($D182,'факт '!$D$7:$AQ$89,4,0)</f>
        <v>0</v>
      </c>
      <c r="N182" s="102"/>
      <c r="O182" s="102"/>
      <c r="P182" s="102">
        <f t="shared" si="5730"/>
        <v>0</v>
      </c>
      <c r="Q182" s="102">
        <f t="shared" si="5731"/>
        <v>0</v>
      </c>
      <c r="R182" s="103">
        <f t="shared" si="5732"/>
        <v>0</v>
      </c>
      <c r="S182" s="103">
        <f t="shared" si="5078"/>
        <v>0</v>
      </c>
      <c r="T182" s="102"/>
      <c r="U182" s="102"/>
      <c r="V182" s="102"/>
      <c r="W182" s="102"/>
      <c r="X182" s="102">
        <f>VLOOKUP($D182,'факт '!$D$7:$AQ$89,7,0)</f>
        <v>0</v>
      </c>
      <c r="Y182" s="102">
        <f>VLOOKUP($D182,'факт '!$D$7:$AQ$89,8,0)</f>
        <v>0</v>
      </c>
      <c r="Z182" s="102">
        <f>VLOOKUP($D182,'факт '!$D$7:$AQ$89,9,0)</f>
        <v>0</v>
      </c>
      <c r="AA182" s="102">
        <f>VLOOKUP($D182,'факт '!$D$7:$AQ$89,10,0)</f>
        <v>0</v>
      </c>
      <c r="AB182" s="102">
        <f t="shared" si="5733"/>
        <v>0</v>
      </c>
      <c r="AC182" s="102">
        <f t="shared" si="5734"/>
        <v>0</v>
      </c>
      <c r="AD182" s="103">
        <f t="shared" si="5735"/>
        <v>0</v>
      </c>
      <c r="AE182" s="103">
        <f t="shared" si="5736"/>
        <v>0</v>
      </c>
      <c r="AF182" s="102"/>
      <c r="AG182" s="102"/>
      <c r="AH182" s="102"/>
      <c r="AI182" s="102"/>
      <c r="AJ182" s="102">
        <f>VLOOKUP($D182,'факт '!$D$7:$AQ$89,5,0)</f>
        <v>0</v>
      </c>
      <c r="AK182" s="102">
        <f>VLOOKUP($D182,'факт '!$D$7:$AQ$89,6,0)</f>
        <v>0</v>
      </c>
      <c r="AL182" s="102"/>
      <c r="AM182" s="102"/>
      <c r="AN182" s="102">
        <f t="shared" si="5737"/>
        <v>0</v>
      </c>
      <c r="AO182" s="102">
        <f t="shared" si="5738"/>
        <v>0</v>
      </c>
      <c r="AP182" s="103">
        <f t="shared" si="5739"/>
        <v>0</v>
      </c>
      <c r="AQ182" s="103">
        <f t="shared" si="5740"/>
        <v>0</v>
      </c>
      <c r="AR182" s="102"/>
      <c r="AS182" s="102"/>
      <c r="AT182" s="102"/>
      <c r="AU182" s="102"/>
      <c r="AV182" s="102">
        <f>VLOOKUP($D182,'факт '!$D$7:$AQ$89,11,0)</f>
        <v>0</v>
      </c>
      <c r="AW182" s="102">
        <f>VLOOKUP($D182,'факт '!$D$7:$AQ$89,12,0)</f>
        <v>0</v>
      </c>
      <c r="AX182" s="102"/>
      <c r="AY182" s="102"/>
      <c r="AZ182" s="102">
        <f t="shared" si="5741"/>
        <v>0</v>
      </c>
      <c r="BA182" s="102">
        <f t="shared" si="5742"/>
        <v>0</v>
      </c>
      <c r="BB182" s="103">
        <f t="shared" si="5743"/>
        <v>0</v>
      </c>
      <c r="BC182" s="103">
        <f t="shared" si="5744"/>
        <v>0</v>
      </c>
      <c r="BD182" s="102"/>
      <c r="BE182" s="102"/>
      <c r="BF182" s="102"/>
      <c r="BG182" s="102"/>
      <c r="BH182" s="102">
        <f>VLOOKUP($D182,'факт '!$D$7:$AQ$89,15,0)</f>
        <v>2</v>
      </c>
      <c r="BI182" s="102">
        <f>VLOOKUP($D182,'факт '!$D$7:$AQ$89,16,0)</f>
        <v>255672.98</v>
      </c>
      <c r="BJ182" s="102">
        <f>VLOOKUP($D182,'факт '!$D$7:$AQ$89,17,0)</f>
        <v>0</v>
      </c>
      <c r="BK182" s="102">
        <f>VLOOKUP($D182,'факт '!$D$7:$AQ$89,18,0)</f>
        <v>0</v>
      </c>
      <c r="BL182" s="102">
        <f t="shared" si="5745"/>
        <v>2</v>
      </c>
      <c r="BM182" s="102">
        <f t="shared" si="5746"/>
        <v>255672.98</v>
      </c>
      <c r="BN182" s="103">
        <f t="shared" si="5747"/>
        <v>2</v>
      </c>
      <c r="BO182" s="103">
        <f t="shared" si="5748"/>
        <v>255672.98</v>
      </c>
      <c r="BP182" s="102"/>
      <c r="BQ182" s="102"/>
      <c r="BR182" s="102"/>
      <c r="BS182" s="102"/>
      <c r="BT182" s="102">
        <f>VLOOKUP($D182,'факт '!$D$7:$AQ$89,19,0)</f>
        <v>0</v>
      </c>
      <c r="BU182" s="102">
        <f>VLOOKUP($D182,'факт '!$D$7:$AQ$89,20,0)</f>
        <v>0</v>
      </c>
      <c r="BV182" s="102">
        <f>VLOOKUP($D182,'факт '!$D$7:$AQ$89,21,0)</f>
        <v>0</v>
      </c>
      <c r="BW182" s="102">
        <f>VLOOKUP($D182,'факт '!$D$7:$AQ$89,22,0)</f>
        <v>0</v>
      </c>
      <c r="BX182" s="102">
        <f t="shared" si="5749"/>
        <v>0</v>
      </c>
      <c r="BY182" s="102">
        <f t="shared" si="5750"/>
        <v>0</v>
      </c>
      <c r="BZ182" s="103">
        <f t="shared" si="5751"/>
        <v>0</v>
      </c>
      <c r="CA182" s="103">
        <f t="shared" si="5752"/>
        <v>0</v>
      </c>
      <c r="CB182" s="102"/>
      <c r="CC182" s="102"/>
      <c r="CD182" s="102"/>
      <c r="CE182" s="102"/>
      <c r="CF182" s="102">
        <f>VLOOKUP($D182,'факт '!$D$7:$AQ$89,23,0)</f>
        <v>0</v>
      </c>
      <c r="CG182" s="102">
        <f>VLOOKUP($D182,'факт '!$D$7:$AQ$89,24,0)</f>
        <v>0</v>
      </c>
      <c r="CH182" s="102">
        <f>VLOOKUP($D182,'факт '!$D$7:$AQ$89,25,0)</f>
        <v>0</v>
      </c>
      <c r="CI182" s="102">
        <f>VLOOKUP($D182,'факт '!$D$7:$AQ$89,26,0)</f>
        <v>0</v>
      </c>
      <c r="CJ182" s="102">
        <f t="shared" si="5753"/>
        <v>0</v>
      </c>
      <c r="CK182" s="102">
        <f t="shared" si="5754"/>
        <v>0</v>
      </c>
      <c r="CL182" s="103">
        <f t="shared" si="5755"/>
        <v>0</v>
      </c>
      <c r="CM182" s="103">
        <f t="shared" si="5756"/>
        <v>0</v>
      </c>
      <c r="CN182" s="102"/>
      <c r="CO182" s="102"/>
      <c r="CP182" s="102"/>
      <c r="CQ182" s="102"/>
      <c r="CR182" s="102">
        <f>VLOOKUP($D182,'факт '!$D$7:$AQ$89,27,0)</f>
        <v>0</v>
      </c>
      <c r="CS182" s="102">
        <f>VLOOKUP($D182,'факт '!$D$7:$AQ$89,28,0)</f>
        <v>0</v>
      </c>
      <c r="CT182" s="102">
        <f>VLOOKUP($D182,'факт '!$D$7:$AQ$89,29,0)</f>
        <v>0</v>
      </c>
      <c r="CU182" s="102">
        <f>VLOOKUP($D182,'факт '!$D$7:$AQ$89,30,0)</f>
        <v>0</v>
      </c>
      <c r="CV182" s="102">
        <f t="shared" si="5757"/>
        <v>0</v>
      </c>
      <c r="CW182" s="102">
        <f t="shared" si="5758"/>
        <v>0</v>
      </c>
      <c r="CX182" s="103">
        <f t="shared" si="5759"/>
        <v>0</v>
      </c>
      <c r="CY182" s="103">
        <f t="shared" si="5760"/>
        <v>0</v>
      </c>
      <c r="CZ182" s="102"/>
      <c r="DA182" s="102"/>
      <c r="DB182" s="102"/>
      <c r="DC182" s="102"/>
      <c r="DD182" s="102">
        <f>VLOOKUP($D182,'факт '!$D$7:$AQ$89,31,0)</f>
        <v>0</v>
      </c>
      <c r="DE182" s="102">
        <f>VLOOKUP($D182,'факт '!$D$7:$AQ$89,32,0)</f>
        <v>0</v>
      </c>
      <c r="DF182" s="102"/>
      <c r="DG182" s="102"/>
      <c r="DH182" s="102">
        <f t="shared" si="5761"/>
        <v>0</v>
      </c>
      <c r="DI182" s="102">
        <f t="shared" si="5762"/>
        <v>0</v>
      </c>
      <c r="DJ182" s="103">
        <f t="shared" si="5763"/>
        <v>0</v>
      </c>
      <c r="DK182" s="103">
        <f t="shared" si="5764"/>
        <v>0</v>
      </c>
      <c r="DL182" s="102"/>
      <c r="DM182" s="102"/>
      <c r="DN182" s="102"/>
      <c r="DO182" s="102"/>
      <c r="DP182" s="102">
        <f>VLOOKUP($D182,'факт '!$D$7:$AQ$89,13,0)</f>
        <v>0</v>
      </c>
      <c r="DQ182" s="102">
        <f>VLOOKUP($D182,'факт '!$D$7:$AQ$89,14,0)</f>
        <v>0</v>
      </c>
      <c r="DR182" s="102"/>
      <c r="DS182" s="102"/>
      <c r="DT182" s="102">
        <f t="shared" si="5765"/>
        <v>0</v>
      </c>
      <c r="DU182" s="102">
        <f t="shared" si="5766"/>
        <v>0</v>
      </c>
      <c r="DV182" s="103">
        <f t="shared" si="5767"/>
        <v>0</v>
      </c>
      <c r="DW182" s="103">
        <f t="shared" si="5768"/>
        <v>0</v>
      </c>
      <c r="DX182" s="102"/>
      <c r="DY182" s="102"/>
      <c r="DZ182" s="102"/>
      <c r="EA182" s="102"/>
      <c r="EB182" s="102">
        <f>VLOOKUP($D182,'факт '!$D$7:$AQ$89,33,0)</f>
        <v>0</v>
      </c>
      <c r="EC182" s="102">
        <f>VLOOKUP($D182,'факт '!$D$7:$AQ$89,34,0)</f>
        <v>0</v>
      </c>
      <c r="ED182" s="102">
        <f>VLOOKUP($D182,'факт '!$D$7:$AQ$89,35,0)</f>
        <v>0</v>
      </c>
      <c r="EE182" s="102">
        <f>VLOOKUP($D182,'факт '!$D$7:$AQ$89,36,0)</f>
        <v>0</v>
      </c>
      <c r="EF182" s="102">
        <f t="shared" si="5769"/>
        <v>0</v>
      </c>
      <c r="EG182" s="102">
        <f t="shared" si="5770"/>
        <v>0</v>
      </c>
      <c r="EH182" s="103">
        <f t="shared" si="5771"/>
        <v>0</v>
      </c>
      <c r="EI182" s="103">
        <f t="shared" si="5772"/>
        <v>0</v>
      </c>
      <c r="EJ182" s="102"/>
      <c r="EK182" s="102"/>
      <c r="EL182" s="102"/>
      <c r="EM182" s="102"/>
      <c r="EN182" s="102">
        <f>VLOOKUP($D182,'факт '!$D$7:$AQ$89,37,0)</f>
        <v>0</v>
      </c>
      <c r="EO182" s="102">
        <f>VLOOKUP($D182,'факт '!$D$7:$AQ$89,38,0)</f>
        <v>0</v>
      </c>
      <c r="EP182" s="102">
        <f>VLOOKUP($D182,'факт '!$D$7:$AQ$89,39,0)</f>
        <v>0</v>
      </c>
      <c r="EQ182" s="102">
        <f>VLOOKUP($D182,'факт '!$D$7:$AQ$89,40,0)</f>
        <v>0</v>
      </c>
      <c r="ER182" s="102">
        <f t="shared" si="5773"/>
        <v>0</v>
      </c>
      <c r="ES182" s="102">
        <f t="shared" si="5774"/>
        <v>0</v>
      </c>
      <c r="ET182" s="103">
        <f t="shared" si="5775"/>
        <v>0</v>
      </c>
      <c r="EU182" s="103">
        <f t="shared" si="5776"/>
        <v>0</v>
      </c>
      <c r="EV182" s="102"/>
      <c r="EW182" s="102"/>
      <c r="EX182" s="102"/>
      <c r="EY182" s="102"/>
      <c r="EZ182" s="102"/>
      <c r="FA182" s="102"/>
      <c r="FB182" s="102"/>
      <c r="FC182" s="102"/>
      <c r="FD182" s="102">
        <f t="shared" si="5777"/>
        <v>0</v>
      </c>
      <c r="FE182" s="102">
        <f t="shared" si="5778"/>
        <v>0</v>
      </c>
      <c r="FF182" s="103">
        <f t="shared" si="5312"/>
        <v>0</v>
      </c>
      <c r="FG182" s="103">
        <f t="shared" si="5313"/>
        <v>0</v>
      </c>
      <c r="FH182" s="102"/>
      <c r="FI182" s="102"/>
      <c r="FJ182" s="102"/>
      <c r="FK182" s="102"/>
      <c r="FL182" s="102"/>
      <c r="FM182" s="102"/>
      <c r="FN182" s="102"/>
      <c r="FO182" s="102"/>
      <c r="FP182" s="102">
        <f t="shared" si="5779"/>
        <v>0</v>
      </c>
      <c r="FQ182" s="102">
        <f t="shared" si="5780"/>
        <v>0</v>
      </c>
      <c r="FR182" s="103">
        <f t="shared" si="5319"/>
        <v>0</v>
      </c>
      <c r="FS182" s="103">
        <f t="shared" si="5320"/>
        <v>0</v>
      </c>
      <c r="FT182" s="102"/>
      <c r="FU182" s="102"/>
      <c r="FV182" s="102"/>
      <c r="FW182" s="102"/>
      <c r="FX182" s="102"/>
      <c r="FY182" s="102"/>
      <c r="FZ182" s="102"/>
      <c r="GA182" s="102"/>
      <c r="GB182" s="102">
        <f t="shared" si="5781"/>
        <v>0</v>
      </c>
      <c r="GC182" s="102">
        <f t="shared" si="5782"/>
        <v>0</v>
      </c>
      <c r="GD182" s="103">
        <f t="shared" si="5326"/>
        <v>0</v>
      </c>
      <c r="GE182" s="103">
        <f t="shared" si="5327"/>
        <v>0</v>
      </c>
      <c r="GF182" s="102">
        <f t="shared" si="5783"/>
        <v>0</v>
      </c>
      <c r="GG182" s="102">
        <f t="shared" si="5784"/>
        <v>0</v>
      </c>
      <c r="GH182" s="102">
        <f t="shared" si="5785"/>
        <v>0</v>
      </c>
      <c r="GI182" s="102">
        <f t="shared" si="5786"/>
        <v>0</v>
      </c>
      <c r="GJ182" s="102">
        <f t="shared" si="5787"/>
        <v>2</v>
      </c>
      <c r="GK182" s="102">
        <f t="shared" si="5788"/>
        <v>255672.98</v>
      </c>
      <c r="GL182" s="102">
        <f t="shared" si="5789"/>
        <v>0</v>
      </c>
      <c r="GM182" s="102">
        <f t="shared" si="5790"/>
        <v>0</v>
      </c>
      <c r="GN182" s="102">
        <f t="shared" si="5791"/>
        <v>2</v>
      </c>
      <c r="GO182" s="102">
        <f t="shared" si="5792"/>
        <v>255672.98</v>
      </c>
      <c r="GP182" s="102"/>
      <c r="GQ182" s="102"/>
      <c r="GR182" s="147"/>
      <c r="GS182" s="81"/>
      <c r="GT182" s="183">
        <v>127836.4878</v>
      </c>
      <c r="GU182" s="183">
        <f t="shared" si="4432"/>
        <v>127836.49</v>
      </c>
    </row>
    <row r="183" spans="2:203" ht="27" hidden="1" customHeight="1" x14ac:dyDescent="0.2">
      <c r="B183" s="81" t="s">
        <v>242</v>
      </c>
      <c r="C183" s="173" t="s">
        <v>243</v>
      </c>
      <c r="D183" s="174">
        <v>444</v>
      </c>
      <c r="E183" s="174" t="s">
        <v>247</v>
      </c>
      <c r="F183" s="89">
        <v>40</v>
      </c>
      <c r="G183" s="101">
        <v>127836.4878</v>
      </c>
      <c r="H183" s="102"/>
      <c r="I183" s="102"/>
      <c r="J183" s="102"/>
      <c r="K183" s="102"/>
      <c r="L183" s="102">
        <f>VLOOKUP($D183,'факт '!$D$7:$AQ$89,3,0)</f>
        <v>0</v>
      </c>
      <c r="M183" s="102">
        <f>VLOOKUP($D183,'факт '!$D$7:$AQ$89,4,0)</f>
        <v>0</v>
      </c>
      <c r="N183" s="102"/>
      <c r="O183" s="102"/>
      <c r="P183" s="102">
        <f t="shared" si="5730"/>
        <v>0</v>
      </c>
      <c r="Q183" s="102">
        <f t="shared" si="5731"/>
        <v>0</v>
      </c>
      <c r="R183" s="103">
        <f t="shared" si="5732"/>
        <v>0</v>
      </c>
      <c r="S183" s="103">
        <f t="shared" si="5078"/>
        <v>0</v>
      </c>
      <c r="T183" s="102"/>
      <c r="U183" s="102"/>
      <c r="V183" s="102"/>
      <c r="W183" s="102"/>
      <c r="X183" s="102">
        <f>VLOOKUP($D183,'факт '!$D$7:$AQ$89,7,0)</f>
        <v>0</v>
      </c>
      <c r="Y183" s="102">
        <f>VLOOKUP($D183,'факт '!$D$7:$AQ$89,8,0)</f>
        <v>0</v>
      </c>
      <c r="Z183" s="102">
        <f>VLOOKUP($D183,'факт '!$D$7:$AQ$89,9,0)</f>
        <v>0</v>
      </c>
      <c r="AA183" s="102">
        <f>VLOOKUP($D183,'факт '!$D$7:$AQ$89,10,0)</f>
        <v>0</v>
      </c>
      <c r="AB183" s="102">
        <f t="shared" si="5733"/>
        <v>0</v>
      </c>
      <c r="AC183" s="102">
        <f t="shared" si="5734"/>
        <v>0</v>
      </c>
      <c r="AD183" s="103">
        <f t="shared" si="5735"/>
        <v>0</v>
      </c>
      <c r="AE183" s="103">
        <f t="shared" si="5736"/>
        <v>0</v>
      </c>
      <c r="AF183" s="102"/>
      <c r="AG183" s="102"/>
      <c r="AH183" s="102"/>
      <c r="AI183" s="102"/>
      <c r="AJ183" s="102">
        <f>VLOOKUP($D183,'факт '!$D$7:$AQ$89,5,0)</f>
        <v>0</v>
      </c>
      <c r="AK183" s="102">
        <f>VLOOKUP($D183,'факт '!$D$7:$AQ$89,6,0)</f>
        <v>0</v>
      </c>
      <c r="AL183" s="102"/>
      <c r="AM183" s="102"/>
      <c r="AN183" s="102">
        <f t="shared" si="5737"/>
        <v>0</v>
      </c>
      <c r="AO183" s="102">
        <f t="shared" si="5738"/>
        <v>0</v>
      </c>
      <c r="AP183" s="103">
        <f t="shared" si="5739"/>
        <v>0</v>
      </c>
      <c r="AQ183" s="103">
        <f t="shared" si="5740"/>
        <v>0</v>
      </c>
      <c r="AR183" s="102"/>
      <c r="AS183" s="102"/>
      <c r="AT183" s="102"/>
      <c r="AU183" s="102"/>
      <c r="AV183" s="102">
        <f>VLOOKUP($D183,'факт '!$D$7:$AQ$89,11,0)</f>
        <v>0</v>
      </c>
      <c r="AW183" s="102">
        <f>VLOOKUP($D183,'факт '!$D$7:$AQ$89,12,0)</f>
        <v>0</v>
      </c>
      <c r="AX183" s="102"/>
      <c r="AY183" s="102"/>
      <c r="AZ183" s="102">
        <f t="shared" si="5741"/>
        <v>0</v>
      </c>
      <c r="BA183" s="102">
        <f t="shared" si="5742"/>
        <v>0</v>
      </c>
      <c r="BB183" s="103">
        <f t="shared" si="5743"/>
        <v>0</v>
      </c>
      <c r="BC183" s="103">
        <f t="shared" si="5744"/>
        <v>0</v>
      </c>
      <c r="BD183" s="102"/>
      <c r="BE183" s="102"/>
      <c r="BF183" s="102"/>
      <c r="BG183" s="102"/>
      <c r="BH183" s="102">
        <f>VLOOKUP($D183,'факт '!$D$7:$AQ$89,15,0)</f>
        <v>1</v>
      </c>
      <c r="BI183" s="102">
        <f>VLOOKUP($D183,'факт '!$D$7:$AQ$89,16,0)</f>
        <v>127836.49</v>
      </c>
      <c r="BJ183" s="102">
        <f>VLOOKUP($D183,'факт '!$D$7:$AQ$89,17,0)</f>
        <v>0</v>
      </c>
      <c r="BK183" s="102">
        <f>VLOOKUP($D183,'факт '!$D$7:$AQ$89,18,0)</f>
        <v>0</v>
      </c>
      <c r="BL183" s="102">
        <f t="shared" si="5745"/>
        <v>1</v>
      </c>
      <c r="BM183" s="102">
        <f t="shared" si="5746"/>
        <v>127836.49</v>
      </c>
      <c r="BN183" s="103">
        <f t="shared" si="5747"/>
        <v>1</v>
      </c>
      <c r="BO183" s="103">
        <f t="shared" si="5748"/>
        <v>127836.49</v>
      </c>
      <c r="BP183" s="102"/>
      <c r="BQ183" s="102"/>
      <c r="BR183" s="102"/>
      <c r="BS183" s="102"/>
      <c r="BT183" s="102">
        <f>VLOOKUP($D183,'факт '!$D$7:$AQ$89,19,0)</f>
        <v>0</v>
      </c>
      <c r="BU183" s="102">
        <f>VLOOKUP($D183,'факт '!$D$7:$AQ$89,20,0)</f>
        <v>0</v>
      </c>
      <c r="BV183" s="102">
        <f>VLOOKUP($D183,'факт '!$D$7:$AQ$89,21,0)</f>
        <v>0</v>
      </c>
      <c r="BW183" s="102">
        <f>VLOOKUP($D183,'факт '!$D$7:$AQ$89,22,0)</f>
        <v>0</v>
      </c>
      <c r="BX183" s="102">
        <f t="shared" si="5749"/>
        <v>0</v>
      </c>
      <c r="BY183" s="102">
        <f t="shared" si="5750"/>
        <v>0</v>
      </c>
      <c r="BZ183" s="103">
        <f t="shared" si="5751"/>
        <v>0</v>
      </c>
      <c r="CA183" s="103">
        <f t="shared" si="5752"/>
        <v>0</v>
      </c>
      <c r="CB183" s="102"/>
      <c r="CC183" s="102"/>
      <c r="CD183" s="102"/>
      <c r="CE183" s="102"/>
      <c r="CF183" s="102">
        <f>VLOOKUP($D183,'факт '!$D$7:$AQ$89,23,0)</f>
        <v>0</v>
      </c>
      <c r="CG183" s="102">
        <f>VLOOKUP($D183,'факт '!$D$7:$AQ$89,24,0)</f>
        <v>0</v>
      </c>
      <c r="CH183" s="102">
        <f>VLOOKUP($D183,'факт '!$D$7:$AQ$89,25,0)</f>
        <v>0</v>
      </c>
      <c r="CI183" s="102">
        <f>VLOOKUP($D183,'факт '!$D$7:$AQ$89,26,0)</f>
        <v>0</v>
      </c>
      <c r="CJ183" s="102">
        <f t="shared" si="5753"/>
        <v>0</v>
      </c>
      <c r="CK183" s="102">
        <f t="shared" si="5754"/>
        <v>0</v>
      </c>
      <c r="CL183" s="103">
        <f t="shared" si="5755"/>
        <v>0</v>
      </c>
      <c r="CM183" s="103">
        <f t="shared" si="5756"/>
        <v>0</v>
      </c>
      <c r="CN183" s="102"/>
      <c r="CO183" s="102"/>
      <c r="CP183" s="102"/>
      <c r="CQ183" s="102"/>
      <c r="CR183" s="102">
        <f>VLOOKUP($D183,'факт '!$D$7:$AQ$89,27,0)</f>
        <v>0</v>
      </c>
      <c r="CS183" s="102">
        <f>VLOOKUP($D183,'факт '!$D$7:$AQ$89,28,0)</f>
        <v>0</v>
      </c>
      <c r="CT183" s="102">
        <f>VLOOKUP($D183,'факт '!$D$7:$AQ$89,29,0)</f>
        <v>0</v>
      </c>
      <c r="CU183" s="102">
        <f>VLOOKUP($D183,'факт '!$D$7:$AQ$89,30,0)</f>
        <v>0</v>
      </c>
      <c r="CV183" s="102">
        <f t="shared" si="5757"/>
        <v>0</v>
      </c>
      <c r="CW183" s="102">
        <f t="shared" si="5758"/>
        <v>0</v>
      </c>
      <c r="CX183" s="103">
        <f t="shared" si="5759"/>
        <v>0</v>
      </c>
      <c r="CY183" s="103">
        <f t="shared" si="5760"/>
        <v>0</v>
      </c>
      <c r="CZ183" s="102"/>
      <c r="DA183" s="102"/>
      <c r="DB183" s="102"/>
      <c r="DC183" s="102"/>
      <c r="DD183" s="102">
        <f>VLOOKUP($D183,'факт '!$D$7:$AQ$89,31,0)</f>
        <v>0</v>
      </c>
      <c r="DE183" s="102">
        <f>VLOOKUP($D183,'факт '!$D$7:$AQ$89,32,0)</f>
        <v>0</v>
      </c>
      <c r="DF183" s="102"/>
      <c r="DG183" s="102"/>
      <c r="DH183" s="102">
        <f t="shared" si="5761"/>
        <v>0</v>
      </c>
      <c r="DI183" s="102">
        <f t="shared" si="5762"/>
        <v>0</v>
      </c>
      <c r="DJ183" s="103">
        <f t="shared" si="5763"/>
        <v>0</v>
      </c>
      <c r="DK183" s="103">
        <f t="shared" si="5764"/>
        <v>0</v>
      </c>
      <c r="DL183" s="102"/>
      <c r="DM183" s="102"/>
      <c r="DN183" s="102"/>
      <c r="DO183" s="102"/>
      <c r="DP183" s="102">
        <f>VLOOKUP($D183,'факт '!$D$7:$AQ$89,13,0)</f>
        <v>0</v>
      </c>
      <c r="DQ183" s="102">
        <f>VLOOKUP($D183,'факт '!$D$7:$AQ$89,14,0)</f>
        <v>0</v>
      </c>
      <c r="DR183" s="102"/>
      <c r="DS183" s="102"/>
      <c r="DT183" s="102">
        <f t="shared" si="5765"/>
        <v>0</v>
      </c>
      <c r="DU183" s="102">
        <f t="shared" si="5766"/>
        <v>0</v>
      </c>
      <c r="DV183" s="103">
        <f t="shared" si="5767"/>
        <v>0</v>
      </c>
      <c r="DW183" s="103">
        <f t="shared" si="5768"/>
        <v>0</v>
      </c>
      <c r="DX183" s="102"/>
      <c r="DY183" s="102"/>
      <c r="DZ183" s="102"/>
      <c r="EA183" s="102"/>
      <c r="EB183" s="102">
        <f>VLOOKUP($D183,'факт '!$D$7:$AQ$89,33,0)</f>
        <v>0</v>
      </c>
      <c r="EC183" s="102">
        <f>VLOOKUP($D183,'факт '!$D$7:$AQ$89,34,0)</f>
        <v>0</v>
      </c>
      <c r="ED183" s="102">
        <f>VLOOKUP($D183,'факт '!$D$7:$AQ$89,35,0)</f>
        <v>0</v>
      </c>
      <c r="EE183" s="102">
        <f>VLOOKUP($D183,'факт '!$D$7:$AQ$89,36,0)</f>
        <v>0</v>
      </c>
      <c r="EF183" s="102">
        <f t="shared" si="5769"/>
        <v>0</v>
      </c>
      <c r="EG183" s="102">
        <f t="shared" si="5770"/>
        <v>0</v>
      </c>
      <c r="EH183" s="103">
        <f t="shared" si="5771"/>
        <v>0</v>
      </c>
      <c r="EI183" s="103">
        <f t="shared" si="5772"/>
        <v>0</v>
      </c>
      <c r="EJ183" s="102"/>
      <c r="EK183" s="102"/>
      <c r="EL183" s="102"/>
      <c r="EM183" s="102"/>
      <c r="EN183" s="102">
        <f>VLOOKUP($D183,'факт '!$D$7:$AQ$89,37,0)</f>
        <v>0</v>
      </c>
      <c r="EO183" s="102">
        <f>VLOOKUP($D183,'факт '!$D$7:$AQ$89,38,0)</f>
        <v>0</v>
      </c>
      <c r="EP183" s="102">
        <f>VLOOKUP($D183,'факт '!$D$7:$AQ$89,39,0)</f>
        <v>0</v>
      </c>
      <c r="EQ183" s="102">
        <f>VLOOKUP($D183,'факт '!$D$7:$AQ$89,40,0)</f>
        <v>0</v>
      </c>
      <c r="ER183" s="102">
        <f t="shared" si="5773"/>
        <v>0</v>
      </c>
      <c r="ES183" s="102">
        <f t="shared" si="5774"/>
        <v>0</v>
      </c>
      <c r="ET183" s="103">
        <f t="shared" si="5775"/>
        <v>0</v>
      </c>
      <c r="EU183" s="103">
        <f t="shared" si="5776"/>
        <v>0</v>
      </c>
      <c r="EV183" s="102"/>
      <c r="EW183" s="102"/>
      <c r="EX183" s="102"/>
      <c r="EY183" s="102"/>
      <c r="EZ183" s="102"/>
      <c r="FA183" s="102"/>
      <c r="FB183" s="102"/>
      <c r="FC183" s="102"/>
      <c r="FD183" s="102">
        <f t="shared" si="5777"/>
        <v>0</v>
      </c>
      <c r="FE183" s="102">
        <f t="shared" si="5778"/>
        <v>0</v>
      </c>
      <c r="FF183" s="103">
        <f t="shared" si="5312"/>
        <v>0</v>
      </c>
      <c r="FG183" s="103">
        <f t="shared" si="5313"/>
        <v>0</v>
      </c>
      <c r="FH183" s="102"/>
      <c r="FI183" s="102"/>
      <c r="FJ183" s="102"/>
      <c r="FK183" s="102"/>
      <c r="FL183" s="102"/>
      <c r="FM183" s="102"/>
      <c r="FN183" s="102"/>
      <c r="FO183" s="102"/>
      <c r="FP183" s="102">
        <f t="shared" si="5779"/>
        <v>0</v>
      </c>
      <c r="FQ183" s="102">
        <f t="shared" si="5780"/>
        <v>0</v>
      </c>
      <c r="FR183" s="103">
        <f t="shared" si="5319"/>
        <v>0</v>
      </c>
      <c r="FS183" s="103">
        <f t="shared" si="5320"/>
        <v>0</v>
      </c>
      <c r="FT183" s="102"/>
      <c r="FU183" s="102"/>
      <c r="FV183" s="102"/>
      <c r="FW183" s="102"/>
      <c r="FX183" s="102"/>
      <c r="FY183" s="102"/>
      <c r="FZ183" s="102"/>
      <c r="GA183" s="102"/>
      <c r="GB183" s="102">
        <f t="shared" si="5781"/>
        <v>0</v>
      </c>
      <c r="GC183" s="102">
        <f t="shared" si="5782"/>
        <v>0</v>
      </c>
      <c r="GD183" s="103">
        <f t="shared" si="5326"/>
        <v>0</v>
      </c>
      <c r="GE183" s="103">
        <f t="shared" si="5327"/>
        <v>0</v>
      </c>
      <c r="GF183" s="102">
        <f t="shared" si="5783"/>
        <v>0</v>
      </c>
      <c r="GG183" s="102">
        <f t="shared" si="5784"/>
        <v>0</v>
      </c>
      <c r="GH183" s="102">
        <f t="shared" si="5785"/>
        <v>0</v>
      </c>
      <c r="GI183" s="102">
        <f t="shared" si="5786"/>
        <v>0</v>
      </c>
      <c r="GJ183" s="102">
        <f t="shared" si="5787"/>
        <v>1</v>
      </c>
      <c r="GK183" s="102">
        <f t="shared" si="5788"/>
        <v>127836.49</v>
      </c>
      <c r="GL183" s="102">
        <f t="shared" si="5789"/>
        <v>0</v>
      </c>
      <c r="GM183" s="102">
        <f t="shared" si="5790"/>
        <v>0</v>
      </c>
      <c r="GN183" s="102">
        <f t="shared" si="5791"/>
        <v>1</v>
      </c>
      <c r="GO183" s="102">
        <f t="shared" si="5792"/>
        <v>127836.49</v>
      </c>
      <c r="GP183" s="102"/>
      <c r="GQ183" s="102"/>
      <c r="GR183" s="147"/>
      <c r="GS183" s="81"/>
      <c r="GT183" s="183">
        <v>127836.4878</v>
      </c>
      <c r="GU183" s="183">
        <f t="shared" si="4432"/>
        <v>127836.49</v>
      </c>
    </row>
    <row r="184" spans="2:203" ht="27" hidden="1" customHeight="1" x14ac:dyDescent="0.2">
      <c r="B184" s="81" t="s">
        <v>248</v>
      </c>
      <c r="C184" s="173" t="s">
        <v>249</v>
      </c>
      <c r="D184" s="174">
        <v>449</v>
      </c>
      <c r="E184" s="174" t="s">
        <v>250</v>
      </c>
      <c r="F184" s="89">
        <v>40</v>
      </c>
      <c r="G184" s="101">
        <v>127836.4878</v>
      </c>
      <c r="H184" s="102"/>
      <c r="I184" s="102"/>
      <c r="J184" s="102"/>
      <c r="K184" s="102"/>
      <c r="L184" s="102">
        <f>VLOOKUP($D184,'факт '!$D$7:$AQ$89,3,0)</f>
        <v>0</v>
      </c>
      <c r="M184" s="102">
        <f>VLOOKUP($D184,'факт '!$D$7:$AQ$89,4,0)</f>
        <v>0</v>
      </c>
      <c r="N184" s="102"/>
      <c r="O184" s="102"/>
      <c r="P184" s="102">
        <f t="shared" si="5730"/>
        <v>0</v>
      </c>
      <c r="Q184" s="102">
        <f t="shared" si="5731"/>
        <v>0</v>
      </c>
      <c r="R184" s="103">
        <f t="shared" si="5732"/>
        <v>0</v>
      </c>
      <c r="S184" s="103">
        <f t="shared" si="5078"/>
        <v>0</v>
      </c>
      <c r="T184" s="102"/>
      <c r="U184" s="102"/>
      <c r="V184" s="102"/>
      <c r="W184" s="102"/>
      <c r="X184" s="102">
        <f>VLOOKUP($D184,'факт '!$D$7:$AQ$89,7,0)</f>
        <v>0</v>
      </c>
      <c r="Y184" s="102">
        <f>VLOOKUP($D184,'факт '!$D$7:$AQ$89,8,0)</f>
        <v>0</v>
      </c>
      <c r="Z184" s="102">
        <f>VLOOKUP($D184,'факт '!$D$7:$AQ$89,9,0)</f>
        <v>0</v>
      </c>
      <c r="AA184" s="102">
        <f>VLOOKUP($D184,'факт '!$D$7:$AQ$89,10,0)</f>
        <v>0</v>
      </c>
      <c r="AB184" s="102">
        <f t="shared" si="5733"/>
        <v>0</v>
      </c>
      <c r="AC184" s="102">
        <f t="shared" si="5734"/>
        <v>0</v>
      </c>
      <c r="AD184" s="103">
        <f t="shared" si="5735"/>
        <v>0</v>
      </c>
      <c r="AE184" s="103">
        <f t="shared" si="5736"/>
        <v>0</v>
      </c>
      <c r="AF184" s="102"/>
      <c r="AG184" s="102"/>
      <c r="AH184" s="102"/>
      <c r="AI184" s="102"/>
      <c r="AJ184" s="102">
        <f>VLOOKUP($D184,'факт '!$D$7:$AQ$89,5,0)</f>
        <v>0</v>
      </c>
      <c r="AK184" s="102">
        <f>VLOOKUP($D184,'факт '!$D$7:$AQ$89,6,0)</f>
        <v>0</v>
      </c>
      <c r="AL184" s="102"/>
      <c r="AM184" s="102"/>
      <c r="AN184" s="102">
        <f t="shared" si="5737"/>
        <v>0</v>
      </c>
      <c r="AO184" s="102">
        <f t="shared" si="5738"/>
        <v>0</v>
      </c>
      <c r="AP184" s="103">
        <f t="shared" si="5739"/>
        <v>0</v>
      </c>
      <c r="AQ184" s="103">
        <f t="shared" si="5740"/>
        <v>0</v>
      </c>
      <c r="AR184" s="102"/>
      <c r="AS184" s="102"/>
      <c r="AT184" s="102"/>
      <c r="AU184" s="102"/>
      <c r="AV184" s="102">
        <f>VLOOKUP($D184,'факт '!$D$7:$AQ$89,11,0)</f>
        <v>0</v>
      </c>
      <c r="AW184" s="102">
        <f>VLOOKUP($D184,'факт '!$D$7:$AQ$89,12,0)</f>
        <v>0</v>
      </c>
      <c r="AX184" s="102"/>
      <c r="AY184" s="102"/>
      <c r="AZ184" s="102">
        <f t="shared" si="5741"/>
        <v>0</v>
      </c>
      <c r="BA184" s="102">
        <f t="shared" si="5742"/>
        <v>0</v>
      </c>
      <c r="BB184" s="103">
        <f t="shared" si="5743"/>
        <v>0</v>
      </c>
      <c r="BC184" s="103">
        <f t="shared" si="5744"/>
        <v>0</v>
      </c>
      <c r="BD184" s="102"/>
      <c r="BE184" s="102"/>
      <c r="BF184" s="102"/>
      <c r="BG184" s="102"/>
      <c r="BH184" s="102">
        <f>VLOOKUP($D184,'факт '!$D$7:$AQ$89,15,0)</f>
        <v>1</v>
      </c>
      <c r="BI184" s="102">
        <f>VLOOKUP($D184,'факт '!$D$7:$AQ$89,16,0)</f>
        <v>127836.49</v>
      </c>
      <c r="BJ184" s="102">
        <f>VLOOKUP($D184,'факт '!$D$7:$AQ$89,17,0)</f>
        <v>0</v>
      </c>
      <c r="BK184" s="102">
        <f>VLOOKUP($D184,'факт '!$D$7:$AQ$89,18,0)</f>
        <v>0</v>
      </c>
      <c r="BL184" s="102">
        <f t="shared" si="5745"/>
        <v>1</v>
      </c>
      <c r="BM184" s="102">
        <f t="shared" si="5746"/>
        <v>127836.49</v>
      </c>
      <c r="BN184" s="103">
        <f t="shared" si="5747"/>
        <v>1</v>
      </c>
      <c r="BO184" s="103">
        <f t="shared" si="5748"/>
        <v>127836.49</v>
      </c>
      <c r="BP184" s="102"/>
      <c r="BQ184" s="102"/>
      <c r="BR184" s="102"/>
      <c r="BS184" s="102"/>
      <c r="BT184" s="102">
        <f>VLOOKUP($D184,'факт '!$D$7:$AQ$89,19,0)</f>
        <v>0</v>
      </c>
      <c r="BU184" s="102">
        <f>VLOOKUP($D184,'факт '!$D$7:$AQ$89,20,0)</f>
        <v>0</v>
      </c>
      <c r="BV184" s="102">
        <f>VLOOKUP($D184,'факт '!$D$7:$AQ$89,21,0)</f>
        <v>0</v>
      </c>
      <c r="BW184" s="102">
        <f>VLOOKUP($D184,'факт '!$D$7:$AQ$89,22,0)</f>
        <v>0</v>
      </c>
      <c r="BX184" s="102">
        <f t="shared" si="5749"/>
        <v>0</v>
      </c>
      <c r="BY184" s="102">
        <f t="shared" si="5750"/>
        <v>0</v>
      </c>
      <c r="BZ184" s="103">
        <f t="shared" si="5751"/>
        <v>0</v>
      </c>
      <c r="CA184" s="103">
        <f t="shared" si="5752"/>
        <v>0</v>
      </c>
      <c r="CB184" s="102"/>
      <c r="CC184" s="102"/>
      <c r="CD184" s="102"/>
      <c r="CE184" s="102"/>
      <c r="CF184" s="102">
        <f>VLOOKUP($D184,'факт '!$D$7:$AQ$89,23,0)</f>
        <v>0</v>
      </c>
      <c r="CG184" s="102">
        <f>VLOOKUP($D184,'факт '!$D$7:$AQ$89,24,0)</f>
        <v>0</v>
      </c>
      <c r="CH184" s="102">
        <f>VLOOKUP($D184,'факт '!$D$7:$AQ$89,25,0)</f>
        <v>0</v>
      </c>
      <c r="CI184" s="102">
        <f>VLOOKUP($D184,'факт '!$D$7:$AQ$89,26,0)</f>
        <v>0</v>
      </c>
      <c r="CJ184" s="102">
        <f t="shared" si="5753"/>
        <v>0</v>
      </c>
      <c r="CK184" s="102">
        <f t="shared" si="5754"/>
        <v>0</v>
      </c>
      <c r="CL184" s="103">
        <f t="shared" si="5755"/>
        <v>0</v>
      </c>
      <c r="CM184" s="103">
        <f t="shared" si="5756"/>
        <v>0</v>
      </c>
      <c r="CN184" s="102"/>
      <c r="CO184" s="102"/>
      <c r="CP184" s="102"/>
      <c r="CQ184" s="102"/>
      <c r="CR184" s="102">
        <f>VLOOKUP($D184,'факт '!$D$7:$AQ$89,27,0)</f>
        <v>0</v>
      </c>
      <c r="CS184" s="102">
        <f>VLOOKUP($D184,'факт '!$D$7:$AQ$89,28,0)</f>
        <v>0</v>
      </c>
      <c r="CT184" s="102">
        <f>VLOOKUP($D184,'факт '!$D$7:$AQ$89,29,0)</f>
        <v>0</v>
      </c>
      <c r="CU184" s="102">
        <f>VLOOKUP($D184,'факт '!$D$7:$AQ$89,30,0)</f>
        <v>0</v>
      </c>
      <c r="CV184" s="102">
        <f t="shared" si="5757"/>
        <v>0</v>
      </c>
      <c r="CW184" s="102">
        <f t="shared" si="5758"/>
        <v>0</v>
      </c>
      <c r="CX184" s="103">
        <f t="shared" si="5759"/>
        <v>0</v>
      </c>
      <c r="CY184" s="103">
        <f t="shared" si="5760"/>
        <v>0</v>
      </c>
      <c r="CZ184" s="102"/>
      <c r="DA184" s="102"/>
      <c r="DB184" s="102"/>
      <c r="DC184" s="102"/>
      <c r="DD184" s="102">
        <f>VLOOKUP($D184,'факт '!$D$7:$AQ$89,31,0)</f>
        <v>8</v>
      </c>
      <c r="DE184" s="102">
        <f>VLOOKUP($D184,'факт '!$D$7:$AQ$89,32,0)</f>
        <v>1022691.92</v>
      </c>
      <c r="DF184" s="102"/>
      <c r="DG184" s="102"/>
      <c r="DH184" s="102">
        <f t="shared" si="5761"/>
        <v>8</v>
      </c>
      <c r="DI184" s="102">
        <f t="shared" si="5762"/>
        <v>1022691.92</v>
      </c>
      <c r="DJ184" s="103">
        <f t="shared" si="5763"/>
        <v>8</v>
      </c>
      <c r="DK184" s="103">
        <f t="shared" si="5764"/>
        <v>1022691.92</v>
      </c>
      <c r="DL184" s="102"/>
      <c r="DM184" s="102"/>
      <c r="DN184" s="102"/>
      <c r="DO184" s="102"/>
      <c r="DP184" s="102">
        <f>VLOOKUP($D184,'факт '!$D$7:$AQ$89,13,0)</f>
        <v>0</v>
      </c>
      <c r="DQ184" s="102">
        <f>VLOOKUP($D184,'факт '!$D$7:$AQ$89,14,0)</f>
        <v>0</v>
      </c>
      <c r="DR184" s="102"/>
      <c r="DS184" s="102"/>
      <c r="DT184" s="102">
        <f t="shared" si="5765"/>
        <v>0</v>
      </c>
      <c r="DU184" s="102">
        <f t="shared" si="5766"/>
        <v>0</v>
      </c>
      <c r="DV184" s="103">
        <f t="shared" si="5767"/>
        <v>0</v>
      </c>
      <c r="DW184" s="103">
        <f t="shared" si="5768"/>
        <v>0</v>
      </c>
      <c r="DX184" s="102"/>
      <c r="DY184" s="102"/>
      <c r="DZ184" s="102"/>
      <c r="EA184" s="102"/>
      <c r="EB184" s="102">
        <f>VLOOKUP($D184,'факт '!$D$7:$AQ$89,33,0)</f>
        <v>0</v>
      </c>
      <c r="EC184" s="102">
        <f>VLOOKUP($D184,'факт '!$D$7:$AQ$89,34,0)</f>
        <v>0</v>
      </c>
      <c r="ED184" s="102">
        <f>VLOOKUP($D184,'факт '!$D$7:$AQ$89,35,0)</f>
        <v>0</v>
      </c>
      <c r="EE184" s="102">
        <f>VLOOKUP($D184,'факт '!$D$7:$AQ$89,36,0)</f>
        <v>0</v>
      </c>
      <c r="EF184" s="102">
        <f t="shared" si="5769"/>
        <v>0</v>
      </c>
      <c r="EG184" s="102">
        <f t="shared" si="5770"/>
        <v>0</v>
      </c>
      <c r="EH184" s="103">
        <f t="shared" si="5771"/>
        <v>0</v>
      </c>
      <c r="EI184" s="103">
        <f t="shared" si="5772"/>
        <v>0</v>
      </c>
      <c r="EJ184" s="102"/>
      <c r="EK184" s="102"/>
      <c r="EL184" s="102"/>
      <c r="EM184" s="102"/>
      <c r="EN184" s="102">
        <f>VLOOKUP($D184,'факт '!$D$7:$AQ$89,37,0)</f>
        <v>0</v>
      </c>
      <c r="EO184" s="102">
        <f>VLOOKUP($D184,'факт '!$D$7:$AQ$89,38,0)</f>
        <v>0</v>
      </c>
      <c r="EP184" s="102">
        <f>VLOOKUP($D184,'факт '!$D$7:$AQ$89,39,0)</f>
        <v>0</v>
      </c>
      <c r="EQ184" s="102">
        <f>VLOOKUP($D184,'факт '!$D$7:$AQ$89,40,0)</f>
        <v>0</v>
      </c>
      <c r="ER184" s="102">
        <f t="shared" si="5773"/>
        <v>0</v>
      </c>
      <c r="ES184" s="102">
        <f t="shared" si="5774"/>
        <v>0</v>
      </c>
      <c r="ET184" s="103">
        <f t="shared" si="5775"/>
        <v>0</v>
      </c>
      <c r="EU184" s="103">
        <f t="shared" si="5776"/>
        <v>0</v>
      </c>
      <c r="EV184" s="102"/>
      <c r="EW184" s="102"/>
      <c r="EX184" s="102"/>
      <c r="EY184" s="102"/>
      <c r="EZ184" s="102"/>
      <c r="FA184" s="102"/>
      <c r="FB184" s="102"/>
      <c r="FC184" s="102"/>
      <c r="FD184" s="102">
        <f t="shared" si="5777"/>
        <v>0</v>
      </c>
      <c r="FE184" s="102">
        <f t="shared" si="5778"/>
        <v>0</v>
      </c>
      <c r="FF184" s="103">
        <f t="shared" si="5312"/>
        <v>0</v>
      </c>
      <c r="FG184" s="103">
        <f t="shared" si="5313"/>
        <v>0</v>
      </c>
      <c r="FH184" s="102"/>
      <c r="FI184" s="102"/>
      <c r="FJ184" s="102"/>
      <c r="FK184" s="102"/>
      <c r="FL184" s="102"/>
      <c r="FM184" s="102"/>
      <c r="FN184" s="102"/>
      <c r="FO184" s="102"/>
      <c r="FP184" s="102">
        <f t="shared" si="5779"/>
        <v>0</v>
      </c>
      <c r="FQ184" s="102">
        <f t="shared" si="5780"/>
        <v>0</v>
      </c>
      <c r="FR184" s="103">
        <f t="shared" si="5319"/>
        <v>0</v>
      </c>
      <c r="FS184" s="103">
        <f t="shared" si="5320"/>
        <v>0</v>
      </c>
      <c r="FT184" s="102"/>
      <c r="FU184" s="102"/>
      <c r="FV184" s="102"/>
      <c r="FW184" s="102"/>
      <c r="FX184" s="102"/>
      <c r="FY184" s="102"/>
      <c r="FZ184" s="102"/>
      <c r="GA184" s="102"/>
      <c r="GB184" s="102">
        <f t="shared" si="5781"/>
        <v>0</v>
      </c>
      <c r="GC184" s="102">
        <f t="shared" si="5782"/>
        <v>0</v>
      </c>
      <c r="GD184" s="103">
        <f t="shared" si="5326"/>
        <v>0</v>
      </c>
      <c r="GE184" s="103">
        <f t="shared" si="5327"/>
        <v>0</v>
      </c>
      <c r="GF184" s="102">
        <f t="shared" si="5783"/>
        <v>0</v>
      </c>
      <c r="GG184" s="102">
        <f t="shared" si="5784"/>
        <v>0</v>
      </c>
      <c r="GH184" s="102">
        <f t="shared" si="5785"/>
        <v>0</v>
      </c>
      <c r="GI184" s="102">
        <f t="shared" si="5786"/>
        <v>0</v>
      </c>
      <c r="GJ184" s="102">
        <f t="shared" si="5787"/>
        <v>9</v>
      </c>
      <c r="GK184" s="102">
        <f t="shared" si="5788"/>
        <v>1150528.4100000001</v>
      </c>
      <c r="GL184" s="102">
        <f t="shared" si="5789"/>
        <v>0</v>
      </c>
      <c r="GM184" s="102">
        <f t="shared" si="5790"/>
        <v>0</v>
      </c>
      <c r="GN184" s="102">
        <f t="shared" si="5791"/>
        <v>9</v>
      </c>
      <c r="GO184" s="102">
        <f t="shared" si="5792"/>
        <v>1150528.4100000001</v>
      </c>
      <c r="GP184" s="102"/>
      <c r="GQ184" s="102"/>
      <c r="GR184" s="147"/>
      <c r="GS184" s="81"/>
      <c r="GT184" s="183">
        <v>127836.4878</v>
      </c>
      <c r="GU184" s="183">
        <f t="shared" si="4432"/>
        <v>127836.49000000002</v>
      </c>
    </row>
    <row r="185" spans="2:203" ht="12.75" hidden="1" customHeight="1" x14ac:dyDescent="0.2">
      <c r="B185" s="81"/>
      <c r="C185" s="82"/>
      <c r="D185" s="89"/>
      <c r="E185" s="88"/>
      <c r="F185" s="89">
        <v>40</v>
      </c>
      <c r="G185" s="101">
        <v>127836.4878</v>
      </c>
      <c r="H185" s="102"/>
      <c r="I185" s="102"/>
      <c r="J185" s="102"/>
      <c r="K185" s="102"/>
      <c r="L185" s="102"/>
      <c r="M185" s="102"/>
      <c r="N185" s="102"/>
      <c r="O185" s="102"/>
      <c r="P185" s="102">
        <f t="shared" ref="P185" si="5793">SUM(L185+N185)</f>
        <v>0</v>
      </c>
      <c r="Q185" s="102">
        <f t="shared" ref="Q185" si="5794">SUM(M185+O185)</f>
        <v>0</v>
      </c>
      <c r="R185" s="103">
        <f t="shared" si="5077"/>
        <v>0</v>
      </c>
      <c r="S185" s="103">
        <f t="shared" si="5078"/>
        <v>0</v>
      </c>
      <c r="T185" s="102"/>
      <c r="U185" s="102"/>
      <c r="V185" s="102"/>
      <c r="W185" s="102"/>
      <c r="X185" s="102"/>
      <c r="Y185" s="102"/>
      <c r="Z185" s="102"/>
      <c r="AA185" s="102"/>
      <c r="AB185" s="102">
        <f t="shared" ref="AB185" si="5795">SUM(X185+Z185)</f>
        <v>0</v>
      </c>
      <c r="AC185" s="102">
        <f t="shared" ref="AC185" si="5796">SUM(Y185+AA185)</f>
        <v>0</v>
      </c>
      <c r="AD185" s="103">
        <f t="shared" si="5233"/>
        <v>0</v>
      </c>
      <c r="AE185" s="103">
        <f t="shared" si="5234"/>
        <v>0</v>
      </c>
      <c r="AF185" s="102"/>
      <c r="AG185" s="102"/>
      <c r="AH185" s="102"/>
      <c r="AI185" s="102"/>
      <c r="AJ185" s="102"/>
      <c r="AK185" s="102"/>
      <c r="AL185" s="102"/>
      <c r="AM185" s="102"/>
      <c r="AN185" s="102">
        <f t="shared" ref="AN185" si="5797">SUM(AJ185+AL185)</f>
        <v>0</v>
      </c>
      <c r="AO185" s="102">
        <f t="shared" ref="AO185" si="5798">SUM(AK185+AM185)</f>
        <v>0</v>
      </c>
      <c r="AP185" s="103">
        <f t="shared" si="5240"/>
        <v>0</v>
      </c>
      <c r="AQ185" s="103">
        <f t="shared" si="5241"/>
        <v>0</v>
      </c>
      <c r="AR185" s="102"/>
      <c r="AS185" s="102"/>
      <c r="AT185" s="102"/>
      <c r="AU185" s="102"/>
      <c r="AV185" s="102"/>
      <c r="AW185" s="102"/>
      <c r="AX185" s="102"/>
      <c r="AY185" s="102"/>
      <c r="AZ185" s="102">
        <f t="shared" ref="AZ185" si="5799">SUM(AV185+AX185)</f>
        <v>0</v>
      </c>
      <c r="BA185" s="102">
        <f t="shared" ref="BA185" si="5800">SUM(AW185+AY185)</f>
        <v>0</v>
      </c>
      <c r="BB185" s="103">
        <f t="shared" si="5247"/>
        <v>0</v>
      </c>
      <c r="BC185" s="103">
        <f t="shared" si="5248"/>
        <v>0</v>
      </c>
      <c r="BD185" s="102"/>
      <c r="BE185" s="102"/>
      <c r="BF185" s="102"/>
      <c r="BG185" s="102"/>
      <c r="BH185" s="102"/>
      <c r="BI185" s="102"/>
      <c r="BJ185" s="102"/>
      <c r="BK185" s="102"/>
      <c r="BL185" s="102">
        <f t="shared" ref="BL185" si="5801">SUM(BH185+BJ185)</f>
        <v>0</v>
      </c>
      <c r="BM185" s="102">
        <f t="shared" ref="BM185" si="5802">SUM(BI185+BK185)</f>
        <v>0</v>
      </c>
      <c r="BN185" s="103">
        <f t="shared" si="5254"/>
        <v>0</v>
      </c>
      <c r="BO185" s="103">
        <f t="shared" si="5255"/>
        <v>0</v>
      </c>
      <c r="BP185" s="102"/>
      <c r="BQ185" s="102"/>
      <c r="BR185" s="102"/>
      <c r="BS185" s="102"/>
      <c r="BT185" s="102"/>
      <c r="BU185" s="102"/>
      <c r="BV185" s="102"/>
      <c r="BW185" s="102"/>
      <c r="BX185" s="102">
        <f t="shared" ref="BX185" si="5803">SUM(BT185+BV185)</f>
        <v>0</v>
      </c>
      <c r="BY185" s="102">
        <f t="shared" ref="BY185" si="5804">SUM(BU185+BW185)</f>
        <v>0</v>
      </c>
      <c r="BZ185" s="103">
        <f t="shared" si="5261"/>
        <v>0</v>
      </c>
      <c r="CA185" s="103">
        <f t="shared" si="5262"/>
        <v>0</v>
      </c>
      <c r="CB185" s="102"/>
      <c r="CC185" s="102"/>
      <c r="CD185" s="102"/>
      <c r="CE185" s="102"/>
      <c r="CF185" s="102"/>
      <c r="CG185" s="102"/>
      <c r="CH185" s="102"/>
      <c r="CI185" s="102"/>
      <c r="CJ185" s="102">
        <f t="shared" ref="CJ185" si="5805">SUM(CF185+CH185)</f>
        <v>0</v>
      </c>
      <c r="CK185" s="102">
        <f t="shared" ref="CK185" si="5806">SUM(CG185+CI185)</f>
        <v>0</v>
      </c>
      <c r="CL185" s="103">
        <f t="shared" si="5269"/>
        <v>0</v>
      </c>
      <c r="CM185" s="103">
        <f t="shared" si="5270"/>
        <v>0</v>
      </c>
      <c r="CN185" s="102"/>
      <c r="CO185" s="102"/>
      <c r="CP185" s="102"/>
      <c r="CQ185" s="102"/>
      <c r="CR185" s="102"/>
      <c r="CS185" s="102"/>
      <c r="CT185" s="102"/>
      <c r="CU185" s="102"/>
      <c r="CV185" s="102">
        <f t="shared" ref="CV185" si="5807">SUM(CR185+CT185)</f>
        <v>0</v>
      </c>
      <c r="CW185" s="102">
        <f t="shared" ref="CW185" si="5808">SUM(CS185+CU185)</f>
        <v>0</v>
      </c>
      <c r="CX185" s="103">
        <f t="shared" si="5276"/>
        <v>0</v>
      </c>
      <c r="CY185" s="103">
        <f t="shared" si="5277"/>
        <v>0</v>
      </c>
      <c r="CZ185" s="102"/>
      <c r="DA185" s="102"/>
      <c r="DB185" s="102"/>
      <c r="DC185" s="102"/>
      <c r="DD185" s="102"/>
      <c r="DE185" s="102"/>
      <c r="DF185" s="102"/>
      <c r="DG185" s="102"/>
      <c r="DH185" s="102">
        <f t="shared" ref="DH185" si="5809">SUM(DD185+DF185)</f>
        <v>0</v>
      </c>
      <c r="DI185" s="102">
        <f t="shared" ref="DI185" si="5810">SUM(DE185+DG185)</f>
        <v>0</v>
      </c>
      <c r="DJ185" s="103">
        <f t="shared" si="5283"/>
        <v>0</v>
      </c>
      <c r="DK185" s="103">
        <f t="shared" si="5284"/>
        <v>0</v>
      </c>
      <c r="DL185" s="102"/>
      <c r="DM185" s="102"/>
      <c r="DN185" s="102"/>
      <c r="DO185" s="102"/>
      <c r="DP185" s="102"/>
      <c r="DQ185" s="102"/>
      <c r="DR185" s="102"/>
      <c r="DS185" s="102"/>
      <c r="DT185" s="102">
        <f t="shared" ref="DT185" si="5811">SUM(DP185+DR185)</f>
        <v>0</v>
      </c>
      <c r="DU185" s="102">
        <f t="shared" ref="DU185" si="5812">SUM(DQ185+DS185)</f>
        <v>0</v>
      </c>
      <c r="DV185" s="103">
        <f t="shared" si="5290"/>
        <v>0</v>
      </c>
      <c r="DW185" s="103">
        <f t="shared" si="5291"/>
        <v>0</v>
      </c>
      <c r="DX185" s="102"/>
      <c r="DY185" s="102"/>
      <c r="DZ185" s="102"/>
      <c r="EA185" s="102"/>
      <c r="EB185" s="102"/>
      <c r="EC185" s="102"/>
      <c r="ED185" s="102"/>
      <c r="EE185" s="102"/>
      <c r="EF185" s="102">
        <f t="shared" ref="EF185" si="5813">SUM(EB185+ED185)</f>
        <v>0</v>
      </c>
      <c r="EG185" s="102">
        <f t="shared" ref="EG185" si="5814">SUM(EC185+EE185)</f>
        <v>0</v>
      </c>
      <c r="EH185" s="103">
        <f t="shared" si="5297"/>
        <v>0</v>
      </c>
      <c r="EI185" s="103">
        <f t="shared" si="5298"/>
        <v>0</v>
      </c>
      <c r="EJ185" s="102"/>
      <c r="EK185" s="102"/>
      <c r="EL185" s="102"/>
      <c r="EM185" s="102"/>
      <c r="EN185" s="102"/>
      <c r="EO185" s="102"/>
      <c r="EP185" s="102"/>
      <c r="EQ185" s="102"/>
      <c r="ER185" s="102">
        <f t="shared" ref="ER185" si="5815">SUM(EN185+EP185)</f>
        <v>0</v>
      </c>
      <c r="ES185" s="102">
        <f t="shared" ref="ES185" si="5816">SUM(EO185+EQ185)</f>
        <v>0</v>
      </c>
      <c r="ET185" s="103">
        <f t="shared" si="5305"/>
        <v>0</v>
      </c>
      <c r="EU185" s="103">
        <f t="shared" si="5306"/>
        <v>0</v>
      </c>
      <c r="EV185" s="102"/>
      <c r="EW185" s="102"/>
      <c r="EX185" s="102"/>
      <c r="EY185" s="102"/>
      <c r="EZ185" s="102"/>
      <c r="FA185" s="102"/>
      <c r="FB185" s="102"/>
      <c r="FC185" s="102"/>
      <c r="FD185" s="102">
        <f t="shared" si="5777"/>
        <v>0</v>
      </c>
      <c r="FE185" s="102">
        <f t="shared" si="5778"/>
        <v>0</v>
      </c>
      <c r="FF185" s="103">
        <f t="shared" si="5312"/>
        <v>0</v>
      </c>
      <c r="FG185" s="103">
        <f t="shared" si="5313"/>
        <v>0</v>
      </c>
      <c r="FH185" s="102"/>
      <c r="FI185" s="102"/>
      <c r="FJ185" s="102"/>
      <c r="FK185" s="102"/>
      <c r="FL185" s="102"/>
      <c r="FM185" s="102"/>
      <c r="FN185" s="102"/>
      <c r="FO185" s="102"/>
      <c r="FP185" s="102">
        <f t="shared" si="5779"/>
        <v>0</v>
      </c>
      <c r="FQ185" s="102">
        <f t="shared" si="5780"/>
        <v>0</v>
      </c>
      <c r="FR185" s="103">
        <f t="shared" si="5319"/>
        <v>0</v>
      </c>
      <c r="FS185" s="103">
        <f t="shared" si="5320"/>
        <v>0</v>
      </c>
      <c r="FT185" s="102"/>
      <c r="FU185" s="102"/>
      <c r="FV185" s="102"/>
      <c r="FW185" s="102"/>
      <c r="FX185" s="102"/>
      <c r="FY185" s="102"/>
      <c r="FZ185" s="102"/>
      <c r="GA185" s="102"/>
      <c r="GB185" s="102">
        <f t="shared" si="5781"/>
        <v>0</v>
      </c>
      <c r="GC185" s="102">
        <f t="shared" si="5782"/>
        <v>0</v>
      </c>
      <c r="GD185" s="103">
        <f t="shared" si="5326"/>
        <v>0</v>
      </c>
      <c r="GE185" s="103">
        <f t="shared" si="5327"/>
        <v>0</v>
      </c>
      <c r="GF185" s="102"/>
      <c r="GG185" s="102"/>
      <c r="GH185" s="102"/>
      <c r="GI185" s="102"/>
      <c r="GJ185" s="102"/>
      <c r="GK185" s="102"/>
      <c r="GL185" s="102"/>
      <c r="GM185" s="102"/>
      <c r="GN185" s="102">
        <f t="shared" ref="GN185" si="5817">SUM(GJ185+GL185)</f>
        <v>0</v>
      </c>
      <c r="GO185" s="102">
        <f t="shared" ref="GO185" si="5818">SUM(GK185+GM185)</f>
        <v>0</v>
      </c>
      <c r="GP185" s="102"/>
      <c r="GQ185" s="102"/>
      <c r="GR185" s="147"/>
      <c r="GS185" s="81"/>
      <c r="GT185" s="183">
        <v>127836.4878</v>
      </c>
      <c r="GU185" s="183"/>
    </row>
    <row r="186" spans="2:203" hidden="1" x14ac:dyDescent="0.2">
      <c r="B186" s="105"/>
      <c r="C186" s="111"/>
      <c r="D186" s="111"/>
      <c r="E186" s="97" t="s">
        <v>74</v>
      </c>
      <c r="F186" s="108"/>
      <c r="G186" s="109"/>
      <c r="H186" s="110">
        <f>SUM(H187)</f>
        <v>0</v>
      </c>
      <c r="I186" s="110">
        <f t="shared" ref="I186:BT186" si="5819">SUM(I187)</f>
        <v>0</v>
      </c>
      <c r="J186" s="110">
        <f t="shared" si="5819"/>
        <v>0</v>
      </c>
      <c r="K186" s="110">
        <f t="shared" si="5819"/>
        <v>0</v>
      </c>
      <c r="L186" s="110">
        <f t="shared" si="5819"/>
        <v>0</v>
      </c>
      <c r="M186" s="110">
        <f t="shared" si="5819"/>
        <v>0</v>
      </c>
      <c r="N186" s="110">
        <f t="shared" si="5819"/>
        <v>0</v>
      </c>
      <c r="O186" s="110">
        <f t="shared" si="5819"/>
        <v>0</v>
      </c>
      <c r="P186" s="110">
        <f t="shared" si="5819"/>
        <v>0</v>
      </c>
      <c r="Q186" s="110">
        <f t="shared" si="5819"/>
        <v>0</v>
      </c>
      <c r="R186" s="103">
        <f t="shared" si="5077"/>
        <v>0</v>
      </c>
      <c r="S186" s="103">
        <f t="shared" si="5078"/>
        <v>0</v>
      </c>
      <c r="T186" s="110">
        <f t="shared" si="5819"/>
        <v>0</v>
      </c>
      <c r="U186" s="110">
        <f t="shared" si="5819"/>
        <v>0</v>
      </c>
      <c r="V186" s="110">
        <f t="shared" si="5819"/>
        <v>0</v>
      </c>
      <c r="W186" s="110">
        <f t="shared" si="5819"/>
        <v>0</v>
      </c>
      <c r="X186" s="110">
        <f t="shared" si="5819"/>
        <v>0</v>
      </c>
      <c r="Y186" s="110">
        <f t="shared" si="5819"/>
        <v>0</v>
      </c>
      <c r="Z186" s="110">
        <f t="shared" si="5819"/>
        <v>0</v>
      </c>
      <c r="AA186" s="110">
        <f t="shared" si="5819"/>
        <v>0</v>
      </c>
      <c r="AB186" s="110">
        <f t="shared" si="5819"/>
        <v>0</v>
      </c>
      <c r="AC186" s="110">
        <f t="shared" si="5819"/>
        <v>0</v>
      </c>
      <c r="AD186" s="103">
        <f t="shared" si="5233"/>
        <v>0</v>
      </c>
      <c r="AE186" s="103">
        <f t="shared" si="5234"/>
        <v>0</v>
      </c>
      <c r="AF186" s="110">
        <f t="shared" si="5819"/>
        <v>0</v>
      </c>
      <c r="AG186" s="110">
        <f t="shared" si="5819"/>
        <v>0</v>
      </c>
      <c r="AH186" s="110">
        <f t="shared" si="5819"/>
        <v>0</v>
      </c>
      <c r="AI186" s="110">
        <f t="shared" si="5819"/>
        <v>0</v>
      </c>
      <c r="AJ186" s="110">
        <f t="shared" si="5819"/>
        <v>0</v>
      </c>
      <c r="AK186" s="110">
        <f t="shared" si="5819"/>
        <v>0</v>
      </c>
      <c r="AL186" s="110">
        <f t="shared" si="5819"/>
        <v>0</v>
      </c>
      <c r="AM186" s="110">
        <f t="shared" si="5819"/>
        <v>0</v>
      </c>
      <c r="AN186" s="110">
        <f t="shared" si="5819"/>
        <v>0</v>
      </c>
      <c r="AO186" s="110">
        <f t="shared" si="5819"/>
        <v>0</v>
      </c>
      <c r="AP186" s="103">
        <f t="shared" si="5240"/>
        <v>0</v>
      </c>
      <c r="AQ186" s="103">
        <f t="shared" si="5241"/>
        <v>0</v>
      </c>
      <c r="AR186" s="110">
        <f t="shared" si="5819"/>
        <v>0</v>
      </c>
      <c r="AS186" s="110">
        <f t="shared" si="5819"/>
        <v>0</v>
      </c>
      <c r="AT186" s="110">
        <f t="shared" si="5819"/>
        <v>0</v>
      </c>
      <c r="AU186" s="110">
        <f t="shared" si="5819"/>
        <v>0</v>
      </c>
      <c r="AV186" s="110">
        <f t="shared" si="5819"/>
        <v>0</v>
      </c>
      <c r="AW186" s="110">
        <f t="shared" si="5819"/>
        <v>0</v>
      </c>
      <c r="AX186" s="110">
        <f t="shared" si="5819"/>
        <v>0</v>
      </c>
      <c r="AY186" s="110">
        <f t="shared" si="5819"/>
        <v>0</v>
      </c>
      <c r="AZ186" s="110">
        <f t="shared" si="5819"/>
        <v>0</v>
      </c>
      <c r="BA186" s="110">
        <f t="shared" si="5819"/>
        <v>0</v>
      </c>
      <c r="BB186" s="103">
        <f t="shared" si="5247"/>
        <v>0</v>
      </c>
      <c r="BC186" s="103">
        <f t="shared" si="5248"/>
        <v>0</v>
      </c>
      <c r="BD186" s="110">
        <f t="shared" si="5819"/>
        <v>8</v>
      </c>
      <c r="BE186" s="110">
        <f t="shared" si="5819"/>
        <v>1453035.1639999999</v>
      </c>
      <c r="BF186" s="110">
        <f t="shared" si="5819"/>
        <v>2</v>
      </c>
      <c r="BG186" s="110">
        <f t="shared" si="5819"/>
        <v>363258.79099999997</v>
      </c>
      <c r="BH186" s="110">
        <f t="shared" si="5819"/>
        <v>0</v>
      </c>
      <c r="BI186" s="110">
        <f t="shared" si="5819"/>
        <v>0</v>
      </c>
      <c r="BJ186" s="110">
        <f t="shared" si="5819"/>
        <v>0</v>
      </c>
      <c r="BK186" s="110">
        <f t="shared" si="5819"/>
        <v>0</v>
      </c>
      <c r="BL186" s="110">
        <f t="shared" si="5819"/>
        <v>0</v>
      </c>
      <c r="BM186" s="110">
        <f t="shared" si="5819"/>
        <v>0</v>
      </c>
      <c r="BN186" s="103">
        <f t="shared" si="5254"/>
        <v>-2</v>
      </c>
      <c r="BO186" s="103">
        <f t="shared" si="5255"/>
        <v>-363258.79099999997</v>
      </c>
      <c r="BP186" s="110">
        <f t="shared" si="5819"/>
        <v>0</v>
      </c>
      <c r="BQ186" s="110">
        <f t="shared" si="5819"/>
        <v>0</v>
      </c>
      <c r="BR186" s="110">
        <f t="shared" si="5819"/>
        <v>0</v>
      </c>
      <c r="BS186" s="110">
        <f t="shared" si="5819"/>
        <v>0</v>
      </c>
      <c r="BT186" s="110">
        <f t="shared" si="5819"/>
        <v>0</v>
      </c>
      <c r="BU186" s="110">
        <f t="shared" ref="BU186:BY186" si="5820">SUM(BU187)</f>
        <v>0</v>
      </c>
      <c r="BV186" s="110">
        <f t="shared" si="5820"/>
        <v>0</v>
      </c>
      <c r="BW186" s="110">
        <f t="shared" si="5820"/>
        <v>0</v>
      </c>
      <c r="BX186" s="110">
        <f t="shared" si="5820"/>
        <v>0</v>
      </c>
      <c r="BY186" s="110">
        <f t="shared" si="5820"/>
        <v>0</v>
      </c>
      <c r="BZ186" s="103">
        <f t="shared" si="5261"/>
        <v>0</v>
      </c>
      <c r="CA186" s="103">
        <f t="shared" si="5262"/>
        <v>0</v>
      </c>
      <c r="CB186" s="110">
        <f t="shared" ref="CB186:EF186" si="5821">SUM(CB187)</f>
        <v>0</v>
      </c>
      <c r="CC186" s="110">
        <f t="shared" si="5821"/>
        <v>0</v>
      </c>
      <c r="CD186" s="110">
        <f t="shared" si="5821"/>
        <v>0</v>
      </c>
      <c r="CE186" s="110">
        <f t="shared" si="5821"/>
        <v>0</v>
      </c>
      <c r="CF186" s="110">
        <f t="shared" si="5821"/>
        <v>0</v>
      </c>
      <c r="CG186" s="110">
        <f t="shared" si="5821"/>
        <v>0</v>
      </c>
      <c r="CH186" s="110">
        <f t="shared" si="5821"/>
        <v>0</v>
      </c>
      <c r="CI186" s="110">
        <f t="shared" si="5821"/>
        <v>0</v>
      </c>
      <c r="CJ186" s="110">
        <f t="shared" si="5821"/>
        <v>0</v>
      </c>
      <c r="CK186" s="110">
        <f t="shared" si="5821"/>
        <v>0</v>
      </c>
      <c r="CL186" s="103">
        <f t="shared" si="5269"/>
        <v>0</v>
      </c>
      <c r="CM186" s="103">
        <f t="shared" si="5270"/>
        <v>0</v>
      </c>
      <c r="CN186" s="110">
        <f t="shared" si="5821"/>
        <v>0</v>
      </c>
      <c r="CO186" s="110">
        <f t="shared" si="5821"/>
        <v>0</v>
      </c>
      <c r="CP186" s="110">
        <f t="shared" si="5821"/>
        <v>0</v>
      </c>
      <c r="CQ186" s="110">
        <f t="shared" si="5821"/>
        <v>0</v>
      </c>
      <c r="CR186" s="110">
        <f t="shared" si="5821"/>
        <v>0</v>
      </c>
      <c r="CS186" s="110">
        <f t="shared" si="5821"/>
        <v>0</v>
      </c>
      <c r="CT186" s="110">
        <f t="shared" si="5821"/>
        <v>0</v>
      </c>
      <c r="CU186" s="110">
        <f t="shared" si="5821"/>
        <v>0</v>
      </c>
      <c r="CV186" s="110">
        <f t="shared" si="5821"/>
        <v>0</v>
      </c>
      <c r="CW186" s="110">
        <f t="shared" si="5821"/>
        <v>0</v>
      </c>
      <c r="CX186" s="103">
        <f t="shared" si="5276"/>
        <v>0</v>
      </c>
      <c r="CY186" s="103">
        <f t="shared" si="5277"/>
        <v>0</v>
      </c>
      <c r="CZ186" s="110">
        <f t="shared" si="5821"/>
        <v>0</v>
      </c>
      <c r="DA186" s="110">
        <f t="shared" si="5821"/>
        <v>0</v>
      </c>
      <c r="DB186" s="110">
        <f t="shared" si="5821"/>
        <v>0</v>
      </c>
      <c r="DC186" s="110">
        <f t="shared" si="5821"/>
        <v>0</v>
      </c>
      <c r="DD186" s="110">
        <f t="shared" si="5821"/>
        <v>0</v>
      </c>
      <c r="DE186" s="110">
        <f t="shared" si="5821"/>
        <v>0</v>
      </c>
      <c r="DF186" s="110">
        <f t="shared" si="5821"/>
        <v>0</v>
      </c>
      <c r="DG186" s="110">
        <f t="shared" si="5821"/>
        <v>0</v>
      </c>
      <c r="DH186" s="110">
        <f t="shared" si="5821"/>
        <v>0</v>
      </c>
      <c r="DI186" s="110">
        <f t="shared" si="5821"/>
        <v>0</v>
      </c>
      <c r="DJ186" s="103">
        <f t="shared" si="5283"/>
        <v>0</v>
      </c>
      <c r="DK186" s="103">
        <f t="shared" si="5284"/>
        <v>0</v>
      </c>
      <c r="DL186" s="110">
        <f t="shared" si="5821"/>
        <v>0</v>
      </c>
      <c r="DM186" s="110">
        <f t="shared" si="5821"/>
        <v>0</v>
      </c>
      <c r="DN186" s="110">
        <f t="shared" si="5821"/>
        <v>0</v>
      </c>
      <c r="DO186" s="110">
        <f t="shared" si="5821"/>
        <v>0</v>
      </c>
      <c r="DP186" s="110">
        <f t="shared" si="5821"/>
        <v>0</v>
      </c>
      <c r="DQ186" s="110">
        <f t="shared" si="5821"/>
        <v>0</v>
      </c>
      <c r="DR186" s="110">
        <f t="shared" si="5821"/>
        <v>0</v>
      </c>
      <c r="DS186" s="110">
        <f t="shared" si="5821"/>
        <v>0</v>
      </c>
      <c r="DT186" s="110">
        <f t="shared" si="5821"/>
        <v>0</v>
      </c>
      <c r="DU186" s="110">
        <f t="shared" si="5821"/>
        <v>0</v>
      </c>
      <c r="DV186" s="103">
        <f t="shared" si="5290"/>
        <v>0</v>
      </c>
      <c r="DW186" s="103">
        <f t="shared" si="5291"/>
        <v>0</v>
      </c>
      <c r="DX186" s="110">
        <f t="shared" si="5821"/>
        <v>0</v>
      </c>
      <c r="DY186" s="110">
        <f t="shared" si="5821"/>
        <v>0</v>
      </c>
      <c r="DZ186" s="110">
        <f t="shared" si="5821"/>
        <v>0</v>
      </c>
      <c r="EA186" s="110">
        <f t="shared" si="5821"/>
        <v>0</v>
      </c>
      <c r="EB186" s="110">
        <f t="shared" si="5821"/>
        <v>0</v>
      </c>
      <c r="EC186" s="110">
        <f t="shared" si="5821"/>
        <v>0</v>
      </c>
      <c r="ED186" s="110">
        <f t="shared" si="5821"/>
        <v>0</v>
      </c>
      <c r="EE186" s="110">
        <f t="shared" si="5821"/>
        <v>0</v>
      </c>
      <c r="EF186" s="110">
        <f t="shared" si="5821"/>
        <v>0</v>
      </c>
      <c r="EG186" s="110">
        <f t="shared" ref="EG186" si="5822">SUM(EG187)</f>
        <v>0</v>
      </c>
      <c r="EH186" s="103">
        <f t="shared" si="5297"/>
        <v>0</v>
      </c>
      <c r="EI186" s="103">
        <f t="shared" si="5298"/>
        <v>0</v>
      </c>
      <c r="EJ186" s="110">
        <f t="shared" ref="EJ186:GQ186" si="5823">SUM(EJ187)</f>
        <v>0</v>
      </c>
      <c r="EK186" s="110">
        <f t="shared" si="5823"/>
        <v>0</v>
      </c>
      <c r="EL186" s="110">
        <f t="shared" si="5823"/>
        <v>0</v>
      </c>
      <c r="EM186" s="110">
        <f t="shared" si="5823"/>
        <v>0</v>
      </c>
      <c r="EN186" s="110">
        <f t="shared" si="5823"/>
        <v>0</v>
      </c>
      <c r="EO186" s="110">
        <f t="shared" si="5823"/>
        <v>0</v>
      </c>
      <c r="EP186" s="110">
        <f t="shared" si="5823"/>
        <v>0</v>
      </c>
      <c r="EQ186" s="110">
        <f t="shared" si="5823"/>
        <v>0</v>
      </c>
      <c r="ER186" s="110">
        <f t="shared" si="5823"/>
        <v>0</v>
      </c>
      <c r="ES186" s="110">
        <f t="shared" si="5823"/>
        <v>0</v>
      </c>
      <c r="ET186" s="103">
        <f t="shared" si="5305"/>
        <v>0</v>
      </c>
      <c r="EU186" s="103">
        <f t="shared" si="5306"/>
        <v>0</v>
      </c>
      <c r="EV186" s="110">
        <f t="shared" si="5823"/>
        <v>0</v>
      </c>
      <c r="EW186" s="110">
        <f t="shared" si="5823"/>
        <v>0</v>
      </c>
      <c r="EX186" s="110">
        <f t="shared" si="5823"/>
        <v>0</v>
      </c>
      <c r="EY186" s="110">
        <f t="shared" si="5823"/>
        <v>0</v>
      </c>
      <c r="EZ186" s="110">
        <f t="shared" si="5823"/>
        <v>0</v>
      </c>
      <c r="FA186" s="110">
        <f t="shared" si="5823"/>
        <v>0</v>
      </c>
      <c r="FB186" s="110">
        <f t="shared" si="5823"/>
        <v>0</v>
      </c>
      <c r="FC186" s="110">
        <f t="shared" si="5823"/>
        <v>0</v>
      </c>
      <c r="FD186" s="110">
        <f t="shared" si="5823"/>
        <v>0</v>
      </c>
      <c r="FE186" s="110">
        <f t="shared" si="5823"/>
        <v>0</v>
      </c>
      <c r="FF186" s="103">
        <f t="shared" si="5312"/>
        <v>0</v>
      </c>
      <c r="FG186" s="103">
        <f t="shared" si="5313"/>
        <v>0</v>
      </c>
      <c r="FH186" s="110">
        <f t="shared" si="5823"/>
        <v>0</v>
      </c>
      <c r="FI186" s="110">
        <f t="shared" si="5823"/>
        <v>0</v>
      </c>
      <c r="FJ186" s="110">
        <f t="shared" si="5823"/>
        <v>0</v>
      </c>
      <c r="FK186" s="110">
        <f t="shared" si="5823"/>
        <v>0</v>
      </c>
      <c r="FL186" s="110">
        <f t="shared" si="5823"/>
        <v>0</v>
      </c>
      <c r="FM186" s="110">
        <f t="shared" si="5823"/>
        <v>0</v>
      </c>
      <c r="FN186" s="110">
        <f t="shared" si="5823"/>
        <v>0</v>
      </c>
      <c r="FO186" s="110">
        <f t="shared" si="5823"/>
        <v>0</v>
      </c>
      <c r="FP186" s="110">
        <f t="shared" si="5823"/>
        <v>0</v>
      </c>
      <c r="FQ186" s="110">
        <f t="shared" si="5823"/>
        <v>0</v>
      </c>
      <c r="FR186" s="103">
        <f t="shared" si="5319"/>
        <v>0</v>
      </c>
      <c r="FS186" s="103">
        <f t="shared" si="5320"/>
        <v>0</v>
      </c>
      <c r="FT186" s="110">
        <f t="shared" si="5823"/>
        <v>0</v>
      </c>
      <c r="FU186" s="110">
        <f t="shared" si="5823"/>
        <v>0</v>
      </c>
      <c r="FV186" s="110">
        <f t="shared" si="5823"/>
        <v>0</v>
      </c>
      <c r="FW186" s="110">
        <f t="shared" si="5823"/>
        <v>0</v>
      </c>
      <c r="FX186" s="110">
        <f t="shared" si="5823"/>
        <v>0</v>
      </c>
      <c r="FY186" s="110">
        <f t="shared" si="5823"/>
        <v>0</v>
      </c>
      <c r="FZ186" s="110">
        <f t="shared" si="5823"/>
        <v>0</v>
      </c>
      <c r="GA186" s="110">
        <f t="shared" si="5823"/>
        <v>0</v>
      </c>
      <c r="GB186" s="110">
        <f t="shared" si="5823"/>
        <v>0</v>
      </c>
      <c r="GC186" s="110">
        <f t="shared" si="5823"/>
        <v>0</v>
      </c>
      <c r="GD186" s="103">
        <f t="shared" si="5326"/>
        <v>0</v>
      </c>
      <c r="GE186" s="103">
        <f t="shared" si="5327"/>
        <v>0</v>
      </c>
      <c r="GF186" s="110">
        <f t="shared" si="5823"/>
        <v>8</v>
      </c>
      <c r="GG186" s="110">
        <f t="shared" si="5823"/>
        <v>1453035.1639999999</v>
      </c>
      <c r="GH186" s="133">
        <f t="shared" ref="GH186:GH187" si="5824">SUM(GF186/12*$A$2)</f>
        <v>2</v>
      </c>
      <c r="GI186" s="199">
        <f t="shared" ref="GI186:GI187" si="5825">SUM(GG186/12*$A$2)</f>
        <v>363258.79099999997</v>
      </c>
      <c r="GJ186" s="110">
        <f t="shared" si="5823"/>
        <v>0</v>
      </c>
      <c r="GK186" s="110">
        <f t="shared" si="5823"/>
        <v>0</v>
      </c>
      <c r="GL186" s="110">
        <f t="shared" si="5823"/>
        <v>0</v>
      </c>
      <c r="GM186" s="110">
        <f t="shared" si="5823"/>
        <v>0</v>
      </c>
      <c r="GN186" s="110">
        <f t="shared" si="5823"/>
        <v>0</v>
      </c>
      <c r="GO186" s="110">
        <f t="shared" si="5823"/>
        <v>0</v>
      </c>
      <c r="GP186" s="110">
        <f t="shared" si="5823"/>
        <v>-2</v>
      </c>
      <c r="GQ186" s="110">
        <f t="shared" si="5823"/>
        <v>-363258.79099999997</v>
      </c>
      <c r="GR186" s="147"/>
      <c r="GS186" s="81"/>
      <c r="GT186" s="183"/>
      <c r="GU186" s="183"/>
    </row>
    <row r="187" spans="2:203" hidden="1" x14ac:dyDescent="0.2">
      <c r="B187" s="105"/>
      <c r="C187" s="111"/>
      <c r="D187" s="112"/>
      <c r="E187" s="127" t="s">
        <v>75</v>
      </c>
      <c r="F187" s="129">
        <v>41</v>
      </c>
      <c r="G187" s="130">
        <v>181629.39549999998</v>
      </c>
      <c r="H187" s="110"/>
      <c r="I187" s="110">
        <v>0</v>
      </c>
      <c r="J187" s="110">
        <f t="shared" si="278"/>
        <v>0</v>
      </c>
      <c r="K187" s="110">
        <f t="shared" si="279"/>
        <v>0</v>
      </c>
      <c r="L187" s="110">
        <f>SUM(L188:L189)</f>
        <v>0</v>
      </c>
      <c r="M187" s="110">
        <f t="shared" ref="M187:Q187" si="5826">SUM(M188:M189)</f>
        <v>0</v>
      </c>
      <c r="N187" s="110">
        <f t="shared" si="5826"/>
        <v>0</v>
      </c>
      <c r="O187" s="110">
        <f t="shared" si="5826"/>
        <v>0</v>
      </c>
      <c r="P187" s="110">
        <f t="shared" si="5826"/>
        <v>0</v>
      </c>
      <c r="Q187" s="110">
        <f t="shared" si="5826"/>
        <v>0</v>
      </c>
      <c r="R187" s="126">
        <f t="shared" si="5077"/>
        <v>0</v>
      </c>
      <c r="S187" s="126">
        <f t="shared" si="5078"/>
        <v>0</v>
      </c>
      <c r="T187" s="110"/>
      <c r="U187" s="110">
        <v>0</v>
      </c>
      <c r="V187" s="110">
        <f t="shared" si="281"/>
        <v>0</v>
      </c>
      <c r="W187" s="110">
        <f t="shared" si="282"/>
        <v>0</v>
      </c>
      <c r="X187" s="110">
        <f>SUM(X188:X189)</f>
        <v>0</v>
      </c>
      <c r="Y187" s="110">
        <f t="shared" ref="Y187" si="5827">SUM(Y188:Y189)</f>
        <v>0</v>
      </c>
      <c r="Z187" s="110">
        <f t="shared" ref="Z187" si="5828">SUM(Z188:Z189)</f>
        <v>0</v>
      </c>
      <c r="AA187" s="110">
        <f t="shared" ref="AA187" si="5829">SUM(AA188:AA189)</f>
        <v>0</v>
      </c>
      <c r="AB187" s="110">
        <f t="shared" ref="AB187" si="5830">SUM(AB188:AB189)</f>
        <v>0</v>
      </c>
      <c r="AC187" s="110">
        <f t="shared" ref="AC187" si="5831">SUM(AC188:AC189)</f>
        <v>0</v>
      </c>
      <c r="AD187" s="126">
        <f t="shared" si="5233"/>
        <v>0</v>
      </c>
      <c r="AE187" s="126">
        <f t="shared" si="5234"/>
        <v>0</v>
      </c>
      <c r="AF187" s="110">
        <f>VLOOKUP($E187,'ВМП план'!$B$8:$AL$43,12,0)</f>
        <v>0</v>
      </c>
      <c r="AG187" s="110">
        <f>VLOOKUP($E187,'ВМП план'!$B$8:$AL$43,13,0)</f>
        <v>0</v>
      </c>
      <c r="AH187" s="110">
        <f t="shared" si="288"/>
        <v>0</v>
      </c>
      <c r="AI187" s="110">
        <f t="shared" si="289"/>
        <v>0</v>
      </c>
      <c r="AJ187" s="110">
        <f>SUM(AJ188:AJ189)</f>
        <v>0</v>
      </c>
      <c r="AK187" s="110">
        <f t="shared" ref="AK187" si="5832">SUM(AK188:AK189)</f>
        <v>0</v>
      </c>
      <c r="AL187" s="110">
        <f t="shared" ref="AL187" si="5833">SUM(AL188:AL189)</f>
        <v>0</v>
      </c>
      <c r="AM187" s="110">
        <f t="shared" ref="AM187" si="5834">SUM(AM188:AM189)</f>
        <v>0</v>
      </c>
      <c r="AN187" s="110">
        <f t="shared" ref="AN187" si="5835">SUM(AN188:AN189)</f>
        <v>0</v>
      </c>
      <c r="AO187" s="110">
        <f t="shared" ref="AO187" si="5836">SUM(AO188:AO189)</f>
        <v>0</v>
      </c>
      <c r="AP187" s="126">
        <f t="shared" si="5240"/>
        <v>0</v>
      </c>
      <c r="AQ187" s="126">
        <f t="shared" si="5241"/>
        <v>0</v>
      </c>
      <c r="AR187" s="110"/>
      <c r="AS187" s="110"/>
      <c r="AT187" s="110">
        <f t="shared" si="295"/>
        <v>0</v>
      </c>
      <c r="AU187" s="110">
        <f t="shared" si="296"/>
        <v>0</v>
      </c>
      <c r="AV187" s="110">
        <f>SUM(AV188:AV189)</f>
        <v>0</v>
      </c>
      <c r="AW187" s="110">
        <f t="shared" ref="AW187" si="5837">SUM(AW188:AW189)</f>
        <v>0</v>
      </c>
      <c r="AX187" s="110">
        <f t="shared" ref="AX187" si="5838">SUM(AX188:AX189)</f>
        <v>0</v>
      </c>
      <c r="AY187" s="110">
        <f t="shared" ref="AY187" si="5839">SUM(AY188:AY189)</f>
        <v>0</v>
      </c>
      <c r="AZ187" s="110">
        <f t="shared" ref="AZ187" si="5840">SUM(AZ188:AZ189)</f>
        <v>0</v>
      </c>
      <c r="BA187" s="110">
        <f t="shared" ref="BA187" si="5841">SUM(BA188:BA189)</f>
        <v>0</v>
      </c>
      <c r="BB187" s="126">
        <f t="shared" si="5247"/>
        <v>0</v>
      </c>
      <c r="BC187" s="126">
        <f t="shared" si="5248"/>
        <v>0</v>
      </c>
      <c r="BD187" s="110">
        <v>8</v>
      </c>
      <c r="BE187" s="110">
        <v>1453035.1639999999</v>
      </c>
      <c r="BF187" s="110">
        <f t="shared" si="302"/>
        <v>2</v>
      </c>
      <c r="BG187" s="110">
        <f t="shared" si="303"/>
        <v>363258.79099999997</v>
      </c>
      <c r="BH187" s="110">
        <f>SUM(BH188:BH189)</f>
        <v>0</v>
      </c>
      <c r="BI187" s="110">
        <f t="shared" ref="BI187" si="5842">SUM(BI188:BI189)</f>
        <v>0</v>
      </c>
      <c r="BJ187" s="110">
        <f t="shared" ref="BJ187" si="5843">SUM(BJ188:BJ189)</f>
        <v>0</v>
      </c>
      <c r="BK187" s="110">
        <f t="shared" ref="BK187" si="5844">SUM(BK188:BK189)</f>
        <v>0</v>
      </c>
      <c r="BL187" s="110">
        <f t="shared" ref="BL187" si="5845">SUM(BL188:BL189)</f>
        <v>0</v>
      </c>
      <c r="BM187" s="110">
        <f t="shared" ref="BM187" si="5846">SUM(BM188:BM189)</f>
        <v>0</v>
      </c>
      <c r="BN187" s="126">
        <f t="shared" si="5254"/>
        <v>-2</v>
      </c>
      <c r="BO187" s="126">
        <f t="shared" si="5255"/>
        <v>-363258.79099999997</v>
      </c>
      <c r="BP187" s="110"/>
      <c r="BQ187" s="110"/>
      <c r="BR187" s="110">
        <f t="shared" si="309"/>
        <v>0</v>
      </c>
      <c r="BS187" s="110">
        <f t="shared" si="310"/>
        <v>0</v>
      </c>
      <c r="BT187" s="110">
        <f>SUM(BT188:BT189)</f>
        <v>0</v>
      </c>
      <c r="BU187" s="110">
        <f t="shared" ref="BU187" si="5847">SUM(BU188:BU189)</f>
        <v>0</v>
      </c>
      <c r="BV187" s="110">
        <f t="shared" ref="BV187" si="5848">SUM(BV188:BV189)</f>
        <v>0</v>
      </c>
      <c r="BW187" s="110">
        <f t="shared" ref="BW187" si="5849">SUM(BW188:BW189)</f>
        <v>0</v>
      </c>
      <c r="BX187" s="110">
        <f t="shared" ref="BX187" si="5850">SUM(BX188:BX189)</f>
        <v>0</v>
      </c>
      <c r="BY187" s="110">
        <f t="shared" ref="BY187" si="5851">SUM(BY188:BY189)</f>
        <v>0</v>
      </c>
      <c r="BZ187" s="126">
        <f t="shared" si="5261"/>
        <v>0</v>
      </c>
      <c r="CA187" s="126">
        <f t="shared" si="5262"/>
        <v>0</v>
      </c>
      <c r="CB187" s="110"/>
      <c r="CC187" s="110"/>
      <c r="CD187" s="110">
        <f t="shared" si="316"/>
        <v>0</v>
      </c>
      <c r="CE187" s="110">
        <f t="shared" si="317"/>
        <v>0</v>
      </c>
      <c r="CF187" s="110">
        <f>SUM(CF188:CF189)</f>
        <v>0</v>
      </c>
      <c r="CG187" s="110">
        <f t="shared" ref="CG187" si="5852">SUM(CG188:CG189)</f>
        <v>0</v>
      </c>
      <c r="CH187" s="110">
        <f t="shared" ref="CH187" si="5853">SUM(CH188:CH189)</f>
        <v>0</v>
      </c>
      <c r="CI187" s="110">
        <f t="shared" ref="CI187" si="5854">SUM(CI188:CI189)</f>
        <v>0</v>
      </c>
      <c r="CJ187" s="110">
        <f t="shared" ref="CJ187" si="5855">SUM(CJ188:CJ189)</f>
        <v>0</v>
      </c>
      <c r="CK187" s="110">
        <f t="shared" ref="CK187" si="5856">SUM(CK188:CK189)</f>
        <v>0</v>
      </c>
      <c r="CL187" s="126">
        <f t="shared" si="5269"/>
        <v>0</v>
      </c>
      <c r="CM187" s="126">
        <f t="shared" si="5270"/>
        <v>0</v>
      </c>
      <c r="CN187" s="110"/>
      <c r="CO187" s="110"/>
      <c r="CP187" s="110">
        <f t="shared" si="323"/>
        <v>0</v>
      </c>
      <c r="CQ187" s="110">
        <f t="shared" si="324"/>
        <v>0</v>
      </c>
      <c r="CR187" s="110">
        <f>SUM(CR188:CR189)</f>
        <v>0</v>
      </c>
      <c r="CS187" s="110">
        <f t="shared" ref="CS187" si="5857">SUM(CS188:CS189)</f>
        <v>0</v>
      </c>
      <c r="CT187" s="110">
        <f t="shared" ref="CT187" si="5858">SUM(CT188:CT189)</f>
        <v>0</v>
      </c>
      <c r="CU187" s="110">
        <f t="shared" ref="CU187" si="5859">SUM(CU188:CU189)</f>
        <v>0</v>
      </c>
      <c r="CV187" s="110">
        <f t="shared" ref="CV187" si="5860">SUM(CV188:CV189)</f>
        <v>0</v>
      </c>
      <c r="CW187" s="110">
        <f t="shared" ref="CW187" si="5861">SUM(CW188:CW189)</f>
        <v>0</v>
      </c>
      <c r="CX187" s="126">
        <f t="shared" si="5276"/>
        <v>0</v>
      </c>
      <c r="CY187" s="126">
        <f t="shared" si="5277"/>
        <v>0</v>
      </c>
      <c r="CZ187" s="110"/>
      <c r="DA187" s="110"/>
      <c r="DB187" s="110">
        <f t="shared" si="330"/>
        <v>0</v>
      </c>
      <c r="DC187" s="110">
        <f t="shared" si="331"/>
        <v>0</v>
      </c>
      <c r="DD187" s="110">
        <f>SUM(DD188:DD189)</f>
        <v>0</v>
      </c>
      <c r="DE187" s="110">
        <f t="shared" ref="DE187" si="5862">SUM(DE188:DE189)</f>
        <v>0</v>
      </c>
      <c r="DF187" s="110">
        <f t="shared" ref="DF187" si="5863">SUM(DF188:DF189)</f>
        <v>0</v>
      </c>
      <c r="DG187" s="110">
        <f t="shared" ref="DG187" si="5864">SUM(DG188:DG189)</f>
        <v>0</v>
      </c>
      <c r="DH187" s="110">
        <f t="shared" ref="DH187" si="5865">SUM(DH188:DH189)</f>
        <v>0</v>
      </c>
      <c r="DI187" s="110">
        <f t="shared" ref="DI187" si="5866">SUM(DI188:DI189)</f>
        <v>0</v>
      </c>
      <c r="DJ187" s="126">
        <f t="shared" si="5283"/>
        <v>0</v>
      </c>
      <c r="DK187" s="126">
        <f t="shared" si="5284"/>
        <v>0</v>
      </c>
      <c r="DL187" s="110"/>
      <c r="DM187" s="110"/>
      <c r="DN187" s="110">
        <f t="shared" si="337"/>
        <v>0</v>
      </c>
      <c r="DO187" s="110">
        <f t="shared" si="338"/>
        <v>0</v>
      </c>
      <c r="DP187" s="110">
        <f>SUM(DP188:DP189)</f>
        <v>0</v>
      </c>
      <c r="DQ187" s="110">
        <f t="shared" ref="DQ187" si="5867">SUM(DQ188:DQ189)</f>
        <v>0</v>
      </c>
      <c r="DR187" s="110">
        <f t="shared" ref="DR187" si="5868">SUM(DR188:DR189)</f>
        <v>0</v>
      </c>
      <c r="DS187" s="110">
        <f t="shared" ref="DS187" si="5869">SUM(DS188:DS189)</f>
        <v>0</v>
      </c>
      <c r="DT187" s="110">
        <f t="shared" ref="DT187" si="5870">SUM(DT188:DT189)</f>
        <v>0</v>
      </c>
      <c r="DU187" s="110">
        <f t="shared" ref="DU187" si="5871">SUM(DU188:DU189)</f>
        <v>0</v>
      </c>
      <c r="DV187" s="126">
        <f t="shared" si="5290"/>
        <v>0</v>
      </c>
      <c r="DW187" s="126">
        <f t="shared" si="5291"/>
        <v>0</v>
      </c>
      <c r="DX187" s="110"/>
      <c r="DY187" s="110">
        <v>0</v>
      </c>
      <c r="DZ187" s="110">
        <f t="shared" si="344"/>
        <v>0</v>
      </c>
      <c r="EA187" s="110">
        <f t="shared" si="345"/>
        <v>0</v>
      </c>
      <c r="EB187" s="110">
        <f>SUM(EB188:EB189)</f>
        <v>0</v>
      </c>
      <c r="EC187" s="110">
        <f t="shared" ref="EC187" si="5872">SUM(EC188:EC189)</f>
        <v>0</v>
      </c>
      <c r="ED187" s="110">
        <f t="shared" ref="ED187" si="5873">SUM(ED188:ED189)</f>
        <v>0</v>
      </c>
      <c r="EE187" s="110">
        <f t="shared" ref="EE187" si="5874">SUM(EE188:EE189)</f>
        <v>0</v>
      </c>
      <c r="EF187" s="110">
        <f t="shared" ref="EF187" si="5875">SUM(EF188:EF189)</f>
        <v>0</v>
      </c>
      <c r="EG187" s="110">
        <f t="shared" ref="EG187" si="5876">SUM(EG188:EG189)</f>
        <v>0</v>
      </c>
      <c r="EH187" s="126">
        <f t="shared" si="5297"/>
        <v>0</v>
      </c>
      <c r="EI187" s="126">
        <f t="shared" si="5298"/>
        <v>0</v>
      </c>
      <c r="EJ187" s="110"/>
      <c r="EK187" s="110">
        <v>0</v>
      </c>
      <c r="EL187" s="110">
        <f t="shared" si="351"/>
        <v>0</v>
      </c>
      <c r="EM187" s="110">
        <f t="shared" si="352"/>
        <v>0</v>
      </c>
      <c r="EN187" s="110">
        <f>SUM(EN188:EN189)</f>
        <v>0</v>
      </c>
      <c r="EO187" s="110">
        <f t="shared" ref="EO187" si="5877">SUM(EO188:EO189)</f>
        <v>0</v>
      </c>
      <c r="EP187" s="110">
        <f t="shared" ref="EP187" si="5878">SUM(EP188:EP189)</f>
        <v>0</v>
      </c>
      <c r="EQ187" s="110">
        <f t="shared" ref="EQ187" si="5879">SUM(EQ188:EQ189)</f>
        <v>0</v>
      </c>
      <c r="ER187" s="110">
        <f t="shared" ref="ER187" si="5880">SUM(ER188:ER189)</f>
        <v>0</v>
      </c>
      <c r="ES187" s="110">
        <f t="shared" ref="ES187" si="5881">SUM(ES188:ES189)</f>
        <v>0</v>
      </c>
      <c r="ET187" s="126">
        <f t="shared" si="5305"/>
        <v>0</v>
      </c>
      <c r="EU187" s="126">
        <f t="shared" si="5306"/>
        <v>0</v>
      </c>
      <c r="EV187" s="110"/>
      <c r="EW187" s="110"/>
      <c r="EX187" s="110">
        <f t="shared" si="358"/>
        <v>0</v>
      </c>
      <c r="EY187" s="110">
        <f t="shared" si="359"/>
        <v>0</v>
      </c>
      <c r="EZ187" s="110">
        <f>SUM(EZ188:EZ189)</f>
        <v>0</v>
      </c>
      <c r="FA187" s="110">
        <f t="shared" ref="FA187" si="5882">SUM(FA188:FA189)</f>
        <v>0</v>
      </c>
      <c r="FB187" s="110">
        <f t="shared" ref="FB187" si="5883">SUM(FB188:FB189)</f>
        <v>0</v>
      </c>
      <c r="FC187" s="110">
        <f t="shared" ref="FC187" si="5884">SUM(FC188:FC189)</f>
        <v>0</v>
      </c>
      <c r="FD187" s="110">
        <f t="shared" ref="FD187" si="5885">SUM(FD188:FD189)</f>
        <v>0</v>
      </c>
      <c r="FE187" s="110">
        <f t="shared" ref="FE187" si="5886">SUM(FE188:FE189)</f>
        <v>0</v>
      </c>
      <c r="FF187" s="126">
        <f t="shared" si="5312"/>
        <v>0</v>
      </c>
      <c r="FG187" s="126">
        <f t="shared" si="5313"/>
        <v>0</v>
      </c>
      <c r="FH187" s="110"/>
      <c r="FI187" s="110"/>
      <c r="FJ187" s="110">
        <f t="shared" si="365"/>
        <v>0</v>
      </c>
      <c r="FK187" s="110">
        <f t="shared" si="366"/>
        <v>0</v>
      </c>
      <c r="FL187" s="110">
        <f>SUM(FL188:FL189)</f>
        <v>0</v>
      </c>
      <c r="FM187" s="110">
        <f t="shared" ref="FM187" si="5887">SUM(FM188:FM189)</f>
        <v>0</v>
      </c>
      <c r="FN187" s="110">
        <f t="shared" ref="FN187" si="5888">SUM(FN188:FN189)</f>
        <v>0</v>
      </c>
      <c r="FO187" s="110">
        <f t="shared" ref="FO187" si="5889">SUM(FO188:FO189)</f>
        <v>0</v>
      </c>
      <c r="FP187" s="110">
        <f t="shared" ref="FP187" si="5890">SUM(FP188:FP189)</f>
        <v>0</v>
      </c>
      <c r="FQ187" s="110">
        <f t="shared" ref="FQ187" si="5891">SUM(FQ188:FQ189)</f>
        <v>0</v>
      </c>
      <c r="FR187" s="126">
        <f t="shared" si="5319"/>
        <v>0</v>
      </c>
      <c r="FS187" s="126">
        <f t="shared" si="5320"/>
        <v>0</v>
      </c>
      <c r="FT187" s="110"/>
      <c r="FU187" s="110"/>
      <c r="FV187" s="110">
        <f t="shared" si="372"/>
        <v>0</v>
      </c>
      <c r="FW187" s="110">
        <f t="shared" si="373"/>
        <v>0</v>
      </c>
      <c r="FX187" s="110">
        <f>SUM(FX188:FX189)</f>
        <v>0</v>
      </c>
      <c r="FY187" s="110">
        <f t="shared" ref="FY187" si="5892">SUM(FY188:FY189)</f>
        <v>0</v>
      </c>
      <c r="FZ187" s="110">
        <f t="shared" ref="FZ187" si="5893">SUM(FZ188:FZ189)</f>
        <v>0</v>
      </c>
      <c r="GA187" s="110">
        <f t="shared" ref="GA187" si="5894">SUM(GA188:GA189)</f>
        <v>0</v>
      </c>
      <c r="GB187" s="110">
        <f t="shared" ref="GB187" si="5895">SUM(GB188:GB189)</f>
        <v>0</v>
      </c>
      <c r="GC187" s="110">
        <f t="shared" ref="GC187" si="5896">SUM(GC188:GC189)</f>
        <v>0</v>
      </c>
      <c r="GD187" s="126">
        <f t="shared" si="5326"/>
        <v>0</v>
      </c>
      <c r="GE187" s="126">
        <f t="shared" si="5327"/>
        <v>0</v>
      </c>
      <c r="GF187" s="110">
        <f t="shared" ref="GF187:GG187" si="5897">H187+T187+AF187+AR187+BD187+BP187+CB187+CN187+CZ187+DL187+DX187+EJ187+EV187+FH187+FT187</f>
        <v>8</v>
      </c>
      <c r="GG187" s="110">
        <f t="shared" si="5897"/>
        <v>1453035.1639999999</v>
      </c>
      <c r="GH187" s="133">
        <f t="shared" si="5824"/>
        <v>2</v>
      </c>
      <c r="GI187" s="199">
        <f t="shared" si="5825"/>
        <v>363258.79099999997</v>
      </c>
      <c r="GJ187" s="110">
        <f>SUM(GJ188:GJ189)</f>
        <v>0</v>
      </c>
      <c r="GK187" s="110">
        <f t="shared" ref="GK187" si="5898">SUM(GK188:GK189)</f>
        <v>0</v>
      </c>
      <c r="GL187" s="110">
        <f t="shared" ref="GL187" si="5899">SUM(GL188:GL189)</f>
        <v>0</v>
      </c>
      <c r="GM187" s="110">
        <f t="shared" ref="GM187" si="5900">SUM(GM188:GM189)</f>
        <v>0</v>
      </c>
      <c r="GN187" s="110">
        <f t="shared" ref="GN187" si="5901">SUM(GN188:GN189)</f>
        <v>0</v>
      </c>
      <c r="GO187" s="110">
        <f t="shared" ref="GO187" si="5902">SUM(GO188:GO189)</f>
        <v>0</v>
      </c>
      <c r="GP187" s="110">
        <f>SUM(GJ187-GH187)</f>
        <v>-2</v>
      </c>
      <c r="GQ187" s="110">
        <f>SUM(GK187-GI187)</f>
        <v>-363258.79099999997</v>
      </c>
      <c r="GR187" s="147"/>
      <c r="GS187" s="81"/>
      <c r="GT187" s="183">
        <v>181629.39549999998</v>
      </c>
      <c r="GU187" s="183"/>
    </row>
    <row r="188" spans="2:203" hidden="1" x14ac:dyDescent="0.2">
      <c r="B188" s="81"/>
      <c r="C188" s="82"/>
      <c r="D188" s="89"/>
      <c r="E188" s="88"/>
      <c r="F188" s="89"/>
      <c r="G188" s="101"/>
      <c r="H188" s="102"/>
      <c r="I188" s="102"/>
      <c r="J188" s="102"/>
      <c r="K188" s="102"/>
      <c r="L188" s="102"/>
      <c r="M188" s="102"/>
      <c r="N188" s="102"/>
      <c r="O188" s="102"/>
      <c r="P188" s="102">
        <f t="shared" ref="P188:P189" si="5903">SUM(L188+N188)</f>
        <v>0</v>
      </c>
      <c r="Q188" s="102">
        <f t="shared" ref="Q188:Q189" si="5904">SUM(M188+O188)</f>
        <v>0</v>
      </c>
      <c r="R188" s="103">
        <f t="shared" si="5077"/>
        <v>0</v>
      </c>
      <c r="S188" s="103">
        <f t="shared" si="5078"/>
        <v>0</v>
      </c>
      <c r="T188" s="102"/>
      <c r="U188" s="102"/>
      <c r="V188" s="102"/>
      <c r="W188" s="102"/>
      <c r="X188" s="102"/>
      <c r="Y188" s="102"/>
      <c r="Z188" s="102"/>
      <c r="AA188" s="102"/>
      <c r="AB188" s="102">
        <f t="shared" ref="AB188:AB189" si="5905">SUM(X188+Z188)</f>
        <v>0</v>
      </c>
      <c r="AC188" s="102">
        <f t="shared" ref="AC188:AC189" si="5906">SUM(Y188+AA188)</f>
        <v>0</v>
      </c>
      <c r="AD188" s="103">
        <f t="shared" si="5233"/>
        <v>0</v>
      </c>
      <c r="AE188" s="103">
        <f t="shared" si="5234"/>
        <v>0</v>
      </c>
      <c r="AF188" s="102"/>
      <c r="AG188" s="102"/>
      <c r="AH188" s="102"/>
      <c r="AI188" s="102"/>
      <c r="AJ188" s="102"/>
      <c r="AK188" s="102"/>
      <c r="AL188" s="102"/>
      <c r="AM188" s="102"/>
      <c r="AN188" s="102">
        <f t="shared" ref="AN188:AN189" si="5907">SUM(AJ188+AL188)</f>
        <v>0</v>
      </c>
      <c r="AO188" s="102">
        <f t="shared" ref="AO188:AO189" si="5908">SUM(AK188+AM188)</f>
        <v>0</v>
      </c>
      <c r="AP188" s="103">
        <f t="shared" si="5240"/>
        <v>0</v>
      </c>
      <c r="AQ188" s="103">
        <f t="shared" si="5241"/>
        <v>0</v>
      </c>
      <c r="AR188" s="102"/>
      <c r="AS188" s="102"/>
      <c r="AT188" s="102"/>
      <c r="AU188" s="102"/>
      <c r="AV188" s="102"/>
      <c r="AW188" s="102"/>
      <c r="AX188" s="102"/>
      <c r="AY188" s="102"/>
      <c r="AZ188" s="102">
        <f t="shared" ref="AZ188:AZ189" si="5909">SUM(AV188+AX188)</f>
        <v>0</v>
      </c>
      <c r="BA188" s="102">
        <f t="shared" ref="BA188:BA189" si="5910">SUM(AW188+AY188)</f>
        <v>0</v>
      </c>
      <c r="BB188" s="103">
        <f t="shared" si="5247"/>
        <v>0</v>
      </c>
      <c r="BC188" s="103">
        <f t="shared" si="5248"/>
        <v>0</v>
      </c>
      <c r="BD188" s="102"/>
      <c r="BE188" s="102"/>
      <c r="BF188" s="102"/>
      <c r="BG188" s="102"/>
      <c r="BH188" s="102"/>
      <c r="BI188" s="102"/>
      <c r="BJ188" s="102"/>
      <c r="BK188" s="102"/>
      <c r="BL188" s="102">
        <f t="shared" ref="BL188:BL189" si="5911">SUM(BH188+BJ188)</f>
        <v>0</v>
      </c>
      <c r="BM188" s="102">
        <f t="shared" ref="BM188:BM189" si="5912">SUM(BI188+BK188)</f>
        <v>0</v>
      </c>
      <c r="BN188" s="103">
        <f t="shared" si="5254"/>
        <v>0</v>
      </c>
      <c r="BO188" s="103">
        <f t="shared" si="5255"/>
        <v>0</v>
      </c>
      <c r="BP188" s="102"/>
      <c r="BQ188" s="102"/>
      <c r="BR188" s="102"/>
      <c r="BS188" s="102"/>
      <c r="BT188" s="102"/>
      <c r="BU188" s="102"/>
      <c r="BV188" s="102"/>
      <c r="BW188" s="102"/>
      <c r="BX188" s="102">
        <f t="shared" ref="BX188:BX189" si="5913">SUM(BT188+BV188)</f>
        <v>0</v>
      </c>
      <c r="BY188" s="102">
        <f t="shared" ref="BY188:BY189" si="5914">SUM(BU188+BW188)</f>
        <v>0</v>
      </c>
      <c r="BZ188" s="103">
        <f t="shared" si="5261"/>
        <v>0</v>
      </c>
      <c r="CA188" s="103">
        <f t="shared" si="5262"/>
        <v>0</v>
      </c>
      <c r="CB188" s="102"/>
      <c r="CC188" s="102"/>
      <c r="CD188" s="102"/>
      <c r="CE188" s="102"/>
      <c r="CF188" s="102"/>
      <c r="CG188" s="102"/>
      <c r="CH188" s="102"/>
      <c r="CI188" s="102"/>
      <c r="CJ188" s="102">
        <f t="shared" ref="CJ188:CJ189" si="5915">SUM(CF188+CH188)</f>
        <v>0</v>
      </c>
      <c r="CK188" s="102">
        <f t="shared" ref="CK188:CK189" si="5916">SUM(CG188+CI188)</f>
        <v>0</v>
      </c>
      <c r="CL188" s="103">
        <f t="shared" si="5269"/>
        <v>0</v>
      </c>
      <c r="CM188" s="103">
        <f t="shared" si="5270"/>
        <v>0</v>
      </c>
      <c r="CN188" s="102"/>
      <c r="CO188" s="102"/>
      <c r="CP188" s="102"/>
      <c r="CQ188" s="102"/>
      <c r="CR188" s="102"/>
      <c r="CS188" s="102"/>
      <c r="CT188" s="102"/>
      <c r="CU188" s="102"/>
      <c r="CV188" s="102">
        <f t="shared" ref="CV188:CV189" si="5917">SUM(CR188+CT188)</f>
        <v>0</v>
      </c>
      <c r="CW188" s="102">
        <f t="shared" ref="CW188:CW189" si="5918">SUM(CS188+CU188)</f>
        <v>0</v>
      </c>
      <c r="CX188" s="103">
        <f t="shared" si="5276"/>
        <v>0</v>
      </c>
      <c r="CY188" s="103">
        <f t="shared" si="5277"/>
        <v>0</v>
      </c>
      <c r="CZ188" s="102"/>
      <c r="DA188" s="102"/>
      <c r="DB188" s="102"/>
      <c r="DC188" s="102"/>
      <c r="DD188" s="102"/>
      <c r="DE188" s="102"/>
      <c r="DF188" s="102"/>
      <c r="DG188" s="102"/>
      <c r="DH188" s="102">
        <f t="shared" ref="DH188:DH189" si="5919">SUM(DD188+DF188)</f>
        <v>0</v>
      </c>
      <c r="DI188" s="102">
        <f t="shared" ref="DI188:DI189" si="5920">SUM(DE188+DG188)</f>
        <v>0</v>
      </c>
      <c r="DJ188" s="103">
        <f t="shared" si="5283"/>
        <v>0</v>
      </c>
      <c r="DK188" s="103">
        <f t="shared" si="5284"/>
        <v>0</v>
      </c>
      <c r="DL188" s="102"/>
      <c r="DM188" s="102"/>
      <c r="DN188" s="102"/>
      <c r="DO188" s="102"/>
      <c r="DP188" s="102"/>
      <c r="DQ188" s="102"/>
      <c r="DR188" s="102"/>
      <c r="DS188" s="102"/>
      <c r="DT188" s="102">
        <f t="shared" ref="DT188:DT189" si="5921">SUM(DP188+DR188)</f>
        <v>0</v>
      </c>
      <c r="DU188" s="102">
        <f t="shared" ref="DU188:DU189" si="5922">SUM(DQ188+DS188)</f>
        <v>0</v>
      </c>
      <c r="DV188" s="103">
        <f t="shared" si="5290"/>
        <v>0</v>
      </c>
      <c r="DW188" s="103">
        <f t="shared" si="5291"/>
        <v>0</v>
      </c>
      <c r="DX188" s="102"/>
      <c r="DY188" s="102"/>
      <c r="DZ188" s="102"/>
      <c r="EA188" s="102"/>
      <c r="EB188" s="102"/>
      <c r="EC188" s="102"/>
      <c r="ED188" s="102"/>
      <c r="EE188" s="102"/>
      <c r="EF188" s="102">
        <f t="shared" ref="EF188:EF189" si="5923">SUM(EB188+ED188)</f>
        <v>0</v>
      </c>
      <c r="EG188" s="102">
        <f t="shared" ref="EG188:EG189" si="5924">SUM(EC188+EE188)</f>
        <v>0</v>
      </c>
      <c r="EH188" s="103">
        <f t="shared" si="5297"/>
        <v>0</v>
      </c>
      <c r="EI188" s="103">
        <f t="shared" si="5298"/>
        <v>0</v>
      </c>
      <c r="EJ188" s="102"/>
      <c r="EK188" s="102"/>
      <c r="EL188" s="102"/>
      <c r="EM188" s="102"/>
      <c r="EN188" s="102"/>
      <c r="EO188" s="102"/>
      <c r="EP188" s="102"/>
      <c r="EQ188" s="102"/>
      <c r="ER188" s="102">
        <f t="shared" ref="ER188:ER189" si="5925">SUM(EN188+EP188)</f>
        <v>0</v>
      </c>
      <c r="ES188" s="102">
        <f t="shared" ref="ES188:ES189" si="5926">SUM(EO188+EQ188)</f>
        <v>0</v>
      </c>
      <c r="ET188" s="103">
        <f t="shared" si="5305"/>
        <v>0</v>
      </c>
      <c r="EU188" s="103">
        <f t="shared" si="5306"/>
        <v>0</v>
      </c>
      <c r="EV188" s="102"/>
      <c r="EW188" s="102"/>
      <c r="EX188" s="102"/>
      <c r="EY188" s="102"/>
      <c r="EZ188" s="102"/>
      <c r="FA188" s="102"/>
      <c r="FB188" s="102"/>
      <c r="FC188" s="102"/>
      <c r="FD188" s="102">
        <f t="shared" ref="FD188:FD189" si="5927">SUM(EZ188+FB188)</f>
        <v>0</v>
      </c>
      <c r="FE188" s="102">
        <f t="shared" ref="FE188:FE189" si="5928">SUM(FA188+FC188)</f>
        <v>0</v>
      </c>
      <c r="FF188" s="103">
        <f t="shared" si="5312"/>
        <v>0</v>
      </c>
      <c r="FG188" s="103">
        <f t="shared" si="5313"/>
        <v>0</v>
      </c>
      <c r="FH188" s="102"/>
      <c r="FI188" s="102"/>
      <c r="FJ188" s="102"/>
      <c r="FK188" s="102"/>
      <c r="FL188" s="102"/>
      <c r="FM188" s="102"/>
      <c r="FN188" s="102"/>
      <c r="FO188" s="102"/>
      <c r="FP188" s="102">
        <f t="shared" ref="FP188:FP189" si="5929">SUM(FL188+FN188)</f>
        <v>0</v>
      </c>
      <c r="FQ188" s="102">
        <f t="shared" ref="FQ188:FQ189" si="5930">SUM(FM188+FO188)</f>
        <v>0</v>
      </c>
      <c r="FR188" s="103">
        <f t="shared" si="5319"/>
        <v>0</v>
      </c>
      <c r="FS188" s="103">
        <f t="shared" si="5320"/>
        <v>0</v>
      </c>
      <c r="FT188" s="102"/>
      <c r="FU188" s="102"/>
      <c r="FV188" s="102"/>
      <c r="FW188" s="102"/>
      <c r="FX188" s="102"/>
      <c r="FY188" s="102"/>
      <c r="FZ188" s="102"/>
      <c r="GA188" s="102"/>
      <c r="GB188" s="102">
        <f t="shared" ref="GB188:GB189" si="5931">SUM(FX188+FZ188)</f>
        <v>0</v>
      </c>
      <c r="GC188" s="102">
        <f t="shared" ref="GC188:GC189" si="5932">SUM(FY188+GA188)</f>
        <v>0</v>
      </c>
      <c r="GD188" s="103">
        <f t="shared" si="5326"/>
        <v>0</v>
      </c>
      <c r="GE188" s="103">
        <f t="shared" si="5327"/>
        <v>0</v>
      </c>
      <c r="GF188" s="102"/>
      <c r="GG188" s="102"/>
      <c r="GH188" s="102"/>
      <c r="GI188" s="102"/>
      <c r="GJ188" s="102"/>
      <c r="GK188" s="102"/>
      <c r="GL188" s="102"/>
      <c r="GM188" s="102"/>
      <c r="GN188" s="102">
        <f t="shared" ref="GN188:GN189" si="5933">SUM(GJ188+GL188)</f>
        <v>0</v>
      </c>
      <c r="GO188" s="102">
        <f t="shared" ref="GO188:GO189" si="5934">SUM(GK188+GM188)</f>
        <v>0</v>
      </c>
      <c r="GP188" s="102"/>
      <c r="GQ188" s="102"/>
      <c r="GR188" s="147"/>
      <c r="GS188" s="81"/>
      <c r="GT188" s="81"/>
      <c r="GU188" s="81"/>
    </row>
    <row r="189" spans="2:203" hidden="1" x14ac:dyDescent="0.2">
      <c r="B189" s="81"/>
      <c r="C189" s="82"/>
      <c r="D189" s="89"/>
      <c r="E189" s="88"/>
      <c r="F189" s="89"/>
      <c r="G189" s="101"/>
      <c r="H189" s="102"/>
      <c r="I189" s="102"/>
      <c r="J189" s="102"/>
      <c r="K189" s="102"/>
      <c r="L189" s="102"/>
      <c r="M189" s="102"/>
      <c r="N189" s="102"/>
      <c r="O189" s="102"/>
      <c r="P189" s="102">
        <f t="shared" si="5903"/>
        <v>0</v>
      </c>
      <c r="Q189" s="102">
        <f t="shared" si="5904"/>
        <v>0</v>
      </c>
      <c r="R189" s="103">
        <f t="shared" si="5077"/>
        <v>0</v>
      </c>
      <c r="S189" s="103">
        <f t="shared" si="5078"/>
        <v>0</v>
      </c>
      <c r="T189" s="102"/>
      <c r="U189" s="102"/>
      <c r="V189" s="102"/>
      <c r="W189" s="102"/>
      <c r="X189" s="102"/>
      <c r="Y189" s="102"/>
      <c r="Z189" s="102"/>
      <c r="AA189" s="102"/>
      <c r="AB189" s="102">
        <f t="shared" si="5905"/>
        <v>0</v>
      </c>
      <c r="AC189" s="102">
        <f t="shared" si="5906"/>
        <v>0</v>
      </c>
      <c r="AD189" s="103">
        <f t="shared" si="5233"/>
        <v>0</v>
      </c>
      <c r="AE189" s="103">
        <f t="shared" si="5234"/>
        <v>0</v>
      </c>
      <c r="AF189" s="102"/>
      <c r="AG189" s="102"/>
      <c r="AH189" s="102"/>
      <c r="AI189" s="102"/>
      <c r="AJ189" s="102"/>
      <c r="AK189" s="102"/>
      <c r="AL189" s="102"/>
      <c r="AM189" s="102"/>
      <c r="AN189" s="102">
        <f t="shared" si="5907"/>
        <v>0</v>
      </c>
      <c r="AO189" s="102">
        <f t="shared" si="5908"/>
        <v>0</v>
      </c>
      <c r="AP189" s="103">
        <f t="shared" si="5240"/>
        <v>0</v>
      </c>
      <c r="AQ189" s="103">
        <f t="shared" si="5241"/>
        <v>0</v>
      </c>
      <c r="AR189" s="102"/>
      <c r="AS189" s="102"/>
      <c r="AT189" s="102"/>
      <c r="AU189" s="102"/>
      <c r="AV189" s="102"/>
      <c r="AW189" s="102"/>
      <c r="AX189" s="102"/>
      <c r="AY189" s="102"/>
      <c r="AZ189" s="102">
        <f t="shared" si="5909"/>
        <v>0</v>
      </c>
      <c r="BA189" s="102">
        <f t="shared" si="5910"/>
        <v>0</v>
      </c>
      <c r="BB189" s="103">
        <f t="shared" si="5247"/>
        <v>0</v>
      </c>
      <c r="BC189" s="103">
        <f t="shared" si="5248"/>
        <v>0</v>
      </c>
      <c r="BD189" s="102"/>
      <c r="BE189" s="102"/>
      <c r="BF189" s="102"/>
      <c r="BG189" s="102"/>
      <c r="BH189" s="102"/>
      <c r="BI189" s="102"/>
      <c r="BJ189" s="102"/>
      <c r="BK189" s="102"/>
      <c r="BL189" s="102">
        <f t="shared" si="5911"/>
        <v>0</v>
      </c>
      <c r="BM189" s="102">
        <f t="shared" si="5912"/>
        <v>0</v>
      </c>
      <c r="BN189" s="103">
        <f t="shared" si="5254"/>
        <v>0</v>
      </c>
      <c r="BO189" s="103">
        <f t="shared" si="5255"/>
        <v>0</v>
      </c>
      <c r="BP189" s="102"/>
      <c r="BQ189" s="102"/>
      <c r="BR189" s="102"/>
      <c r="BS189" s="102"/>
      <c r="BT189" s="102"/>
      <c r="BU189" s="102"/>
      <c r="BV189" s="102"/>
      <c r="BW189" s="102"/>
      <c r="BX189" s="102">
        <f t="shared" si="5913"/>
        <v>0</v>
      </c>
      <c r="BY189" s="102">
        <f t="shared" si="5914"/>
        <v>0</v>
      </c>
      <c r="BZ189" s="103">
        <f t="shared" si="5261"/>
        <v>0</v>
      </c>
      <c r="CA189" s="103">
        <f t="shared" si="5262"/>
        <v>0</v>
      </c>
      <c r="CB189" s="102"/>
      <c r="CC189" s="102"/>
      <c r="CD189" s="102"/>
      <c r="CE189" s="102"/>
      <c r="CF189" s="102"/>
      <c r="CG189" s="102"/>
      <c r="CH189" s="102"/>
      <c r="CI189" s="102"/>
      <c r="CJ189" s="102">
        <f t="shared" si="5915"/>
        <v>0</v>
      </c>
      <c r="CK189" s="102">
        <f t="shared" si="5916"/>
        <v>0</v>
      </c>
      <c r="CL189" s="103">
        <f t="shared" si="5269"/>
        <v>0</v>
      </c>
      <c r="CM189" s="103">
        <f t="shared" si="5270"/>
        <v>0</v>
      </c>
      <c r="CN189" s="102"/>
      <c r="CO189" s="102"/>
      <c r="CP189" s="102"/>
      <c r="CQ189" s="102"/>
      <c r="CR189" s="102"/>
      <c r="CS189" s="102"/>
      <c r="CT189" s="102"/>
      <c r="CU189" s="102"/>
      <c r="CV189" s="102">
        <f t="shared" si="5917"/>
        <v>0</v>
      </c>
      <c r="CW189" s="102">
        <f t="shared" si="5918"/>
        <v>0</v>
      </c>
      <c r="CX189" s="103">
        <f t="shared" si="5276"/>
        <v>0</v>
      </c>
      <c r="CY189" s="103">
        <f t="shared" si="5277"/>
        <v>0</v>
      </c>
      <c r="CZ189" s="102"/>
      <c r="DA189" s="102"/>
      <c r="DB189" s="102"/>
      <c r="DC189" s="102"/>
      <c r="DD189" s="102"/>
      <c r="DE189" s="102"/>
      <c r="DF189" s="102"/>
      <c r="DG189" s="102"/>
      <c r="DH189" s="102">
        <f t="shared" si="5919"/>
        <v>0</v>
      </c>
      <c r="DI189" s="102">
        <f t="shared" si="5920"/>
        <v>0</v>
      </c>
      <c r="DJ189" s="103">
        <f t="shared" si="5283"/>
        <v>0</v>
      </c>
      <c r="DK189" s="103">
        <f t="shared" si="5284"/>
        <v>0</v>
      </c>
      <c r="DL189" s="102"/>
      <c r="DM189" s="102"/>
      <c r="DN189" s="102"/>
      <c r="DO189" s="102"/>
      <c r="DP189" s="102"/>
      <c r="DQ189" s="102"/>
      <c r="DR189" s="102"/>
      <c r="DS189" s="102"/>
      <c r="DT189" s="102">
        <f t="shared" si="5921"/>
        <v>0</v>
      </c>
      <c r="DU189" s="102">
        <f t="shared" si="5922"/>
        <v>0</v>
      </c>
      <c r="DV189" s="103">
        <f t="shared" si="5290"/>
        <v>0</v>
      </c>
      <c r="DW189" s="103">
        <f t="shared" si="5291"/>
        <v>0</v>
      </c>
      <c r="DX189" s="102"/>
      <c r="DY189" s="102"/>
      <c r="DZ189" s="102"/>
      <c r="EA189" s="102"/>
      <c r="EB189" s="102"/>
      <c r="EC189" s="102"/>
      <c r="ED189" s="102"/>
      <c r="EE189" s="102"/>
      <c r="EF189" s="102">
        <f t="shared" si="5923"/>
        <v>0</v>
      </c>
      <c r="EG189" s="102">
        <f t="shared" si="5924"/>
        <v>0</v>
      </c>
      <c r="EH189" s="103">
        <f t="shared" si="5297"/>
        <v>0</v>
      </c>
      <c r="EI189" s="103">
        <f t="shared" si="5298"/>
        <v>0</v>
      </c>
      <c r="EJ189" s="102"/>
      <c r="EK189" s="102"/>
      <c r="EL189" s="102"/>
      <c r="EM189" s="102"/>
      <c r="EN189" s="102"/>
      <c r="EO189" s="102"/>
      <c r="EP189" s="102"/>
      <c r="EQ189" s="102"/>
      <c r="ER189" s="102">
        <f t="shared" si="5925"/>
        <v>0</v>
      </c>
      <c r="ES189" s="102">
        <f t="shared" si="5926"/>
        <v>0</v>
      </c>
      <c r="ET189" s="103">
        <f t="shared" si="5305"/>
        <v>0</v>
      </c>
      <c r="EU189" s="103">
        <f t="shared" si="5306"/>
        <v>0</v>
      </c>
      <c r="EV189" s="102"/>
      <c r="EW189" s="102"/>
      <c r="EX189" s="102"/>
      <c r="EY189" s="102"/>
      <c r="EZ189" s="102"/>
      <c r="FA189" s="102"/>
      <c r="FB189" s="102"/>
      <c r="FC189" s="102"/>
      <c r="FD189" s="102">
        <f t="shared" si="5927"/>
        <v>0</v>
      </c>
      <c r="FE189" s="102">
        <f t="shared" si="5928"/>
        <v>0</v>
      </c>
      <c r="FF189" s="103">
        <f t="shared" si="5312"/>
        <v>0</v>
      </c>
      <c r="FG189" s="103">
        <f t="shared" si="5313"/>
        <v>0</v>
      </c>
      <c r="FH189" s="102"/>
      <c r="FI189" s="102"/>
      <c r="FJ189" s="102"/>
      <c r="FK189" s="102"/>
      <c r="FL189" s="102"/>
      <c r="FM189" s="102"/>
      <c r="FN189" s="102"/>
      <c r="FO189" s="102"/>
      <c r="FP189" s="102">
        <f t="shared" si="5929"/>
        <v>0</v>
      </c>
      <c r="FQ189" s="102">
        <f t="shared" si="5930"/>
        <v>0</v>
      </c>
      <c r="FR189" s="103">
        <f t="shared" si="5319"/>
        <v>0</v>
      </c>
      <c r="FS189" s="103">
        <f t="shared" si="5320"/>
        <v>0</v>
      </c>
      <c r="FT189" s="102"/>
      <c r="FU189" s="102"/>
      <c r="FV189" s="102"/>
      <c r="FW189" s="102"/>
      <c r="FX189" s="102"/>
      <c r="FY189" s="102"/>
      <c r="FZ189" s="102"/>
      <c r="GA189" s="102"/>
      <c r="GB189" s="102">
        <f t="shared" si="5931"/>
        <v>0</v>
      </c>
      <c r="GC189" s="102">
        <f t="shared" si="5932"/>
        <v>0</v>
      </c>
      <c r="GD189" s="103">
        <f t="shared" si="5326"/>
        <v>0</v>
      </c>
      <c r="GE189" s="103">
        <f t="shared" si="5327"/>
        <v>0</v>
      </c>
      <c r="GF189" s="102"/>
      <c r="GG189" s="102"/>
      <c r="GH189" s="102"/>
      <c r="GI189" s="102"/>
      <c r="GJ189" s="102"/>
      <c r="GK189" s="102"/>
      <c r="GL189" s="102"/>
      <c r="GM189" s="102"/>
      <c r="GN189" s="102">
        <f t="shared" si="5933"/>
        <v>0</v>
      </c>
      <c r="GO189" s="102">
        <f t="shared" si="5934"/>
        <v>0</v>
      </c>
      <c r="GP189" s="102"/>
      <c r="GQ189" s="102"/>
      <c r="GR189" s="147"/>
      <c r="GS189" s="81"/>
      <c r="GT189" s="81"/>
      <c r="GU189" s="81"/>
    </row>
    <row r="190" spans="2:203" s="104" customFormat="1" x14ac:dyDescent="0.2">
      <c r="B190" s="116"/>
      <c r="C190" s="155" t="s">
        <v>288</v>
      </c>
      <c r="D190" s="116"/>
      <c r="E190" s="117" t="s">
        <v>286</v>
      </c>
      <c r="F190" s="117"/>
      <c r="G190" s="117"/>
      <c r="H190" s="118">
        <f t="shared" ref="H190:Q190" si="5935">SUM(H9,H19,H27,H31,H39,H43,H48,H63,H70,H91,H102,H110,H121,H137,H144,H166,H178,H186)</f>
        <v>116</v>
      </c>
      <c r="I190" s="118">
        <f t="shared" si="5935"/>
        <v>15638374.4286</v>
      </c>
      <c r="J190" s="118">
        <f t="shared" si="5935"/>
        <v>29</v>
      </c>
      <c r="K190" s="118">
        <f t="shared" si="5935"/>
        <v>3909593.6071500001</v>
      </c>
      <c r="L190" s="118">
        <f t="shared" si="5935"/>
        <v>24</v>
      </c>
      <c r="M190" s="118">
        <f t="shared" si="5935"/>
        <v>3183655.58</v>
      </c>
      <c r="N190" s="118">
        <f t="shared" si="5935"/>
        <v>0</v>
      </c>
      <c r="O190" s="118">
        <f t="shared" si="5935"/>
        <v>0</v>
      </c>
      <c r="P190" s="118">
        <f t="shared" si="5935"/>
        <v>24</v>
      </c>
      <c r="Q190" s="118">
        <f t="shared" si="5935"/>
        <v>3183655.58</v>
      </c>
      <c r="R190" s="103">
        <f t="shared" si="5077"/>
        <v>-5</v>
      </c>
      <c r="S190" s="103">
        <f t="shared" si="5078"/>
        <v>-725938.02714999998</v>
      </c>
      <c r="T190" s="118">
        <f t="shared" ref="T190:AC190" si="5936">SUM(T9,T19,T27,T31,T39,T43,T48,T63,T70,T91,T102,T110,T121,T137,T144,T166,T178,T186)</f>
        <v>1772</v>
      </c>
      <c r="U190" s="118">
        <f t="shared" si="5936"/>
        <v>318340442.73610002</v>
      </c>
      <c r="V190" s="118">
        <f t="shared" si="5936"/>
        <v>443</v>
      </c>
      <c r="W190" s="118">
        <f t="shared" si="5936"/>
        <v>79585110.684025005</v>
      </c>
      <c r="X190" s="118">
        <f t="shared" si="5936"/>
        <v>449</v>
      </c>
      <c r="Y190" s="118">
        <f t="shared" si="5936"/>
        <v>79733210.829999998</v>
      </c>
      <c r="Z190" s="118">
        <f t="shared" si="5936"/>
        <v>27</v>
      </c>
      <c r="AA190" s="118">
        <f t="shared" si="5936"/>
        <v>5155485.07</v>
      </c>
      <c r="AB190" s="118">
        <f t="shared" si="5936"/>
        <v>476</v>
      </c>
      <c r="AC190" s="118">
        <f t="shared" si="5936"/>
        <v>84888695.900000006</v>
      </c>
      <c r="AD190" s="103">
        <f t="shared" si="5233"/>
        <v>6</v>
      </c>
      <c r="AE190" s="103">
        <f t="shared" si="5234"/>
        <v>148100.14597499371</v>
      </c>
      <c r="AF190" s="118">
        <f t="shared" ref="AF190:AO190" si="5937">SUM(AF9,AF19,AF27,AF31,AF39,AF43,AF48,AF63,AF70,AF91,AF102,AF110,AF121,AF137,AF144,AF166,AF178,AF186)</f>
        <v>75</v>
      </c>
      <c r="AG190" s="118">
        <f t="shared" si="5937"/>
        <v>14842722.010500001</v>
      </c>
      <c r="AH190" s="118">
        <f t="shared" si="5937"/>
        <v>18.75</v>
      </c>
      <c r="AI190" s="118">
        <f t="shared" si="5937"/>
        <v>3710680.5026249997</v>
      </c>
      <c r="AJ190" s="118">
        <f t="shared" si="5937"/>
        <v>11</v>
      </c>
      <c r="AK190" s="118">
        <f t="shared" si="5937"/>
        <v>1891593.61</v>
      </c>
      <c r="AL190" s="118">
        <f t="shared" si="5937"/>
        <v>0</v>
      </c>
      <c r="AM190" s="118">
        <f t="shared" si="5937"/>
        <v>0</v>
      </c>
      <c r="AN190" s="118">
        <f t="shared" si="5937"/>
        <v>11</v>
      </c>
      <c r="AO190" s="118">
        <f t="shared" si="5937"/>
        <v>1891593.61</v>
      </c>
      <c r="AP190" s="103">
        <f t="shared" si="5240"/>
        <v>-7.75</v>
      </c>
      <c r="AQ190" s="103">
        <f t="shared" si="5241"/>
        <v>-1819086.8926249996</v>
      </c>
      <c r="AR190" s="118">
        <f t="shared" ref="AR190:BA190" si="5938">SUM(AR9,AR19,AR27,AR31,AR39,AR43,AR48,AR63,AR70,AR91,AR102,AR110,AR121,AR137,AR144,AR166,AR178,AR186)</f>
        <v>100</v>
      </c>
      <c r="AS190" s="118">
        <f t="shared" si="5938"/>
        <v>13243014.440000001</v>
      </c>
      <c r="AT190" s="118">
        <f t="shared" si="5938"/>
        <v>25</v>
      </c>
      <c r="AU190" s="118">
        <f t="shared" si="5938"/>
        <v>3310753.6100000003</v>
      </c>
      <c r="AV190" s="118">
        <f t="shared" si="5938"/>
        <v>19</v>
      </c>
      <c r="AW190" s="118">
        <f t="shared" si="5938"/>
        <v>2516172.6600000006</v>
      </c>
      <c r="AX190" s="118">
        <f t="shared" si="5938"/>
        <v>0</v>
      </c>
      <c r="AY190" s="118">
        <f t="shared" si="5938"/>
        <v>0</v>
      </c>
      <c r="AZ190" s="118">
        <f t="shared" si="5938"/>
        <v>19</v>
      </c>
      <c r="BA190" s="118">
        <f t="shared" si="5938"/>
        <v>2516172.6600000006</v>
      </c>
      <c r="BB190" s="103">
        <f t="shared" si="5247"/>
        <v>-6</v>
      </c>
      <c r="BC190" s="103">
        <f t="shared" si="5248"/>
        <v>-794580.94999999972</v>
      </c>
      <c r="BD190" s="118">
        <f t="shared" ref="BD190:BM190" si="5939">SUM(BD9,BD19,BD27,BD31,BD39,BD43,BD48,BD63,BD70,BD91,BD102,BD110,BD121,BD137,BD144,BD166,BD178,BD186)</f>
        <v>1135</v>
      </c>
      <c r="BE190" s="118">
        <f t="shared" si="5939"/>
        <v>180711195.1864</v>
      </c>
      <c r="BF190" s="118">
        <f t="shared" si="5939"/>
        <v>284.25</v>
      </c>
      <c r="BG190" s="118">
        <f t="shared" si="5939"/>
        <v>45177798.796599999</v>
      </c>
      <c r="BH190" s="118">
        <f t="shared" si="5939"/>
        <v>211</v>
      </c>
      <c r="BI190" s="118">
        <f t="shared" si="5939"/>
        <v>30133365.490000002</v>
      </c>
      <c r="BJ190" s="118">
        <f t="shared" si="5939"/>
        <v>4</v>
      </c>
      <c r="BK190" s="118">
        <f t="shared" si="5939"/>
        <v>471439.95999999996</v>
      </c>
      <c r="BL190" s="118">
        <f t="shared" si="5939"/>
        <v>215</v>
      </c>
      <c r="BM190" s="118">
        <f t="shared" si="5939"/>
        <v>30604805.450000003</v>
      </c>
      <c r="BN190" s="103">
        <f t="shared" si="5254"/>
        <v>-73.25</v>
      </c>
      <c r="BO190" s="103">
        <f t="shared" si="5255"/>
        <v>-15044433.306599997</v>
      </c>
      <c r="BP190" s="118">
        <f t="shared" ref="BP190:BY190" si="5940">SUM(BP9,BP19,BP27,BP31,BP39,BP43,BP48,BP63,BP70,BP91,BP102,BP110,BP121,BP137,BP144,BP166,BP178,BP186)</f>
        <v>288</v>
      </c>
      <c r="BQ190" s="118">
        <f t="shared" si="5940"/>
        <v>63371167.989800006</v>
      </c>
      <c r="BR190" s="118">
        <f t="shared" si="5940"/>
        <v>72</v>
      </c>
      <c r="BS190" s="118">
        <f t="shared" si="5940"/>
        <v>15842791.997450002</v>
      </c>
      <c r="BT190" s="118">
        <f t="shared" si="5940"/>
        <v>84</v>
      </c>
      <c r="BU190" s="118">
        <f t="shared" si="5940"/>
        <v>18379964.500000007</v>
      </c>
      <c r="BV190" s="118">
        <f t="shared" si="5940"/>
        <v>33</v>
      </c>
      <c r="BW190" s="118">
        <f t="shared" si="5940"/>
        <v>7338640.0099999988</v>
      </c>
      <c r="BX190" s="118">
        <f t="shared" si="5940"/>
        <v>117</v>
      </c>
      <c r="BY190" s="118">
        <f t="shared" si="5940"/>
        <v>25718604.510000009</v>
      </c>
      <c r="BZ190" s="103">
        <f t="shared" si="5261"/>
        <v>12</v>
      </c>
      <c r="CA190" s="103">
        <f t="shared" si="5262"/>
        <v>2537172.5025500059</v>
      </c>
      <c r="CB190" s="118">
        <f t="shared" ref="CB190:CK190" si="5941">SUM(CB9,CB19,CB27,CB31,CB39,CB43,CB48,CB63,CB70,CB91,CB102,CB110,CB121,CB137,CB144,CB166,CB178,CB186)</f>
        <v>150</v>
      </c>
      <c r="CC190" s="118">
        <f t="shared" si="5941"/>
        <v>14335692.538399998</v>
      </c>
      <c r="CD190" s="118">
        <f t="shared" si="5941"/>
        <v>37.5</v>
      </c>
      <c r="CE190" s="118">
        <f t="shared" si="5941"/>
        <v>3583923.1345999995</v>
      </c>
      <c r="CF190" s="118">
        <f t="shared" si="5941"/>
        <v>40</v>
      </c>
      <c r="CG190" s="118">
        <f t="shared" si="5941"/>
        <v>4455594.080000001</v>
      </c>
      <c r="CH190" s="118">
        <f t="shared" si="5941"/>
        <v>7</v>
      </c>
      <c r="CI190" s="118">
        <f t="shared" si="5941"/>
        <v>734569.08000000007</v>
      </c>
      <c r="CJ190" s="118">
        <f t="shared" si="5941"/>
        <v>47</v>
      </c>
      <c r="CK190" s="118">
        <f t="shared" si="5941"/>
        <v>5190163.1600000011</v>
      </c>
      <c r="CL190" s="103">
        <f t="shared" si="5269"/>
        <v>2.5</v>
      </c>
      <c r="CM190" s="103">
        <f t="shared" si="5270"/>
        <v>871670.94540000148</v>
      </c>
      <c r="CN190" s="118">
        <f t="shared" ref="CN190:CW190" si="5942">SUM(CN9,CN19,CN27,CN31,CN39,CN43,CN48,CN63,CN70,CN91,CN102,CN110,CN121,CN137,CN144,CN166,CN178,CN186)</f>
        <v>808</v>
      </c>
      <c r="CO190" s="118">
        <f t="shared" si="5942"/>
        <v>59815540.110399999</v>
      </c>
      <c r="CP190" s="118">
        <f t="shared" si="5942"/>
        <v>202</v>
      </c>
      <c r="CQ190" s="118">
        <f t="shared" si="5942"/>
        <v>14953885.0276</v>
      </c>
      <c r="CR190" s="118">
        <f t="shared" si="5942"/>
        <v>206</v>
      </c>
      <c r="CS190" s="118">
        <f t="shared" si="5942"/>
        <v>15250000.779999996</v>
      </c>
      <c r="CT190" s="118">
        <f t="shared" si="5942"/>
        <v>109</v>
      </c>
      <c r="CU190" s="118">
        <f t="shared" si="5942"/>
        <v>8069175.1699999981</v>
      </c>
      <c r="CV190" s="118">
        <f t="shared" si="5942"/>
        <v>315</v>
      </c>
      <c r="CW190" s="118">
        <f t="shared" si="5942"/>
        <v>23319175.949999996</v>
      </c>
      <c r="CX190" s="103">
        <f t="shared" si="5276"/>
        <v>4</v>
      </c>
      <c r="CY190" s="103">
        <f t="shared" si="5277"/>
        <v>296115.75239999592</v>
      </c>
      <c r="CZ190" s="118">
        <f t="shared" ref="CZ190:DI190" si="5943">SUM(CZ9,CZ19,CZ27,CZ31,CZ39,CZ43,CZ48,CZ63,CZ70,CZ91,CZ102,CZ110,CZ121,CZ137,CZ144,CZ166,CZ178,CZ186)</f>
        <v>20</v>
      </c>
      <c r="DA190" s="118">
        <f t="shared" si="5943"/>
        <v>2272465.4930000002</v>
      </c>
      <c r="DB190" s="118">
        <f t="shared" si="5943"/>
        <v>5</v>
      </c>
      <c r="DC190" s="118">
        <f t="shared" si="5943"/>
        <v>568116.37325000006</v>
      </c>
      <c r="DD190" s="118">
        <f t="shared" si="5943"/>
        <v>14</v>
      </c>
      <c r="DE190" s="118">
        <f t="shared" si="5943"/>
        <v>1619152.31</v>
      </c>
      <c r="DF190" s="118">
        <f t="shared" si="5943"/>
        <v>0</v>
      </c>
      <c r="DG190" s="118">
        <f t="shared" si="5943"/>
        <v>0</v>
      </c>
      <c r="DH190" s="118">
        <f t="shared" si="5943"/>
        <v>14</v>
      </c>
      <c r="DI190" s="118">
        <f t="shared" si="5943"/>
        <v>1619152.31</v>
      </c>
      <c r="DJ190" s="103">
        <f t="shared" si="5283"/>
        <v>9</v>
      </c>
      <c r="DK190" s="103">
        <f t="shared" si="5284"/>
        <v>1051035.9367499999</v>
      </c>
      <c r="DL190" s="118">
        <f t="shared" ref="DL190:DU190" si="5944">SUM(DL9,DL19,DL27,DL31,DL39,DL43,DL48,DL63,DL70,DL91,DL102,DL110,DL121,DL137,DL144,DL166,DL178,DL186)</f>
        <v>70</v>
      </c>
      <c r="DM190" s="118">
        <f t="shared" si="5944"/>
        <v>7329192.6960000005</v>
      </c>
      <c r="DN190" s="118">
        <f t="shared" si="5944"/>
        <v>17.5</v>
      </c>
      <c r="DO190" s="118">
        <f t="shared" si="5944"/>
        <v>1832298.1740000001</v>
      </c>
      <c r="DP190" s="118">
        <f t="shared" si="5944"/>
        <v>17</v>
      </c>
      <c r="DQ190" s="118">
        <f t="shared" si="5944"/>
        <v>1779946.75</v>
      </c>
      <c r="DR190" s="118">
        <f t="shared" si="5944"/>
        <v>0</v>
      </c>
      <c r="DS190" s="118">
        <f t="shared" si="5944"/>
        <v>0</v>
      </c>
      <c r="DT190" s="118">
        <f t="shared" si="5944"/>
        <v>17</v>
      </c>
      <c r="DU190" s="118">
        <f t="shared" si="5944"/>
        <v>1779946.75</v>
      </c>
      <c r="DV190" s="103">
        <f t="shared" si="5290"/>
        <v>-0.5</v>
      </c>
      <c r="DW190" s="103">
        <f t="shared" si="5291"/>
        <v>-52351.424000000115</v>
      </c>
      <c r="DX190" s="118">
        <f t="shared" ref="DX190:EG190" si="5945">SUM(DX9,DX19,DX27,DX31,DX39,DX43,DX48,DX63,DX70,DX91,DX102,DX110,DX121,DX137,DX144,DX166,DX178,DX186)</f>
        <v>80</v>
      </c>
      <c r="DY190" s="118">
        <f t="shared" si="5945"/>
        <v>10603387.998199999</v>
      </c>
      <c r="DZ190" s="118">
        <f t="shared" si="5945"/>
        <v>20</v>
      </c>
      <c r="EA190" s="118">
        <f t="shared" si="5945"/>
        <v>2650846.9995499998</v>
      </c>
      <c r="EB190" s="118">
        <f t="shared" si="5945"/>
        <v>29</v>
      </c>
      <c r="EC190" s="118">
        <f t="shared" si="5945"/>
        <v>3909914.73</v>
      </c>
      <c r="ED190" s="118">
        <f t="shared" si="5945"/>
        <v>1</v>
      </c>
      <c r="EE190" s="118">
        <f t="shared" si="5945"/>
        <v>98513.67</v>
      </c>
      <c r="EF190" s="118">
        <f t="shared" si="5945"/>
        <v>30</v>
      </c>
      <c r="EG190" s="118">
        <f t="shared" si="5945"/>
        <v>4008428.4</v>
      </c>
      <c r="EH190" s="103">
        <f t="shared" si="5297"/>
        <v>9</v>
      </c>
      <c r="EI190" s="103">
        <f t="shared" si="5298"/>
        <v>1259067.7304500001</v>
      </c>
      <c r="EJ190" s="118">
        <f t="shared" ref="EJ190:ES190" si="5946">SUM(EJ9,EJ19,EJ27,EJ31,EJ39,EJ43,EJ48,EJ63,EJ70,EJ91,EJ102,EJ110,EJ121,EJ137,EJ144,EJ166,EJ178,EJ186)</f>
        <v>478</v>
      </c>
      <c r="EK190" s="118">
        <f t="shared" si="5946"/>
        <v>76998473.189599991</v>
      </c>
      <c r="EL190" s="118">
        <f t="shared" si="5946"/>
        <v>119.5</v>
      </c>
      <c r="EM190" s="118">
        <f t="shared" si="5946"/>
        <v>19249618.297399998</v>
      </c>
      <c r="EN190" s="118">
        <f t="shared" si="5946"/>
        <v>79</v>
      </c>
      <c r="EO190" s="118">
        <f t="shared" si="5946"/>
        <v>12380451.6</v>
      </c>
      <c r="EP190" s="118">
        <f t="shared" si="5946"/>
        <v>7</v>
      </c>
      <c r="EQ190" s="118">
        <f t="shared" si="5946"/>
        <v>1203081.6000000001</v>
      </c>
      <c r="ER190" s="118">
        <f t="shared" si="5946"/>
        <v>86</v>
      </c>
      <c r="ES190" s="118">
        <f t="shared" si="5946"/>
        <v>13583533.199999999</v>
      </c>
      <c r="ET190" s="103">
        <f t="shared" si="5305"/>
        <v>-40.5</v>
      </c>
      <c r="EU190" s="103">
        <f t="shared" si="5306"/>
        <v>-6869166.6973999981</v>
      </c>
      <c r="EV190" s="118">
        <f t="shared" ref="EV190:FE190" si="5947">SUM(EV9,EV19,EV27,EV31,EV39,EV43,EV48,EV63,EV70,EV91,EV102,EV110,EV121,EV137,EV144,EV166,EV178,EV186)</f>
        <v>25</v>
      </c>
      <c r="EW190" s="118">
        <f t="shared" si="5947"/>
        <v>3801171.0649999999</v>
      </c>
      <c r="EX190" s="118">
        <f t="shared" si="5947"/>
        <v>6.25</v>
      </c>
      <c r="EY190" s="118">
        <f t="shared" si="5947"/>
        <v>950292.7662500001</v>
      </c>
      <c r="EZ190" s="118">
        <f t="shared" si="5947"/>
        <v>0</v>
      </c>
      <c r="FA190" s="118">
        <f t="shared" si="5947"/>
        <v>0</v>
      </c>
      <c r="FB190" s="118">
        <f t="shared" si="5947"/>
        <v>0</v>
      </c>
      <c r="FC190" s="118">
        <f t="shared" si="5947"/>
        <v>0</v>
      </c>
      <c r="FD190" s="118">
        <f t="shared" si="5947"/>
        <v>0</v>
      </c>
      <c r="FE190" s="118">
        <f t="shared" si="5947"/>
        <v>0</v>
      </c>
      <c r="FF190" s="103">
        <f t="shared" si="5312"/>
        <v>-6.25</v>
      </c>
      <c r="FG190" s="103">
        <f t="shared" si="5313"/>
        <v>-950292.7662500001</v>
      </c>
      <c r="FH190" s="118">
        <f t="shared" ref="FH190:FQ190" si="5948">SUM(FH9,FH19,FH27,FH31,FH39,FH43,FH48,FH63,FH70,FH91,FH102,FH110,FH121,FH137,FH144,FH166,FH178,FH186)</f>
        <v>100</v>
      </c>
      <c r="FI190" s="118">
        <f t="shared" si="5948"/>
        <v>13641871.940000001</v>
      </c>
      <c r="FJ190" s="118">
        <f t="shared" si="5948"/>
        <v>25</v>
      </c>
      <c r="FK190" s="118">
        <f t="shared" si="5948"/>
        <v>3410467.9850000003</v>
      </c>
      <c r="FL190" s="118">
        <f t="shared" si="5948"/>
        <v>0</v>
      </c>
      <c r="FM190" s="118">
        <f t="shared" si="5948"/>
        <v>0</v>
      </c>
      <c r="FN190" s="118">
        <f t="shared" si="5948"/>
        <v>0</v>
      </c>
      <c r="FO190" s="118">
        <f t="shared" si="5948"/>
        <v>0</v>
      </c>
      <c r="FP190" s="118">
        <f t="shared" si="5948"/>
        <v>0</v>
      </c>
      <c r="FQ190" s="118">
        <f t="shared" si="5948"/>
        <v>0</v>
      </c>
      <c r="FR190" s="103">
        <f t="shared" si="5319"/>
        <v>-25</v>
      </c>
      <c r="FS190" s="103">
        <f t="shared" si="5320"/>
        <v>-3410467.9850000003</v>
      </c>
      <c r="FT190" s="118">
        <f t="shared" ref="FT190:GC190" si="5949">SUM(FT9,FT19,FT27,FT31,FT39,FT43,FT48,FT63,FT70,FT91,FT102,FT110,FT121,FT137,FT144,FT166,FT178,FT186)</f>
        <v>10</v>
      </c>
      <c r="FU190" s="118">
        <f t="shared" si="5949"/>
        <v>1459446.568</v>
      </c>
      <c r="FV190" s="118">
        <f t="shared" si="5949"/>
        <v>2.5</v>
      </c>
      <c r="FW190" s="118">
        <f t="shared" si="5949"/>
        <v>364861.64199999999</v>
      </c>
      <c r="FX190" s="118">
        <f t="shared" si="5949"/>
        <v>0</v>
      </c>
      <c r="FY190" s="118">
        <f t="shared" si="5949"/>
        <v>0</v>
      </c>
      <c r="FZ190" s="118">
        <f t="shared" si="5949"/>
        <v>0</v>
      </c>
      <c r="GA190" s="118">
        <f t="shared" si="5949"/>
        <v>0</v>
      </c>
      <c r="GB190" s="118">
        <f t="shared" si="5949"/>
        <v>0</v>
      </c>
      <c r="GC190" s="118">
        <f t="shared" si="5949"/>
        <v>0</v>
      </c>
      <c r="GD190" s="103">
        <f t="shared" si="5326"/>
        <v>-2.5</v>
      </c>
      <c r="GE190" s="103">
        <f t="shared" si="5327"/>
        <v>-364861.64199999999</v>
      </c>
      <c r="GF190" s="118">
        <f t="shared" ref="GF190:GQ190" si="5950">SUM(GF9,GF19,GF27,GF31,GF39,GF43,GF48,GF63,GF70,GF91,GF102,GF110,GF121,GF137,GF144,GF166,GF178,GF186)</f>
        <v>5227</v>
      </c>
      <c r="GG190" s="118">
        <f t="shared" si="5950"/>
        <v>796404158.38999999</v>
      </c>
      <c r="GH190" s="118">
        <f t="shared" si="5950"/>
        <v>1306.75</v>
      </c>
      <c r="GI190" s="118">
        <f t="shared" si="5950"/>
        <v>199101039.5975</v>
      </c>
      <c r="GJ190" s="118">
        <f t="shared" si="5950"/>
        <v>1183</v>
      </c>
      <c r="GK190" s="118">
        <f t="shared" si="5950"/>
        <v>175233022.91999999</v>
      </c>
      <c r="GL190" s="118">
        <f t="shared" si="5950"/>
        <v>188</v>
      </c>
      <c r="GM190" s="118">
        <f t="shared" si="5950"/>
        <v>23070904.559999995</v>
      </c>
      <c r="GN190" s="118">
        <f t="shared" si="5950"/>
        <v>1371</v>
      </c>
      <c r="GO190" s="118">
        <f t="shared" si="5950"/>
        <v>198303927.48000002</v>
      </c>
      <c r="GP190" s="118">
        <f t="shared" si="5950"/>
        <v>-123.75</v>
      </c>
      <c r="GQ190" s="118">
        <f t="shared" si="5950"/>
        <v>-23868016.677499987</v>
      </c>
      <c r="GR190" s="150">
        <f>SUM(BT190/BR190)</f>
        <v>1.1666666666666667</v>
      </c>
      <c r="GS190" s="150">
        <f>SUM(BU190/BS190)</f>
        <v>1.1601468038561877</v>
      </c>
      <c r="GT190" s="147"/>
      <c r="GU190" s="147"/>
    </row>
    <row r="191" spans="2:203" s="104" customFormat="1" x14ac:dyDescent="0.2">
      <c r="B191" s="116"/>
      <c r="C191" s="116"/>
      <c r="D191" s="116"/>
      <c r="E191" s="117" t="s">
        <v>282</v>
      </c>
      <c r="F191" s="117"/>
      <c r="G191" s="117"/>
      <c r="H191" s="118">
        <v>116</v>
      </c>
      <c r="I191" s="118">
        <v>15638374.4286</v>
      </c>
      <c r="J191" s="118">
        <v>19.333333333333332</v>
      </c>
      <c r="K191" s="118">
        <v>2606395.7380999997</v>
      </c>
      <c r="L191" s="118">
        <v>12</v>
      </c>
      <c r="M191" s="118">
        <v>1644822.4</v>
      </c>
      <c r="N191" s="118">
        <v>0</v>
      </c>
      <c r="O191" s="118">
        <v>0</v>
      </c>
      <c r="P191" s="118">
        <v>12</v>
      </c>
      <c r="Q191" s="118">
        <v>1644822.4</v>
      </c>
      <c r="R191" s="103">
        <v>-7.3333333333333321</v>
      </c>
      <c r="S191" s="103">
        <v>-961573.33809999982</v>
      </c>
      <c r="T191" s="118">
        <v>1772</v>
      </c>
      <c r="U191" s="118">
        <v>318340442.73610002</v>
      </c>
      <c r="V191" s="118">
        <v>295.33333333333331</v>
      </c>
      <c r="W191" s="118">
        <v>53056740.456016667</v>
      </c>
      <c r="X191" s="118">
        <v>280</v>
      </c>
      <c r="Y191" s="118">
        <v>49932178.547200002</v>
      </c>
      <c r="Z191" s="118">
        <v>13</v>
      </c>
      <c r="AA191" s="118">
        <v>2540169.0699999998</v>
      </c>
      <c r="AB191" s="118">
        <v>293</v>
      </c>
      <c r="AC191" s="118">
        <v>52472347.617200002</v>
      </c>
      <c r="AD191" s="103">
        <v>-15.333333333333314</v>
      </c>
      <c r="AE191" s="103">
        <v>-3124561.9088166654</v>
      </c>
      <c r="AF191" s="118">
        <v>140</v>
      </c>
      <c r="AG191" s="118">
        <v>26759986.140000001</v>
      </c>
      <c r="AH191" s="118">
        <v>23.333333333333336</v>
      </c>
      <c r="AI191" s="118">
        <v>4459997.6900000004</v>
      </c>
      <c r="AJ191" s="118">
        <v>5</v>
      </c>
      <c r="AK191" s="118">
        <v>989514.8</v>
      </c>
      <c r="AL191" s="118">
        <v>0</v>
      </c>
      <c r="AM191" s="118">
        <v>0</v>
      </c>
      <c r="AN191" s="118">
        <v>5</v>
      </c>
      <c r="AO191" s="118">
        <v>989514.8</v>
      </c>
      <c r="AP191" s="103">
        <v>-18.333333333333336</v>
      </c>
      <c r="AQ191" s="103">
        <v>-3470482.8900000006</v>
      </c>
      <c r="AR191" s="118">
        <v>100</v>
      </c>
      <c r="AS191" s="118">
        <v>13243014.440000001</v>
      </c>
      <c r="AT191" s="118">
        <v>16.666666666666668</v>
      </c>
      <c r="AU191" s="118">
        <v>2207169.0733333337</v>
      </c>
      <c r="AV191" s="118">
        <v>13</v>
      </c>
      <c r="AW191" s="118">
        <v>1721591.8200000003</v>
      </c>
      <c r="AX191" s="118">
        <v>0</v>
      </c>
      <c r="AY191" s="118">
        <v>0</v>
      </c>
      <c r="AZ191" s="118">
        <v>13</v>
      </c>
      <c r="BA191" s="118">
        <v>1721591.8200000003</v>
      </c>
      <c r="BB191" s="103">
        <v>-3.6666666666666679</v>
      </c>
      <c r="BC191" s="103">
        <v>-485577.25333333341</v>
      </c>
      <c r="BD191" s="118">
        <v>1135</v>
      </c>
      <c r="BE191" s="118">
        <v>180711195.1864</v>
      </c>
      <c r="BF191" s="118">
        <v>189.83333333333334</v>
      </c>
      <c r="BG191" s="118">
        <v>30118532.531066667</v>
      </c>
      <c r="BH191" s="118">
        <v>132</v>
      </c>
      <c r="BI191" s="118">
        <v>18373626.079999998</v>
      </c>
      <c r="BJ191" s="118">
        <v>3</v>
      </c>
      <c r="BK191" s="118">
        <v>336869.81</v>
      </c>
      <c r="BL191" s="118">
        <v>135</v>
      </c>
      <c r="BM191" s="118">
        <v>18710495.890000001</v>
      </c>
      <c r="BN191" s="103">
        <v>-57.833333333333343</v>
      </c>
      <c r="BO191" s="103">
        <v>-11744906.451066669</v>
      </c>
      <c r="BP191" s="118">
        <v>288</v>
      </c>
      <c r="BQ191" s="118">
        <v>63371167.989800006</v>
      </c>
      <c r="BR191" s="118">
        <v>48</v>
      </c>
      <c r="BS191" s="118">
        <v>10561861.331633333</v>
      </c>
      <c r="BT191" s="118">
        <v>38</v>
      </c>
      <c r="BU191" s="118">
        <v>7632701.0300000021</v>
      </c>
      <c r="BV191" s="118">
        <v>23</v>
      </c>
      <c r="BW191" s="118">
        <v>5198883.5600000015</v>
      </c>
      <c r="BX191" s="118">
        <v>61</v>
      </c>
      <c r="BY191" s="118">
        <v>12831584.590000004</v>
      </c>
      <c r="BZ191" s="103">
        <v>-10</v>
      </c>
      <c r="CA191" s="103">
        <v>-2929160.301633331</v>
      </c>
      <c r="CB191" s="118">
        <v>150</v>
      </c>
      <c r="CC191" s="118">
        <v>14335692.538399998</v>
      </c>
      <c r="CD191" s="118">
        <v>24.999999999999996</v>
      </c>
      <c r="CE191" s="118">
        <v>2389282.0897333329</v>
      </c>
      <c r="CF191" s="118">
        <v>17</v>
      </c>
      <c r="CG191" s="118">
        <v>1729625.7999999998</v>
      </c>
      <c r="CH191" s="118">
        <v>5</v>
      </c>
      <c r="CI191" s="118">
        <v>497528.36</v>
      </c>
      <c r="CJ191" s="118">
        <v>22</v>
      </c>
      <c r="CK191" s="118">
        <v>2227154.16</v>
      </c>
      <c r="CL191" s="103">
        <v>-7.9999999999999964</v>
      </c>
      <c r="CM191" s="103">
        <v>-659656.28973333305</v>
      </c>
      <c r="CN191" s="118">
        <v>808</v>
      </c>
      <c r="CO191" s="118">
        <v>59815540.110399999</v>
      </c>
      <c r="CP191" s="118">
        <v>134.66666666666666</v>
      </c>
      <c r="CQ191" s="118">
        <v>9969256.6850666665</v>
      </c>
      <c r="CR191" s="118">
        <v>127</v>
      </c>
      <c r="CS191" s="118">
        <v>9401699.5099999979</v>
      </c>
      <c r="CT191" s="118">
        <v>61</v>
      </c>
      <c r="CU191" s="118">
        <v>4515776.93</v>
      </c>
      <c r="CV191" s="118">
        <v>188</v>
      </c>
      <c r="CW191" s="118">
        <v>13917476.439999999</v>
      </c>
      <c r="CX191" s="103">
        <v>-7.6666666666666572</v>
      </c>
      <c r="CY191" s="103">
        <v>-567557.17506666854</v>
      </c>
      <c r="CZ191" s="118">
        <v>20</v>
      </c>
      <c r="DA191" s="118">
        <v>2272465.4930000002</v>
      </c>
      <c r="DB191" s="118">
        <v>3.3333333333333335</v>
      </c>
      <c r="DC191" s="118">
        <v>378744.24883333337</v>
      </c>
      <c r="DD191" s="118">
        <v>11</v>
      </c>
      <c r="DE191" s="118">
        <v>1235642.8400000001</v>
      </c>
      <c r="DF191" s="118">
        <v>0</v>
      </c>
      <c r="DG191" s="118">
        <v>0</v>
      </c>
      <c r="DH191" s="118">
        <v>11</v>
      </c>
      <c r="DI191" s="118">
        <v>1235642.8400000001</v>
      </c>
      <c r="DJ191" s="103">
        <v>7.6666666666666661</v>
      </c>
      <c r="DK191" s="103">
        <v>856898.59116666671</v>
      </c>
      <c r="DL191" s="118">
        <v>70</v>
      </c>
      <c r="DM191" s="118">
        <v>7329192.6960000005</v>
      </c>
      <c r="DN191" s="118">
        <v>11.666666666666666</v>
      </c>
      <c r="DO191" s="118">
        <v>1221532.1160000002</v>
      </c>
      <c r="DP191" s="118">
        <v>17</v>
      </c>
      <c r="DQ191" s="118">
        <v>1779946.75</v>
      </c>
      <c r="DR191" s="118">
        <v>0</v>
      </c>
      <c r="DS191" s="118">
        <v>0</v>
      </c>
      <c r="DT191" s="118">
        <v>17</v>
      </c>
      <c r="DU191" s="118">
        <v>1779946.75</v>
      </c>
      <c r="DV191" s="103">
        <v>5.3333333333333339</v>
      </c>
      <c r="DW191" s="103">
        <v>558414.63399999985</v>
      </c>
      <c r="DX191" s="118">
        <v>80</v>
      </c>
      <c r="DY191" s="118">
        <v>10603387.998199999</v>
      </c>
      <c r="DZ191" s="118">
        <v>13.333333333333332</v>
      </c>
      <c r="EA191" s="118">
        <v>1767231.3330333335</v>
      </c>
      <c r="EB191" s="118">
        <v>24</v>
      </c>
      <c r="EC191" s="118">
        <v>3245573.2</v>
      </c>
      <c r="ED191" s="118">
        <v>0</v>
      </c>
      <c r="EE191" s="118">
        <v>0</v>
      </c>
      <c r="EF191" s="118">
        <v>24</v>
      </c>
      <c r="EG191" s="118">
        <v>3245573.2</v>
      </c>
      <c r="EH191" s="103">
        <v>10.666666666666668</v>
      </c>
      <c r="EI191" s="103">
        <v>1478341.8669666667</v>
      </c>
      <c r="EJ191" s="118">
        <v>478</v>
      </c>
      <c r="EK191" s="118">
        <v>76998473.189599991</v>
      </c>
      <c r="EL191" s="118">
        <v>79.666666666666671</v>
      </c>
      <c r="EM191" s="118">
        <v>12833078.864933334</v>
      </c>
      <c r="EN191" s="118">
        <v>39</v>
      </c>
      <c r="EO191" s="118">
        <v>6130805.2799999993</v>
      </c>
      <c r="EP191" s="118">
        <v>5</v>
      </c>
      <c r="EQ191" s="118">
        <v>881723.19000000006</v>
      </c>
      <c r="ER191" s="118">
        <v>44</v>
      </c>
      <c r="ES191" s="118">
        <v>7012528.4700000007</v>
      </c>
      <c r="ET191" s="103">
        <v>-40.666666666666671</v>
      </c>
      <c r="EU191" s="103">
        <v>-6702273.584933335</v>
      </c>
      <c r="EV191" s="118">
        <v>25</v>
      </c>
      <c r="EW191" s="118">
        <v>3801171.0649999999</v>
      </c>
      <c r="EX191" s="118">
        <v>4.166666666666667</v>
      </c>
      <c r="EY191" s="118">
        <v>633528.51083333336</v>
      </c>
      <c r="EZ191" s="118">
        <v>0</v>
      </c>
      <c r="FA191" s="118">
        <v>0</v>
      </c>
      <c r="FB191" s="118">
        <v>0</v>
      </c>
      <c r="FC191" s="118">
        <v>0</v>
      </c>
      <c r="FD191" s="118">
        <v>0</v>
      </c>
      <c r="FE191" s="118">
        <v>0</v>
      </c>
      <c r="FF191" s="103">
        <v>-4.166666666666667</v>
      </c>
      <c r="FG191" s="103">
        <v>-633528.51083333336</v>
      </c>
      <c r="FH191" s="118">
        <v>100</v>
      </c>
      <c r="FI191" s="118">
        <v>13641871.940000001</v>
      </c>
      <c r="FJ191" s="118">
        <v>16.666666666666668</v>
      </c>
      <c r="FK191" s="118">
        <v>2273645.3233333337</v>
      </c>
      <c r="FL191" s="118">
        <v>0</v>
      </c>
      <c r="FM191" s="118">
        <v>0</v>
      </c>
      <c r="FN191" s="118">
        <v>0</v>
      </c>
      <c r="FO191" s="118">
        <v>0</v>
      </c>
      <c r="FP191" s="118">
        <v>0</v>
      </c>
      <c r="FQ191" s="118">
        <v>0</v>
      </c>
      <c r="FR191" s="103">
        <v>-16.666666666666668</v>
      </c>
      <c r="FS191" s="103">
        <v>-2273645.3233333337</v>
      </c>
      <c r="FT191" s="118">
        <v>10</v>
      </c>
      <c r="FU191" s="118">
        <v>1459446.568</v>
      </c>
      <c r="FV191" s="118">
        <v>1.6666666666666667</v>
      </c>
      <c r="FW191" s="118">
        <v>243241.09466666667</v>
      </c>
      <c r="FX191" s="118">
        <v>0</v>
      </c>
      <c r="FY191" s="118">
        <v>0</v>
      </c>
      <c r="FZ191" s="118">
        <v>0</v>
      </c>
      <c r="GA191" s="118">
        <v>0</v>
      </c>
      <c r="GB191" s="118">
        <v>0</v>
      </c>
      <c r="GC191" s="118">
        <v>0</v>
      </c>
      <c r="GD191" s="103">
        <v>-1.6666666666666667</v>
      </c>
      <c r="GE191" s="103">
        <v>-243241.09466666667</v>
      </c>
      <c r="GF191" s="118">
        <v>5292</v>
      </c>
      <c r="GG191" s="118">
        <v>808321422.51950002</v>
      </c>
      <c r="GH191" s="118">
        <v>882.83333333333326</v>
      </c>
      <c r="GI191" s="118">
        <v>134720237.08658332</v>
      </c>
      <c r="GJ191" s="118">
        <v>715</v>
      </c>
      <c r="GK191" s="118">
        <v>103817728.05720001</v>
      </c>
      <c r="GL191" s="118">
        <v>110</v>
      </c>
      <c r="GM191" s="118">
        <v>13970950.920000002</v>
      </c>
      <c r="GN191" s="118">
        <v>825</v>
      </c>
      <c r="GO191" s="118">
        <v>117788678.9772</v>
      </c>
      <c r="GP191" s="118">
        <v>-167.83333333333334</v>
      </c>
      <c r="GQ191" s="118">
        <v>-30902509.029383332</v>
      </c>
      <c r="GR191" s="150">
        <v>0.79166666666666663</v>
      </c>
      <c r="GS191" s="150">
        <v>0.72266627920399396</v>
      </c>
      <c r="GT191" s="147"/>
      <c r="GU191" s="147"/>
    </row>
    <row r="192" spans="2:203" s="104" customFormat="1" x14ac:dyDescent="0.2">
      <c r="B192" s="116"/>
      <c r="C192" s="116"/>
      <c r="D192" s="116"/>
      <c r="E192" s="117" t="s">
        <v>281</v>
      </c>
      <c r="F192" s="117"/>
      <c r="G192" s="117"/>
      <c r="H192" s="118">
        <v>116</v>
      </c>
      <c r="I192" s="118">
        <v>15638374.4286</v>
      </c>
      <c r="J192" s="118">
        <v>9.6666666666666661</v>
      </c>
      <c r="K192" s="118">
        <v>1303197.8690499999</v>
      </c>
      <c r="L192" s="118">
        <v>5</v>
      </c>
      <c r="M192" s="118">
        <v>686373.60999999987</v>
      </c>
      <c r="N192" s="118">
        <v>0</v>
      </c>
      <c r="O192" s="118">
        <v>0</v>
      </c>
      <c r="P192" s="118">
        <v>5</v>
      </c>
      <c r="Q192" s="118">
        <v>686373.60999999987</v>
      </c>
      <c r="R192" s="103">
        <v>-4.6666666666666661</v>
      </c>
      <c r="S192" s="103">
        <v>-616824.25905000011</v>
      </c>
      <c r="T192" s="118">
        <v>1772</v>
      </c>
      <c r="U192" s="118">
        <v>318340442.73610002</v>
      </c>
      <c r="V192" s="118">
        <v>147.66666666666666</v>
      </c>
      <c r="W192" s="118">
        <v>26528370.228008334</v>
      </c>
      <c r="X192" s="118">
        <v>145</v>
      </c>
      <c r="Y192" s="118">
        <v>25586303.140000008</v>
      </c>
      <c r="Z192" s="118">
        <v>3</v>
      </c>
      <c r="AA192" s="118">
        <v>530850.48</v>
      </c>
      <c r="AB192" s="118">
        <v>148</v>
      </c>
      <c r="AC192" s="118">
        <v>26117153.620000012</v>
      </c>
      <c r="AD192" s="103">
        <v>-2.6666666666666625</v>
      </c>
      <c r="AE192" s="103">
        <v>-942067.08800832229</v>
      </c>
      <c r="AF192" s="118">
        <v>140</v>
      </c>
      <c r="AG192" s="118">
        <v>26759986.140000001</v>
      </c>
      <c r="AH192" s="118">
        <v>11.666666666666668</v>
      </c>
      <c r="AI192" s="118">
        <v>2229998.8450000002</v>
      </c>
      <c r="AJ192" s="118">
        <v>1</v>
      </c>
      <c r="AK192" s="118">
        <v>132055.51</v>
      </c>
      <c r="AL192" s="118">
        <v>0</v>
      </c>
      <c r="AM192" s="118">
        <v>0</v>
      </c>
      <c r="AN192" s="118">
        <v>1</v>
      </c>
      <c r="AO192" s="118">
        <v>132055.51</v>
      </c>
      <c r="AP192" s="103">
        <v>-10.666666666666668</v>
      </c>
      <c r="AQ192" s="103">
        <v>-2097943.335</v>
      </c>
      <c r="AR192" s="118">
        <v>100</v>
      </c>
      <c r="AS192" s="118">
        <v>13243014.440000001</v>
      </c>
      <c r="AT192" s="118">
        <v>8.3333333333333339</v>
      </c>
      <c r="AU192" s="118">
        <v>1103584.5366666669</v>
      </c>
      <c r="AV192" s="118">
        <v>0</v>
      </c>
      <c r="AW192" s="118">
        <v>0</v>
      </c>
      <c r="AX192" s="118">
        <v>0</v>
      </c>
      <c r="AY192" s="118">
        <v>0</v>
      </c>
      <c r="AZ192" s="118">
        <v>0</v>
      </c>
      <c r="BA192" s="118">
        <v>0</v>
      </c>
      <c r="BB192" s="103">
        <v>-8.3333333333333339</v>
      </c>
      <c r="BC192" s="103">
        <v>-1103584.5366666669</v>
      </c>
      <c r="BD192" s="118">
        <v>1135</v>
      </c>
      <c r="BE192" s="118">
        <v>180711195.1864</v>
      </c>
      <c r="BF192" s="118">
        <v>95.416666666666671</v>
      </c>
      <c r="BG192" s="118">
        <v>15059266.265533334</v>
      </c>
      <c r="BH192" s="118">
        <v>49</v>
      </c>
      <c r="BI192" s="118">
        <v>6922280.1600000011</v>
      </c>
      <c r="BJ192" s="118">
        <v>1</v>
      </c>
      <c r="BK192" s="118">
        <v>98513.67</v>
      </c>
      <c r="BL192" s="118">
        <v>50</v>
      </c>
      <c r="BM192" s="118">
        <v>7020793.830000001</v>
      </c>
      <c r="BN192" s="103">
        <v>-46.416666666666671</v>
      </c>
      <c r="BO192" s="103">
        <v>-8136986.1055333344</v>
      </c>
      <c r="BP192" s="118">
        <v>288</v>
      </c>
      <c r="BQ192" s="118">
        <v>63371167.989800006</v>
      </c>
      <c r="BR192" s="118">
        <v>24</v>
      </c>
      <c r="BS192" s="118">
        <v>5280930.6658166666</v>
      </c>
      <c r="BT192" s="118">
        <v>10</v>
      </c>
      <c r="BU192" s="118">
        <v>1507444.62</v>
      </c>
      <c r="BV192" s="118">
        <v>2</v>
      </c>
      <c r="BW192" s="118">
        <v>294012.94</v>
      </c>
      <c r="BX192" s="118">
        <v>12</v>
      </c>
      <c r="BY192" s="118">
        <v>1801457.56</v>
      </c>
      <c r="BZ192" s="103">
        <v>-14</v>
      </c>
      <c r="CA192" s="103">
        <v>-3773486.0458166669</v>
      </c>
      <c r="CB192" s="118">
        <v>150</v>
      </c>
      <c r="CC192" s="118">
        <v>14335692.538399998</v>
      </c>
      <c r="CD192" s="118">
        <v>12.499999999999998</v>
      </c>
      <c r="CE192" s="118">
        <v>1194641.0448666664</v>
      </c>
      <c r="CF192" s="118">
        <v>10</v>
      </c>
      <c r="CG192" s="118">
        <v>899983.28</v>
      </c>
      <c r="CH192" s="118">
        <v>2</v>
      </c>
      <c r="CI192" s="118">
        <v>189504</v>
      </c>
      <c r="CJ192" s="118">
        <v>12</v>
      </c>
      <c r="CK192" s="118">
        <v>1089487.28</v>
      </c>
      <c r="CL192" s="103">
        <v>-2.4999999999999996</v>
      </c>
      <c r="CM192" s="103">
        <v>-294657.76486666658</v>
      </c>
      <c r="CN192" s="118">
        <v>808</v>
      </c>
      <c r="CO192" s="118">
        <v>59815540.110399999</v>
      </c>
      <c r="CP192" s="118">
        <v>67.333333333333329</v>
      </c>
      <c r="CQ192" s="118">
        <v>4984628.3425333332</v>
      </c>
      <c r="CR192" s="118">
        <v>57</v>
      </c>
      <c r="CS192" s="118">
        <v>4219660.4099999974</v>
      </c>
      <c r="CT192" s="118">
        <v>21</v>
      </c>
      <c r="CU192" s="118">
        <v>1554611.7299999995</v>
      </c>
      <c r="CV192" s="118">
        <v>78</v>
      </c>
      <c r="CW192" s="118">
        <v>5774272.1399999969</v>
      </c>
      <c r="CX192" s="103">
        <v>-10.333333333333329</v>
      </c>
      <c r="CY192" s="103">
        <v>-764967.93253333587</v>
      </c>
      <c r="CZ192" s="118">
        <v>20</v>
      </c>
      <c r="DA192" s="118">
        <v>2272465.4930000002</v>
      </c>
      <c r="DB192" s="118">
        <v>1.6666666666666667</v>
      </c>
      <c r="DC192" s="118">
        <v>189372.12441666669</v>
      </c>
      <c r="DD192" s="118">
        <v>5</v>
      </c>
      <c r="DE192" s="118">
        <v>639182.45000000007</v>
      </c>
      <c r="DF192" s="118">
        <v>0</v>
      </c>
      <c r="DG192" s="118">
        <v>0</v>
      </c>
      <c r="DH192" s="118">
        <v>5</v>
      </c>
      <c r="DI192" s="118">
        <v>639182.45000000007</v>
      </c>
      <c r="DJ192" s="103">
        <v>0</v>
      </c>
      <c r="DK192" s="103">
        <v>0</v>
      </c>
      <c r="DL192" s="118">
        <v>70</v>
      </c>
      <c r="DM192" s="118">
        <v>7329192.6960000005</v>
      </c>
      <c r="DN192" s="118">
        <v>5.833333333333333</v>
      </c>
      <c r="DO192" s="118">
        <v>610766.05800000008</v>
      </c>
      <c r="DP192" s="118">
        <v>11</v>
      </c>
      <c r="DQ192" s="118">
        <v>1151730.25</v>
      </c>
      <c r="DR192" s="118">
        <v>0</v>
      </c>
      <c r="DS192" s="118">
        <v>0</v>
      </c>
      <c r="DT192" s="118">
        <v>11</v>
      </c>
      <c r="DU192" s="118">
        <v>1151730.25</v>
      </c>
      <c r="DV192" s="103">
        <v>0</v>
      </c>
      <c r="DW192" s="103">
        <v>0</v>
      </c>
      <c r="DX192" s="118">
        <v>80</v>
      </c>
      <c r="DY192" s="118">
        <v>10603387.998199999</v>
      </c>
      <c r="DZ192" s="118">
        <v>6.6666666666666661</v>
      </c>
      <c r="EA192" s="118">
        <v>883615.66651666677</v>
      </c>
      <c r="EB192" s="118">
        <v>6</v>
      </c>
      <c r="EC192" s="118">
        <v>716974.17999999993</v>
      </c>
      <c r="ED192" s="118">
        <v>0</v>
      </c>
      <c r="EE192" s="118">
        <v>0</v>
      </c>
      <c r="EF192" s="118">
        <v>6</v>
      </c>
      <c r="EG192" s="118">
        <v>716974.17999999993</v>
      </c>
      <c r="EH192" s="103">
        <v>0</v>
      </c>
      <c r="EI192" s="103">
        <v>0</v>
      </c>
      <c r="EJ192" s="118">
        <v>478</v>
      </c>
      <c r="EK192" s="118">
        <v>76998473.189599991</v>
      </c>
      <c r="EL192" s="118">
        <v>39.833333333333336</v>
      </c>
      <c r="EM192" s="118">
        <v>6416539.4324666671</v>
      </c>
      <c r="EN192" s="118">
        <v>16</v>
      </c>
      <c r="EO192" s="118">
        <v>2580218.42</v>
      </c>
      <c r="EP192" s="118">
        <v>1</v>
      </c>
      <c r="EQ192" s="118">
        <v>134570.15</v>
      </c>
      <c r="ER192" s="118">
        <v>17</v>
      </c>
      <c r="ES192" s="118">
        <v>2714788.5700000003</v>
      </c>
      <c r="ET192" s="103">
        <v>0</v>
      </c>
      <c r="EU192" s="103">
        <v>0</v>
      </c>
      <c r="EV192" s="118">
        <v>25</v>
      </c>
      <c r="EW192" s="118">
        <v>3801171.0649999999</v>
      </c>
      <c r="EX192" s="118">
        <v>2.0833333333333335</v>
      </c>
      <c r="EY192" s="118">
        <v>316764.25541666668</v>
      </c>
      <c r="EZ192" s="118">
        <v>0</v>
      </c>
      <c r="FA192" s="118">
        <v>0</v>
      </c>
      <c r="FB192" s="118">
        <v>0</v>
      </c>
      <c r="FC192" s="118">
        <v>0</v>
      </c>
      <c r="FD192" s="118">
        <v>0</v>
      </c>
      <c r="FE192" s="118">
        <v>0</v>
      </c>
      <c r="FF192" s="103">
        <v>0</v>
      </c>
      <c r="FG192" s="103">
        <v>0</v>
      </c>
      <c r="FH192" s="118">
        <v>100</v>
      </c>
      <c r="FI192" s="118">
        <v>13641871.940000001</v>
      </c>
      <c r="FJ192" s="118">
        <v>8.3333333333333339</v>
      </c>
      <c r="FK192" s="118">
        <v>1136822.6616666669</v>
      </c>
      <c r="FL192" s="118">
        <v>0</v>
      </c>
      <c r="FM192" s="118">
        <v>0</v>
      </c>
      <c r="FN192" s="118">
        <v>0</v>
      </c>
      <c r="FO192" s="118">
        <v>0</v>
      </c>
      <c r="FP192" s="118">
        <v>0</v>
      </c>
      <c r="FQ192" s="118">
        <v>0</v>
      </c>
      <c r="FR192" s="103">
        <v>0</v>
      </c>
      <c r="FS192" s="103">
        <v>0</v>
      </c>
      <c r="FT192" s="118">
        <v>10</v>
      </c>
      <c r="FU192" s="118">
        <v>1459446.568</v>
      </c>
      <c r="FV192" s="118">
        <v>0.83333333333333337</v>
      </c>
      <c r="FW192" s="118">
        <v>121620.54733333334</v>
      </c>
      <c r="FX192" s="118">
        <v>0</v>
      </c>
      <c r="FY192" s="118">
        <v>0</v>
      </c>
      <c r="FZ192" s="118">
        <v>0</v>
      </c>
      <c r="GA192" s="118">
        <v>0</v>
      </c>
      <c r="GB192" s="118">
        <v>0</v>
      </c>
      <c r="GC192" s="118">
        <v>0</v>
      </c>
      <c r="GD192" s="103">
        <v>0</v>
      </c>
      <c r="GE192" s="103">
        <v>0</v>
      </c>
      <c r="GF192" s="118">
        <v>5292</v>
      </c>
      <c r="GG192" s="118">
        <v>808321422.51950002</v>
      </c>
      <c r="GH192" s="118">
        <f>SUM(GF192/12*1)</f>
        <v>441</v>
      </c>
      <c r="GI192" s="118">
        <f>SUM(GG192/12*1)</f>
        <v>67360118.543291673</v>
      </c>
      <c r="GJ192" s="118">
        <v>315</v>
      </c>
      <c r="GK192" s="118">
        <v>45042206.030000024</v>
      </c>
      <c r="GL192" s="118">
        <v>30</v>
      </c>
      <c r="GM192" s="118">
        <v>2802062.9699999993</v>
      </c>
      <c r="GN192" s="118">
        <v>345</v>
      </c>
      <c r="GO192" s="118">
        <v>47844269.000000007</v>
      </c>
      <c r="GP192" s="118">
        <v>-127.41666666666666</v>
      </c>
      <c r="GQ192" s="118">
        <v>-22317912.513291661</v>
      </c>
      <c r="GR192" s="150">
        <f>SUM(BT192/BR192)</f>
        <v>0.41666666666666669</v>
      </c>
      <c r="GS192" s="150">
        <f>SUM(BU192/BS192)</f>
        <v>0.28545056078044195</v>
      </c>
      <c r="GT192" s="147"/>
      <c r="GU192" s="147"/>
    </row>
    <row r="193" spans="8:199" hidden="1" x14ac:dyDescent="0.2">
      <c r="H193" s="104">
        <f>'ВМП план'!I44</f>
        <v>116</v>
      </c>
      <c r="I193" s="104">
        <f>'ВМП план'!J44</f>
        <v>15638374.4286</v>
      </c>
      <c r="L193" s="104">
        <f>'факт '!F90</f>
        <v>24</v>
      </c>
      <c r="M193" s="104">
        <f>'факт '!G90</f>
        <v>3183655.5799999987</v>
      </c>
      <c r="T193" s="104">
        <f>'ВМП план'!K44</f>
        <v>1772</v>
      </c>
      <c r="U193" s="104">
        <f>'ВМП план'!L44</f>
        <v>318340442.73610008</v>
      </c>
      <c r="V193" s="104"/>
      <c r="X193" s="104">
        <f>'факт '!J90</f>
        <v>449</v>
      </c>
      <c r="Y193" s="104">
        <f>'факт '!K90</f>
        <v>79733210.830000013</v>
      </c>
      <c r="Z193" s="104">
        <f>'факт '!L90</f>
        <v>27</v>
      </c>
      <c r="AA193" s="104">
        <f>'факт '!M90</f>
        <v>5155485.07</v>
      </c>
      <c r="AF193" s="104">
        <f>'ВМП план'!M44</f>
        <v>75</v>
      </c>
      <c r="AG193" s="104">
        <f>'ВМП план'!N44</f>
        <v>14842722.010500001</v>
      </c>
      <c r="AJ193" s="104">
        <f>'факт '!H90</f>
        <v>11</v>
      </c>
      <c r="AK193" s="104">
        <f>'факт '!I90</f>
        <v>1891593.61</v>
      </c>
      <c r="AL193" s="104"/>
      <c r="AM193" s="104"/>
      <c r="AV193" s="104">
        <f>'факт '!N90</f>
        <v>19</v>
      </c>
      <c r="AW193" s="104">
        <f>'факт '!O90</f>
        <v>2516172.6600000006</v>
      </c>
      <c r="AX193" s="104"/>
      <c r="AY193" s="104"/>
      <c r="BH193" s="104">
        <f>'факт '!R90</f>
        <v>211</v>
      </c>
      <c r="BI193" s="104">
        <f>'факт '!S90</f>
        <v>30133365.489999998</v>
      </c>
      <c r="BJ193" s="104">
        <f>'факт '!T90</f>
        <v>4</v>
      </c>
      <c r="BK193" s="104">
        <f>'факт '!U90</f>
        <v>471439.95999999996</v>
      </c>
      <c r="BT193" s="104">
        <f>'факт '!V90</f>
        <v>84</v>
      </c>
      <c r="BU193" s="104">
        <f>'факт '!W90</f>
        <v>18379964.500000007</v>
      </c>
      <c r="BV193" s="104">
        <f>'факт '!X90</f>
        <v>33</v>
      </c>
      <c r="BW193" s="104">
        <f>'факт '!Y90</f>
        <v>7338640.0099999988</v>
      </c>
      <c r="CF193" s="104">
        <f>'факт '!Z90</f>
        <v>40</v>
      </c>
      <c r="CG193" s="104">
        <f>'факт '!AA90</f>
        <v>4455594.080000001</v>
      </c>
      <c r="CH193" s="104">
        <f>'факт '!AB90</f>
        <v>7</v>
      </c>
      <c r="CI193" s="104">
        <f>'факт '!AC90</f>
        <v>734569.08000000007</v>
      </c>
      <c r="CR193" s="104">
        <f>'факт '!AD90</f>
        <v>206</v>
      </c>
      <c r="CS193" s="104">
        <f>'факт '!AE90</f>
        <v>15250000.779999996</v>
      </c>
      <c r="CT193" s="104">
        <f>'факт '!AF90</f>
        <v>109</v>
      </c>
      <c r="CU193" s="104">
        <f>'факт '!AG90</f>
        <v>8069175.1699999981</v>
      </c>
      <c r="DD193" s="104">
        <f>'факт '!AH90</f>
        <v>14</v>
      </c>
      <c r="DE193" s="104">
        <f>'факт '!AI90</f>
        <v>1619152.31</v>
      </c>
      <c r="DF193" s="104">
        <f>'факт '!CT90</f>
        <v>0</v>
      </c>
      <c r="DG193" s="104">
        <f>'факт '!CU90</f>
        <v>0</v>
      </c>
      <c r="DL193" s="104">
        <f>'ВМП план'!AA44</f>
        <v>70</v>
      </c>
      <c r="DM193" s="104">
        <f>'ВМП план'!AB44</f>
        <v>7329192.6960000005</v>
      </c>
      <c r="DP193" s="104">
        <f>'факт '!P90</f>
        <v>17</v>
      </c>
      <c r="DQ193" s="104">
        <f>'факт '!Q90</f>
        <v>1779946.75</v>
      </c>
      <c r="DR193" s="104">
        <f>'факт '!DF90</f>
        <v>0</v>
      </c>
      <c r="DS193" s="104">
        <f>'факт '!DG90</f>
        <v>0</v>
      </c>
      <c r="EB193" s="104">
        <f>'факт '!AJ90</f>
        <v>29</v>
      </c>
      <c r="EC193" s="104">
        <f>'факт '!AK90</f>
        <v>3909914.73</v>
      </c>
      <c r="ED193" s="104">
        <f>'факт '!DR90</f>
        <v>0</v>
      </c>
      <c r="EE193" s="104">
        <f>'факт '!DS90</f>
        <v>0</v>
      </c>
      <c r="EN193" s="104">
        <f>'факт '!AN90</f>
        <v>79</v>
      </c>
      <c r="EO193" s="104">
        <f>'факт '!AO90</f>
        <v>12380451.6</v>
      </c>
      <c r="EP193" s="104">
        <f>'факт '!AP90</f>
        <v>7</v>
      </c>
      <c r="EQ193" s="104">
        <f>'факт '!AQ90</f>
        <v>1203081.6000000001</v>
      </c>
      <c r="EZ193" s="104">
        <f>'факт '!EN90</f>
        <v>0</v>
      </c>
      <c r="FA193" s="104">
        <f>'факт '!EO90</f>
        <v>0</v>
      </c>
      <c r="FB193" s="104">
        <f>'факт '!EP90</f>
        <v>0</v>
      </c>
      <c r="FC193" s="104">
        <f>'факт '!EQ90</f>
        <v>0</v>
      </c>
      <c r="FL193" s="104">
        <f>'факт '!EZ90</f>
        <v>0</v>
      </c>
      <c r="FM193" s="104">
        <f>'факт '!FA90</f>
        <v>0</v>
      </c>
      <c r="FN193" s="104">
        <f>'факт '!FB90</f>
        <v>0</v>
      </c>
      <c r="FO193" s="104">
        <f>'факт '!FC90</f>
        <v>0</v>
      </c>
      <c r="FX193" s="104">
        <f>'факт '!FL90</f>
        <v>0</v>
      </c>
      <c r="FY193" s="104">
        <f>'факт '!FM90</f>
        <v>0</v>
      </c>
      <c r="FZ193" s="104">
        <f>'факт '!FN90</f>
        <v>0</v>
      </c>
      <c r="GA193" s="104">
        <f>'факт '!FO90</f>
        <v>0</v>
      </c>
      <c r="GF193" s="104">
        <f>'ВМП план'!AM44</f>
        <v>5227</v>
      </c>
      <c r="GG193" s="104">
        <f>'ВМП план'!AN44</f>
        <v>796404158.3900001</v>
      </c>
      <c r="GH193" s="104"/>
      <c r="GI193" s="104"/>
      <c r="GJ193" s="104">
        <f>'факт '!AR90</f>
        <v>1183</v>
      </c>
      <c r="GK193" s="104">
        <f>'факт '!AS90</f>
        <v>175233022.92000002</v>
      </c>
      <c r="GL193" s="104">
        <f>'факт '!AT90</f>
        <v>188</v>
      </c>
      <c r="GM193" s="104">
        <f>'факт '!AU90</f>
        <v>23070904.559999995</v>
      </c>
      <c r="GP193" s="104"/>
      <c r="GQ193" s="104"/>
    </row>
    <row r="194" spans="8:199" hidden="1" x14ac:dyDescent="0.2">
      <c r="X194" s="104">
        <f>X193-X190</f>
        <v>0</v>
      </c>
      <c r="Y194" s="104">
        <f>Y193-Y190</f>
        <v>0</v>
      </c>
      <c r="Z194" s="104">
        <f t="shared" ref="Z194:AA194" si="5951">Z193-Z190</f>
        <v>0</v>
      </c>
      <c r="AA194" s="104">
        <f t="shared" si="5951"/>
        <v>0</v>
      </c>
      <c r="AJ194" s="104">
        <f>AJ193-AJ190</f>
        <v>0</v>
      </c>
      <c r="AK194" s="104">
        <f>AK193-AK190</f>
        <v>0</v>
      </c>
      <c r="AV194" s="104">
        <f>AV193-AV190</f>
        <v>0</v>
      </c>
      <c r="AW194" s="104">
        <f>AW193-AW190</f>
        <v>0</v>
      </c>
      <c r="BH194" s="104">
        <f>BH193-BH190</f>
        <v>0</v>
      </c>
      <c r="BI194" s="104">
        <f t="shared" ref="BI194:BK194" si="5952">BI193-BI190</f>
        <v>0</v>
      </c>
      <c r="BJ194" s="104">
        <f t="shared" si="5952"/>
        <v>0</v>
      </c>
      <c r="BK194" s="104">
        <f t="shared" si="5952"/>
        <v>0</v>
      </c>
      <c r="BT194" s="104">
        <f>BT193-BT190</f>
        <v>0</v>
      </c>
      <c r="BU194" s="104">
        <f>BU193-BU190</f>
        <v>0</v>
      </c>
      <c r="BV194" s="104">
        <f t="shared" ref="BV194:BW194" si="5953">BV193-BV190</f>
        <v>0</v>
      </c>
      <c r="BW194" s="104">
        <f t="shared" si="5953"/>
        <v>0</v>
      </c>
      <c r="CF194" s="104">
        <f>CF193-CF190</f>
        <v>0</v>
      </c>
      <c r="CG194" s="104">
        <f>CG193-CG190</f>
        <v>0</v>
      </c>
      <c r="CH194" s="104">
        <f t="shared" ref="CH194:CI194" si="5954">CH193-CH190</f>
        <v>0</v>
      </c>
      <c r="CI194" s="104">
        <f t="shared" si="5954"/>
        <v>0</v>
      </c>
      <c r="CR194" s="104">
        <f>CR193-CR190</f>
        <v>0</v>
      </c>
      <c r="CS194" s="104">
        <f>CS193-CS190</f>
        <v>0</v>
      </c>
      <c r="CT194" s="104">
        <f t="shared" ref="CT194:CU194" si="5955">CT193-CT190</f>
        <v>0</v>
      </c>
      <c r="CU194" s="104">
        <f t="shared" si="5955"/>
        <v>0</v>
      </c>
      <c r="DD194" s="104">
        <f>DD193-DD190</f>
        <v>0</v>
      </c>
      <c r="DE194" s="104">
        <f>DE193-DE190</f>
        <v>0</v>
      </c>
      <c r="DP194" s="104">
        <f>DP193-DP190</f>
        <v>0</v>
      </c>
      <c r="DQ194" s="104">
        <f>DQ193-DQ190</f>
        <v>0</v>
      </c>
      <c r="EB194" s="104">
        <f>EB193-EB190</f>
        <v>0</v>
      </c>
      <c r="EC194" s="104">
        <f>EC193-EC190</f>
        <v>0</v>
      </c>
      <c r="EN194" s="104">
        <f>EN193-EN190</f>
        <v>0</v>
      </c>
      <c r="EO194" s="104">
        <f>EO193-EO190</f>
        <v>0</v>
      </c>
      <c r="EZ194" s="104">
        <f>EZ193-EZ190</f>
        <v>0</v>
      </c>
      <c r="FA194" s="104">
        <f>FA193-FA190</f>
        <v>0</v>
      </c>
      <c r="FL194" s="104">
        <f>FL193-FL190</f>
        <v>0</v>
      </c>
      <c r="FM194" s="104">
        <f>FM193-FM190</f>
        <v>0</v>
      </c>
      <c r="FX194" s="104">
        <f>FX193-FX190</f>
        <v>0</v>
      </c>
      <c r="FY194" s="104">
        <f>FY193-FY190</f>
        <v>0</v>
      </c>
      <c r="GF194" s="104"/>
      <c r="GG194" s="104"/>
      <c r="GH194" s="104"/>
      <c r="GI194" s="104"/>
      <c r="GJ194" s="104">
        <f>GJ193-GJ190</f>
        <v>0</v>
      </c>
      <c r="GK194" s="104">
        <f>GK193-GK190</f>
        <v>0</v>
      </c>
      <c r="GL194" s="104">
        <f t="shared" ref="GL194:GM194" si="5956">GL193-GL190</f>
        <v>0</v>
      </c>
      <c r="GM194" s="104">
        <f t="shared" si="5956"/>
        <v>0</v>
      </c>
      <c r="GP194" s="104"/>
      <c r="GQ194" s="104"/>
    </row>
    <row r="195" spans="8:199" x14ac:dyDescent="0.2">
      <c r="GF195" s="119"/>
      <c r="GJ195" s="104"/>
      <c r="GL195" s="104"/>
    </row>
    <row r="196" spans="8:199" x14ac:dyDescent="0.2">
      <c r="GF196" s="119"/>
    </row>
    <row r="197" spans="8:199" x14ac:dyDescent="0.2">
      <c r="GF197" s="119"/>
    </row>
    <row r="198" spans="8:199" x14ac:dyDescent="0.2">
      <c r="GF198" s="120"/>
    </row>
  </sheetData>
  <autoFilter ref="A8:GS194">
    <filterColumn colId="90">
      <filters>
        <filter val="1 807 436"/>
        <filter val="212 951"/>
        <filter val="-294 658"/>
        <filter val="3 555 611"/>
        <filter val="474 081"/>
        <filter val="-659 656"/>
        <filter val="-66 215"/>
        <filter val="70 984"/>
        <filter val="-869 550"/>
        <filter val="871 671"/>
        <filter val="937 886"/>
      </filters>
    </filterColumn>
  </autoFilter>
  <mergeCells count="140">
    <mergeCell ref="GT7:GU7"/>
    <mergeCell ref="GT6:GU6"/>
    <mergeCell ref="GR7:GS7"/>
    <mergeCell ref="B5:B8"/>
    <mergeCell ref="AS1:BE1"/>
    <mergeCell ref="AS2:BE2"/>
    <mergeCell ref="C4:BP4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  <mergeCell ref="L7:M7"/>
    <mergeCell ref="N7:O7"/>
    <mergeCell ref="AR6:BC6"/>
    <mergeCell ref="X7:Y7"/>
    <mergeCell ref="AD7:AE7"/>
    <mergeCell ref="CN5:CY5"/>
    <mergeCell ref="CZ5:DK5"/>
    <mergeCell ref="DL5:DW5"/>
    <mergeCell ref="P7:Q7"/>
    <mergeCell ref="Z7:AA7"/>
    <mergeCell ref="AB7:AC7"/>
    <mergeCell ref="R7:S7"/>
    <mergeCell ref="AT7:AU7"/>
    <mergeCell ref="AV7:AW7"/>
    <mergeCell ref="AL7:AM7"/>
    <mergeCell ref="BB7:BC7"/>
    <mergeCell ref="BD7:BE7"/>
    <mergeCell ref="BF7:BG7"/>
    <mergeCell ref="BH7:BI7"/>
    <mergeCell ref="BN7:BO7"/>
    <mergeCell ref="BJ7:BK7"/>
    <mergeCell ref="BL7:BM7"/>
    <mergeCell ref="CF7:CG7"/>
    <mergeCell ref="AF5:AQ5"/>
    <mergeCell ref="BZ7:CA7"/>
    <mergeCell ref="BP6:CA6"/>
    <mergeCell ref="BD6:BO6"/>
    <mergeCell ref="BV7:BW7"/>
    <mergeCell ref="BX7:BY7"/>
    <mergeCell ref="CB7:CC7"/>
    <mergeCell ref="AN7:AO7"/>
    <mergeCell ref="AX7:AY7"/>
    <mergeCell ref="AZ7:BA7"/>
    <mergeCell ref="BP7:BQ7"/>
    <mergeCell ref="BR7:BS7"/>
    <mergeCell ref="BT7:BU7"/>
    <mergeCell ref="AR7:AS7"/>
    <mergeCell ref="CB6:CM6"/>
    <mergeCell ref="CH7:CI7"/>
    <mergeCell ref="CJ7:CK7"/>
    <mergeCell ref="CD7:CE7"/>
    <mergeCell ref="CN7:CO7"/>
    <mergeCell ref="CP7:CQ7"/>
    <mergeCell ref="CR7:CS7"/>
    <mergeCell ref="CX7:CY7"/>
    <mergeCell ref="AR5:BC5"/>
    <mergeCell ref="BD5:BO5"/>
    <mergeCell ref="BP5:CA5"/>
    <mergeCell ref="CB5:CM5"/>
    <mergeCell ref="CL7:CM7"/>
    <mergeCell ref="CN6:CY6"/>
    <mergeCell ref="CT7:CU7"/>
    <mergeCell ref="CV7:CW7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DL7:DM7"/>
    <mergeCell ref="DN7:DO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DX5:EI5"/>
    <mergeCell ref="FH5:FS5"/>
    <mergeCell ref="FH7:FI7"/>
    <mergeCell ref="FJ7:FK7"/>
    <mergeCell ref="FL7:FM7"/>
    <mergeCell ref="FR7:FS7"/>
    <mergeCell ref="FH6:FS6"/>
    <mergeCell ref="EV5:FG5"/>
    <mergeCell ref="EV7:EW7"/>
    <mergeCell ref="EX7:EY7"/>
    <mergeCell ref="EZ7:FA7"/>
    <mergeCell ref="FF7:FG7"/>
    <mergeCell ref="EV6:FG6"/>
    <mergeCell ref="FB7:FC7"/>
    <mergeCell ref="FD7:FE7"/>
    <mergeCell ref="FN7:FO7"/>
    <mergeCell ref="FP7:FQ7"/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</mergeCells>
  <pageMargins left="0" right="0" top="0.35433070866141736" bottom="0.15748031496062992" header="0.11811023622047245" footer="0.11811023622047245"/>
  <pageSetup paperSize="9" scale="70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79"/>
  <sheetViews>
    <sheetView view="pageBreakPreview" topLeftCell="E1" zoomScaleNormal="100" zoomScaleSheetLayoutView="100" workbookViewId="0">
      <pane xSplit="1" ySplit="18" topLeftCell="F67" activePane="bottomRight" state="frozen"/>
      <selection activeCell="E1" sqref="E1"/>
      <selection pane="topRight" activeCell="F1" sqref="F1"/>
      <selection pane="bottomLeft" activeCell="E19" sqref="E19"/>
      <selection pane="bottomRight" activeCell="J81" sqref="J81"/>
    </sheetView>
  </sheetViews>
  <sheetFormatPr defaultRowHeight="15" x14ac:dyDescent="0.25"/>
  <cols>
    <col min="1" max="1" width="6.28515625" style="11" hidden="1" customWidth="1"/>
    <col min="2" max="2" width="7.85546875" style="11" hidden="1" customWidth="1"/>
    <col min="3" max="3" width="8.28515625" style="11" hidden="1" customWidth="1"/>
    <col min="4" max="4" width="6.140625" style="11" hidden="1" customWidth="1"/>
    <col min="5" max="5" width="29.7109375" style="13" customWidth="1"/>
    <col min="6" max="6" width="7.28515625" style="13" customWidth="1"/>
    <col min="7" max="7" width="12.85546875" style="13" customWidth="1"/>
    <col min="8" max="8" width="11.7109375" style="11" customWidth="1"/>
    <col min="9" max="9" width="16.5703125" style="11" customWidth="1"/>
    <col min="10" max="10" width="10.42578125" style="11" customWidth="1"/>
    <col min="11" max="11" width="14.7109375" style="11" customWidth="1"/>
    <col min="12" max="12" width="13" style="11" customWidth="1"/>
    <col min="13" max="13" width="16.5703125" style="11" customWidth="1"/>
    <col min="14" max="14" width="8.5703125" style="11" customWidth="1"/>
    <col min="15" max="15" width="13.140625" style="11" customWidth="1"/>
    <col min="16" max="16" width="11.28515625" style="11" customWidth="1"/>
    <col min="17" max="17" width="15.140625" style="11" customWidth="1"/>
    <col min="18" max="18" width="10.5703125" style="11" customWidth="1"/>
    <col min="19" max="19" width="16.5703125" style="11" customWidth="1"/>
    <col min="20" max="20" width="12.5703125" style="11" customWidth="1"/>
    <col min="21" max="21" width="12.28515625" style="11" customWidth="1"/>
    <col min="22" max="16384" width="9.140625" style="11"/>
  </cols>
  <sheetData>
    <row r="1" spans="1:19" x14ac:dyDescent="0.25">
      <c r="N1" s="62"/>
      <c r="O1" s="258" t="s">
        <v>124</v>
      </c>
      <c r="P1" s="258"/>
      <c r="Q1" s="258"/>
    </row>
    <row r="2" spans="1:19" x14ac:dyDescent="0.25">
      <c r="N2" s="62"/>
      <c r="O2" s="63" t="s">
        <v>125</v>
      </c>
      <c r="P2" s="64"/>
      <c r="Q2" s="63"/>
    </row>
    <row r="3" spans="1:19" x14ac:dyDescent="0.25">
      <c r="N3" s="258" t="s">
        <v>126</v>
      </c>
      <c r="O3" s="258"/>
      <c r="P3" s="258"/>
      <c r="Q3" s="258"/>
      <c r="R3" s="258"/>
    </row>
    <row r="4" spans="1:19" x14ac:dyDescent="0.25">
      <c r="N4" s="65"/>
      <c r="O4" s="259" t="s">
        <v>127</v>
      </c>
      <c r="P4" s="260"/>
      <c r="Q4" s="260"/>
    </row>
    <row r="5" spans="1:19" ht="8.25" customHeight="1" x14ac:dyDescent="0.25"/>
    <row r="6" spans="1:19" ht="8.25" customHeight="1" x14ac:dyDescent="0.25"/>
    <row r="7" spans="1:19" x14ac:dyDescent="0.25">
      <c r="H7" s="261" t="s">
        <v>128</v>
      </c>
      <c r="I7" s="261"/>
      <c r="J7" s="261"/>
      <c r="K7" s="261" t="s">
        <v>129</v>
      </c>
      <c r="L7" s="261"/>
      <c r="M7" s="261"/>
      <c r="N7" s="261"/>
      <c r="O7" s="261"/>
      <c r="P7" s="261"/>
      <c r="Q7" s="261"/>
      <c r="R7" s="261"/>
      <c r="S7" s="261"/>
    </row>
    <row r="8" spans="1:19" ht="31.5" customHeight="1" x14ac:dyDescent="0.25">
      <c r="H8" s="252" t="s">
        <v>130</v>
      </c>
      <c r="I8" s="252"/>
      <c r="J8" s="252"/>
      <c r="K8" s="252" t="s">
        <v>131</v>
      </c>
      <c r="L8" s="252"/>
      <c r="M8" s="252"/>
      <c r="N8" s="252"/>
      <c r="O8" s="252"/>
      <c r="P8" s="252"/>
      <c r="Q8" s="252"/>
      <c r="R8" s="252"/>
      <c r="S8" s="252"/>
    </row>
    <row r="9" spans="1:19" ht="15.75" customHeight="1" x14ac:dyDescent="0.25">
      <c r="K9" s="267" t="s">
        <v>132</v>
      </c>
      <c r="L9" s="268"/>
      <c r="M9" s="268"/>
      <c r="N9" s="268"/>
      <c r="O9" s="268"/>
      <c r="P9" s="37"/>
      <c r="Q9" s="37"/>
    </row>
    <row r="10" spans="1:19" ht="31.5" customHeight="1" x14ac:dyDescent="0.25">
      <c r="A10" s="61">
        <v>1</v>
      </c>
      <c r="B10" s="22"/>
      <c r="H10" s="269" t="s">
        <v>321</v>
      </c>
      <c r="I10" s="269"/>
      <c r="J10" s="269"/>
      <c r="K10" s="269"/>
      <c r="L10" s="269"/>
      <c r="M10" s="269"/>
      <c r="N10" s="269"/>
      <c r="O10" s="269"/>
      <c r="P10" s="269"/>
      <c r="Q10" s="269"/>
    </row>
    <row r="11" spans="1:19" ht="15" customHeight="1" x14ac:dyDescent="0.25">
      <c r="H11" s="269"/>
      <c r="I11" s="269"/>
      <c r="J11" s="269"/>
      <c r="K11" s="269"/>
      <c r="L11" s="269"/>
      <c r="M11" s="269"/>
      <c r="N11" s="269"/>
      <c r="O11" s="269"/>
      <c r="P11" s="269"/>
      <c r="Q11" s="269"/>
    </row>
    <row r="12" spans="1:19" ht="7.5" customHeight="1" x14ac:dyDescent="0.25">
      <c r="A12" s="22">
        <v>1</v>
      </c>
      <c r="B12" s="22"/>
      <c r="N12" s="36"/>
      <c r="O12" s="36"/>
      <c r="P12" s="36"/>
      <c r="Q12" s="36"/>
    </row>
    <row r="13" spans="1:19" ht="7.5" customHeight="1" x14ac:dyDescent="0.25"/>
    <row r="14" spans="1:19" s="21" customFormat="1" ht="7.5" customHeight="1" thickBot="1" x14ac:dyDescent="0.3">
      <c r="C14" s="270"/>
      <c r="D14" s="270"/>
      <c r="E14" s="271"/>
      <c r="F14" s="271"/>
      <c r="G14" s="271"/>
      <c r="N14" s="60"/>
      <c r="O14" s="60"/>
      <c r="P14" s="60"/>
      <c r="Q14" s="60"/>
    </row>
    <row r="15" spans="1:19" s="20" customFormat="1" ht="21.75" customHeight="1" x14ac:dyDescent="0.2">
      <c r="B15" s="242" t="s">
        <v>98</v>
      </c>
      <c r="C15" s="242" t="s">
        <v>97</v>
      </c>
      <c r="D15" s="274" t="s">
        <v>95</v>
      </c>
      <c r="E15" s="277" t="s">
        <v>94</v>
      </c>
      <c r="F15" s="280" t="s">
        <v>96</v>
      </c>
      <c r="G15" s="253" t="s">
        <v>5</v>
      </c>
      <c r="H15" s="256" t="s">
        <v>19</v>
      </c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7"/>
    </row>
    <row r="16" spans="1:19" s="46" customFormat="1" ht="15.75" customHeight="1" x14ac:dyDescent="0.2">
      <c r="B16" s="242"/>
      <c r="C16" s="242"/>
      <c r="D16" s="275"/>
      <c r="E16" s="278"/>
      <c r="F16" s="222"/>
      <c r="G16" s="254"/>
      <c r="H16" s="264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6"/>
    </row>
    <row r="17" spans="2:21" s="20" customFormat="1" ht="36.75" customHeight="1" x14ac:dyDescent="0.2">
      <c r="B17" s="242"/>
      <c r="C17" s="242"/>
      <c r="D17" s="275"/>
      <c r="E17" s="278"/>
      <c r="F17" s="222"/>
      <c r="G17" s="254"/>
      <c r="H17" s="262" t="s">
        <v>83</v>
      </c>
      <c r="I17" s="262"/>
      <c r="J17" s="262" t="s">
        <v>322</v>
      </c>
      <c r="K17" s="262"/>
      <c r="L17" s="272" t="s">
        <v>123</v>
      </c>
      <c r="M17" s="273"/>
      <c r="N17" s="272" t="s">
        <v>121</v>
      </c>
      <c r="O17" s="273"/>
      <c r="P17" s="272" t="s">
        <v>122</v>
      </c>
      <c r="Q17" s="273"/>
      <c r="R17" s="262" t="s">
        <v>323</v>
      </c>
      <c r="S17" s="263"/>
    </row>
    <row r="18" spans="2:21" s="23" customFormat="1" ht="39.75" customHeight="1" thickBot="1" x14ac:dyDescent="0.25">
      <c r="B18" s="242"/>
      <c r="C18" s="242"/>
      <c r="D18" s="276"/>
      <c r="E18" s="279"/>
      <c r="F18" s="281"/>
      <c r="G18" s="255"/>
      <c r="H18" s="67" t="s">
        <v>85</v>
      </c>
      <c r="I18" s="67" t="s">
        <v>20</v>
      </c>
      <c r="J18" s="67" t="s">
        <v>85</v>
      </c>
      <c r="K18" s="67" t="s">
        <v>20</v>
      </c>
      <c r="L18" s="67" t="s">
        <v>85</v>
      </c>
      <c r="M18" s="67" t="s">
        <v>20</v>
      </c>
      <c r="N18" s="67" t="s">
        <v>85</v>
      </c>
      <c r="O18" s="67" t="s">
        <v>20</v>
      </c>
      <c r="P18" s="67" t="s">
        <v>85</v>
      </c>
      <c r="Q18" s="67" t="s">
        <v>20</v>
      </c>
      <c r="R18" s="67" t="s">
        <v>85</v>
      </c>
      <c r="S18" s="68" t="s">
        <v>20</v>
      </c>
    </row>
    <row r="19" spans="2:21" s="23" customFormat="1" ht="12.75" x14ac:dyDescent="0.2">
      <c r="B19" s="30"/>
      <c r="C19" s="28"/>
      <c r="D19" s="49"/>
      <c r="E19" s="97" t="s">
        <v>21</v>
      </c>
      <c r="F19" s="98"/>
      <c r="G19" s="99"/>
      <c r="H19" s="100">
        <f>свод!GF9</f>
        <v>60</v>
      </c>
      <c r="I19" s="100">
        <f>свод!GG9</f>
        <v>9839626.4628000017</v>
      </c>
      <c r="J19" s="100">
        <f>свод!GH9</f>
        <v>15</v>
      </c>
      <c r="K19" s="100">
        <f>свод!GI9</f>
        <v>2459906.6157000004</v>
      </c>
      <c r="L19" s="100">
        <f>свод!GJ9</f>
        <v>22</v>
      </c>
      <c r="M19" s="100">
        <f>свод!GK9</f>
        <v>3653475.66</v>
      </c>
      <c r="N19" s="100">
        <f>свод!GL9</f>
        <v>0</v>
      </c>
      <c r="O19" s="100">
        <f>свод!GM9</f>
        <v>0</v>
      </c>
      <c r="P19" s="100">
        <f>свод!GN9</f>
        <v>22</v>
      </c>
      <c r="Q19" s="100">
        <f>свод!GO9</f>
        <v>3653475.66</v>
      </c>
      <c r="R19" s="100">
        <f>свод!GP9</f>
        <v>7</v>
      </c>
      <c r="S19" s="100">
        <f>свод!GQ9</f>
        <v>1193569.0442999997</v>
      </c>
      <c r="T19" s="66"/>
    </row>
    <row r="20" spans="2:21" ht="15.75" x14ac:dyDescent="0.25">
      <c r="B20" s="29"/>
      <c r="C20" s="27"/>
      <c r="D20" s="50"/>
      <c r="E20" s="127" t="s">
        <v>22</v>
      </c>
      <c r="F20" s="129">
        <v>1</v>
      </c>
      <c r="G20" s="130">
        <v>161459.74540000001</v>
      </c>
      <c r="H20" s="110">
        <f>свод!GF10</f>
        <v>54</v>
      </c>
      <c r="I20" s="110">
        <f>свод!GG10</f>
        <v>8718826.251600001</v>
      </c>
      <c r="J20" s="110">
        <f>свод!GH10</f>
        <v>13.5</v>
      </c>
      <c r="K20" s="110">
        <f>свод!GI10</f>
        <v>2179706.5629000003</v>
      </c>
      <c r="L20" s="110">
        <f>свод!GJ10</f>
        <v>18</v>
      </c>
      <c r="M20" s="110">
        <f>свод!GK10</f>
        <v>2906275.5</v>
      </c>
      <c r="N20" s="110">
        <f>свод!GL10</f>
        <v>0</v>
      </c>
      <c r="O20" s="110">
        <f>свод!GM10</f>
        <v>0</v>
      </c>
      <c r="P20" s="110">
        <f>свод!GN10</f>
        <v>18</v>
      </c>
      <c r="Q20" s="110">
        <f>свод!GO10</f>
        <v>2906275.5</v>
      </c>
      <c r="R20" s="110">
        <f>свод!GP10</f>
        <v>4.5</v>
      </c>
      <c r="S20" s="110">
        <f>свод!GQ10</f>
        <v>726568.93709999975</v>
      </c>
      <c r="T20" s="14"/>
      <c r="U20" s="138"/>
    </row>
    <row r="21" spans="2:21" x14ac:dyDescent="0.25">
      <c r="B21" s="29"/>
      <c r="C21" s="25"/>
      <c r="D21" s="51"/>
      <c r="E21" s="127" t="s">
        <v>23</v>
      </c>
      <c r="F21" s="129">
        <v>2</v>
      </c>
      <c r="G21" s="130">
        <v>186800.03519999998</v>
      </c>
      <c r="H21" s="110">
        <f>свод!GF16</f>
        <v>6</v>
      </c>
      <c r="I21" s="110">
        <f>свод!GG16</f>
        <v>1120800.2112</v>
      </c>
      <c r="J21" s="110">
        <f>свод!GH16</f>
        <v>1.5</v>
      </c>
      <c r="K21" s="110">
        <f>свод!GI16</f>
        <v>280200.0528</v>
      </c>
      <c r="L21" s="110">
        <f>свод!GJ16</f>
        <v>4</v>
      </c>
      <c r="M21" s="110">
        <f>свод!GK16</f>
        <v>747200.16</v>
      </c>
      <c r="N21" s="110">
        <f>свод!GL16</f>
        <v>0</v>
      </c>
      <c r="O21" s="110">
        <f>свод!GM16</f>
        <v>0</v>
      </c>
      <c r="P21" s="110">
        <f>свод!GN16</f>
        <v>4</v>
      </c>
      <c r="Q21" s="110">
        <f>свод!GO16</f>
        <v>747200.16</v>
      </c>
      <c r="R21" s="110">
        <f>свод!GP16</f>
        <v>2.5</v>
      </c>
      <c r="S21" s="110">
        <f>свод!GQ16</f>
        <v>467000.10720000003</v>
      </c>
      <c r="T21" s="14"/>
      <c r="U21" s="138"/>
    </row>
    <row r="22" spans="2:21" x14ac:dyDescent="0.25">
      <c r="B22" s="31"/>
      <c r="C22" s="32"/>
      <c r="D22" s="52"/>
      <c r="E22" s="108" t="s">
        <v>24</v>
      </c>
      <c r="F22" s="108"/>
      <c r="G22" s="109"/>
      <c r="H22" s="110">
        <f>свод!GF19</f>
        <v>41</v>
      </c>
      <c r="I22" s="110">
        <f>свод!GG19</f>
        <v>6149518.7542000003</v>
      </c>
      <c r="J22" s="110">
        <f>свод!GH19</f>
        <v>10.25</v>
      </c>
      <c r="K22" s="110">
        <f>свод!GI19</f>
        <v>1537379.6885500001</v>
      </c>
      <c r="L22" s="110">
        <f>свод!GJ19</f>
        <v>11</v>
      </c>
      <c r="M22" s="110">
        <f>свод!GK19</f>
        <v>1719971.61</v>
      </c>
      <c r="N22" s="110">
        <f>свод!GL19</f>
        <v>0</v>
      </c>
      <c r="O22" s="110">
        <f>свод!GM19</f>
        <v>0</v>
      </c>
      <c r="P22" s="110">
        <f>свод!GN19</f>
        <v>11</v>
      </c>
      <c r="Q22" s="110">
        <f>свод!GO19</f>
        <v>1719971.61</v>
      </c>
      <c r="R22" s="110">
        <f>свод!GP19</f>
        <v>0.75</v>
      </c>
      <c r="S22" s="110">
        <f>свод!GQ19</f>
        <v>182591.92145000026</v>
      </c>
      <c r="T22" s="14"/>
      <c r="U22" s="138"/>
    </row>
    <row r="23" spans="2:21" x14ac:dyDescent="0.25">
      <c r="B23" s="29"/>
      <c r="C23" s="26"/>
      <c r="D23" s="53"/>
      <c r="E23" s="127" t="s">
        <v>25</v>
      </c>
      <c r="F23" s="129">
        <v>3</v>
      </c>
      <c r="G23" s="130">
        <v>132055.51380000002</v>
      </c>
      <c r="H23" s="110">
        <f>свод!GF20</f>
        <v>30</v>
      </c>
      <c r="I23" s="110">
        <f>свод!GG20</f>
        <v>3961665.4140000003</v>
      </c>
      <c r="J23" s="110">
        <f>свод!GH20</f>
        <v>7.5</v>
      </c>
      <c r="K23" s="110">
        <f>свод!GI20</f>
        <v>990416.35349999997</v>
      </c>
      <c r="L23" s="110">
        <f>свод!GJ20</f>
        <v>7</v>
      </c>
      <c r="M23" s="110">
        <f>свод!GK20</f>
        <v>924388.57000000007</v>
      </c>
      <c r="N23" s="110">
        <f>свод!GL20</f>
        <v>0</v>
      </c>
      <c r="O23" s="110">
        <f>свод!GM20</f>
        <v>0</v>
      </c>
      <c r="P23" s="110">
        <f>свод!GN20</f>
        <v>7</v>
      </c>
      <c r="Q23" s="110">
        <f>свод!GO20</f>
        <v>924388.57000000007</v>
      </c>
      <c r="R23" s="110">
        <f>свод!GP20</f>
        <v>-0.5</v>
      </c>
      <c r="S23" s="110">
        <f>свод!GQ20</f>
        <v>-66027.783499999903</v>
      </c>
      <c r="T23" s="14"/>
      <c r="U23" s="138"/>
    </row>
    <row r="24" spans="2:21" x14ac:dyDescent="0.25">
      <c r="B24" s="29"/>
      <c r="C24" s="25"/>
      <c r="D24" s="51"/>
      <c r="E24" s="127" t="s">
        <v>26</v>
      </c>
      <c r="F24" s="129">
        <v>4</v>
      </c>
      <c r="G24" s="130">
        <v>198895.75819999998</v>
      </c>
      <c r="H24" s="110">
        <f>свод!GF24</f>
        <v>11</v>
      </c>
      <c r="I24" s="110">
        <f>свод!GG24</f>
        <v>2187853.3401999995</v>
      </c>
      <c r="J24" s="110">
        <f>свод!GH24</f>
        <v>2.75</v>
      </c>
      <c r="K24" s="110">
        <f>свод!GI24</f>
        <v>546963.33504999988</v>
      </c>
      <c r="L24" s="110">
        <f>свод!GJ24</f>
        <v>4</v>
      </c>
      <c r="M24" s="110">
        <f>свод!GK24</f>
        <v>795583.04</v>
      </c>
      <c r="N24" s="110">
        <f>свод!GL24</f>
        <v>0</v>
      </c>
      <c r="O24" s="110">
        <f>свод!GM24</f>
        <v>0</v>
      </c>
      <c r="P24" s="110">
        <f>свод!GN24</f>
        <v>4</v>
      </c>
      <c r="Q24" s="110">
        <f>свод!GO24</f>
        <v>795583.04</v>
      </c>
      <c r="R24" s="110">
        <f>свод!GP24</f>
        <v>1.25</v>
      </c>
      <c r="S24" s="110">
        <f>свод!GQ24</f>
        <v>248619.70495000016</v>
      </c>
      <c r="T24" s="14"/>
      <c r="U24" s="138"/>
    </row>
    <row r="25" spans="2:21" x14ac:dyDescent="0.25">
      <c r="B25" s="31"/>
      <c r="C25" s="32"/>
      <c r="D25" s="54"/>
      <c r="E25" s="97" t="s">
        <v>27</v>
      </c>
      <c r="F25" s="108"/>
      <c r="G25" s="109"/>
      <c r="H25" s="110">
        <f>свод!GF27</f>
        <v>81</v>
      </c>
      <c r="I25" s="110">
        <f>свод!GG27</f>
        <v>10474096.351499999</v>
      </c>
      <c r="J25" s="110">
        <f>свод!GH27</f>
        <v>20.25</v>
      </c>
      <c r="K25" s="110">
        <f>свод!GI27</f>
        <v>2618524.0878749997</v>
      </c>
      <c r="L25" s="110">
        <f>свод!GJ27</f>
        <v>19</v>
      </c>
      <c r="M25" s="110">
        <f>свод!GK27</f>
        <v>2456886.77</v>
      </c>
      <c r="N25" s="110">
        <f>свод!GL27</f>
        <v>0</v>
      </c>
      <c r="O25" s="110">
        <f>свод!GM27</f>
        <v>0</v>
      </c>
      <c r="P25" s="110">
        <f>свод!GN27</f>
        <v>19</v>
      </c>
      <c r="Q25" s="110">
        <f>свод!GO27</f>
        <v>2456886.77</v>
      </c>
      <c r="R25" s="110">
        <f>свод!GP27</f>
        <v>-1.25</v>
      </c>
      <c r="S25" s="110">
        <f>свод!GQ27</f>
        <v>-161637.31787499972</v>
      </c>
      <c r="T25" s="14"/>
      <c r="U25" s="138"/>
    </row>
    <row r="26" spans="2:21" x14ac:dyDescent="0.25">
      <c r="B26" s="29"/>
      <c r="C26" s="26"/>
      <c r="D26" s="53"/>
      <c r="E26" s="127" t="s">
        <v>28</v>
      </c>
      <c r="F26" s="129">
        <v>5</v>
      </c>
      <c r="G26" s="130">
        <v>129309.8315</v>
      </c>
      <c r="H26" s="110">
        <f>свод!GF28</f>
        <v>81</v>
      </c>
      <c r="I26" s="110">
        <f>свод!GG28</f>
        <v>10474096.351499999</v>
      </c>
      <c r="J26" s="110">
        <f>свод!GH28</f>
        <v>20.25</v>
      </c>
      <c r="K26" s="110">
        <f>свод!GI28</f>
        <v>2618524.0878749997</v>
      </c>
      <c r="L26" s="110">
        <f>свод!GJ28</f>
        <v>19</v>
      </c>
      <c r="M26" s="110">
        <f>свод!GK28</f>
        <v>2456886.77</v>
      </c>
      <c r="N26" s="110">
        <f>свод!GL28</f>
        <v>0</v>
      </c>
      <c r="O26" s="110">
        <f>свод!GM28</f>
        <v>0</v>
      </c>
      <c r="P26" s="110">
        <f>свод!GN28</f>
        <v>19</v>
      </c>
      <c r="Q26" s="110">
        <f>свод!GO28</f>
        <v>2456886.77</v>
      </c>
      <c r="R26" s="110">
        <f>свод!GP28</f>
        <v>-1.25</v>
      </c>
      <c r="S26" s="110">
        <f>свод!GQ28</f>
        <v>-161637.31787499972</v>
      </c>
      <c r="T26" s="14"/>
      <c r="U26" s="138"/>
    </row>
    <row r="27" spans="2:21" x14ac:dyDescent="0.25">
      <c r="B27" s="31"/>
      <c r="C27" s="33"/>
      <c r="D27" s="55"/>
      <c r="E27" s="97" t="s">
        <v>29</v>
      </c>
      <c r="F27" s="108"/>
      <c r="G27" s="109"/>
      <c r="H27" s="110">
        <f>свод!GF31</f>
        <v>20</v>
      </c>
      <c r="I27" s="110">
        <f>свод!GG31</f>
        <v>3106195.8480000002</v>
      </c>
      <c r="J27" s="110">
        <f>свод!GH31</f>
        <v>5</v>
      </c>
      <c r="K27" s="110">
        <f>свод!GI31</f>
        <v>776548.96200000006</v>
      </c>
      <c r="L27" s="110">
        <f>свод!GJ31</f>
        <v>4</v>
      </c>
      <c r="M27" s="110">
        <f>свод!GK31</f>
        <v>621239.16</v>
      </c>
      <c r="N27" s="110">
        <f>свод!GL31</f>
        <v>0</v>
      </c>
      <c r="O27" s="110">
        <f>свод!GM31</f>
        <v>0</v>
      </c>
      <c r="P27" s="110">
        <f>свод!GN31</f>
        <v>4</v>
      </c>
      <c r="Q27" s="110">
        <f>свод!GO31</f>
        <v>621239.16</v>
      </c>
      <c r="R27" s="110">
        <f>свод!GP31</f>
        <v>-1</v>
      </c>
      <c r="S27" s="110">
        <f>свод!GQ31</f>
        <v>-155309.80200000003</v>
      </c>
      <c r="T27" s="14"/>
      <c r="U27" s="138"/>
    </row>
    <row r="28" spans="2:21" ht="27.75" customHeight="1" x14ac:dyDescent="0.25">
      <c r="B28" s="29"/>
      <c r="C28" s="27"/>
      <c r="D28" s="50"/>
      <c r="E28" s="127" t="s">
        <v>30</v>
      </c>
      <c r="F28" s="129">
        <v>6</v>
      </c>
      <c r="G28" s="130">
        <v>155309.79240000001</v>
      </c>
      <c r="H28" s="110">
        <f>свод!GF32</f>
        <v>20</v>
      </c>
      <c r="I28" s="110">
        <f>свод!GG32</f>
        <v>3106195.8480000002</v>
      </c>
      <c r="J28" s="110">
        <f>свод!GH32</f>
        <v>5</v>
      </c>
      <c r="K28" s="110">
        <f>свод!GI32</f>
        <v>776548.96200000006</v>
      </c>
      <c r="L28" s="110">
        <f>свод!GJ32</f>
        <v>4</v>
      </c>
      <c r="M28" s="110">
        <f>свод!GK32</f>
        <v>621239.16</v>
      </c>
      <c r="N28" s="110">
        <f>свод!GL32</f>
        <v>0</v>
      </c>
      <c r="O28" s="110">
        <f>свод!GM32</f>
        <v>0</v>
      </c>
      <c r="P28" s="110">
        <f>свод!GN32</f>
        <v>4</v>
      </c>
      <c r="Q28" s="110">
        <f>свод!GO32</f>
        <v>621239.16</v>
      </c>
      <c r="R28" s="110">
        <f>свод!GP32</f>
        <v>-1</v>
      </c>
      <c r="S28" s="110">
        <f>свод!GQ32</f>
        <v>-155309.80200000003</v>
      </c>
      <c r="T28" s="14"/>
      <c r="U28" s="138"/>
    </row>
    <row r="29" spans="2:21" ht="24" x14ac:dyDescent="0.25">
      <c r="B29" s="31"/>
      <c r="C29" s="34"/>
      <c r="D29" s="56"/>
      <c r="E29" s="97" t="s">
        <v>31</v>
      </c>
      <c r="F29" s="108"/>
      <c r="G29" s="109"/>
      <c r="H29" s="110">
        <f>свод!GF39</f>
        <v>0</v>
      </c>
      <c r="I29" s="110">
        <f>свод!GG39</f>
        <v>0</v>
      </c>
      <c r="J29" s="110">
        <f>свод!GH39</f>
        <v>0</v>
      </c>
      <c r="K29" s="110">
        <f>свод!GI39</f>
        <v>0</v>
      </c>
      <c r="L29" s="110">
        <f>свод!GJ39</f>
        <v>0</v>
      </c>
      <c r="M29" s="110">
        <f>свод!GK39</f>
        <v>0</v>
      </c>
      <c r="N29" s="110">
        <f>свод!GL39</f>
        <v>0</v>
      </c>
      <c r="O29" s="110">
        <f>свод!GM39</f>
        <v>0</v>
      </c>
      <c r="P29" s="110">
        <f>свод!GN39</f>
        <v>0</v>
      </c>
      <c r="Q29" s="110">
        <f>свод!GO39</f>
        <v>0</v>
      </c>
      <c r="R29" s="110">
        <f>свод!GP39</f>
        <v>0</v>
      </c>
      <c r="S29" s="110">
        <f>свод!GQ39</f>
        <v>0</v>
      </c>
      <c r="T29" s="14"/>
      <c r="U29" s="138"/>
    </row>
    <row r="30" spans="2:21" ht="18" customHeight="1" x14ac:dyDescent="0.25">
      <c r="B30" s="29"/>
      <c r="C30" s="27"/>
      <c r="D30" s="50"/>
      <c r="E30" s="127" t="s">
        <v>32</v>
      </c>
      <c r="F30" s="129">
        <v>8</v>
      </c>
      <c r="G30" s="130">
        <v>284300.81680000003</v>
      </c>
      <c r="H30" s="110">
        <f>свод!GF40</f>
        <v>0</v>
      </c>
      <c r="I30" s="110">
        <f>свод!GG40</f>
        <v>0</v>
      </c>
      <c r="J30" s="110">
        <f>свод!GH40</f>
        <v>0</v>
      </c>
      <c r="K30" s="110">
        <f>свод!GI40</f>
        <v>0</v>
      </c>
      <c r="L30" s="110">
        <f>свод!GJ40</f>
        <v>0</v>
      </c>
      <c r="M30" s="110">
        <f>свод!GK40</f>
        <v>0</v>
      </c>
      <c r="N30" s="110">
        <f>свод!GL40</f>
        <v>0</v>
      </c>
      <c r="O30" s="110">
        <f>свод!GM40</f>
        <v>0</v>
      </c>
      <c r="P30" s="110">
        <f>свод!GN40</f>
        <v>0</v>
      </c>
      <c r="Q30" s="110">
        <f>свод!GO40</f>
        <v>0</v>
      </c>
      <c r="R30" s="110">
        <f>свод!GP40</f>
        <v>0</v>
      </c>
      <c r="S30" s="110">
        <f>свод!GQ40</f>
        <v>0</v>
      </c>
      <c r="T30" s="14"/>
      <c r="U30" s="138"/>
    </row>
    <row r="31" spans="2:21" ht="15.75" x14ac:dyDescent="0.25">
      <c r="B31" s="31"/>
      <c r="C31" s="34"/>
      <c r="D31" s="56"/>
      <c r="E31" s="97" t="s">
        <v>33</v>
      </c>
      <c r="F31" s="108"/>
      <c r="G31" s="109"/>
      <c r="H31" s="110">
        <f>свод!GF43</f>
        <v>70</v>
      </c>
      <c r="I31" s="110">
        <f>свод!GG43</f>
        <v>7329192.6960000005</v>
      </c>
      <c r="J31" s="110">
        <f>свод!GH43</f>
        <v>17.5</v>
      </c>
      <c r="K31" s="110">
        <f>свод!GI43</f>
        <v>1832298.1740000001</v>
      </c>
      <c r="L31" s="110">
        <f>свод!GJ43</f>
        <v>17</v>
      </c>
      <c r="M31" s="110">
        <f>свод!GK43</f>
        <v>1779946.75</v>
      </c>
      <c r="N31" s="110">
        <f>свод!GL43</f>
        <v>0</v>
      </c>
      <c r="O31" s="110">
        <f>свод!GM43</f>
        <v>0</v>
      </c>
      <c r="P31" s="110">
        <f>свод!GN43</f>
        <v>17</v>
      </c>
      <c r="Q31" s="110">
        <f>свод!GO43</f>
        <v>1779946.75</v>
      </c>
      <c r="R31" s="110">
        <f>свод!GP43</f>
        <v>-0.5</v>
      </c>
      <c r="S31" s="110">
        <f>свод!GQ43</f>
        <v>-52351.424000000115</v>
      </c>
      <c r="T31" s="14"/>
      <c r="U31" s="138"/>
    </row>
    <row r="32" spans="2:21" ht="15.75" x14ac:dyDescent="0.25">
      <c r="B32" s="29"/>
      <c r="C32" s="27"/>
      <c r="D32" s="50"/>
      <c r="E32" s="127" t="s">
        <v>34</v>
      </c>
      <c r="F32" s="129">
        <v>9</v>
      </c>
      <c r="G32" s="130">
        <v>104702.7528</v>
      </c>
      <c r="H32" s="110">
        <f>свод!GF44</f>
        <v>70</v>
      </c>
      <c r="I32" s="110">
        <f>свод!GG44</f>
        <v>7329192.6960000005</v>
      </c>
      <c r="J32" s="110">
        <f>свод!GH44</f>
        <v>17.5</v>
      </c>
      <c r="K32" s="110">
        <f>свод!GI44</f>
        <v>1832298.1740000001</v>
      </c>
      <c r="L32" s="110">
        <f>свод!GJ44</f>
        <v>17</v>
      </c>
      <c r="M32" s="110">
        <f>свод!GK44</f>
        <v>1779946.75</v>
      </c>
      <c r="N32" s="110">
        <f>свод!GL44</f>
        <v>0</v>
      </c>
      <c r="O32" s="110">
        <f>свод!GM44</f>
        <v>0</v>
      </c>
      <c r="P32" s="110">
        <f>свод!GN44</f>
        <v>17</v>
      </c>
      <c r="Q32" s="110">
        <f>свод!GO44</f>
        <v>1779946.75</v>
      </c>
      <c r="R32" s="110">
        <f>свод!GP44</f>
        <v>-0.5</v>
      </c>
      <c r="S32" s="110">
        <f>свод!GQ44</f>
        <v>-52351.424000000115</v>
      </c>
      <c r="T32" s="14"/>
      <c r="U32" s="138"/>
    </row>
    <row r="33" spans="2:21" ht="15.75" x14ac:dyDescent="0.25">
      <c r="B33" s="31"/>
      <c r="C33" s="34"/>
      <c r="D33" s="57"/>
      <c r="E33" s="108" t="s">
        <v>35</v>
      </c>
      <c r="F33" s="108"/>
      <c r="G33" s="109"/>
      <c r="H33" s="110">
        <f>свод!GF48</f>
        <v>124</v>
      </c>
      <c r="I33" s="110">
        <f>свод!GG48</f>
        <v>21283812.866500001</v>
      </c>
      <c r="J33" s="110">
        <f>свод!GH48</f>
        <v>31</v>
      </c>
      <c r="K33" s="110">
        <f>свод!GI48</f>
        <v>5320953.2166250004</v>
      </c>
      <c r="L33" s="110">
        <f>свод!GJ48</f>
        <v>28</v>
      </c>
      <c r="M33" s="110">
        <f>свод!GK48</f>
        <v>4909889.51</v>
      </c>
      <c r="N33" s="110">
        <f>свод!GL48</f>
        <v>1</v>
      </c>
      <c r="O33" s="110">
        <f>свод!GM48</f>
        <v>169297.58</v>
      </c>
      <c r="P33" s="110">
        <f>свод!GN48</f>
        <v>29</v>
      </c>
      <c r="Q33" s="110">
        <f>свод!GO48</f>
        <v>5079187.0899999989</v>
      </c>
      <c r="R33" s="110">
        <f>свод!GP48</f>
        <v>-3</v>
      </c>
      <c r="S33" s="110">
        <f>свод!GQ48</f>
        <v>-411063.70662500046</v>
      </c>
      <c r="T33" s="14"/>
      <c r="U33" s="138"/>
    </row>
    <row r="34" spans="2:21" ht="15.75" x14ac:dyDescent="0.25">
      <c r="B34" s="29"/>
      <c r="C34" s="27"/>
      <c r="D34" s="58"/>
      <c r="E34" s="127" t="s">
        <v>36</v>
      </c>
      <c r="F34" s="129">
        <v>10</v>
      </c>
      <c r="G34" s="130">
        <v>169297.5772</v>
      </c>
      <c r="H34" s="110">
        <f>свод!GF49</f>
        <v>102</v>
      </c>
      <c r="I34" s="110">
        <f>свод!GG49</f>
        <v>17268352.874400001</v>
      </c>
      <c r="J34" s="110">
        <f>свод!GH49</f>
        <v>25.5</v>
      </c>
      <c r="K34" s="110">
        <f>свод!GI49</f>
        <v>4317088.2186000003</v>
      </c>
      <c r="L34" s="110">
        <f>свод!GJ49</f>
        <v>21</v>
      </c>
      <c r="M34" s="110">
        <f>свод!GK49</f>
        <v>3555249.1799999997</v>
      </c>
      <c r="N34" s="110">
        <f>свод!GL49</f>
        <v>1</v>
      </c>
      <c r="O34" s="110">
        <f>свод!GM49</f>
        <v>169297.58</v>
      </c>
      <c r="P34" s="110">
        <f>свод!GN49</f>
        <v>22</v>
      </c>
      <c r="Q34" s="110">
        <f>свод!GO49</f>
        <v>3724546.7599999993</v>
      </c>
      <c r="R34" s="110">
        <f>свод!GP49</f>
        <v>-4.5</v>
      </c>
      <c r="S34" s="110">
        <f>свод!GQ49</f>
        <v>-761839.03860000055</v>
      </c>
      <c r="T34" s="14"/>
      <c r="U34" s="138"/>
    </row>
    <row r="35" spans="2:21" x14ac:dyDescent="0.25">
      <c r="B35" s="29"/>
      <c r="C35" s="25"/>
      <c r="D35" s="51"/>
      <c r="E35" s="127" t="s">
        <v>37</v>
      </c>
      <c r="F35" s="129">
        <v>12</v>
      </c>
      <c r="G35" s="130">
        <v>154803.0736</v>
      </c>
      <c r="H35" s="110">
        <f>свод!GF57</f>
        <v>13</v>
      </c>
      <c r="I35" s="110">
        <f>свод!GG57</f>
        <v>2012439.9568</v>
      </c>
      <c r="J35" s="110">
        <f>свод!GH57</f>
        <v>3.25</v>
      </c>
      <c r="K35" s="110">
        <f>свод!GI57</f>
        <v>503109.98920000007</v>
      </c>
      <c r="L35" s="110">
        <f>свод!GJ57</f>
        <v>3</v>
      </c>
      <c r="M35" s="110">
        <f>свод!GK57</f>
        <v>464409.21</v>
      </c>
      <c r="N35" s="110">
        <f>свод!GL57</f>
        <v>0</v>
      </c>
      <c r="O35" s="110">
        <f>свод!GM57</f>
        <v>0</v>
      </c>
      <c r="P35" s="110">
        <f>свод!GN57</f>
        <v>3</v>
      </c>
      <c r="Q35" s="110">
        <f>свод!GO57</f>
        <v>464409.21</v>
      </c>
      <c r="R35" s="110">
        <f>свод!GP57</f>
        <v>-0.25</v>
      </c>
      <c r="S35" s="110">
        <f>свод!GQ57</f>
        <v>-38700.779200000048</v>
      </c>
      <c r="T35" s="14"/>
      <c r="U35" s="138"/>
    </row>
    <row r="36" spans="2:21" x14ac:dyDescent="0.25">
      <c r="B36" s="29"/>
      <c r="C36" s="25"/>
      <c r="D36" s="51"/>
      <c r="E36" s="127" t="s">
        <v>38</v>
      </c>
      <c r="F36" s="129">
        <v>13</v>
      </c>
      <c r="G36" s="130">
        <v>222557.78169999999</v>
      </c>
      <c r="H36" s="110">
        <f>свод!GF60</f>
        <v>9</v>
      </c>
      <c r="I36" s="110">
        <f>свод!GG60</f>
        <v>2003020.0352999999</v>
      </c>
      <c r="J36" s="110">
        <f>свод!GH60</f>
        <v>2.25</v>
      </c>
      <c r="K36" s="110">
        <f>свод!GI60</f>
        <v>500755.00882499991</v>
      </c>
      <c r="L36" s="110">
        <f>свод!GJ60</f>
        <v>4</v>
      </c>
      <c r="M36" s="110">
        <f>свод!GK60</f>
        <v>890231.12</v>
      </c>
      <c r="N36" s="110">
        <f>свод!GL60</f>
        <v>0</v>
      </c>
      <c r="O36" s="110">
        <f>свод!GM60</f>
        <v>0</v>
      </c>
      <c r="P36" s="110">
        <f>свод!GN60</f>
        <v>4</v>
      </c>
      <c r="Q36" s="110">
        <f>свод!GO60</f>
        <v>890231.12</v>
      </c>
      <c r="R36" s="110">
        <f>свод!GP60</f>
        <v>1.75</v>
      </c>
      <c r="S36" s="110">
        <f>свод!GQ60</f>
        <v>389476.11117500009</v>
      </c>
      <c r="T36" s="14"/>
      <c r="U36" s="138"/>
    </row>
    <row r="37" spans="2:21" x14ac:dyDescent="0.25">
      <c r="B37" s="31"/>
      <c r="C37" s="32"/>
      <c r="D37" s="52"/>
      <c r="E37" s="108" t="s">
        <v>39</v>
      </c>
      <c r="F37" s="108"/>
      <c r="G37" s="109"/>
      <c r="H37" s="110">
        <f>свод!GF63</f>
        <v>45</v>
      </c>
      <c r="I37" s="110">
        <f>свод!GG63</f>
        <v>10881056.5965</v>
      </c>
      <c r="J37" s="110">
        <f>свод!GH63</f>
        <v>11.25</v>
      </c>
      <c r="K37" s="110">
        <f>свод!GI63</f>
        <v>2720264.149125</v>
      </c>
      <c r="L37" s="110">
        <f>свод!GJ63</f>
        <v>4</v>
      </c>
      <c r="M37" s="110">
        <f>свод!GK63</f>
        <v>967205.04</v>
      </c>
      <c r="N37" s="110">
        <f>свод!GL63</f>
        <v>0</v>
      </c>
      <c r="O37" s="110">
        <f>свод!GM63</f>
        <v>0</v>
      </c>
      <c r="P37" s="110">
        <f>свод!GN63</f>
        <v>4</v>
      </c>
      <c r="Q37" s="110">
        <f>свод!GO63</f>
        <v>967205.04</v>
      </c>
      <c r="R37" s="110">
        <f>свод!GP63</f>
        <v>-7.25</v>
      </c>
      <c r="S37" s="110">
        <f>свод!GQ63</f>
        <v>-1753059.109125</v>
      </c>
      <c r="T37" s="14"/>
      <c r="U37" s="138"/>
    </row>
    <row r="38" spans="2:21" ht="15.75" x14ac:dyDescent="0.25">
      <c r="B38" s="29"/>
      <c r="C38" s="27"/>
      <c r="D38" s="50"/>
      <c r="E38" s="127" t="s">
        <v>40</v>
      </c>
      <c r="F38" s="129">
        <v>14</v>
      </c>
      <c r="G38" s="130">
        <v>241801.25769999999</v>
      </c>
      <c r="H38" s="110">
        <f>свод!GF64</f>
        <v>45</v>
      </c>
      <c r="I38" s="110">
        <f>свод!GG64</f>
        <v>10881056.5965</v>
      </c>
      <c r="J38" s="110">
        <f>свод!GH64</f>
        <v>11.25</v>
      </c>
      <c r="K38" s="110">
        <f>свод!GI64</f>
        <v>2720264.149125</v>
      </c>
      <c r="L38" s="110">
        <f>свод!GJ64</f>
        <v>4</v>
      </c>
      <c r="M38" s="110">
        <f>свод!GK64</f>
        <v>967205.04</v>
      </c>
      <c r="N38" s="110">
        <f>свод!GL64</f>
        <v>0</v>
      </c>
      <c r="O38" s="110">
        <f>свод!GM64</f>
        <v>0</v>
      </c>
      <c r="P38" s="110">
        <f>свод!GN64</f>
        <v>4</v>
      </c>
      <c r="Q38" s="110">
        <f>свод!GO64</f>
        <v>967205.04</v>
      </c>
      <c r="R38" s="110">
        <f>свод!GP64</f>
        <v>-7.25</v>
      </c>
      <c r="S38" s="110">
        <f>свод!GQ64</f>
        <v>-1753059.109125</v>
      </c>
      <c r="T38" s="14"/>
      <c r="U38" s="138"/>
    </row>
    <row r="39" spans="2:21" x14ac:dyDescent="0.25">
      <c r="B39" s="29"/>
      <c r="C39" s="25"/>
      <c r="D39" s="51"/>
      <c r="E39" s="127" t="s">
        <v>41</v>
      </c>
      <c r="F39" s="129">
        <v>15</v>
      </c>
      <c r="G39" s="130">
        <v>354299.22930000001</v>
      </c>
      <c r="H39" s="110">
        <f>свод!GF67</f>
        <v>0</v>
      </c>
      <c r="I39" s="110">
        <f>свод!GG67</f>
        <v>0</v>
      </c>
      <c r="J39" s="110">
        <f>свод!GH67</f>
        <v>0</v>
      </c>
      <c r="K39" s="110">
        <f>свод!GI67</f>
        <v>0</v>
      </c>
      <c r="L39" s="110">
        <f>свод!GJ67</f>
        <v>0</v>
      </c>
      <c r="M39" s="110">
        <f>свод!GK67</f>
        <v>0</v>
      </c>
      <c r="N39" s="110">
        <f>свод!GL67</f>
        <v>0</v>
      </c>
      <c r="O39" s="110">
        <f>свод!GM67</f>
        <v>0</v>
      </c>
      <c r="P39" s="110">
        <f>свод!GN67</f>
        <v>0</v>
      </c>
      <c r="Q39" s="110">
        <f>свод!GO67</f>
        <v>0</v>
      </c>
      <c r="R39" s="110">
        <f>свод!GP67</f>
        <v>0</v>
      </c>
      <c r="S39" s="110">
        <f>свод!GQ67</f>
        <v>0</v>
      </c>
      <c r="T39" s="14"/>
      <c r="U39" s="138"/>
    </row>
    <row r="40" spans="2:21" x14ac:dyDescent="0.25">
      <c r="B40" s="31"/>
      <c r="C40" s="32"/>
      <c r="D40" s="52"/>
      <c r="E40" s="108" t="s">
        <v>42</v>
      </c>
      <c r="F40" s="112"/>
      <c r="G40" s="109"/>
      <c r="H40" s="110">
        <f>свод!GF70</f>
        <v>384</v>
      </c>
      <c r="I40" s="110">
        <v>52129519.449600011</v>
      </c>
      <c r="J40" s="110">
        <v>64</v>
      </c>
      <c r="K40" s="110">
        <v>8688253.2416000012</v>
      </c>
      <c r="L40" s="110">
        <v>31</v>
      </c>
      <c r="M40" s="110">
        <v>4185105.9</v>
      </c>
      <c r="N40" s="110">
        <v>0</v>
      </c>
      <c r="O40" s="110">
        <v>0</v>
      </c>
      <c r="P40" s="110">
        <v>31</v>
      </c>
      <c r="Q40" s="110">
        <v>4185105.9</v>
      </c>
      <c r="R40" s="110">
        <v>-33</v>
      </c>
      <c r="S40" s="110">
        <v>-4503147.3416000009</v>
      </c>
      <c r="T40" s="14"/>
      <c r="U40" s="138"/>
    </row>
    <row r="41" spans="2:21" ht="15.75" x14ac:dyDescent="0.25">
      <c r="B41" s="29"/>
      <c r="C41" s="27"/>
      <c r="D41" s="50"/>
      <c r="E41" s="127" t="s">
        <v>43</v>
      </c>
      <c r="F41" s="129">
        <v>16</v>
      </c>
      <c r="G41" s="130">
        <v>132430.14440000002</v>
      </c>
      <c r="H41" s="110">
        <f>свод!GF71</f>
        <v>192</v>
      </c>
      <c r="I41" s="110">
        <f>свод!GG71</f>
        <v>25426587.724800006</v>
      </c>
      <c r="J41" s="110">
        <f>свод!GH71</f>
        <v>48</v>
      </c>
      <c r="K41" s="110">
        <f>свод!GI71</f>
        <v>6356646.9312000014</v>
      </c>
      <c r="L41" s="110">
        <f>свод!GJ71</f>
        <v>25</v>
      </c>
      <c r="M41" s="110">
        <f>свод!GK71</f>
        <v>3310753.5000000009</v>
      </c>
      <c r="N41" s="110">
        <f>свод!GL71</f>
        <v>0</v>
      </c>
      <c r="O41" s="110">
        <f>свод!GM71</f>
        <v>0</v>
      </c>
      <c r="P41" s="110">
        <f>свод!GN71</f>
        <v>25</v>
      </c>
      <c r="Q41" s="110">
        <f>свод!GO71</f>
        <v>3310753.5000000009</v>
      </c>
      <c r="R41" s="110">
        <f>свод!GP71</f>
        <v>-23</v>
      </c>
      <c r="S41" s="110">
        <f>свод!GQ71</f>
        <v>-3045893.4312000005</v>
      </c>
      <c r="T41" s="14"/>
      <c r="U41" s="138"/>
    </row>
    <row r="42" spans="2:21" x14ac:dyDescent="0.25">
      <c r="B42" s="29"/>
      <c r="C42" s="25"/>
      <c r="D42" s="51"/>
      <c r="E42" s="127" t="s">
        <v>44</v>
      </c>
      <c r="F42" s="129">
        <v>18</v>
      </c>
      <c r="G42" s="130">
        <v>139077.76940000002</v>
      </c>
      <c r="H42" s="110">
        <f>свод!GF88</f>
        <v>192</v>
      </c>
      <c r="I42" s="110">
        <f>свод!GG88</f>
        <v>26702931.724800002</v>
      </c>
      <c r="J42" s="110">
        <f>свод!GH88</f>
        <v>48</v>
      </c>
      <c r="K42" s="110">
        <f>свод!GI88</f>
        <v>6675732.9312000014</v>
      </c>
      <c r="L42" s="110">
        <f>свод!GJ88</f>
        <v>16</v>
      </c>
      <c r="M42" s="110">
        <f>свод!GK88</f>
        <v>2225244.3199999998</v>
      </c>
      <c r="N42" s="110">
        <f>свод!GL88</f>
        <v>0</v>
      </c>
      <c r="O42" s="110">
        <f>свод!GM88</f>
        <v>0</v>
      </c>
      <c r="P42" s="110">
        <f>свод!GN88</f>
        <v>16</v>
      </c>
      <c r="Q42" s="110">
        <f>свод!GO88</f>
        <v>2225244.3199999998</v>
      </c>
      <c r="R42" s="110">
        <f>свод!GP88</f>
        <v>-32</v>
      </c>
      <c r="S42" s="110">
        <f>свод!GQ88</f>
        <v>-4450488.6112000011</v>
      </c>
      <c r="T42" s="14"/>
      <c r="U42" s="138"/>
    </row>
    <row r="43" spans="2:21" x14ac:dyDescent="0.25">
      <c r="B43" s="31"/>
      <c r="C43" s="32"/>
      <c r="D43" s="52"/>
      <c r="E43" s="108" t="s">
        <v>45</v>
      </c>
      <c r="F43" s="112"/>
      <c r="G43" s="109"/>
      <c r="H43" s="110">
        <f>свод!GF91</f>
        <v>203</v>
      </c>
      <c r="I43" s="110">
        <f>свод!GG91</f>
        <v>18450299.417599998</v>
      </c>
      <c r="J43" s="110">
        <f>свод!GH91</f>
        <v>50.75</v>
      </c>
      <c r="K43" s="110">
        <f>свод!GI91</f>
        <v>4612574.8543999996</v>
      </c>
      <c r="L43" s="110">
        <f>свод!GJ91</f>
        <v>57</v>
      </c>
      <c r="M43" s="110">
        <f>свод!GK91</f>
        <v>5757389.4000000004</v>
      </c>
      <c r="N43" s="110">
        <f>свод!GL91</f>
        <v>7</v>
      </c>
      <c r="O43" s="110">
        <f>свод!GM91</f>
        <v>734569.08000000007</v>
      </c>
      <c r="P43" s="110">
        <f>свод!GN91</f>
        <v>64</v>
      </c>
      <c r="Q43" s="110">
        <f>свод!GO91</f>
        <v>6491958.4800000004</v>
      </c>
      <c r="R43" s="110">
        <f>свод!GP91</f>
        <v>6.25</v>
      </c>
      <c r="S43" s="110">
        <f>свод!GQ91</f>
        <v>1144814.545600001</v>
      </c>
      <c r="T43" s="14"/>
      <c r="U43" s="138"/>
    </row>
    <row r="44" spans="2:21" ht="15.75" x14ac:dyDescent="0.25">
      <c r="B44" s="29"/>
      <c r="C44" s="27"/>
      <c r="D44" s="50"/>
      <c r="E44" s="127" t="s">
        <v>46</v>
      </c>
      <c r="F44" s="129">
        <v>19</v>
      </c>
      <c r="G44" s="130">
        <v>118520.3584</v>
      </c>
      <c r="H44" s="110">
        <f>свод!GF92</f>
        <v>85</v>
      </c>
      <c r="I44" s="110">
        <f>свод!GG92</f>
        <v>10074230.464</v>
      </c>
      <c r="J44" s="110">
        <f>свод!GH92</f>
        <v>21.25</v>
      </c>
      <c r="K44" s="110">
        <f>свод!GI92</f>
        <v>2518557.6159999999</v>
      </c>
      <c r="L44" s="110">
        <f>свод!GJ92</f>
        <v>36</v>
      </c>
      <c r="M44" s="110">
        <f>свод!GK92</f>
        <v>4266732.9600000009</v>
      </c>
      <c r="N44" s="110">
        <f>свод!GL92</f>
        <v>5</v>
      </c>
      <c r="O44" s="110">
        <f>свод!GM92</f>
        <v>592601.80000000005</v>
      </c>
      <c r="P44" s="110">
        <f>свод!GN92</f>
        <v>41</v>
      </c>
      <c r="Q44" s="110">
        <f>свод!GO92</f>
        <v>4859334.7600000007</v>
      </c>
      <c r="R44" s="110">
        <f>свод!GP92</f>
        <v>14.75</v>
      </c>
      <c r="S44" s="110">
        <f>свод!GQ92</f>
        <v>1748175.344000001</v>
      </c>
      <c r="T44" s="14"/>
      <c r="U44" s="138"/>
    </row>
    <row r="45" spans="2:21" x14ac:dyDescent="0.25">
      <c r="B45" s="29"/>
      <c r="C45" s="25"/>
      <c r="D45" s="51"/>
      <c r="E45" s="127" t="s">
        <v>47</v>
      </c>
      <c r="F45" s="129">
        <v>20</v>
      </c>
      <c r="G45" s="130">
        <v>70983.635200000004</v>
      </c>
      <c r="H45" s="110">
        <f>свод!GF96</f>
        <v>118</v>
      </c>
      <c r="I45" s="110">
        <f>свод!GG96</f>
        <v>8376068.9535999997</v>
      </c>
      <c r="J45" s="110">
        <f>свод!GH96</f>
        <v>29.5</v>
      </c>
      <c r="K45" s="110">
        <f>свод!GI96</f>
        <v>2094017.2383999999</v>
      </c>
      <c r="L45" s="110">
        <f>свод!GJ96</f>
        <v>21</v>
      </c>
      <c r="M45" s="110">
        <f>свод!GK96</f>
        <v>1490656.44</v>
      </c>
      <c r="N45" s="110">
        <f>свод!GL96</f>
        <v>2</v>
      </c>
      <c r="O45" s="110">
        <f>свод!GM96</f>
        <v>141967.28</v>
      </c>
      <c r="P45" s="110">
        <f>свод!GN96</f>
        <v>23</v>
      </c>
      <c r="Q45" s="110">
        <f>свод!GO96</f>
        <v>1632623.7199999997</v>
      </c>
      <c r="R45" s="110">
        <f>свод!GP96</f>
        <v>-8.5</v>
      </c>
      <c r="S45" s="110">
        <f>свод!GQ96</f>
        <v>-603360.79839999997</v>
      </c>
      <c r="T45" s="14"/>
      <c r="U45" s="138"/>
    </row>
    <row r="46" spans="2:21" x14ac:dyDescent="0.25">
      <c r="B46" s="31"/>
      <c r="C46" s="32"/>
      <c r="D46" s="54"/>
      <c r="E46" s="114" t="s">
        <v>48</v>
      </c>
      <c r="F46" s="108"/>
      <c r="G46" s="109"/>
      <c r="H46" s="110">
        <f>свод!GF102</f>
        <v>815</v>
      </c>
      <c r="I46" s="110">
        <f>свод!GG102</f>
        <v>60333744.046999998</v>
      </c>
      <c r="J46" s="110">
        <f>свод!GH102</f>
        <v>203.75</v>
      </c>
      <c r="K46" s="110">
        <f>свод!GI102</f>
        <v>15083436.011750001</v>
      </c>
      <c r="L46" s="110">
        <f>свод!GJ102</f>
        <v>206</v>
      </c>
      <c r="M46" s="110">
        <f>свод!GK102</f>
        <v>15250000.779999996</v>
      </c>
      <c r="N46" s="110">
        <f>свод!GL102</f>
        <v>109</v>
      </c>
      <c r="O46" s="110">
        <f>свод!GM102</f>
        <v>8069175.1699999981</v>
      </c>
      <c r="P46" s="110">
        <f>свод!GN102</f>
        <v>315</v>
      </c>
      <c r="Q46" s="110">
        <f>свод!GO102</f>
        <v>23319175.949999996</v>
      </c>
      <c r="R46" s="110">
        <f>свод!GP102</f>
        <v>2.25</v>
      </c>
      <c r="S46" s="110">
        <f>свод!GQ102</f>
        <v>166564.76824999414</v>
      </c>
      <c r="T46" s="14"/>
      <c r="U46" s="138"/>
    </row>
    <row r="47" spans="2:21" ht="15.75" x14ac:dyDescent="0.25">
      <c r="B47" s="29"/>
      <c r="C47" s="27"/>
      <c r="D47" s="50"/>
      <c r="E47" s="127" t="s">
        <v>49</v>
      </c>
      <c r="F47" s="129">
        <v>21</v>
      </c>
      <c r="G47" s="130">
        <v>74029.133799999996</v>
      </c>
      <c r="H47" s="110">
        <f>свод!GF103</f>
        <v>815</v>
      </c>
      <c r="I47" s="110">
        <f>свод!GG103</f>
        <v>60333744.046999998</v>
      </c>
      <c r="J47" s="110">
        <f>свод!GH103</f>
        <v>203.75</v>
      </c>
      <c r="K47" s="110">
        <f>свод!GI103</f>
        <v>15083436.011750001</v>
      </c>
      <c r="L47" s="110">
        <f>свод!GJ103</f>
        <v>206</v>
      </c>
      <c r="M47" s="110">
        <f>свод!GK103</f>
        <v>15250000.779999996</v>
      </c>
      <c r="N47" s="110">
        <f>свод!GL103</f>
        <v>109</v>
      </c>
      <c r="O47" s="110">
        <f>свод!GM103</f>
        <v>8069175.1699999981</v>
      </c>
      <c r="P47" s="110">
        <f>свод!GN103</f>
        <v>315</v>
      </c>
      <c r="Q47" s="110">
        <f>свод!GO103</f>
        <v>23319175.949999996</v>
      </c>
      <c r="R47" s="110">
        <f>свод!GP103</f>
        <v>2.25</v>
      </c>
      <c r="S47" s="110">
        <f>свод!GQ103</f>
        <v>166564.76824999414</v>
      </c>
      <c r="T47" s="14"/>
      <c r="U47" s="138"/>
    </row>
    <row r="48" spans="2:21" ht="15.75" x14ac:dyDescent="0.25">
      <c r="B48" s="31"/>
      <c r="C48" s="34"/>
      <c r="D48" s="57"/>
      <c r="E48" s="108" t="s">
        <v>50</v>
      </c>
      <c r="F48" s="112"/>
      <c r="G48" s="109"/>
      <c r="H48" s="110">
        <f>свод!GF110</f>
        <v>162</v>
      </c>
      <c r="I48" s="110">
        <f>свод!GG110</f>
        <v>22366064.754900001</v>
      </c>
      <c r="J48" s="110">
        <f>свод!GH110</f>
        <v>40.5</v>
      </c>
      <c r="K48" s="110">
        <f>свод!GI110</f>
        <v>5591516.1887250002</v>
      </c>
      <c r="L48" s="110">
        <f>свод!GJ110</f>
        <v>18</v>
      </c>
      <c r="M48" s="110">
        <f>свод!GK110</f>
        <v>2432966.39</v>
      </c>
      <c r="N48" s="110">
        <f>свод!GL110</f>
        <v>0</v>
      </c>
      <c r="O48" s="110">
        <f>свод!GM110</f>
        <v>0</v>
      </c>
      <c r="P48" s="110">
        <f>свод!GN110</f>
        <v>18</v>
      </c>
      <c r="Q48" s="110">
        <f>свод!GO110</f>
        <v>2432966.39</v>
      </c>
      <c r="R48" s="110">
        <f>свод!GP110</f>
        <v>-22.5</v>
      </c>
      <c r="S48" s="110">
        <f>свод!GQ110</f>
        <v>-3158549.7987250001</v>
      </c>
      <c r="T48" s="14"/>
      <c r="U48" s="138"/>
    </row>
    <row r="49" spans="2:21" ht="15.75" x14ac:dyDescent="0.25">
      <c r="B49" s="29"/>
      <c r="C49" s="27"/>
      <c r="D49" s="50"/>
      <c r="E49" s="127" t="s">
        <v>51</v>
      </c>
      <c r="F49" s="129">
        <v>23</v>
      </c>
      <c r="G49" s="130">
        <v>85275.142599999992</v>
      </c>
      <c r="H49" s="110">
        <f>свод!GF111</f>
        <v>1</v>
      </c>
      <c r="I49" s="110">
        <f>свод!GG111</f>
        <v>85275.142599999992</v>
      </c>
      <c r="J49" s="110">
        <f>свод!GH111</f>
        <v>0.25</v>
      </c>
      <c r="K49" s="110">
        <f>свод!GI111</f>
        <v>21318.785649999998</v>
      </c>
      <c r="L49" s="110">
        <f>свод!GJ111</f>
        <v>1</v>
      </c>
      <c r="M49" s="110">
        <f>свод!GK111</f>
        <v>85275.14</v>
      </c>
      <c r="N49" s="110">
        <f>свод!GL111</f>
        <v>0</v>
      </c>
      <c r="O49" s="110">
        <f>свод!GM111</f>
        <v>0</v>
      </c>
      <c r="P49" s="110">
        <f>свод!GN111</f>
        <v>1</v>
      </c>
      <c r="Q49" s="110">
        <f>свод!GO111</f>
        <v>85275.14</v>
      </c>
      <c r="R49" s="110">
        <f>свод!GP111</f>
        <v>0.75</v>
      </c>
      <c r="S49" s="110">
        <f>свод!GQ111</f>
        <v>63956.354350000001</v>
      </c>
      <c r="T49" s="14"/>
      <c r="U49" s="138"/>
    </row>
    <row r="50" spans="2:21" x14ac:dyDescent="0.25">
      <c r="B50" s="29"/>
      <c r="C50" s="25"/>
      <c r="D50" s="51"/>
      <c r="E50" s="127" t="s">
        <v>52</v>
      </c>
      <c r="F50" s="129">
        <v>24</v>
      </c>
      <c r="G50" s="130">
        <v>166882.60930000001</v>
      </c>
      <c r="H50" s="110">
        <f>свод!GF114</f>
        <v>11</v>
      </c>
      <c r="I50" s="110">
        <f>свод!GG114</f>
        <v>1835708.7023</v>
      </c>
      <c r="J50" s="110">
        <f>свод!GH114</f>
        <v>2.75</v>
      </c>
      <c r="K50" s="110">
        <f>свод!GI114</f>
        <v>458927.175575</v>
      </c>
      <c r="L50" s="110">
        <f>свод!GJ114</f>
        <v>1</v>
      </c>
      <c r="M50" s="110">
        <f>свод!GK114</f>
        <v>166882.60999999999</v>
      </c>
      <c r="N50" s="110">
        <f>свод!GL114</f>
        <v>0</v>
      </c>
      <c r="O50" s="110">
        <f>свод!GM114</f>
        <v>0</v>
      </c>
      <c r="P50" s="110">
        <f>свод!GN114</f>
        <v>1</v>
      </c>
      <c r="Q50" s="110">
        <f>свод!GO114</f>
        <v>166882.60999999999</v>
      </c>
      <c r="R50" s="110">
        <f>свод!GP114</f>
        <v>-1.75</v>
      </c>
      <c r="S50" s="110">
        <f>свод!GQ114</f>
        <v>-292044.56557500002</v>
      </c>
      <c r="T50" s="14"/>
      <c r="U50" s="138"/>
    </row>
    <row r="51" spans="2:21" ht="15.75" x14ac:dyDescent="0.25">
      <c r="B51" s="29"/>
      <c r="C51" s="27"/>
      <c r="D51" s="50"/>
      <c r="E51" s="127" t="s">
        <v>54</v>
      </c>
      <c r="F51" s="129">
        <v>26</v>
      </c>
      <c r="G51" s="130">
        <v>136300.53940000001</v>
      </c>
      <c r="H51" s="110">
        <f>свод!GF118</f>
        <v>150</v>
      </c>
      <c r="I51" s="110">
        <f>свод!GG118</f>
        <v>20445080.91</v>
      </c>
      <c r="J51" s="110">
        <f>свод!GH118</f>
        <v>37.5</v>
      </c>
      <c r="K51" s="110">
        <f>свод!GI118</f>
        <v>5111270.2275</v>
      </c>
      <c r="L51" s="110">
        <f>свод!GJ118</f>
        <v>16</v>
      </c>
      <c r="M51" s="110">
        <f>свод!GK118</f>
        <v>2180808.64</v>
      </c>
      <c r="N51" s="110">
        <f>свод!GL118</f>
        <v>0</v>
      </c>
      <c r="O51" s="110">
        <f>свод!GM118</f>
        <v>0</v>
      </c>
      <c r="P51" s="110">
        <f>свод!GN118</f>
        <v>16</v>
      </c>
      <c r="Q51" s="110">
        <f>свод!GO118</f>
        <v>2180808.64</v>
      </c>
      <c r="R51" s="110">
        <f>свод!GP118</f>
        <v>-21.5</v>
      </c>
      <c r="S51" s="110">
        <f>свод!GQ118</f>
        <v>-2930461.5874999999</v>
      </c>
      <c r="T51" s="14"/>
      <c r="U51" s="138"/>
    </row>
    <row r="52" spans="2:21" ht="15.75" x14ac:dyDescent="0.25">
      <c r="B52" s="31"/>
      <c r="C52" s="34"/>
      <c r="D52" s="57"/>
      <c r="E52" s="115" t="s">
        <v>55</v>
      </c>
      <c r="F52" s="108"/>
      <c r="G52" s="109"/>
      <c r="H52" s="110">
        <f>свод!GF121</f>
        <v>1874</v>
      </c>
      <c r="I52" s="110">
        <f>свод!GG121</f>
        <v>382610946.50659996</v>
      </c>
      <c r="J52" s="110">
        <f>свод!GH121</f>
        <v>468.5</v>
      </c>
      <c r="K52" s="110">
        <f>свод!GI121</f>
        <v>95652736.626649991</v>
      </c>
      <c r="L52" s="110">
        <f>свод!GJ121</f>
        <v>440</v>
      </c>
      <c r="M52" s="110">
        <f>свод!GK121</f>
        <v>86023283.080000013</v>
      </c>
      <c r="N52" s="110">
        <f>свод!GL121</f>
        <v>57</v>
      </c>
      <c r="O52" s="110">
        <f>свод!GM121</f>
        <v>12116707.779999997</v>
      </c>
      <c r="P52" s="110">
        <f>свод!GN121</f>
        <v>497</v>
      </c>
      <c r="Q52" s="110">
        <f>свод!GO121</f>
        <v>98139990.860000014</v>
      </c>
      <c r="R52" s="110">
        <f>свод!GP121</f>
        <v>-28.5</v>
      </c>
      <c r="S52" s="110">
        <f>свод!GQ121</f>
        <v>-9629453.5466499794</v>
      </c>
      <c r="T52" s="14"/>
      <c r="U52" s="138"/>
    </row>
    <row r="53" spans="2:21" ht="15.75" customHeight="1" x14ac:dyDescent="0.25">
      <c r="B53" s="29"/>
      <c r="C53" s="27"/>
      <c r="D53" s="50"/>
      <c r="E53" s="127" t="s">
        <v>56</v>
      </c>
      <c r="F53" s="129">
        <v>27</v>
      </c>
      <c r="G53" s="130">
        <v>209492.0724</v>
      </c>
      <c r="H53" s="110">
        <f>свод!GF122</f>
        <v>704</v>
      </c>
      <c r="I53" s="110">
        <f>свод!GG122</f>
        <v>147482418.96959999</v>
      </c>
      <c r="J53" s="110">
        <f>свод!GH122</f>
        <v>176</v>
      </c>
      <c r="K53" s="110">
        <f>свод!GI122</f>
        <v>36870604.742399998</v>
      </c>
      <c r="L53" s="110">
        <f>свод!GJ122</f>
        <v>169</v>
      </c>
      <c r="M53" s="110">
        <f>свод!GK122</f>
        <v>35401997.70000001</v>
      </c>
      <c r="N53" s="110">
        <f>свод!GL122</f>
        <v>13</v>
      </c>
      <c r="O53" s="110">
        <f>свод!GM122</f>
        <v>2723396.9099999997</v>
      </c>
      <c r="P53" s="110">
        <f>свод!GN122</f>
        <v>182</v>
      </c>
      <c r="Q53" s="110">
        <f>свод!GO122</f>
        <v>38125394.610000007</v>
      </c>
      <c r="R53" s="110">
        <f>свод!GP122</f>
        <v>-7</v>
      </c>
      <c r="S53" s="110">
        <f>свод!GQ122</f>
        <v>-1468607.0423999876</v>
      </c>
      <c r="T53" s="14"/>
      <c r="U53" s="138"/>
    </row>
    <row r="54" spans="2:21" x14ac:dyDescent="0.25">
      <c r="B54" s="29"/>
      <c r="C54" s="25"/>
      <c r="D54" s="51"/>
      <c r="E54" s="127" t="s">
        <v>57</v>
      </c>
      <c r="F54" s="129">
        <v>28</v>
      </c>
      <c r="G54" s="130">
        <v>186788.2616</v>
      </c>
      <c r="H54" s="110">
        <f>свод!GF125</f>
        <v>579</v>
      </c>
      <c r="I54" s="110">
        <f>свод!GG125</f>
        <v>108150403.4664</v>
      </c>
      <c r="J54" s="110">
        <f>свод!GH125</f>
        <v>144.75</v>
      </c>
      <c r="K54" s="110">
        <f>свод!GI125</f>
        <v>27037600.866599999</v>
      </c>
      <c r="L54" s="110">
        <f>свод!GJ125</f>
        <v>122</v>
      </c>
      <c r="M54" s="110">
        <f>свод!GK125</f>
        <v>22785765.850000001</v>
      </c>
      <c r="N54" s="110">
        <f>свод!GL125</f>
        <v>11</v>
      </c>
      <c r="O54" s="110">
        <f>свод!GM125</f>
        <v>2054670.86</v>
      </c>
      <c r="P54" s="110">
        <f>свод!GN125</f>
        <v>133</v>
      </c>
      <c r="Q54" s="110">
        <f>свод!GO125</f>
        <v>24840436.710000005</v>
      </c>
      <c r="R54" s="110">
        <f>свод!GP125</f>
        <v>-22.75</v>
      </c>
      <c r="S54" s="110">
        <f>свод!GQ125</f>
        <v>-4251835.0165999979</v>
      </c>
      <c r="T54" s="14"/>
      <c r="U54" s="138"/>
    </row>
    <row r="55" spans="2:21" x14ac:dyDescent="0.25">
      <c r="B55" s="29"/>
      <c r="C55" s="25"/>
      <c r="D55" s="51"/>
      <c r="E55" s="127" t="s">
        <v>58</v>
      </c>
      <c r="F55" s="129">
        <v>29</v>
      </c>
      <c r="G55" s="130">
        <v>147006.4656</v>
      </c>
      <c r="H55" s="110">
        <f>свод!GF128</f>
        <v>172</v>
      </c>
      <c r="I55" s="110">
        <f>свод!GG128</f>
        <v>25285112.0832</v>
      </c>
      <c r="J55" s="110">
        <f>свод!GH128</f>
        <v>43</v>
      </c>
      <c r="K55" s="110">
        <f>свод!GI128</f>
        <v>6321278.0208000001</v>
      </c>
      <c r="L55" s="110">
        <f>свод!GJ128</f>
        <v>87</v>
      </c>
      <c r="M55" s="110">
        <f>свод!GK128</f>
        <v>12789562.890000002</v>
      </c>
      <c r="N55" s="110">
        <f>свод!GL128</f>
        <v>7</v>
      </c>
      <c r="O55" s="110">
        <f>свод!GM128</f>
        <v>1029045.2899999999</v>
      </c>
      <c r="P55" s="110">
        <f>свод!GN128</f>
        <v>94</v>
      </c>
      <c r="Q55" s="110">
        <f>свод!GO128</f>
        <v>13818608.180000003</v>
      </c>
      <c r="R55" s="110">
        <f>свод!GP128</f>
        <v>44</v>
      </c>
      <c r="S55" s="110">
        <f>свод!GQ128</f>
        <v>6468284.8692000024</v>
      </c>
      <c r="T55" s="14"/>
      <c r="U55" s="138"/>
    </row>
    <row r="56" spans="2:21" x14ac:dyDescent="0.25">
      <c r="B56" s="29"/>
      <c r="C56" s="25"/>
      <c r="D56" s="51"/>
      <c r="E56" s="127" t="s">
        <v>59</v>
      </c>
      <c r="F56" s="129">
        <v>30</v>
      </c>
      <c r="G56" s="130">
        <v>254142.60940000002</v>
      </c>
      <c r="H56" s="110">
        <f>свод!GF131</f>
        <v>1</v>
      </c>
      <c r="I56" s="110">
        <f>свод!GG131</f>
        <v>254142.60940000002</v>
      </c>
      <c r="J56" s="110">
        <f>свод!GH131</f>
        <v>0.25</v>
      </c>
      <c r="K56" s="110">
        <f>свод!GI131</f>
        <v>63535.652350000004</v>
      </c>
      <c r="L56" s="110">
        <f>свод!GJ131</f>
        <v>0</v>
      </c>
      <c r="M56" s="110">
        <f>свод!GK131</f>
        <v>0</v>
      </c>
      <c r="N56" s="110">
        <f>свод!GL131</f>
        <v>0</v>
      </c>
      <c r="O56" s="110">
        <f>свод!GM131</f>
        <v>0</v>
      </c>
      <c r="P56" s="110">
        <f>свод!GN131</f>
        <v>0</v>
      </c>
      <c r="Q56" s="110">
        <f>свод!GO131</f>
        <v>0</v>
      </c>
      <c r="R56" s="110">
        <f>свод!GP131</f>
        <v>-0.25</v>
      </c>
      <c r="S56" s="110">
        <f>свод!GQ131</f>
        <v>-63535.652350000004</v>
      </c>
      <c r="T56" s="14"/>
      <c r="U56" s="138"/>
    </row>
    <row r="57" spans="2:21" x14ac:dyDescent="0.25">
      <c r="B57" s="29"/>
      <c r="C57" s="25"/>
      <c r="D57" s="51"/>
      <c r="E57" s="127" t="s">
        <v>60</v>
      </c>
      <c r="F57" s="129">
        <v>31</v>
      </c>
      <c r="G57" s="130">
        <v>242676.72100000002</v>
      </c>
      <c r="H57" s="110">
        <f>свод!GF134</f>
        <v>418</v>
      </c>
      <c r="I57" s="110">
        <f>свод!GG134</f>
        <v>101438869.37800001</v>
      </c>
      <c r="J57" s="110">
        <f>свод!GH134</f>
        <v>104.5</v>
      </c>
      <c r="K57" s="110">
        <f>свод!GI134</f>
        <v>25359717.344500005</v>
      </c>
      <c r="L57" s="110">
        <f>свод!GJ134</f>
        <v>62</v>
      </c>
      <c r="M57" s="110">
        <f>свод!GK134</f>
        <v>15045956.640000008</v>
      </c>
      <c r="N57" s="110">
        <f>свод!GL134</f>
        <v>26</v>
      </c>
      <c r="O57" s="110">
        <f>свод!GM134</f>
        <v>6309594.7199999988</v>
      </c>
      <c r="P57" s="110">
        <f>свод!GN134</f>
        <v>88</v>
      </c>
      <c r="Q57" s="110">
        <f>свод!GO134</f>
        <v>21355551.360000007</v>
      </c>
      <c r="R57" s="110">
        <f>свод!GP134</f>
        <v>-42.5</v>
      </c>
      <c r="S57" s="110">
        <f>свод!GQ134</f>
        <v>-10313760.704499997</v>
      </c>
      <c r="T57" s="14"/>
      <c r="U57" s="138"/>
    </row>
    <row r="58" spans="2:21" x14ac:dyDescent="0.25">
      <c r="B58" s="31"/>
      <c r="C58" s="32"/>
      <c r="D58" s="52"/>
      <c r="E58" s="115" t="s">
        <v>61</v>
      </c>
      <c r="F58" s="108"/>
      <c r="G58" s="109"/>
      <c r="H58" s="110">
        <f>свод!GF137</f>
        <v>15</v>
      </c>
      <c r="I58" s="110">
        <f>свод!GG137</f>
        <v>2307408.4078000002</v>
      </c>
      <c r="J58" s="110">
        <f>свод!GH137</f>
        <v>3.75</v>
      </c>
      <c r="K58" s="110">
        <f>свод!GI137</f>
        <v>576852.10195000004</v>
      </c>
      <c r="L58" s="110">
        <f>свод!GJ137</f>
        <v>7</v>
      </c>
      <c r="M58" s="110">
        <f>свод!GK137</f>
        <v>1188668.6299999999</v>
      </c>
      <c r="N58" s="110">
        <f>свод!GL137</f>
        <v>1</v>
      </c>
      <c r="O58" s="110">
        <f>свод!GM137</f>
        <v>139842.47</v>
      </c>
      <c r="P58" s="110">
        <f>свод!GN137</f>
        <v>8</v>
      </c>
      <c r="Q58" s="110">
        <f>свод!GO137</f>
        <v>1328511.1000000001</v>
      </c>
      <c r="R58" s="110">
        <f>свод!GP137</f>
        <v>3.25</v>
      </c>
      <c r="S58" s="110">
        <f>свод!GQ137</f>
        <v>611816.52805000008</v>
      </c>
      <c r="T58" s="14"/>
      <c r="U58" s="138"/>
    </row>
    <row r="59" spans="2:21" ht="15.75" x14ac:dyDescent="0.25">
      <c r="B59" s="29"/>
      <c r="C59" s="27"/>
      <c r="D59" s="50"/>
      <c r="E59" s="127" t="s">
        <v>62</v>
      </c>
      <c r="F59" s="129">
        <v>32</v>
      </c>
      <c r="G59" s="130">
        <v>139842.47099999999</v>
      </c>
      <c r="H59" s="110">
        <f>свод!GF138</f>
        <v>13</v>
      </c>
      <c r="I59" s="110">
        <f>свод!GG138</f>
        <v>1817952.1229999999</v>
      </c>
      <c r="J59" s="110">
        <f>свод!GH138</f>
        <v>3.25</v>
      </c>
      <c r="K59" s="110">
        <f>свод!GI138</f>
        <v>454488.03074999998</v>
      </c>
      <c r="L59" s="110">
        <f>свод!GJ138</f>
        <v>5</v>
      </c>
      <c r="M59" s="110">
        <f>свод!GK138</f>
        <v>699212.35</v>
      </c>
      <c r="N59" s="110">
        <f>свод!GL138</f>
        <v>1</v>
      </c>
      <c r="O59" s="110">
        <f>свод!GM138</f>
        <v>139842.47</v>
      </c>
      <c r="P59" s="110">
        <f>свод!GN138</f>
        <v>6</v>
      </c>
      <c r="Q59" s="110">
        <f>свод!GO138</f>
        <v>839054.82</v>
      </c>
      <c r="R59" s="110">
        <f>свод!GP138</f>
        <v>1.75</v>
      </c>
      <c r="S59" s="110">
        <f>свод!GQ138</f>
        <v>244724.31925</v>
      </c>
      <c r="T59" s="14"/>
      <c r="U59" s="138"/>
    </row>
    <row r="60" spans="2:21" x14ac:dyDescent="0.25">
      <c r="B60" s="29"/>
      <c r="C60" s="25"/>
      <c r="D60" s="51"/>
      <c r="E60" s="127" t="s">
        <v>63</v>
      </c>
      <c r="F60" s="129">
        <v>33</v>
      </c>
      <c r="G60" s="130">
        <v>244728.14240000001</v>
      </c>
      <c r="H60" s="110">
        <f>свод!GF141</f>
        <v>2</v>
      </c>
      <c r="I60" s="110">
        <f>свод!GG141</f>
        <v>489456.28480000002</v>
      </c>
      <c r="J60" s="110">
        <f>свод!GH141</f>
        <v>0.5</v>
      </c>
      <c r="K60" s="110">
        <f>свод!GI141</f>
        <v>122364.07120000001</v>
      </c>
      <c r="L60" s="110">
        <f>свод!GJ141</f>
        <v>2</v>
      </c>
      <c r="M60" s="110">
        <f>свод!GK141</f>
        <v>489456.28</v>
      </c>
      <c r="N60" s="110">
        <f>свод!GL141</f>
        <v>0</v>
      </c>
      <c r="O60" s="110">
        <f>свод!GM141</f>
        <v>0</v>
      </c>
      <c r="P60" s="110">
        <f>свод!GN141</f>
        <v>2</v>
      </c>
      <c r="Q60" s="110">
        <f>свод!GO141</f>
        <v>489456.28</v>
      </c>
      <c r="R60" s="110">
        <f>свод!GP141</f>
        <v>1.5</v>
      </c>
      <c r="S60" s="110">
        <f>свод!GQ141</f>
        <v>367092.20880000002</v>
      </c>
      <c r="T60" s="14"/>
      <c r="U60" s="138"/>
    </row>
    <row r="61" spans="2:21" x14ac:dyDescent="0.25">
      <c r="B61" s="31"/>
      <c r="C61" s="32"/>
      <c r="D61" s="52"/>
      <c r="E61" s="108" t="s">
        <v>64</v>
      </c>
      <c r="F61" s="108"/>
      <c r="G61" s="109"/>
      <c r="H61" s="110">
        <f>свод!GF144</f>
        <v>1151</v>
      </c>
      <c r="I61" s="110">
        <f>свод!GG144</f>
        <v>169486438.30239999</v>
      </c>
      <c r="J61" s="110">
        <f>свод!GH144</f>
        <v>287.75</v>
      </c>
      <c r="K61" s="110">
        <f>свод!GI144</f>
        <v>42371609.575599998</v>
      </c>
      <c r="L61" s="110">
        <f>свод!GJ144</f>
        <v>256</v>
      </c>
      <c r="M61" s="110">
        <f>свод!GK144</f>
        <v>37108069.629999995</v>
      </c>
      <c r="N61" s="110">
        <f>свод!GL144</f>
        <v>10</v>
      </c>
      <c r="O61" s="110">
        <f>свод!GM144</f>
        <v>1545771.4700000002</v>
      </c>
      <c r="P61" s="110">
        <f>свод!GN144</f>
        <v>266</v>
      </c>
      <c r="Q61" s="110">
        <f>свод!GO144</f>
        <v>38653841.099999994</v>
      </c>
      <c r="R61" s="110">
        <f>свод!GP144</f>
        <v>-31.75</v>
      </c>
      <c r="S61" s="110">
        <f>свод!GQ144</f>
        <v>-5263539.9456000039</v>
      </c>
      <c r="T61" s="14"/>
      <c r="U61" s="138"/>
    </row>
    <row r="62" spans="2:21" ht="15.75" customHeight="1" x14ac:dyDescent="0.25">
      <c r="B62" s="29"/>
      <c r="C62" s="27"/>
      <c r="D62" s="50"/>
      <c r="E62" s="127" t="s">
        <v>65</v>
      </c>
      <c r="F62" s="129">
        <v>34</v>
      </c>
      <c r="G62" s="130">
        <v>134570.1513</v>
      </c>
      <c r="H62" s="110">
        <f>свод!GF145</f>
        <v>743</v>
      </c>
      <c r="I62" s="110">
        <f>свод!GG145</f>
        <v>99985622.415899992</v>
      </c>
      <c r="J62" s="110">
        <f>свод!GH145</f>
        <v>185.75</v>
      </c>
      <c r="K62" s="110">
        <f>свод!GI145</f>
        <v>24996405.603974998</v>
      </c>
      <c r="L62" s="110">
        <f>свод!GJ145</f>
        <v>201</v>
      </c>
      <c r="M62" s="110">
        <f>свод!GK145</f>
        <v>27048600.149999995</v>
      </c>
      <c r="N62" s="110">
        <f>свод!GL145</f>
        <v>7</v>
      </c>
      <c r="O62" s="110">
        <f>свод!GM145</f>
        <v>941991.05</v>
      </c>
      <c r="P62" s="110">
        <f>свод!GN145</f>
        <v>208</v>
      </c>
      <c r="Q62" s="110">
        <f>свод!GO145</f>
        <v>27990591.199999996</v>
      </c>
      <c r="R62" s="110">
        <f>свод!GP145</f>
        <v>15.25</v>
      </c>
      <c r="S62" s="110">
        <f>свод!GQ145</f>
        <v>2052194.5460249968</v>
      </c>
      <c r="T62" s="14"/>
      <c r="U62" s="138"/>
    </row>
    <row r="63" spans="2:21" x14ac:dyDescent="0.25">
      <c r="B63" s="29"/>
      <c r="C63" s="25"/>
      <c r="D63" s="51"/>
      <c r="E63" s="127" t="s">
        <v>66</v>
      </c>
      <c r="F63" s="129">
        <v>35</v>
      </c>
      <c r="G63" s="130">
        <v>201260.141</v>
      </c>
      <c r="H63" s="110">
        <f>свод!GF155</f>
        <v>133</v>
      </c>
      <c r="I63" s="110">
        <f>свод!GG155</f>
        <v>26767598.752999999</v>
      </c>
      <c r="J63" s="110">
        <f>свод!GH155</f>
        <v>33.25</v>
      </c>
      <c r="K63" s="110">
        <f>свод!GI155</f>
        <v>6691899.6882499997</v>
      </c>
      <c r="L63" s="110">
        <f>свод!GJ155</f>
        <v>27</v>
      </c>
      <c r="M63" s="110">
        <f>свод!GK155</f>
        <v>5434023.7800000003</v>
      </c>
      <c r="N63" s="110">
        <f>свод!GL155</f>
        <v>3</v>
      </c>
      <c r="O63" s="110">
        <f>свод!GM155</f>
        <v>603780.42000000004</v>
      </c>
      <c r="P63" s="110">
        <f>свод!GN155</f>
        <v>30</v>
      </c>
      <c r="Q63" s="110">
        <f>свод!GO155</f>
        <v>6037804.2000000002</v>
      </c>
      <c r="R63" s="110">
        <f>свод!GP155</f>
        <v>-6.25</v>
      </c>
      <c r="S63" s="110">
        <f>свод!GQ155</f>
        <v>-1257875.9082499994</v>
      </c>
      <c r="T63" s="14"/>
      <c r="U63" s="138"/>
    </row>
    <row r="64" spans="2:21" x14ac:dyDescent="0.25">
      <c r="B64" s="29"/>
      <c r="C64" s="25"/>
      <c r="D64" s="51"/>
      <c r="E64" s="127" t="s">
        <v>67</v>
      </c>
      <c r="F64" s="129">
        <v>36</v>
      </c>
      <c r="G64" s="130">
        <v>152046.8426</v>
      </c>
      <c r="H64" s="110">
        <f>свод!GF158</f>
        <v>270</v>
      </c>
      <c r="I64" s="110">
        <f>свод!GG158</f>
        <v>41052647.502000004</v>
      </c>
      <c r="J64" s="110">
        <f>свод!GH158</f>
        <v>67.5</v>
      </c>
      <c r="K64" s="110">
        <f>свод!GI158</f>
        <v>10263161.875500001</v>
      </c>
      <c r="L64" s="110">
        <f>свод!GJ158</f>
        <v>26</v>
      </c>
      <c r="M64" s="110">
        <f>свод!GK158</f>
        <v>3953217.84</v>
      </c>
      <c r="N64" s="110">
        <f>свод!GL158</f>
        <v>0</v>
      </c>
      <c r="O64" s="110">
        <f>свод!GM158</f>
        <v>0</v>
      </c>
      <c r="P64" s="110">
        <f>свод!GN158</f>
        <v>26</v>
      </c>
      <c r="Q64" s="110">
        <f>свод!GO158</f>
        <v>3953217.84</v>
      </c>
      <c r="R64" s="110">
        <f>свод!GP158</f>
        <v>-41.5</v>
      </c>
      <c r="S64" s="110">
        <f>свод!GQ158</f>
        <v>-6309944.0355000012</v>
      </c>
      <c r="T64" s="14"/>
      <c r="U64" s="138"/>
    </row>
    <row r="65" spans="2:21" x14ac:dyDescent="0.25">
      <c r="B65" s="29"/>
      <c r="C65" s="25"/>
      <c r="D65" s="51"/>
      <c r="E65" s="127" t="s">
        <v>68</v>
      </c>
      <c r="F65" s="129">
        <v>37</v>
      </c>
      <c r="G65" s="130">
        <v>336113.92629999999</v>
      </c>
      <c r="H65" s="110">
        <f>свод!GF162</f>
        <v>5</v>
      </c>
      <c r="I65" s="110">
        <f>свод!GG162</f>
        <v>1680569.6315000001</v>
      </c>
      <c r="J65" s="110">
        <f>свод!GH162</f>
        <v>1.25</v>
      </c>
      <c r="K65" s="110">
        <f>свод!GI162</f>
        <v>420142.40787500003</v>
      </c>
      <c r="L65" s="110">
        <f>свод!GJ162</f>
        <v>2</v>
      </c>
      <c r="M65" s="110">
        <f>свод!GK162</f>
        <v>672227.86</v>
      </c>
      <c r="N65" s="110">
        <f>свод!GL162</f>
        <v>0</v>
      </c>
      <c r="O65" s="110">
        <f>свод!GM162</f>
        <v>0</v>
      </c>
      <c r="P65" s="110">
        <f>свод!GN162</f>
        <v>2</v>
      </c>
      <c r="Q65" s="110">
        <f>свод!GO162</f>
        <v>672227.86</v>
      </c>
      <c r="R65" s="110">
        <f>свод!GP162</f>
        <v>0.75</v>
      </c>
      <c r="S65" s="110">
        <f>свод!GQ162</f>
        <v>252085.45212499995</v>
      </c>
      <c r="T65" s="14"/>
      <c r="U65" s="138"/>
    </row>
    <row r="66" spans="2:21" x14ac:dyDescent="0.25">
      <c r="B66" s="31"/>
      <c r="C66" s="32"/>
      <c r="D66" s="52"/>
      <c r="E66" s="108" t="s">
        <v>69</v>
      </c>
      <c r="F66" s="112"/>
      <c r="G66" s="109"/>
      <c r="H66" s="110">
        <f>свод!GF166</f>
        <v>155</v>
      </c>
      <c r="I66" s="110">
        <f>свод!GG166</f>
        <v>15774309.496400002</v>
      </c>
      <c r="J66" s="110">
        <f>свод!GH166</f>
        <v>38.75</v>
      </c>
      <c r="K66" s="110">
        <f>свод!GI166</f>
        <v>3943577.3741000006</v>
      </c>
      <c r="L66" s="110">
        <f>свод!GJ166</f>
        <v>37</v>
      </c>
      <c r="M66" s="110">
        <f>свод!GK166</f>
        <v>3782648.8499999992</v>
      </c>
      <c r="N66" s="110">
        <f>свод!GL166</f>
        <v>3</v>
      </c>
      <c r="O66" s="110">
        <f>свод!GM166</f>
        <v>295541.01</v>
      </c>
      <c r="P66" s="110">
        <f>свод!GN166</f>
        <v>40</v>
      </c>
      <c r="Q66" s="110">
        <f>свод!GO166</f>
        <v>4078189.86</v>
      </c>
      <c r="R66" s="110">
        <f>свод!GP166</f>
        <v>-1.75</v>
      </c>
      <c r="S66" s="110">
        <f>свод!GQ166</f>
        <v>-160928.52410000126</v>
      </c>
      <c r="T66" s="14"/>
      <c r="U66" s="138"/>
    </row>
    <row r="67" spans="2:21" ht="15.75" x14ac:dyDescent="0.25">
      <c r="B67" s="29"/>
      <c r="C67" s="27"/>
      <c r="D67" s="50"/>
      <c r="E67" s="127" t="s">
        <v>70</v>
      </c>
      <c r="F67" s="129">
        <v>38</v>
      </c>
      <c r="G67" s="130">
        <v>98513.666200000007</v>
      </c>
      <c r="H67" s="110">
        <f>свод!GF167</f>
        <v>144</v>
      </c>
      <c r="I67" s="110">
        <f>свод!GG167</f>
        <v>14185967.932800002</v>
      </c>
      <c r="J67" s="110">
        <f>свод!GH167</f>
        <v>36</v>
      </c>
      <c r="K67" s="110">
        <f>свод!GI167</f>
        <v>3546491.9832000006</v>
      </c>
      <c r="L67" s="110">
        <f>свод!GJ167</f>
        <v>34</v>
      </c>
      <c r="M67" s="110">
        <f>свод!GK167</f>
        <v>3349464.7799999993</v>
      </c>
      <c r="N67" s="110">
        <f>свод!GL167</f>
        <v>3</v>
      </c>
      <c r="O67" s="110">
        <f>свод!GM167</f>
        <v>295541.01</v>
      </c>
      <c r="P67" s="110">
        <f>свод!GN167</f>
        <v>37</v>
      </c>
      <c r="Q67" s="110">
        <f>свод!GO167</f>
        <v>3645005.79</v>
      </c>
      <c r="R67" s="110">
        <f>свод!GP167</f>
        <v>-2</v>
      </c>
      <c r="S67" s="110">
        <f>свод!GQ167</f>
        <v>-197027.20320000127</v>
      </c>
      <c r="T67" s="14"/>
      <c r="U67" s="138"/>
    </row>
    <row r="68" spans="2:21" x14ac:dyDescent="0.25">
      <c r="B68" s="29"/>
      <c r="C68" s="25"/>
      <c r="D68" s="51"/>
      <c r="E68" s="127" t="s">
        <v>71</v>
      </c>
      <c r="F68" s="129">
        <v>39</v>
      </c>
      <c r="G68" s="130">
        <v>144394.6876</v>
      </c>
      <c r="H68" s="110">
        <f>свод!GF175</f>
        <v>11</v>
      </c>
      <c r="I68" s="110">
        <f>свод!GG175</f>
        <v>1588341.5636</v>
      </c>
      <c r="J68" s="110">
        <f>свод!GH175</f>
        <v>2.75</v>
      </c>
      <c r="K68" s="110">
        <f>свод!GI175</f>
        <v>397085.3909</v>
      </c>
      <c r="L68" s="110">
        <f>свод!GJ175</f>
        <v>3</v>
      </c>
      <c r="M68" s="110">
        <f>свод!GK175</f>
        <v>433184.07</v>
      </c>
      <c r="N68" s="110">
        <f>свод!GL175</f>
        <v>0</v>
      </c>
      <c r="O68" s="110">
        <f>свод!GM175</f>
        <v>0</v>
      </c>
      <c r="P68" s="110">
        <f>свод!GN175</f>
        <v>3</v>
      </c>
      <c r="Q68" s="110">
        <f>свод!GO175</f>
        <v>433184.07</v>
      </c>
      <c r="R68" s="110">
        <f>свод!GP175</f>
        <v>0.25</v>
      </c>
      <c r="S68" s="110">
        <f>свод!GQ175</f>
        <v>36098.679100000008</v>
      </c>
      <c r="T68" s="14"/>
      <c r="U68" s="138"/>
    </row>
    <row r="69" spans="2:21" x14ac:dyDescent="0.25">
      <c r="B69" s="31"/>
      <c r="C69" s="32"/>
      <c r="D69" s="54"/>
      <c r="E69" s="97" t="s">
        <v>72</v>
      </c>
      <c r="F69" s="108"/>
      <c r="G69" s="109"/>
      <c r="H69" s="110">
        <f>свод!GF178</f>
        <v>19</v>
      </c>
      <c r="I69" s="110">
        <f>свод!GG178</f>
        <v>2428893.2681999998</v>
      </c>
      <c r="J69" s="110">
        <f>свод!GH178</f>
        <v>4.75</v>
      </c>
      <c r="K69" s="110">
        <f>свод!GI178</f>
        <v>607223.31704999995</v>
      </c>
      <c r="L69" s="110">
        <f>свод!GJ178</f>
        <v>16</v>
      </c>
      <c r="M69" s="110">
        <f>свод!GK178</f>
        <v>2045383.8400000003</v>
      </c>
      <c r="N69" s="110">
        <f>свод!GL178</f>
        <v>0</v>
      </c>
      <c r="O69" s="110">
        <f>свод!GM178</f>
        <v>0</v>
      </c>
      <c r="P69" s="110">
        <f>свод!GN178</f>
        <v>16</v>
      </c>
      <c r="Q69" s="110">
        <f>свод!GO178</f>
        <v>2045383.8400000003</v>
      </c>
      <c r="R69" s="110">
        <f>свод!GP178</f>
        <v>11.25</v>
      </c>
      <c r="S69" s="110">
        <f>свод!GQ178</f>
        <v>1438160.5229500004</v>
      </c>
      <c r="T69" s="14"/>
      <c r="U69" s="138"/>
    </row>
    <row r="70" spans="2:21" ht="16.5" customHeight="1" x14ac:dyDescent="0.25">
      <c r="B70" s="29"/>
      <c r="C70" s="27"/>
      <c r="D70" s="50"/>
      <c r="E70" s="127" t="s">
        <v>73</v>
      </c>
      <c r="F70" s="129">
        <v>40</v>
      </c>
      <c r="G70" s="130">
        <v>127836.4878</v>
      </c>
      <c r="H70" s="110">
        <f>свод!GF179</f>
        <v>19</v>
      </c>
      <c r="I70" s="110">
        <f>свод!GG179</f>
        <v>2428893.2681999998</v>
      </c>
      <c r="J70" s="110">
        <f>свод!GH179</f>
        <v>4.75</v>
      </c>
      <c r="K70" s="110">
        <f>свод!GI179</f>
        <v>607223.31704999995</v>
      </c>
      <c r="L70" s="110">
        <f>свод!GJ179</f>
        <v>16</v>
      </c>
      <c r="M70" s="110">
        <f>свод!GK179</f>
        <v>2045383.8400000003</v>
      </c>
      <c r="N70" s="110">
        <f>свод!GL179</f>
        <v>0</v>
      </c>
      <c r="O70" s="110">
        <f>свод!GM179</f>
        <v>0</v>
      </c>
      <c r="P70" s="110">
        <f>свод!GN179</f>
        <v>16</v>
      </c>
      <c r="Q70" s="110">
        <f>свод!GO179</f>
        <v>2045383.8400000003</v>
      </c>
      <c r="R70" s="110">
        <f>свод!GP179</f>
        <v>11.25</v>
      </c>
      <c r="S70" s="110">
        <f>свод!GQ179</f>
        <v>1438160.5229500004</v>
      </c>
      <c r="T70" s="14"/>
      <c r="U70" s="138"/>
    </row>
    <row r="71" spans="2:21" ht="15.75" x14ac:dyDescent="0.25">
      <c r="B71" s="31"/>
      <c r="C71" s="34"/>
      <c r="D71" s="56"/>
      <c r="E71" s="97" t="s">
        <v>74</v>
      </c>
      <c r="F71" s="108"/>
      <c r="G71" s="109"/>
      <c r="H71" s="110">
        <f>свод!GF186</f>
        <v>8</v>
      </c>
      <c r="I71" s="110">
        <f>свод!GG186</f>
        <v>1453035.1639999999</v>
      </c>
      <c r="J71" s="110">
        <f>свод!GH186</f>
        <v>2</v>
      </c>
      <c r="K71" s="110">
        <f>свод!GI186</f>
        <v>363258.79099999997</v>
      </c>
      <c r="L71" s="110">
        <f>свод!GJ186</f>
        <v>0</v>
      </c>
      <c r="M71" s="110">
        <f>свод!GK186</f>
        <v>0</v>
      </c>
      <c r="N71" s="110">
        <f>свод!GL186</f>
        <v>0</v>
      </c>
      <c r="O71" s="110">
        <f>свод!GM186</f>
        <v>0</v>
      </c>
      <c r="P71" s="110">
        <f>свод!GN186</f>
        <v>0</v>
      </c>
      <c r="Q71" s="110">
        <f>свод!GO186</f>
        <v>0</v>
      </c>
      <c r="R71" s="110">
        <f>свод!GP186</f>
        <v>-2</v>
      </c>
      <c r="S71" s="110">
        <f>свод!GQ186</f>
        <v>-363258.79099999997</v>
      </c>
      <c r="T71" s="14"/>
      <c r="U71" s="138"/>
    </row>
    <row r="72" spans="2:21" ht="15.75" x14ac:dyDescent="0.25">
      <c r="B72" s="29"/>
      <c r="C72" s="27"/>
      <c r="D72" s="50"/>
      <c r="E72" s="127" t="s">
        <v>75</v>
      </c>
      <c r="F72" s="129">
        <v>41</v>
      </c>
      <c r="G72" s="130">
        <v>181629.39549999998</v>
      </c>
      <c r="H72" s="110">
        <f>свод!GF187</f>
        <v>8</v>
      </c>
      <c r="I72" s="110">
        <f>свод!GG187</f>
        <v>1453035.1639999999</v>
      </c>
      <c r="J72" s="110">
        <f>свод!GH187</f>
        <v>2</v>
      </c>
      <c r="K72" s="110">
        <f>свод!GI187</f>
        <v>363258.79099999997</v>
      </c>
      <c r="L72" s="110">
        <f>свод!GJ187</f>
        <v>0</v>
      </c>
      <c r="M72" s="110">
        <f>свод!GK187</f>
        <v>0</v>
      </c>
      <c r="N72" s="110">
        <f>свод!GL187</f>
        <v>0</v>
      </c>
      <c r="O72" s="110">
        <f>свод!GM187</f>
        <v>0</v>
      </c>
      <c r="P72" s="110">
        <f>свод!GN187</f>
        <v>0</v>
      </c>
      <c r="Q72" s="110">
        <f>свод!GO187</f>
        <v>0</v>
      </c>
      <c r="R72" s="110">
        <f>свод!GP187</f>
        <v>-2</v>
      </c>
      <c r="S72" s="110">
        <f>свод!GQ187</f>
        <v>-363258.79099999997</v>
      </c>
      <c r="T72" s="14"/>
      <c r="U72" s="138"/>
    </row>
    <row r="73" spans="2:21" s="14" customFormat="1" x14ac:dyDescent="0.25">
      <c r="B73" s="35"/>
      <c r="C73" s="35"/>
      <c r="D73" s="59"/>
      <c r="E73" s="117" t="s">
        <v>286</v>
      </c>
      <c r="F73" s="117"/>
      <c r="G73" s="117"/>
      <c r="H73" s="118">
        <f>свод!GF190</f>
        <v>5227</v>
      </c>
      <c r="I73" s="118">
        <f>свод!GG190</f>
        <v>796404158.38999999</v>
      </c>
      <c r="J73" s="118">
        <f>свод!GH190</f>
        <v>1306.75</v>
      </c>
      <c r="K73" s="118">
        <f>свод!GI190</f>
        <v>199101039.5975</v>
      </c>
      <c r="L73" s="118">
        <f>свод!GJ190</f>
        <v>1183</v>
      </c>
      <c r="M73" s="118">
        <f>свод!GK190</f>
        <v>175233022.91999999</v>
      </c>
      <c r="N73" s="118">
        <f>свод!GL190</f>
        <v>188</v>
      </c>
      <c r="O73" s="118">
        <f>свод!GM190</f>
        <v>23070904.559999995</v>
      </c>
      <c r="P73" s="118">
        <f>свод!GN190</f>
        <v>1371</v>
      </c>
      <c r="Q73" s="118">
        <f>свод!GO190</f>
        <v>198303927.48000002</v>
      </c>
      <c r="R73" s="118">
        <f>свод!GP190</f>
        <v>-123.75</v>
      </c>
      <c r="S73" s="118">
        <f>свод!GQ190</f>
        <v>-23868016.677499987</v>
      </c>
    </row>
    <row r="74" spans="2:21" s="14" customFormat="1" x14ac:dyDescent="0.25">
      <c r="B74" s="161"/>
      <c r="C74" s="161"/>
      <c r="D74" s="161"/>
      <c r="E74" s="200" t="s">
        <v>282</v>
      </c>
      <c r="F74" s="200"/>
      <c r="G74" s="200"/>
      <c r="H74" s="201">
        <v>5292</v>
      </c>
      <c r="I74" s="201">
        <v>808321422.51950002</v>
      </c>
      <c r="J74" s="201">
        <v>882.83333333333326</v>
      </c>
      <c r="K74" s="201">
        <v>134720237.08658332</v>
      </c>
      <c r="L74" s="201">
        <v>715</v>
      </c>
      <c r="M74" s="201">
        <v>103817728.05720001</v>
      </c>
      <c r="N74" s="201">
        <v>110</v>
      </c>
      <c r="O74" s="201">
        <v>13970950.920000002</v>
      </c>
      <c r="P74" s="201">
        <v>825</v>
      </c>
      <c r="Q74" s="201">
        <v>117788678.9772</v>
      </c>
      <c r="R74" s="201">
        <v>-167.83333333333334</v>
      </c>
      <c r="S74" s="201">
        <v>-30902509.029383332</v>
      </c>
    </row>
    <row r="75" spans="2:21" x14ac:dyDescent="0.25">
      <c r="E75" s="200" t="s">
        <v>281</v>
      </c>
      <c r="F75" s="200"/>
      <c r="G75" s="200"/>
      <c r="H75" s="201">
        <v>5292</v>
      </c>
      <c r="I75" s="201">
        <v>808321422.51950002</v>
      </c>
      <c r="J75" s="201">
        <v>442.41666666666663</v>
      </c>
      <c r="K75" s="201">
        <v>67360118.543291658</v>
      </c>
      <c r="L75" s="201">
        <v>315</v>
      </c>
      <c r="M75" s="201">
        <v>45042206.030000024</v>
      </c>
      <c r="N75" s="201">
        <v>30</v>
      </c>
      <c r="O75" s="201">
        <v>2802062.9699999993</v>
      </c>
      <c r="P75" s="201">
        <v>345</v>
      </c>
      <c r="Q75" s="201">
        <v>47844269.000000007</v>
      </c>
      <c r="R75" s="201">
        <v>-127.41666666666666</v>
      </c>
      <c r="S75" s="201">
        <v>-22317912.513291661</v>
      </c>
    </row>
    <row r="76" spans="2:21" x14ac:dyDescent="0.25">
      <c r="E76" s="11"/>
      <c r="F76" s="11"/>
      <c r="G76" s="11"/>
      <c r="H76" s="15"/>
    </row>
    <row r="77" spans="2:21" x14ac:dyDescent="0.25">
      <c r="E77" s="11" t="s">
        <v>283</v>
      </c>
      <c r="F77" s="11"/>
      <c r="G77" s="11"/>
      <c r="H77" s="11">
        <v>5227</v>
      </c>
      <c r="I77" s="137">
        <v>796404158.37950003</v>
      </c>
      <c r="J77" s="136">
        <v>1308.75</v>
      </c>
      <c r="K77" s="137">
        <v>199101039.59487501</v>
      </c>
      <c r="L77" s="11">
        <v>1183</v>
      </c>
      <c r="M77" s="137">
        <v>175436277.05000001</v>
      </c>
    </row>
    <row r="78" spans="2:21" x14ac:dyDescent="0.25">
      <c r="E78" s="11" t="s">
        <v>84</v>
      </c>
      <c r="F78" s="11"/>
      <c r="G78" s="11"/>
      <c r="H78" s="16"/>
      <c r="I78" s="138"/>
      <c r="J78" s="138"/>
      <c r="K78" s="138"/>
      <c r="M78" s="136">
        <f>SUM(M77-M73)</f>
        <v>203254.13000002503</v>
      </c>
    </row>
    <row r="79" spans="2:21" x14ac:dyDescent="0.25">
      <c r="K79" s="93"/>
      <c r="L79" s="93"/>
      <c r="M79" s="93"/>
    </row>
  </sheetData>
  <autoFilter ref="A18:T75"/>
  <mergeCells count="24">
    <mergeCell ref="L17:M17"/>
    <mergeCell ref="N17:O17"/>
    <mergeCell ref="P17:Q17"/>
    <mergeCell ref="B15:B18"/>
    <mergeCell ref="C15:C18"/>
    <mergeCell ref="D15:D18"/>
    <mergeCell ref="E15:E18"/>
    <mergeCell ref="F15:F18"/>
    <mergeCell ref="H8:J8"/>
    <mergeCell ref="K8:S8"/>
    <mergeCell ref="G15:G18"/>
    <mergeCell ref="H15:S15"/>
    <mergeCell ref="O1:Q1"/>
    <mergeCell ref="N3:R3"/>
    <mergeCell ref="O4:Q4"/>
    <mergeCell ref="H7:J7"/>
    <mergeCell ref="K7:S7"/>
    <mergeCell ref="R17:S17"/>
    <mergeCell ref="H16:S16"/>
    <mergeCell ref="K9:O9"/>
    <mergeCell ref="H10:Q11"/>
    <mergeCell ref="C14:G14"/>
    <mergeCell ref="H17:I17"/>
    <mergeCell ref="J17:K17"/>
  </mergeCells>
  <pageMargins left="0" right="0" top="0.35433070866141736" bottom="0.15748031496062992" header="0.11811023622047245" footer="0.11811023622047245"/>
  <pageSetup paperSize="9" scale="68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ВМП план</vt:lpstr>
      <vt:lpstr>факт </vt:lpstr>
      <vt:lpstr>свод</vt:lpstr>
      <vt:lpstr>на печать</vt:lpstr>
      <vt:lpstr>'ВМП план'!Заголовки_для_печати</vt:lpstr>
      <vt:lpstr>'на печать'!Заголовки_для_печати</vt:lpstr>
      <vt:lpstr>свод!Заголовки_для_печати</vt:lpstr>
      <vt:lpstr>'факт '!Заголовки_для_печати</vt:lpstr>
      <vt:lpstr>'ВМП план'!Область_печати</vt:lpstr>
      <vt:lpstr>'на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2017-05-03T05:26:52Z</cp:lastPrinted>
  <dcterms:created xsi:type="dcterms:W3CDTF">2017-01-20T01:45:56Z</dcterms:created>
  <dcterms:modified xsi:type="dcterms:W3CDTF">2017-05-03T07:09:52Z</dcterms:modified>
</cp:coreProperties>
</file>