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60" windowWidth="14730" windowHeight="1108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уровень'!$A$8:$K$431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1'!$A:$A,'СВОД 1'!$1:$6</definedName>
    <definedName name="_xlnm.Print_Area" localSheetId="0">'1 уровень'!$B$5:$J$431</definedName>
    <definedName name="_xlnm.Print_Area" localSheetId="1">'2 уровень'!$B$3:$J$462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I178" i="157" l="1"/>
  <c r="J141" i="156" l="1"/>
  <c r="F61" i="156"/>
  <c r="F49" i="156"/>
  <c r="J48" i="156"/>
  <c r="F41" i="156"/>
  <c r="F37" i="156"/>
  <c r="F36" i="156"/>
  <c r="B171" i="37" l="1"/>
  <c r="C171" i="37"/>
  <c r="D171" i="37"/>
  <c r="F171" i="37"/>
  <c r="G171" i="37"/>
  <c r="H171" i="37"/>
  <c r="G21" i="57"/>
  <c r="F21" i="57"/>
  <c r="G21" i="46"/>
  <c r="F21" i="46"/>
  <c r="H426" i="157"/>
  <c r="G426" i="157"/>
  <c r="H397" i="157"/>
  <c r="G397" i="157"/>
  <c r="H368" i="157"/>
  <c r="G368" i="157"/>
  <c r="H339" i="157"/>
  <c r="G339" i="157"/>
  <c r="H308" i="157"/>
  <c r="G308" i="157"/>
  <c r="H275" i="157"/>
  <c r="G275" i="157"/>
  <c r="H244" i="157"/>
  <c r="G244" i="157"/>
  <c r="H214" i="157"/>
  <c r="G214" i="157"/>
  <c r="H182" i="157"/>
  <c r="G182" i="157"/>
  <c r="H172" i="157"/>
  <c r="G172" i="157"/>
  <c r="H140" i="157"/>
  <c r="G140" i="157"/>
  <c r="H106" i="157"/>
  <c r="G106" i="157"/>
  <c r="H97" i="157"/>
  <c r="G97" i="157"/>
  <c r="H82" i="157"/>
  <c r="G82" i="157"/>
  <c r="H73" i="157"/>
  <c r="G73" i="157"/>
  <c r="H60" i="157"/>
  <c r="G60" i="157"/>
  <c r="H49" i="157"/>
  <c r="G49" i="157"/>
  <c r="H39" i="157"/>
  <c r="G39" i="157"/>
  <c r="H23" i="157"/>
  <c r="G23" i="157"/>
  <c r="H417" i="156"/>
  <c r="G417" i="156"/>
  <c r="H403" i="156"/>
  <c r="G403" i="156"/>
  <c r="H374" i="156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D231" i="37" l="1"/>
  <c r="C231" i="37"/>
  <c r="B231" i="37"/>
  <c r="H34" i="57"/>
  <c r="H231" i="37" s="1"/>
  <c r="F34" i="57"/>
  <c r="F231" i="37" s="1"/>
  <c r="D34" i="57"/>
  <c r="C34" i="57"/>
  <c r="B34" i="57"/>
  <c r="E20" i="57"/>
  <c r="E34" i="57" s="1"/>
  <c r="E231" i="37" s="1"/>
  <c r="E19" i="57"/>
  <c r="G20" i="57"/>
  <c r="I20" i="57" s="1"/>
  <c r="I34" i="57" s="1"/>
  <c r="I231" i="37" s="1"/>
  <c r="G19" i="57"/>
  <c r="C20" i="57"/>
  <c r="D68" i="37"/>
  <c r="C68" i="37"/>
  <c r="B68" i="37"/>
  <c r="H34" i="46"/>
  <c r="H68" i="37" s="1"/>
  <c r="F34" i="46"/>
  <c r="F68" i="37" s="1"/>
  <c r="D34" i="46"/>
  <c r="C34" i="46"/>
  <c r="B34" i="46"/>
  <c r="G20" i="46"/>
  <c r="I20" i="46" s="1"/>
  <c r="I34" i="46" s="1"/>
  <c r="I68" i="37" s="1"/>
  <c r="C20" i="46"/>
  <c r="E20" i="46" s="1"/>
  <c r="E34" i="46" s="1"/>
  <c r="E68" i="37" s="1"/>
  <c r="G34" i="57" l="1"/>
  <c r="G231" i="37" s="1"/>
  <c r="G34" i="46"/>
  <c r="G68" i="37" s="1"/>
  <c r="H273" i="37"/>
  <c r="C273" i="37"/>
  <c r="B273" i="37"/>
  <c r="I439" i="157"/>
  <c r="G439" i="157"/>
  <c r="F273" i="37" s="1"/>
  <c r="E439" i="157"/>
  <c r="D273" i="37" s="1"/>
  <c r="D439" i="157"/>
  <c r="C439" i="157"/>
  <c r="H425" i="157"/>
  <c r="J425" i="157" s="1"/>
  <c r="J439" i="157" s="1"/>
  <c r="I273" i="37" s="1"/>
  <c r="F425" i="157"/>
  <c r="F439" i="157" s="1"/>
  <c r="E273" i="37" s="1"/>
  <c r="D425" i="157"/>
  <c r="F259" i="37"/>
  <c r="B259" i="37"/>
  <c r="I410" i="157"/>
  <c r="H259" i="37" s="1"/>
  <c r="G410" i="157"/>
  <c r="E410" i="157"/>
  <c r="D259" i="37" s="1"/>
  <c r="D410" i="157"/>
  <c r="C259" i="37" s="1"/>
  <c r="C410" i="157"/>
  <c r="H396" i="157"/>
  <c r="J396" i="157" s="1"/>
  <c r="D396" i="157"/>
  <c r="F396" i="157" s="1"/>
  <c r="F410" i="157" s="1"/>
  <c r="E259" i="37" s="1"/>
  <c r="H245" i="37"/>
  <c r="E245" i="37"/>
  <c r="D245" i="37"/>
  <c r="C245" i="37"/>
  <c r="B245" i="37"/>
  <c r="I381" i="157"/>
  <c r="G381" i="157"/>
  <c r="F245" i="37" s="1"/>
  <c r="F381" i="157"/>
  <c r="E381" i="157"/>
  <c r="D381" i="157"/>
  <c r="C381" i="157"/>
  <c r="H367" i="157"/>
  <c r="J367" i="157" s="1"/>
  <c r="J381" i="157" s="1"/>
  <c r="I245" i="37" s="1"/>
  <c r="F367" i="157"/>
  <c r="D367" i="157"/>
  <c r="H217" i="37"/>
  <c r="I352" i="157"/>
  <c r="G352" i="157"/>
  <c r="F217" i="37" s="1"/>
  <c r="E352" i="157"/>
  <c r="D217" i="37" s="1"/>
  <c r="D352" i="157"/>
  <c r="C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H203" i="37"/>
  <c r="F203" i="37"/>
  <c r="B203" i="37"/>
  <c r="H202" i="37"/>
  <c r="F202" i="37"/>
  <c r="B202" i="37"/>
  <c r="B201" i="37"/>
  <c r="I323" i="157"/>
  <c r="G323" i="157"/>
  <c r="E323" i="157"/>
  <c r="D203" i="37" s="1"/>
  <c r="C323" i="157"/>
  <c r="I322" i="157"/>
  <c r="G322" i="157"/>
  <c r="E322" i="157"/>
  <c r="D202" i="37" s="1"/>
  <c r="C322" i="157"/>
  <c r="I321" i="157"/>
  <c r="H201" i="37" s="1"/>
  <c r="G321" i="157"/>
  <c r="F201" i="37" s="1"/>
  <c r="E321" i="157"/>
  <c r="D201" i="37" s="1"/>
  <c r="C321" i="157"/>
  <c r="H307" i="157"/>
  <c r="J323" i="157" s="1"/>
  <c r="I203" i="37" s="1"/>
  <c r="D307" i="157"/>
  <c r="F307" i="157" s="1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H187" i="37"/>
  <c r="F187" i="37"/>
  <c r="B187" i="37"/>
  <c r="H186" i="37"/>
  <c r="F186" i="37"/>
  <c r="B186" i="37"/>
  <c r="F185" i="37"/>
  <c r="B185" i="37"/>
  <c r="I290" i="157"/>
  <c r="G290" i="157"/>
  <c r="E290" i="157"/>
  <c r="D187" i="37" s="1"/>
  <c r="I289" i="157"/>
  <c r="G289" i="157"/>
  <c r="E289" i="157"/>
  <c r="D186" i="37" s="1"/>
  <c r="I288" i="157"/>
  <c r="H185" i="37" s="1"/>
  <c r="G288" i="157"/>
  <c r="E288" i="157"/>
  <c r="D185" i="37" s="1"/>
  <c r="C290" i="157"/>
  <c r="C289" i="157"/>
  <c r="C288" i="157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H439" i="157" l="1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C141" i="37"/>
  <c r="B141" i="37"/>
  <c r="I257" i="157"/>
  <c r="H141" i="37" s="1"/>
  <c r="H257" i="157"/>
  <c r="G141" i="37" s="1"/>
  <c r="G257" i="157"/>
  <c r="F141" i="37" s="1"/>
  <c r="E257" i="157"/>
  <c r="D141" i="37" s="1"/>
  <c r="D257" i="157"/>
  <c r="C257" i="157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D213" i="157"/>
  <c r="F213" i="157" s="1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D181" i="157"/>
  <c r="F181" i="157" s="1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E119" i="157"/>
  <c r="D36" i="37" s="1"/>
  <c r="I155" i="157"/>
  <c r="H54" i="37" s="1"/>
  <c r="G155" i="157"/>
  <c r="F54" i="37" s="1"/>
  <c r="E155" i="157"/>
  <c r="D54" i="37" s="1"/>
  <c r="I154" i="157"/>
  <c r="H53" i="37" s="1"/>
  <c r="G154" i="157"/>
  <c r="F53" i="37" s="1"/>
  <c r="E154" i="157"/>
  <c r="D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D139" i="157"/>
  <c r="F139" i="157" s="1"/>
  <c r="F155" i="157" s="1"/>
  <c r="E54" i="37" s="1"/>
  <c r="H138" i="157"/>
  <c r="J154" i="157" s="1"/>
  <c r="I53" i="37" s="1"/>
  <c r="D138" i="157"/>
  <c r="F138" i="157" s="1"/>
  <c r="F154" i="157" s="1"/>
  <c r="E53" i="37" s="1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D96" i="157"/>
  <c r="F96" i="157" s="1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D59" i="157"/>
  <c r="F59" i="157" s="1"/>
  <c r="H58" i="157"/>
  <c r="D58" i="157"/>
  <c r="F58" i="157" s="1"/>
  <c r="H57" i="157"/>
  <c r="J57" i="157" s="1"/>
  <c r="D57" i="157"/>
  <c r="F57" i="157" s="1"/>
  <c r="H48" i="157"/>
  <c r="D48" i="157"/>
  <c r="F48" i="157" s="1"/>
  <c r="H47" i="157"/>
  <c r="J47" i="157" s="1"/>
  <c r="D47" i="157"/>
  <c r="F47" i="157" s="1"/>
  <c r="H38" i="157"/>
  <c r="D38" i="157"/>
  <c r="F38" i="157" s="1"/>
  <c r="H37" i="157"/>
  <c r="J37" i="157" s="1"/>
  <c r="D37" i="157"/>
  <c r="F37" i="157" s="1"/>
  <c r="H22" i="157"/>
  <c r="D22" i="157"/>
  <c r="F22" i="157" s="1"/>
  <c r="H21" i="157"/>
  <c r="J21" i="157" s="1"/>
  <c r="D21" i="157"/>
  <c r="F21" i="157" s="1"/>
  <c r="I430" i="156"/>
  <c r="H287" i="37" s="1"/>
  <c r="G430" i="156"/>
  <c r="F287" i="37" s="1"/>
  <c r="E430" i="156"/>
  <c r="D287" i="37" s="1"/>
  <c r="C430" i="156"/>
  <c r="B287" i="37" s="1"/>
  <c r="H416" i="156"/>
  <c r="J416" i="156" s="1"/>
  <c r="D416" i="156"/>
  <c r="F416" i="156" s="1"/>
  <c r="H402" i="156"/>
  <c r="J402" i="156" s="1"/>
  <c r="D402" i="156"/>
  <c r="F402" i="156" s="1"/>
  <c r="H430" i="156" l="1"/>
  <c r="J430" i="156" s="1"/>
  <c r="I287" i="37" s="1"/>
  <c r="D430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J197" i="157" s="1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0" i="156"/>
  <c r="E287" i="37" s="1"/>
  <c r="C287" i="37"/>
  <c r="J195" i="157"/>
  <c r="I96" i="37" s="1"/>
  <c r="G98" i="37"/>
  <c r="F120" i="157"/>
  <c r="E37" i="37" s="1"/>
  <c r="I37" i="37"/>
  <c r="J196" i="157"/>
  <c r="I97" i="37" s="1"/>
  <c r="F121" i="157"/>
  <c r="E38" i="37" s="1"/>
  <c r="C38" i="37"/>
  <c r="J119" i="157"/>
  <c r="I36" i="37" s="1"/>
  <c r="F119" i="157"/>
  <c r="E36" i="37" s="1"/>
  <c r="I38" i="37"/>
  <c r="G38" i="37"/>
  <c r="I387" i="156" l="1"/>
  <c r="G387" i="156"/>
  <c r="E387" i="156"/>
  <c r="C387" i="156"/>
  <c r="H373" i="156"/>
  <c r="J373" i="156" s="1"/>
  <c r="D373" i="156"/>
  <c r="F373" i="156" s="1"/>
  <c r="H157" i="37"/>
  <c r="I359" i="156"/>
  <c r="G359" i="156"/>
  <c r="F157" i="37" s="1"/>
  <c r="E359" i="156"/>
  <c r="D157" i="37" s="1"/>
  <c r="C359" i="156"/>
  <c r="B157" i="37" s="1"/>
  <c r="I358" i="156"/>
  <c r="H156" i="37" s="1"/>
  <c r="G358" i="156"/>
  <c r="F156" i="37" s="1"/>
  <c r="E358" i="156"/>
  <c r="D156" i="37" s="1"/>
  <c r="C358" i="156"/>
  <c r="B156" i="37" s="1"/>
  <c r="I357" i="156"/>
  <c r="H155" i="37" s="1"/>
  <c r="G357" i="156"/>
  <c r="F155" i="37" s="1"/>
  <c r="E357" i="156"/>
  <c r="D155" i="37" s="1"/>
  <c r="C357" i="156"/>
  <c r="B155" i="37" s="1"/>
  <c r="H343" i="156"/>
  <c r="J359" i="156" s="1"/>
  <c r="I157" i="37" s="1"/>
  <c r="D343" i="156"/>
  <c r="F343" i="156" s="1"/>
  <c r="F359" i="156" s="1"/>
  <c r="E157" i="37" s="1"/>
  <c r="H342" i="156"/>
  <c r="J358" i="156" s="1"/>
  <c r="I156" i="37" s="1"/>
  <c r="D342" i="156"/>
  <c r="F342" i="156" s="1"/>
  <c r="F358" i="156" s="1"/>
  <c r="E156" i="37" s="1"/>
  <c r="H341" i="156"/>
  <c r="J341" i="156" s="1"/>
  <c r="J357" i="156" s="1"/>
  <c r="I155" i="37" s="1"/>
  <c r="D341" i="156"/>
  <c r="F341" i="156" s="1"/>
  <c r="F357" i="156" s="1"/>
  <c r="E155" i="37" s="1"/>
  <c r="I326" i="156"/>
  <c r="H127" i="37" s="1"/>
  <c r="G326" i="156"/>
  <c r="F127" i="37" s="1"/>
  <c r="E326" i="156"/>
  <c r="D127" i="37" s="1"/>
  <c r="C326" i="156"/>
  <c r="B127" i="37" s="1"/>
  <c r="H312" i="156"/>
  <c r="J312" i="156" s="1"/>
  <c r="J326" i="156" s="1"/>
  <c r="I127" i="37" s="1"/>
  <c r="D312" i="156"/>
  <c r="F312" i="156" s="1"/>
  <c r="F326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E264" i="156"/>
  <c r="D19" i="37" s="1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D207" i="156"/>
  <c r="F207" i="156" s="1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D37" i="156"/>
  <c r="D36" i="156"/>
  <c r="D265" i="156" s="1"/>
  <c r="C20" i="37" s="1"/>
  <c r="D62" i="156"/>
  <c r="D61" i="156"/>
  <c r="D49" i="156"/>
  <c r="J25" i="156"/>
  <c r="I295" i="37" s="1"/>
  <c r="I25" i="156"/>
  <c r="H295" i="37" s="1"/>
  <c r="H25" i="156"/>
  <c r="G295" i="37" s="1"/>
  <c r="G25" i="156"/>
  <c r="F295" i="37" s="1"/>
  <c r="F309" i="37" s="1"/>
  <c r="E25" i="156"/>
  <c r="D295" i="37" s="1"/>
  <c r="C25" i="156"/>
  <c r="B295" i="37" s="1"/>
  <c r="B309" i="37" s="1"/>
  <c r="D35" i="156"/>
  <c r="F35" i="156" s="1"/>
  <c r="D15" i="156"/>
  <c r="F15" i="156" s="1"/>
  <c r="F25" i="156" s="1"/>
  <c r="E295" i="37" s="1"/>
  <c r="J387" i="156" l="1"/>
  <c r="I171" i="37"/>
  <c r="F387" i="156"/>
  <c r="E171" i="37"/>
  <c r="H309" i="37"/>
  <c r="D309" i="37"/>
  <c r="D311" i="37"/>
  <c r="D310" i="37"/>
  <c r="F310" i="37"/>
  <c r="F311" i="37"/>
  <c r="B310" i="37"/>
  <c r="B311" i="37"/>
  <c r="H265" i="156"/>
  <c r="G20" i="37" s="1"/>
  <c r="D357" i="156"/>
  <c r="C155" i="37" s="1"/>
  <c r="H357" i="156"/>
  <c r="G155" i="37" s="1"/>
  <c r="D326" i="156"/>
  <c r="C127" i="37" s="1"/>
  <c r="H326" i="156"/>
  <c r="G127" i="37" s="1"/>
  <c r="H387" i="156"/>
  <c r="D387" i="156"/>
  <c r="D358" i="156"/>
  <c r="C156" i="37" s="1"/>
  <c r="C310" i="37" s="1"/>
  <c r="H358" i="156"/>
  <c r="G156" i="37" s="1"/>
  <c r="G310" i="37" s="1"/>
  <c r="D359" i="156"/>
  <c r="C157" i="37" s="1"/>
  <c r="H359" i="156"/>
  <c r="G157" i="37" s="1"/>
  <c r="J265" i="156"/>
  <c r="I20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F265" i="156"/>
  <c r="E20" i="37" s="1"/>
  <c r="H264" i="156"/>
  <c r="D264" i="156"/>
  <c r="D25" i="156"/>
  <c r="C295" i="37" s="1"/>
  <c r="E310" i="37" l="1"/>
  <c r="G309" i="37"/>
  <c r="G311" i="37"/>
  <c r="F266" i="156"/>
  <c r="E21" i="37" s="1"/>
  <c r="C21" i="37"/>
  <c r="C311" i="37" s="1"/>
  <c r="E311" i="37" s="1"/>
  <c r="F264" i="156"/>
  <c r="E19" i="37" s="1"/>
  <c r="C19" i="37"/>
  <c r="J266" i="156"/>
  <c r="I21" i="37" s="1"/>
  <c r="J264" i="156"/>
  <c r="I19" i="37" s="1"/>
  <c r="G19" i="37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s="1"/>
  <c r="G116" i="157" l="1"/>
  <c r="I116" i="157"/>
  <c r="E116" i="157"/>
  <c r="E237" i="157"/>
  <c r="E66" i="157"/>
  <c r="I13" i="156" l="1"/>
  <c r="E10" i="156" l="1"/>
  <c r="I425" i="156"/>
  <c r="I427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5" i="156" l="1"/>
  <c r="E425" i="156"/>
  <c r="C426" i="156"/>
  <c r="E426" i="156"/>
  <c r="C427" i="156"/>
  <c r="E427" i="156"/>
  <c r="C428" i="156"/>
  <c r="E428" i="156"/>
  <c r="C429" i="156"/>
  <c r="E429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29" i="156" l="1"/>
  <c r="F286" i="37" s="1"/>
  <c r="G428" i="156"/>
  <c r="F285" i="37" s="1"/>
  <c r="G427" i="156"/>
  <c r="F284" i="37" s="1"/>
  <c r="G426" i="156"/>
  <c r="F283" i="37" s="1"/>
  <c r="G425" i="156"/>
  <c r="F282" i="37" s="1"/>
  <c r="G410" i="156"/>
  <c r="G396" i="156"/>
  <c r="G367" i="156"/>
  <c r="G335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F28" i="46" s="1"/>
  <c r="F62" i="37" s="1"/>
  <c r="H14" i="46"/>
  <c r="H28" i="46" s="1"/>
  <c r="H62" i="37" s="1"/>
  <c r="B28" i="46"/>
  <c r="B62" i="37" s="1"/>
  <c r="G13" i="46"/>
  <c r="G27" i="46" s="1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13" i="46"/>
  <c r="C27" i="46" s="1"/>
  <c r="C61" i="37" s="1"/>
  <c r="C15" i="46"/>
  <c r="E15" i="46" s="1"/>
  <c r="E29" i="46" s="1"/>
  <c r="E63" i="37" s="1"/>
  <c r="C16" i="46"/>
  <c r="C30" i="46" s="1"/>
  <c r="C64" i="37" s="1"/>
  <c r="C17" i="46"/>
  <c r="C31" i="46" s="1"/>
  <c r="C65" i="37" s="1"/>
  <c r="C18" i="46"/>
  <c r="E18" i="46" s="1"/>
  <c r="E32" i="46" s="1"/>
  <c r="E66" i="37" s="1"/>
  <c r="C19" i="46"/>
  <c r="C33" i="46" s="1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G433" i="157" s="1"/>
  <c r="F267" i="37" s="1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D436" i="157" s="1"/>
  <c r="C270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G375" i="157" s="1"/>
  <c r="F239" i="37" s="1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G346" i="157" s="1"/>
  <c r="F211" i="37" s="1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G315" i="157" s="1"/>
  <c r="F195" i="37" s="1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G282" i="157" s="1"/>
  <c r="F179" i="37" s="1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G221" i="157" s="1"/>
  <c r="F106" i="37" s="1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C116" i="157"/>
  <c r="B33" i="37" s="1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F68" i="157" s="1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H28" i="57" l="1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J388" i="157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J389" i="157"/>
  <c r="H257" i="37"/>
  <c r="H254" i="37"/>
  <c r="J405" i="157"/>
  <c r="I254" i="37" s="1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H404" i="157" s="1"/>
  <c r="G253" i="37" s="1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H375" i="157" s="1"/>
  <c r="G239" i="37" s="1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H346" i="157" s="1"/>
  <c r="G211" i="37" s="1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H315" i="157" s="1"/>
  <c r="G195" i="37" s="1"/>
  <c r="D286" i="157"/>
  <c r="C183" i="37" s="1"/>
  <c r="D284" i="157"/>
  <c r="C181" i="37" s="1"/>
  <c r="H266" i="157"/>
  <c r="H282" i="157" s="1"/>
  <c r="G179" i="37" s="1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J131" i="157" s="1"/>
  <c r="J147" i="157" s="1"/>
  <c r="I46" i="37" s="1"/>
  <c r="F104" i="157"/>
  <c r="F103" i="157"/>
  <c r="F55" i="157"/>
  <c r="D79" i="157"/>
  <c r="F79" i="157" s="1"/>
  <c r="F56" i="157"/>
  <c r="D45" i="157"/>
  <c r="F45" i="157" s="1"/>
  <c r="F34" i="157"/>
  <c r="H251" i="157" l="1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J404" i="157"/>
  <c r="I253" i="37" s="1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189" i="157" l="1"/>
  <c r="I90" i="37" s="1"/>
  <c r="H18" i="157"/>
  <c r="H116" i="157" s="1"/>
  <c r="H16" i="157"/>
  <c r="D18" i="157"/>
  <c r="D16" i="157"/>
  <c r="E15" i="157"/>
  <c r="I15" i="157"/>
  <c r="C113" i="157"/>
  <c r="B30" i="37" s="1"/>
  <c r="F18" i="157" l="1"/>
  <c r="F116" i="157" s="1"/>
  <c r="D116" i="157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0" i="156"/>
  <c r="I410" i="156"/>
  <c r="C410" i="156"/>
  <c r="H411" i="156"/>
  <c r="H412" i="156"/>
  <c r="J412" i="156" s="1"/>
  <c r="H413" i="156"/>
  <c r="H414" i="156"/>
  <c r="J414" i="156" s="1"/>
  <c r="H415" i="156"/>
  <c r="J415" i="156" s="1"/>
  <c r="D411" i="156"/>
  <c r="D412" i="156"/>
  <c r="D413" i="156"/>
  <c r="D414" i="156"/>
  <c r="D415" i="156"/>
  <c r="E396" i="156"/>
  <c r="I396" i="156"/>
  <c r="H397" i="156"/>
  <c r="J397" i="156" s="1"/>
  <c r="H398" i="156"/>
  <c r="H399" i="156"/>
  <c r="J399" i="156" s="1"/>
  <c r="H400" i="156"/>
  <c r="H401" i="156"/>
  <c r="D397" i="156"/>
  <c r="F397" i="156" s="1"/>
  <c r="D398" i="156"/>
  <c r="F398" i="156" s="1"/>
  <c r="D399" i="156"/>
  <c r="F399" i="156" s="1"/>
  <c r="D400" i="156"/>
  <c r="D401" i="156"/>
  <c r="C396" i="156"/>
  <c r="E384" i="156"/>
  <c r="D168" i="37" s="1"/>
  <c r="G384" i="156"/>
  <c r="F168" i="37" s="1"/>
  <c r="I384" i="156"/>
  <c r="H168" i="37" s="1"/>
  <c r="C384" i="156"/>
  <c r="B168" i="37" s="1"/>
  <c r="E382" i="156"/>
  <c r="D166" i="37" s="1"/>
  <c r="G382" i="156"/>
  <c r="F166" i="37" s="1"/>
  <c r="I382" i="156"/>
  <c r="H166" i="37" s="1"/>
  <c r="C382" i="156"/>
  <c r="B166" i="37" s="1"/>
  <c r="E367" i="156"/>
  <c r="I367" i="156"/>
  <c r="D368" i="156"/>
  <c r="F368" i="156" s="1"/>
  <c r="F382" i="156" s="1"/>
  <c r="E166" i="37" s="1"/>
  <c r="D369" i="156"/>
  <c r="F369" i="156" s="1"/>
  <c r="D370" i="156"/>
  <c r="F370" i="156" s="1"/>
  <c r="F384" i="156" s="1"/>
  <c r="E168" i="37" s="1"/>
  <c r="D371" i="156"/>
  <c r="F371" i="156" s="1"/>
  <c r="D372" i="156"/>
  <c r="F372" i="156" s="1"/>
  <c r="H366" i="156"/>
  <c r="H368" i="156"/>
  <c r="J368" i="156" s="1"/>
  <c r="J382" i="156" s="1"/>
  <c r="I166" i="37" s="1"/>
  <c r="H369" i="156"/>
  <c r="J369" i="156" s="1"/>
  <c r="H370" i="156"/>
  <c r="J370" i="156" s="1"/>
  <c r="J384" i="156" s="1"/>
  <c r="I168" i="37" s="1"/>
  <c r="H371" i="156"/>
  <c r="J371" i="156" s="1"/>
  <c r="H372" i="156"/>
  <c r="J372" i="156" s="1"/>
  <c r="C367" i="156"/>
  <c r="E354" i="156"/>
  <c r="D152" i="37" s="1"/>
  <c r="G354" i="156"/>
  <c r="F152" i="37" s="1"/>
  <c r="I354" i="156"/>
  <c r="H152" i="37" s="1"/>
  <c r="C354" i="156"/>
  <c r="B152" i="37" s="1"/>
  <c r="E352" i="156"/>
  <c r="D150" i="37" s="1"/>
  <c r="G352" i="156"/>
  <c r="F150" i="37" s="1"/>
  <c r="I352" i="156"/>
  <c r="H150" i="37" s="1"/>
  <c r="J352" i="156"/>
  <c r="I150" i="37" s="1"/>
  <c r="C352" i="156"/>
  <c r="B150" i="37" s="1"/>
  <c r="I335" i="156"/>
  <c r="H336" i="156"/>
  <c r="H352" i="156" s="1"/>
  <c r="G150" i="37" s="1"/>
  <c r="H337" i="156"/>
  <c r="H338" i="156"/>
  <c r="J338" i="156" s="1"/>
  <c r="J354" i="156" s="1"/>
  <c r="I152" i="37" s="1"/>
  <c r="H339" i="156"/>
  <c r="J339" i="156" s="1"/>
  <c r="H340" i="156"/>
  <c r="J340" i="156" s="1"/>
  <c r="E335" i="156"/>
  <c r="D336" i="156"/>
  <c r="F336" i="156" s="1"/>
  <c r="F352" i="156" s="1"/>
  <c r="E150" i="37" s="1"/>
  <c r="D337" i="156"/>
  <c r="F337" i="156" s="1"/>
  <c r="D338" i="156"/>
  <c r="F338" i="156" s="1"/>
  <c r="F354" i="156" s="1"/>
  <c r="E152" i="37" s="1"/>
  <c r="D339" i="156"/>
  <c r="F339" i="156" s="1"/>
  <c r="D340" i="156"/>
  <c r="F340" i="156" s="1"/>
  <c r="C335" i="156"/>
  <c r="E323" i="156"/>
  <c r="D124" i="37" s="1"/>
  <c r="G323" i="156"/>
  <c r="F124" i="37" s="1"/>
  <c r="I323" i="156"/>
  <c r="H124" i="37" s="1"/>
  <c r="C323" i="156"/>
  <c r="B124" i="37" s="1"/>
  <c r="E321" i="156"/>
  <c r="D122" i="37" s="1"/>
  <c r="G321" i="156"/>
  <c r="F122" i="37" s="1"/>
  <c r="I321" i="156"/>
  <c r="H122" i="37" s="1"/>
  <c r="C321" i="156"/>
  <c r="B122" i="37" s="1"/>
  <c r="E306" i="156"/>
  <c r="G306" i="156"/>
  <c r="I306" i="156"/>
  <c r="H307" i="156"/>
  <c r="J307" i="156" s="1"/>
  <c r="J321" i="156" s="1"/>
  <c r="I122" i="37" s="1"/>
  <c r="H308" i="156"/>
  <c r="J308" i="156" s="1"/>
  <c r="H309" i="156"/>
  <c r="J309" i="156" s="1"/>
  <c r="J323" i="156" s="1"/>
  <c r="I124" i="37" s="1"/>
  <c r="H310" i="156"/>
  <c r="J310" i="156" s="1"/>
  <c r="H311" i="156"/>
  <c r="J311" i="156" s="1"/>
  <c r="D307" i="156"/>
  <c r="F307" i="156" s="1"/>
  <c r="F321" i="156" s="1"/>
  <c r="E122" i="37" s="1"/>
  <c r="D308" i="156"/>
  <c r="F308" i="156" s="1"/>
  <c r="D309" i="156"/>
  <c r="F309" i="156" s="1"/>
  <c r="F323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I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H140" i="156"/>
  <c r="H141" i="156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J411" i="156" l="1"/>
  <c r="H425" i="156"/>
  <c r="D294" i="37"/>
  <c r="J413" i="156"/>
  <c r="H427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3" i="156"/>
  <c r="D427" i="156"/>
  <c r="F415" i="156"/>
  <c r="D429" i="156"/>
  <c r="F429" i="156" s="1"/>
  <c r="D425" i="156"/>
  <c r="F412" i="156"/>
  <c r="D426" i="156"/>
  <c r="F426" i="156" s="1"/>
  <c r="F414" i="156"/>
  <c r="D428" i="156"/>
  <c r="F428" i="156" s="1"/>
  <c r="F248" i="156"/>
  <c r="F115" i="156"/>
  <c r="D113" i="156"/>
  <c r="F113" i="156" s="1"/>
  <c r="C26" i="156"/>
  <c r="B296" i="37" s="1"/>
  <c r="J117" i="156"/>
  <c r="H113" i="156"/>
  <c r="D410" i="156"/>
  <c r="F410" i="156" s="1"/>
  <c r="F411" i="156"/>
  <c r="H410" i="156"/>
  <c r="J410" i="156" s="1"/>
  <c r="H396" i="156"/>
  <c r="J396" i="156" s="1"/>
  <c r="D396" i="156"/>
  <c r="F396" i="156" s="1"/>
  <c r="J398" i="156"/>
  <c r="H382" i="156"/>
  <c r="G166" i="37" s="1"/>
  <c r="D382" i="156"/>
  <c r="C166" i="37" s="1"/>
  <c r="H384" i="156"/>
  <c r="G168" i="37" s="1"/>
  <c r="D384" i="156"/>
  <c r="C168" i="37" s="1"/>
  <c r="H367" i="156"/>
  <c r="D367" i="156"/>
  <c r="F367" i="156" s="1"/>
  <c r="H354" i="156"/>
  <c r="G152" i="37" s="1"/>
  <c r="D354" i="156"/>
  <c r="C152" i="37" s="1"/>
  <c r="D352" i="156"/>
  <c r="C150" i="37" s="1"/>
  <c r="H335" i="156"/>
  <c r="D335" i="156"/>
  <c r="D321" i="156"/>
  <c r="C122" i="37" s="1"/>
  <c r="H323" i="156"/>
  <c r="G124" i="37" s="1"/>
  <c r="H321" i="156"/>
  <c r="G122" i="37" s="1"/>
  <c r="D323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204" i="156" l="1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J23" i="156"/>
  <c r="C282" i="37"/>
  <c r="F425" i="156"/>
  <c r="E282" i="37" s="1"/>
  <c r="G282" i="37"/>
  <c r="J425" i="156"/>
  <c r="I282" i="37" s="1"/>
  <c r="G284" i="37"/>
  <c r="G306" i="37" s="1"/>
  <c r="I306" i="37" s="1"/>
  <c r="J427" i="156"/>
  <c r="I284" i="37" s="1"/>
  <c r="C284" i="37"/>
  <c r="F427" i="156"/>
  <c r="E284" i="37" s="1"/>
  <c r="J261" i="156"/>
  <c r="I16" i="37" s="1"/>
  <c r="F335" i="156"/>
  <c r="F306" i="156"/>
  <c r="F247" i="156"/>
  <c r="F98" i="156"/>
  <c r="J98" i="156"/>
  <c r="F87" i="156"/>
  <c r="J13" i="156"/>
  <c r="I293" i="37" l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F35" i="57" s="1"/>
  <c r="F232" i="37" s="1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F35" i="46" s="1"/>
  <c r="F69" i="37" s="1"/>
  <c r="G11" i="46"/>
  <c r="G12" i="46"/>
  <c r="G10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G440" i="157" s="1"/>
  <c r="F274" i="37" s="1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G370" i="157" s="1"/>
  <c r="F234" i="37" s="1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53" i="157" s="1"/>
  <c r="F218" i="37" s="1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G324" i="157" s="1"/>
  <c r="F204" i="37" s="1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91" i="157" s="1"/>
  <c r="F188" i="37" s="1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G229" i="157" s="1"/>
  <c r="F114" i="37" s="1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H177" i="157"/>
  <c r="J177" i="157" s="1"/>
  <c r="H176" i="157"/>
  <c r="J176" i="157" s="1"/>
  <c r="I159" i="157"/>
  <c r="I172" i="157" s="1"/>
  <c r="G159" i="157"/>
  <c r="G198" i="157" s="1"/>
  <c r="F99" i="37" s="1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G156" i="157" s="1"/>
  <c r="F55" i="37" s="1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G113" i="157" s="1"/>
  <c r="F30" i="37" s="1"/>
  <c r="I63" i="157"/>
  <c r="H23" i="57" l="1"/>
  <c r="H220" i="37" s="1"/>
  <c r="H21" i="57"/>
  <c r="H23" i="46"/>
  <c r="H57" i="37" s="1"/>
  <c r="H21" i="46"/>
  <c r="H35" i="46" s="1"/>
  <c r="H69" i="37" s="1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H399" i="157" s="1"/>
  <c r="G248" i="37" s="1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J66" i="157" s="1"/>
  <c r="G9" i="57"/>
  <c r="G23" i="57" s="1"/>
  <c r="G220" i="37" s="1"/>
  <c r="G9" i="46"/>
  <c r="G23" i="46" s="1"/>
  <c r="G57" i="37" s="1"/>
  <c r="H414" i="157"/>
  <c r="H428" i="157" s="1"/>
  <c r="G262" i="37" s="1"/>
  <c r="H356" i="157"/>
  <c r="H370" i="157" s="1"/>
  <c r="G234" i="37" s="1"/>
  <c r="H327" i="157"/>
  <c r="H341" i="157" s="1"/>
  <c r="G206" i="37" s="1"/>
  <c r="H294" i="157"/>
  <c r="H310" i="157" s="1"/>
  <c r="G190" i="37" s="1"/>
  <c r="H261" i="157"/>
  <c r="J261" i="157" s="1"/>
  <c r="J277" i="157" s="1"/>
  <c r="I174" i="37" s="1"/>
  <c r="H232" i="157"/>
  <c r="H175" i="157"/>
  <c r="H159" i="157"/>
  <c r="H126" i="157"/>
  <c r="J126" i="157" s="1"/>
  <c r="J142" i="157" s="1"/>
  <c r="I41" i="37" s="1"/>
  <c r="H100" i="157"/>
  <c r="J106" i="157" s="1"/>
  <c r="H85" i="157"/>
  <c r="J85" i="157" s="1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I42" i="157"/>
  <c r="I49" i="157" s="1"/>
  <c r="G42" i="157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I10" i="157"/>
  <c r="I23" i="157" s="1"/>
  <c r="G10" i="157"/>
  <c r="H12" i="157"/>
  <c r="H13" i="157"/>
  <c r="H14" i="157"/>
  <c r="H17" i="157"/>
  <c r="H19" i="157"/>
  <c r="J19" i="157" s="1"/>
  <c r="H20" i="157"/>
  <c r="J20" i="157" s="1"/>
  <c r="H11" i="157"/>
  <c r="J11" i="157" s="1"/>
  <c r="I426" i="156"/>
  <c r="H283" i="37" s="1"/>
  <c r="I428" i="156"/>
  <c r="H285" i="37" s="1"/>
  <c r="I429" i="156"/>
  <c r="H286" i="37" s="1"/>
  <c r="I423" i="156"/>
  <c r="H280" i="37" s="1"/>
  <c r="G423" i="156"/>
  <c r="F280" i="37" s="1"/>
  <c r="I422" i="156"/>
  <c r="H279" i="37" s="1"/>
  <c r="G422" i="156"/>
  <c r="F279" i="37" s="1"/>
  <c r="I421" i="156"/>
  <c r="H278" i="37" s="1"/>
  <c r="G421" i="156"/>
  <c r="F278" i="37" s="1"/>
  <c r="I420" i="156"/>
  <c r="H277" i="37" s="1"/>
  <c r="G420" i="156"/>
  <c r="F277" i="37" s="1"/>
  <c r="I405" i="156"/>
  <c r="I417" i="156" s="1"/>
  <c r="G405" i="156"/>
  <c r="H407" i="156"/>
  <c r="H408" i="156"/>
  <c r="J408" i="156" s="1"/>
  <c r="H409" i="156"/>
  <c r="J409" i="156" s="1"/>
  <c r="H406" i="156"/>
  <c r="J406" i="156" s="1"/>
  <c r="I391" i="156"/>
  <c r="I403" i="156" s="1"/>
  <c r="G391" i="156"/>
  <c r="H393" i="156"/>
  <c r="J393" i="156" s="1"/>
  <c r="H394" i="156"/>
  <c r="H395" i="156"/>
  <c r="J395" i="156" s="1"/>
  <c r="H392" i="156"/>
  <c r="J392" i="156" s="1"/>
  <c r="I377" i="156"/>
  <c r="H161" i="37" s="1"/>
  <c r="I378" i="156"/>
  <c r="H162" i="37" s="1"/>
  <c r="I379" i="156"/>
  <c r="H163" i="37" s="1"/>
  <c r="I380" i="156"/>
  <c r="H164" i="37" s="1"/>
  <c r="I383" i="156"/>
  <c r="H167" i="37" s="1"/>
  <c r="I385" i="156"/>
  <c r="H169" i="37" s="1"/>
  <c r="I386" i="156"/>
  <c r="H170" i="37" s="1"/>
  <c r="G377" i="156"/>
  <c r="F161" i="37" s="1"/>
  <c r="G378" i="156"/>
  <c r="F162" i="37" s="1"/>
  <c r="G379" i="156"/>
  <c r="F163" i="37" s="1"/>
  <c r="G380" i="156"/>
  <c r="F164" i="37" s="1"/>
  <c r="G383" i="156"/>
  <c r="F167" i="37" s="1"/>
  <c r="G385" i="156"/>
  <c r="F169" i="37" s="1"/>
  <c r="G386" i="156"/>
  <c r="F170" i="37" s="1"/>
  <c r="I381" i="156"/>
  <c r="H165" i="37" s="1"/>
  <c r="G381" i="156"/>
  <c r="F165" i="37" s="1"/>
  <c r="H364" i="156"/>
  <c r="J364" i="156" s="1"/>
  <c r="J378" i="156" s="1"/>
  <c r="I162" i="37" s="1"/>
  <c r="H365" i="156"/>
  <c r="H379" i="156" s="1"/>
  <c r="G163" i="37" s="1"/>
  <c r="J366" i="156"/>
  <c r="J380" i="156" s="1"/>
  <c r="I164" i="37" s="1"/>
  <c r="H383" i="156"/>
  <c r="G167" i="37" s="1"/>
  <c r="J385" i="156"/>
  <c r="I169" i="37" s="1"/>
  <c r="H386" i="156"/>
  <c r="G170" i="37" s="1"/>
  <c r="H363" i="156"/>
  <c r="J363" i="156" s="1"/>
  <c r="J377" i="156" s="1"/>
  <c r="I161" i="37" s="1"/>
  <c r="I362" i="156"/>
  <c r="I374" i="156" s="1"/>
  <c r="G362" i="156"/>
  <c r="I347" i="156"/>
  <c r="H145" i="37" s="1"/>
  <c r="I348" i="156"/>
  <c r="H146" i="37" s="1"/>
  <c r="I349" i="156"/>
  <c r="H147" i="37" s="1"/>
  <c r="I350" i="156"/>
  <c r="H148" i="37" s="1"/>
  <c r="I353" i="156"/>
  <c r="H151" i="37" s="1"/>
  <c r="I355" i="156"/>
  <c r="H153" i="37" s="1"/>
  <c r="I356" i="156"/>
  <c r="H154" i="37" s="1"/>
  <c r="G347" i="156"/>
  <c r="F145" i="37" s="1"/>
  <c r="G348" i="156"/>
  <c r="F146" i="37" s="1"/>
  <c r="G349" i="156"/>
  <c r="F147" i="37" s="1"/>
  <c r="G350" i="156"/>
  <c r="F148" i="37" s="1"/>
  <c r="G353" i="156"/>
  <c r="F151" i="37" s="1"/>
  <c r="G355" i="156"/>
  <c r="F153" i="37" s="1"/>
  <c r="G356" i="156"/>
  <c r="F154" i="37" s="1"/>
  <c r="G351" i="156"/>
  <c r="F149" i="37" s="1"/>
  <c r="H332" i="156"/>
  <c r="J332" i="156" s="1"/>
  <c r="J348" i="156" s="1"/>
  <c r="I146" i="37" s="1"/>
  <c r="H333" i="156"/>
  <c r="J333" i="156" s="1"/>
  <c r="J349" i="156" s="1"/>
  <c r="I147" i="37" s="1"/>
  <c r="H334" i="156"/>
  <c r="J334" i="156" s="1"/>
  <c r="J350" i="156" s="1"/>
  <c r="I148" i="37" s="1"/>
  <c r="H353" i="156"/>
  <c r="G151" i="37" s="1"/>
  <c r="H355" i="156"/>
  <c r="G153" i="37" s="1"/>
  <c r="H356" i="156"/>
  <c r="G154" i="37" s="1"/>
  <c r="H331" i="156"/>
  <c r="J331" i="156" s="1"/>
  <c r="J347" i="156" s="1"/>
  <c r="I145" i="37" s="1"/>
  <c r="I330" i="156"/>
  <c r="I344" i="156" s="1"/>
  <c r="G330" i="156"/>
  <c r="G344" i="156" s="1"/>
  <c r="I316" i="156"/>
  <c r="H117" i="37" s="1"/>
  <c r="I317" i="156"/>
  <c r="H118" i="37" s="1"/>
  <c r="I318" i="156"/>
  <c r="H119" i="37" s="1"/>
  <c r="I319" i="156"/>
  <c r="H120" i="37" s="1"/>
  <c r="I322" i="156"/>
  <c r="H123" i="37" s="1"/>
  <c r="I324" i="156"/>
  <c r="H125" i="37" s="1"/>
  <c r="I325" i="156"/>
  <c r="H126" i="37" s="1"/>
  <c r="G316" i="156"/>
  <c r="F117" i="37" s="1"/>
  <c r="G317" i="156"/>
  <c r="F118" i="37" s="1"/>
  <c r="G318" i="156"/>
  <c r="F119" i="37" s="1"/>
  <c r="G319" i="156"/>
  <c r="F120" i="37" s="1"/>
  <c r="G322" i="156"/>
  <c r="F123" i="37" s="1"/>
  <c r="G324" i="156"/>
  <c r="F125" i="37" s="1"/>
  <c r="G325" i="156"/>
  <c r="F126" i="37" s="1"/>
  <c r="I320" i="156"/>
  <c r="H121" i="37" s="1"/>
  <c r="G320" i="156"/>
  <c r="F121" i="37" s="1"/>
  <c r="H303" i="156"/>
  <c r="H317" i="156" s="1"/>
  <c r="G118" i="37" s="1"/>
  <c r="H304" i="156"/>
  <c r="H318" i="156" s="1"/>
  <c r="G119" i="37" s="1"/>
  <c r="H305" i="156"/>
  <c r="H319" i="156" s="1"/>
  <c r="G120" i="37" s="1"/>
  <c r="H324" i="156"/>
  <c r="G125" i="37" s="1"/>
  <c r="J325" i="156"/>
  <c r="I126" i="37" s="1"/>
  <c r="H302" i="156"/>
  <c r="J302" i="156" s="1"/>
  <c r="J316" i="156" s="1"/>
  <c r="I117" i="37" s="1"/>
  <c r="I301" i="156"/>
  <c r="I313" i="156" s="1"/>
  <c r="G301" i="156"/>
  <c r="G313" i="156" l="1"/>
  <c r="G327" i="156" s="1"/>
  <c r="F128" i="37" s="1"/>
  <c r="G374" i="156"/>
  <c r="G388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6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I14" i="57"/>
  <c r="I28" i="57" s="1"/>
  <c r="I225" i="37" s="1"/>
  <c r="G28" i="57"/>
  <c r="G225" i="37" s="1"/>
  <c r="I346" i="156"/>
  <c r="H144" i="37" s="1"/>
  <c r="I376" i="156"/>
  <c r="H160" i="37" s="1"/>
  <c r="I388" i="156"/>
  <c r="H172" i="37" s="1"/>
  <c r="I419" i="156"/>
  <c r="H276" i="37" s="1"/>
  <c r="G431" i="156"/>
  <c r="F288" i="37" s="1"/>
  <c r="I431" i="156"/>
  <c r="H288" i="37" s="1"/>
  <c r="I315" i="156"/>
  <c r="H116" i="37" s="1"/>
  <c r="I327" i="156"/>
  <c r="H128" i="37" s="1"/>
  <c r="H411" i="157"/>
  <c r="G260" i="37" s="1"/>
  <c r="H291" i="157"/>
  <c r="G188" i="37" s="1"/>
  <c r="H277" i="157"/>
  <c r="G174" i="37" s="1"/>
  <c r="J97" i="157"/>
  <c r="H198" i="157"/>
  <c r="G99" i="37" s="1"/>
  <c r="H115" i="157"/>
  <c r="H142" i="157"/>
  <c r="G41" i="37" s="1"/>
  <c r="H156" i="157"/>
  <c r="G55" i="37" s="1"/>
  <c r="H117" i="157"/>
  <c r="H118" i="157"/>
  <c r="H109" i="157"/>
  <c r="H184" i="157"/>
  <c r="G85" i="37" s="1"/>
  <c r="H324" i="157"/>
  <c r="G204" i="37" s="1"/>
  <c r="H229" i="157"/>
  <c r="G114" i="37" s="1"/>
  <c r="G122" i="157"/>
  <c r="F39" i="37" s="1"/>
  <c r="G108" i="157"/>
  <c r="F25" i="37" s="1"/>
  <c r="H353" i="157"/>
  <c r="G218" i="37" s="1"/>
  <c r="I122" i="157"/>
  <c r="H382" i="157"/>
  <c r="G246" i="37" s="1"/>
  <c r="H440" i="157"/>
  <c r="G274" i="37" s="1"/>
  <c r="J73" i="157"/>
  <c r="H42" i="157"/>
  <c r="J33" i="157"/>
  <c r="H31" i="157"/>
  <c r="J17" i="157"/>
  <c r="H15" i="157"/>
  <c r="J15" i="157" s="1"/>
  <c r="J14" i="157"/>
  <c r="H112" i="157"/>
  <c r="J13" i="157"/>
  <c r="H111" i="157"/>
  <c r="J12" i="157"/>
  <c r="H110" i="157"/>
  <c r="H424" i="156"/>
  <c r="H421" i="156"/>
  <c r="H429" i="156"/>
  <c r="H423" i="156"/>
  <c r="H320" i="156"/>
  <c r="G121" i="37" s="1"/>
  <c r="J324" i="156"/>
  <c r="I125" i="37" s="1"/>
  <c r="J304" i="156"/>
  <c r="J318" i="156" s="1"/>
  <c r="I119" i="37" s="1"/>
  <c r="H322" i="156"/>
  <c r="G123" i="37" s="1"/>
  <c r="J337" i="156"/>
  <c r="J353" i="156" s="1"/>
  <c r="I151" i="37" s="1"/>
  <c r="J356" i="156"/>
  <c r="I154" i="37" s="1"/>
  <c r="I351" i="156"/>
  <c r="H350" i="156"/>
  <c r="G148" i="37" s="1"/>
  <c r="H381" i="156"/>
  <c r="G165" i="37" s="1"/>
  <c r="J383" i="156"/>
  <c r="I167" i="37" s="1"/>
  <c r="G376" i="156"/>
  <c r="F160" i="37" s="1"/>
  <c r="H377" i="156"/>
  <c r="G161" i="37" s="1"/>
  <c r="J407" i="156"/>
  <c r="G419" i="156"/>
  <c r="F276" i="37" s="1"/>
  <c r="G424" i="156"/>
  <c r="F281" i="37" s="1"/>
  <c r="H426" i="156"/>
  <c r="J322" i="156"/>
  <c r="I123" i="37" s="1"/>
  <c r="J303" i="156"/>
  <c r="J317" i="156" s="1"/>
  <c r="I118" i="37" s="1"/>
  <c r="H347" i="156"/>
  <c r="G145" i="37" s="1"/>
  <c r="J367" i="156"/>
  <c r="J381" i="156" s="1"/>
  <c r="I165" i="37" s="1"/>
  <c r="H378" i="156"/>
  <c r="G162" i="37" s="1"/>
  <c r="H391" i="156"/>
  <c r="H428" i="156"/>
  <c r="J320" i="156"/>
  <c r="I121" i="37" s="1"/>
  <c r="H325" i="156"/>
  <c r="G126" i="37" s="1"/>
  <c r="H351" i="156"/>
  <c r="G149" i="37" s="1"/>
  <c r="H348" i="156"/>
  <c r="G146" i="37" s="1"/>
  <c r="J386" i="156"/>
  <c r="I170" i="37" s="1"/>
  <c r="H385" i="156"/>
  <c r="G169" i="37" s="1"/>
  <c r="I424" i="156"/>
  <c r="H281" i="37" s="1"/>
  <c r="J305" i="156"/>
  <c r="J319" i="156" s="1"/>
  <c r="I120" i="37" s="1"/>
  <c r="J355" i="156"/>
  <c r="I153" i="37" s="1"/>
  <c r="H349" i="156"/>
  <c r="G147" i="37" s="1"/>
  <c r="H380" i="156"/>
  <c r="G164" i="37" s="1"/>
  <c r="H420" i="156"/>
  <c r="H422" i="156"/>
  <c r="I9" i="57"/>
  <c r="I23" i="57" s="1"/>
  <c r="I220" i="37" s="1"/>
  <c r="I9" i="46"/>
  <c r="I23" i="46" s="1"/>
  <c r="I57" i="37" s="1"/>
  <c r="H26" i="157"/>
  <c r="J26" i="157" s="1"/>
  <c r="J27" i="157"/>
  <c r="H10" i="157"/>
  <c r="H405" i="156"/>
  <c r="H362" i="156"/>
  <c r="J365" i="156"/>
  <c r="J379" i="156" s="1"/>
  <c r="I163" i="37" s="1"/>
  <c r="H330" i="156"/>
  <c r="H344" i="156" s="1"/>
  <c r="H301" i="156"/>
  <c r="H313" i="156" s="1"/>
  <c r="H316" i="156"/>
  <c r="G117" i="37" s="1"/>
  <c r="G315" i="156"/>
  <c r="F116" i="37" s="1"/>
  <c r="H258" i="157" l="1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8" i="156"/>
  <c r="I285" i="37" s="1"/>
  <c r="G283" i="37"/>
  <c r="J426" i="156"/>
  <c r="I283" i="37" s="1"/>
  <c r="G278" i="37"/>
  <c r="J421" i="156"/>
  <c r="I278" i="37" s="1"/>
  <c r="G280" i="37"/>
  <c r="J423" i="156"/>
  <c r="I280" i="37" s="1"/>
  <c r="G279" i="37"/>
  <c r="J422" i="156"/>
  <c r="I279" i="37" s="1"/>
  <c r="G286" i="37"/>
  <c r="J429" i="156"/>
  <c r="I286" i="37" s="1"/>
  <c r="G281" i="37"/>
  <c r="J424" i="156"/>
  <c r="I281" i="37" s="1"/>
  <c r="G277" i="37"/>
  <c r="J420" i="156"/>
  <c r="I277" i="37" s="1"/>
  <c r="I21" i="57"/>
  <c r="I35" i="57" s="1"/>
  <c r="I232" i="37" s="1"/>
  <c r="G35" i="57"/>
  <c r="G232" i="37" s="1"/>
  <c r="I21" i="46"/>
  <c r="I35" i="46" s="1"/>
  <c r="I69" i="37" s="1"/>
  <c r="G35" i="46"/>
  <c r="G69" i="37" s="1"/>
  <c r="I360" i="156"/>
  <c r="H158" i="37" s="1"/>
  <c r="H149" i="37"/>
  <c r="G360" i="156"/>
  <c r="F158" i="37" s="1"/>
  <c r="F144" i="37"/>
  <c r="H108" i="157"/>
  <c r="G25" i="37" s="1"/>
  <c r="H113" i="157"/>
  <c r="J23" i="157"/>
  <c r="J39" i="157"/>
  <c r="J31" i="157"/>
  <c r="J10" i="157"/>
  <c r="J403" i="156"/>
  <c r="J391" i="156"/>
  <c r="J362" i="156"/>
  <c r="J376" i="156" s="1"/>
  <c r="I160" i="37" s="1"/>
  <c r="H346" i="156"/>
  <c r="J344" i="156"/>
  <c r="J313" i="156"/>
  <c r="J327" i="156" s="1"/>
  <c r="I128" i="37" s="1"/>
  <c r="H327" i="156"/>
  <c r="G128" i="37" s="1"/>
  <c r="J417" i="156"/>
  <c r="H419" i="156"/>
  <c r="J335" i="156"/>
  <c r="J351" i="156" s="1"/>
  <c r="I149" i="37" s="1"/>
  <c r="H376" i="156"/>
  <c r="G160" i="37" s="1"/>
  <c r="J405" i="156"/>
  <c r="J330" i="156"/>
  <c r="J301" i="156"/>
  <c r="J315" i="156" s="1"/>
  <c r="I116" i="37" s="1"/>
  <c r="H315" i="156"/>
  <c r="G116" i="37" s="1"/>
  <c r="J108" i="157" l="1"/>
  <c r="I25" i="37" s="1"/>
  <c r="G30" i="37"/>
  <c r="J113" i="157"/>
  <c r="I30" i="37" s="1"/>
  <c r="G276" i="37"/>
  <c r="J419" i="156"/>
  <c r="I276" i="37" s="1"/>
  <c r="H360" i="156"/>
  <c r="G158" i="37" s="1"/>
  <c r="G144" i="37"/>
  <c r="H122" i="157"/>
  <c r="J374" i="156"/>
  <c r="J388" i="156" s="1"/>
  <c r="I172" i="37" s="1"/>
  <c r="H388" i="156"/>
  <c r="G172" i="37" s="1"/>
  <c r="J360" i="156"/>
  <c r="I158" i="37" s="1"/>
  <c r="J346" i="156"/>
  <c r="I144" i="37" s="1"/>
  <c r="J431" i="156"/>
  <c r="I288" i="37" s="1"/>
  <c r="H431" i="156"/>
  <c r="G288" i="37" s="1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35" i="156"/>
  <c r="I241" i="156" s="1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I186" i="156" s="1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J136" i="156" s="1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I198" i="156" l="1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H217" i="156"/>
  <c r="J217" i="156" s="1"/>
  <c r="J90" i="156"/>
  <c r="H90" i="156"/>
  <c r="J180" i="156"/>
  <c r="H186" i="156"/>
  <c r="J138" i="156"/>
  <c r="H145" i="156"/>
  <c r="H72" i="156"/>
  <c r="J72" i="156" s="1"/>
  <c r="J208" i="156"/>
  <c r="H208" i="156"/>
  <c r="H241" i="156"/>
  <c r="J241" i="156" s="1"/>
  <c r="J192" i="156"/>
  <c r="H198" i="156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198" i="156"/>
  <c r="J201" i="156"/>
  <c r="J186" i="156"/>
  <c r="J174" i="156"/>
  <c r="J170" i="156"/>
  <c r="J84" i="156"/>
  <c r="J167" i="156"/>
  <c r="J145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267" i="156" l="1"/>
  <c r="H22" i="37" s="1"/>
  <c r="I38" i="156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50" i="156" s="1"/>
  <c r="H22" i="156"/>
  <c r="G292" i="37" s="1"/>
  <c r="H10" i="156"/>
  <c r="H17" i="156" s="1"/>
  <c r="I20" i="156"/>
  <c r="J12" i="156"/>
  <c r="H21" i="156"/>
  <c r="G291" i="37" s="1"/>
  <c r="J11" i="156"/>
  <c r="H30" i="156"/>
  <c r="H38" i="156" l="1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50" i="156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C12" i="57"/>
  <c r="C11" i="57"/>
  <c r="C10" i="57"/>
  <c r="D9" i="57"/>
  <c r="D23" i="57" s="1"/>
  <c r="D220" i="37" s="1"/>
  <c r="B9" i="57"/>
  <c r="B23" i="57" l="1"/>
  <c r="B220" i="37" s="1"/>
  <c r="B21" i="57"/>
  <c r="B35" i="57" s="1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35" i="57" s="1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35" i="57" l="1"/>
  <c r="C232" i="37" s="1"/>
  <c r="E21" i="57"/>
  <c r="E35" i="57" s="1"/>
  <c r="E232" i="37" s="1"/>
  <c r="C12" i="46"/>
  <c r="C11" i="46"/>
  <c r="C10" i="46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35" i="46" s="1"/>
  <c r="B69" i="37" s="1"/>
  <c r="D21" i="46"/>
  <c r="D35" i="46" s="1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35" i="46" l="1"/>
  <c r="C69" i="37" s="1"/>
  <c r="E21" i="46"/>
  <c r="E35" i="46" s="1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E29" i="37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3" i="156"/>
  <c r="D280" i="37" s="1"/>
  <c r="C423" i="156"/>
  <c r="B280" i="37" s="1"/>
  <c r="E422" i="156"/>
  <c r="D279" i="37" s="1"/>
  <c r="C422" i="156"/>
  <c r="B279" i="37" s="1"/>
  <c r="E421" i="156"/>
  <c r="D278" i="37" s="1"/>
  <c r="C421" i="156"/>
  <c r="B278" i="37" s="1"/>
  <c r="E420" i="156"/>
  <c r="D277" i="37" s="1"/>
  <c r="C420" i="156"/>
  <c r="B277" i="37" s="1"/>
  <c r="D409" i="156" l="1"/>
  <c r="F409" i="156" s="1"/>
  <c r="D408" i="156"/>
  <c r="D407" i="156"/>
  <c r="D406" i="156"/>
  <c r="E405" i="156"/>
  <c r="C405" i="156"/>
  <c r="F406" i="156" l="1"/>
  <c r="C424" i="156"/>
  <c r="B281" i="37" s="1"/>
  <c r="F408" i="156"/>
  <c r="E424" i="156"/>
  <c r="D281" i="37" s="1"/>
  <c r="D405" i="156"/>
  <c r="F407" i="156"/>
  <c r="F405" i="156" l="1"/>
  <c r="E391" i="156" l="1"/>
  <c r="E431" i="156" s="1"/>
  <c r="D288" i="37" s="1"/>
  <c r="C391" i="156"/>
  <c r="C431" i="156" s="1"/>
  <c r="D395" i="156"/>
  <c r="D394" i="156"/>
  <c r="D393" i="156"/>
  <c r="D392" i="156"/>
  <c r="E386" i="156"/>
  <c r="D170" i="37" s="1"/>
  <c r="C386" i="156"/>
  <c r="B170" i="37" s="1"/>
  <c r="E385" i="156"/>
  <c r="D169" i="37" s="1"/>
  <c r="C385" i="156"/>
  <c r="B169" i="37" s="1"/>
  <c r="E383" i="156"/>
  <c r="D167" i="37" s="1"/>
  <c r="C383" i="156"/>
  <c r="B167" i="37" s="1"/>
  <c r="E380" i="156"/>
  <c r="D164" i="37" s="1"/>
  <c r="C380" i="156"/>
  <c r="B164" i="37" s="1"/>
  <c r="E379" i="156"/>
  <c r="D163" i="37" s="1"/>
  <c r="C379" i="156"/>
  <c r="B163" i="37" s="1"/>
  <c r="E378" i="156"/>
  <c r="D162" i="37" s="1"/>
  <c r="C378" i="156"/>
  <c r="B162" i="37" s="1"/>
  <c r="E377" i="156"/>
  <c r="D161" i="37" s="1"/>
  <c r="C377" i="156"/>
  <c r="B161" i="37" s="1"/>
  <c r="C285" i="37" l="1"/>
  <c r="D422" i="156"/>
  <c r="E419" i="156"/>
  <c r="D276" i="37" s="1"/>
  <c r="F395" i="156"/>
  <c r="D423" i="156"/>
  <c r="F392" i="156"/>
  <c r="D420" i="156"/>
  <c r="C286" i="37"/>
  <c r="F393" i="156"/>
  <c r="D421" i="156"/>
  <c r="C283" i="37"/>
  <c r="C419" i="156"/>
  <c r="B276" i="37" s="1"/>
  <c r="D391" i="156"/>
  <c r="D419" i="156" s="1"/>
  <c r="C278" i="37" l="1"/>
  <c r="F421" i="156"/>
  <c r="E278" i="37" s="1"/>
  <c r="C277" i="37"/>
  <c r="F420" i="156"/>
  <c r="E277" i="37" s="1"/>
  <c r="C279" i="37"/>
  <c r="F422" i="156"/>
  <c r="E279" i="37" s="1"/>
  <c r="C276" i="37"/>
  <c r="F419" i="156"/>
  <c r="E276" i="37" s="1"/>
  <c r="C280" i="37"/>
  <c r="F423" i="156"/>
  <c r="E280" i="37" s="1"/>
  <c r="B288" i="37"/>
  <c r="E285" i="37"/>
  <c r="E283" i="37"/>
  <c r="E286" i="37"/>
  <c r="D424" i="156"/>
  <c r="F391" i="156"/>
  <c r="C281" i="37" l="1"/>
  <c r="F424" i="156"/>
  <c r="E281" i="37" s="1"/>
  <c r="F431" i="156"/>
  <c r="D431" i="156"/>
  <c r="C288" i="37" s="1"/>
  <c r="E356" i="156" l="1"/>
  <c r="D154" i="37" s="1"/>
  <c r="C356" i="156"/>
  <c r="B154" i="37" s="1"/>
  <c r="E355" i="156"/>
  <c r="D153" i="37" s="1"/>
  <c r="C355" i="156"/>
  <c r="B153" i="37" s="1"/>
  <c r="E353" i="156"/>
  <c r="D151" i="37" s="1"/>
  <c r="C353" i="156"/>
  <c r="B151" i="37" s="1"/>
  <c r="E350" i="156"/>
  <c r="D148" i="37" s="1"/>
  <c r="C350" i="156"/>
  <c r="B148" i="37" s="1"/>
  <c r="E349" i="156"/>
  <c r="D147" i="37" s="1"/>
  <c r="C349" i="156"/>
  <c r="B147" i="37" s="1"/>
  <c r="E348" i="156"/>
  <c r="D146" i="37" s="1"/>
  <c r="C348" i="156"/>
  <c r="B146" i="37" s="1"/>
  <c r="E347" i="156"/>
  <c r="D145" i="37" s="1"/>
  <c r="C347" i="156"/>
  <c r="B145" i="37" s="1"/>
  <c r="E325" i="156"/>
  <c r="D126" i="37" s="1"/>
  <c r="C325" i="156"/>
  <c r="B126" i="37" s="1"/>
  <c r="E324" i="156"/>
  <c r="D125" i="37" s="1"/>
  <c r="C324" i="156"/>
  <c r="B125" i="37" s="1"/>
  <c r="E322" i="156"/>
  <c r="D123" i="37" s="1"/>
  <c r="C322" i="156"/>
  <c r="B123" i="37" s="1"/>
  <c r="E319" i="156"/>
  <c r="D120" i="37" s="1"/>
  <c r="C319" i="156"/>
  <c r="B120" i="37" s="1"/>
  <c r="E318" i="156"/>
  <c r="D119" i="37" s="1"/>
  <c r="C318" i="156"/>
  <c r="B119" i="37" s="1"/>
  <c r="E317" i="156"/>
  <c r="D118" i="37" s="1"/>
  <c r="C317" i="156"/>
  <c r="B118" i="37" s="1"/>
  <c r="E316" i="156"/>
  <c r="D117" i="37" s="1"/>
  <c r="C316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6" i="156"/>
  <c r="F366" i="156" s="1"/>
  <c r="D365" i="156"/>
  <c r="D364" i="156"/>
  <c r="D363" i="156"/>
  <c r="E362" i="156"/>
  <c r="C362" i="156"/>
  <c r="C388" i="156" s="1"/>
  <c r="B172" i="37" s="1"/>
  <c r="E330" i="156"/>
  <c r="C330" i="156"/>
  <c r="D334" i="156"/>
  <c r="D333" i="156"/>
  <c r="D332" i="156"/>
  <c r="D331" i="156"/>
  <c r="E301" i="156"/>
  <c r="C301" i="156"/>
  <c r="D305" i="156"/>
  <c r="D304" i="156"/>
  <c r="D303" i="156"/>
  <c r="D302" i="156"/>
  <c r="E315" i="156" l="1"/>
  <c r="D116" i="37" s="1"/>
  <c r="E327" i="156"/>
  <c r="D128" i="37" s="1"/>
  <c r="E376" i="156"/>
  <c r="D160" i="37" s="1"/>
  <c r="E388" i="156"/>
  <c r="D172" i="37" s="1"/>
  <c r="E346" i="156"/>
  <c r="D144" i="37" s="1"/>
  <c r="C315" i="156"/>
  <c r="B116" i="37" s="1"/>
  <c r="C327" i="156"/>
  <c r="B128" i="37" s="1"/>
  <c r="E381" i="156"/>
  <c r="D165" i="37" s="1"/>
  <c r="E351" i="156"/>
  <c r="D149" i="37" s="1"/>
  <c r="E320" i="156"/>
  <c r="D121" i="37" s="1"/>
  <c r="C351" i="156"/>
  <c r="B149" i="37" s="1"/>
  <c r="C320" i="156"/>
  <c r="B121" i="37" s="1"/>
  <c r="D383" i="156"/>
  <c r="C167" i="37" s="1"/>
  <c r="D324" i="156"/>
  <c r="C125" i="37" s="1"/>
  <c r="C346" i="156"/>
  <c r="B144" i="37" s="1"/>
  <c r="C376" i="156"/>
  <c r="B160" i="37" s="1"/>
  <c r="C381" i="156"/>
  <c r="B165" i="37" s="1"/>
  <c r="D325" i="156"/>
  <c r="C126" i="37" s="1"/>
  <c r="D348" i="156"/>
  <c r="C146" i="37" s="1"/>
  <c r="D380" i="156"/>
  <c r="C164" i="37" s="1"/>
  <c r="F365" i="156"/>
  <c r="F379" i="156" s="1"/>
  <c r="E163" i="37" s="1"/>
  <c r="D379" i="156"/>
  <c r="C163" i="37" s="1"/>
  <c r="F385" i="156"/>
  <c r="E169" i="37" s="1"/>
  <c r="D385" i="156"/>
  <c r="C169" i="37" s="1"/>
  <c r="F363" i="156"/>
  <c r="F377" i="156" s="1"/>
  <c r="E161" i="37" s="1"/>
  <c r="D377" i="156"/>
  <c r="C161" i="37" s="1"/>
  <c r="F386" i="156"/>
  <c r="E170" i="37" s="1"/>
  <c r="D386" i="156"/>
  <c r="C170" i="37" s="1"/>
  <c r="F364" i="156"/>
  <c r="F378" i="156" s="1"/>
  <c r="E162" i="37" s="1"/>
  <c r="D378" i="156"/>
  <c r="C162" i="37" s="1"/>
  <c r="F333" i="156"/>
  <c r="F349" i="156" s="1"/>
  <c r="E147" i="37" s="1"/>
  <c r="D349" i="156"/>
  <c r="C147" i="37" s="1"/>
  <c r="F334" i="156"/>
  <c r="F350" i="156" s="1"/>
  <c r="E148" i="37" s="1"/>
  <c r="D350" i="156"/>
  <c r="C148" i="37" s="1"/>
  <c r="F355" i="156"/>
  <c r="E153" i="37" s="1"/>
  <c r="D355" i="156"/>
  <c r="C153" i="37" s="1"/>
  <c r="F331" i="156"/>
  <c r="F347" i="156" s="1"/>
  <c r="E145" i="37" s="1"/>
  <c r="D347" i="156"/>
  <c r="C145" i="37" s="1"/>
  <c r="F356" i="156"/>
  <c r="E154" i="37" s="1"/>
  <c r="D356" i="156"/>
  <c r="C154" i="37" s="1"/>
  <c r="D353" i="156"/>
  <c r="C151" i="37" s="1"/>
  <c r="F305" i="156"/>
  <c r="F319" i="156" s="1"/>
  <c r="E120" i="37" s="1"/>
  <c r="D319" i="156"/>
  <c r="C120" i="37" s="1"/>
  <c r="F303" i="156"/>
  <c r="F317" i="156" s="1"/>
  <c r="E118" i="37" s="1"/>
  <c r="D317" i="156"/>
  <c r="C118" i="37" s="1"/>
  <c r="F322" i="156"/>
  <c r="E123" i="37" s="1"/>
  <c r="D322" i="156"/>
  <c r="C123" i="37" s="1"/>
  <c r="F302" i="156"/>
  <c r="F316" i="156" s="1"/>
  <c r="E117" i="37" s="1"/>
  <c r="D316" i="156"/>
  <c r="C117" i="37" s="1"/>
  <c r="F304" i="156"/>
  <c r="F318" i="156" s="1"/>
  <c r="E119" i="37" s="1"/>
  <c r="D318" i="156"/>
  <c r="C119" i="37" s="1"/>
  <c r="F380" i="156"/>
  <c r="E164" i="37" s="1"/>
  <c r="F383" i="156"/>
  <c r="E167" i="37" s="1"/>
  <c r="D362" i="156"/>
  <c r="D330" i="156"/>
  <c r="F332" i="156"/>
  <c r="F348" i="156" s="1"/>
  <c r="E146" i="37" s="1"/>
  <c r="D301" i="156"/>
  <c r="F388" i="156" l="1"/>
  <c r="E172" i="37" s="1"/>
  <c r="D388" i="156"/>
  <c r="C172" i="37" s="1"/>
  <c r="F353" i="156"/>
  <c r="E151" i="37" s="1"/>
  <c r="F351" i="156"/>
  <c r="E149" i="37" s="1"/>
  <c r="F327" i="156"/>
  <c r="E128" i="37" s="1"/>
  <c r="D327" i="156"/>
  <c r="C128" i="37" s="1"/>
  <c r="B158" i="37"/>
  <c r="D158" i="37"/>
  <c r="D346" i="156"/>
  <c r="C144" i="37" s="1"/>
  <c r="D320" i="156"/>
  <c r="C121" i="37" s="1"/>
  <c r="D381" i="156"/>
  <c r="C165" i="37" s="1"/>
  <c r="D315" i="156"/>
  <c r="C116" i="37" s="1"/>
  <c r="D351" i="156"/>
  <c r="C149" i="37" s="1"/>
  <c r="F362" i="156"/>
  <c r="F376" i="156" s="1"/>
  <c r="E160" i="37" s="1"/>
  <c r="D376" i="156"/>
  <c r="C160" i="37" s="1"/>
  <c r="F381" i="156"/>
  <c r="E165" i="37" s="1"/>
  <c r="F330" i="156"/>
  <c r="F346" i="156" s="1"/>
  <c r="E144" i="37" s="1"/>
  <c r="F320" i="156"/>
  <c r="E121" i="37" s="1"/>
  <c r="F301" i="156"/>
  <c r="F315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5" i="156" l="1"/>
  <c r="E126" i="37" s="1"/>
  <c r="F324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</calcChain>
</file>

<file path=xl/sharedStrings.xml><?xml version="1.0" encoding="utf-8"?>
<sst xmlns="http://schemas.openxmlformats.org/spreadsheetml/2006/main" count="1239" uniqueCount="142">
  <si>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</si>
  <si>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</si>
  <si>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</si>
  <si>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</si>
  <si>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</si>
  <si>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</si>
  <si>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</si>
  <si>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</si>
  <si>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</si>
  <si>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</si>
  <si>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</si>
  <si>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</si>
  <si>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</si>
  <si>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</si>
  <si>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Итого по поликлинике (всего посещений)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</si>
  <si>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</si>
  <si>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</si>
  <si>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</si>
  <si>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</si>
  <si>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</si>
  <si>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</si>
  <si>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</si>
  <si>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</si>
  <si>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</si>
  <si>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</si>
  <si>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</si>
  <si>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</si>
  <si>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</si>
  <si>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</si>
  <si>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</si>
  <si>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</si>
  <si>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</si>
  <si>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</si>
  <si>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</si>
  <si>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</si>
  <si>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</si>
  <si>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</si>
  <si>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</si>
  <si>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</si>
  <si>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</si>
  <si>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</si>
  <si>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</si>
  <si>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</si>
  <si>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</si>
  <si>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</si>
  <si>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</si>
  <si>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</si>
  <si>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</si>
  <si>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</si>
  <si>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</si>
  <si>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</si>
  <si>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</si>
  <si>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</si>
  <si>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</si>
  <si>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</si>
  <si>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</si>
  <si>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</si>
  <si>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</si>
  <si>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</si>
  <si>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</si>
  <si>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</si>
  <si>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</si>
  <si>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</si>
  <si>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</si>
  <si>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</si>
  <si>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</si>
  <si>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</si>
  <si>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</si>
  <si>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</si>
  <si>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</si>
  <si>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</si>
  <si>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</si>
  <si>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</si>
  <si>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</si>
  <si>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</si>
  <si>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</si>
  <si>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</si>
  <si>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</si>
  <si>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</si>
  <si>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</si>
  <si>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</si>
  <si>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</si>
  <si>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</si>
  <si>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</si>
  <si>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</si>
  <si>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</si>
  <si>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</si>
  <si>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</si>
  <si>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</si>
  <si>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</si>
  <si>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</si>
  <si>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</si>
  <si>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</si>
  <si>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</si>
  <si>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</si>
  <si>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</si>
  <si>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</si>
  <si>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</si>
  <si>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</si>
  <si>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</si>
  <si>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</si>
  <si>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</si>
  <si>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</si>
  <si>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</si>
  <si>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</si>
  <si>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</si>
  <si>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</si>
  <si>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</si>
  <si>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</si>
  <si>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</si>
  <si>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</si>
  <si>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</si>
  <si>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</si>
  <si>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</si>
  <si>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</si>
  <si>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</si>
  <si>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</si>
  <si>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</si>
  <si>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</si>
  <si>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</si>
  <si>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</si>
  <si>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</si>
  <si>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</si>
  <si>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</si>
  <si>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</si>
  <si>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</si>
  <si>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</si>
  <si>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</si>
  <si>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</si>
  <si>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</si>
  <si>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</si>
  <si>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</si>
  <si>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r>
      <t xml:space="preserve">1.3.2. Профилактические медицинские осмотры несовершеннолетних, предусмотренные отчетностью </t>
    </r>
    <r>
      <rPr>
        <sz val="11"/>
        <color rgb="FFFF0000"/>
        <rFont val="Times New Roman"/>
        <family val="1"/>
        <charset val="204"/>
      </rPr>
      <t>на портале МЗ РФ</t>
    </r>
    <r>
      <rPr>
        <sz val="11"/>
        <rFont val="Times New Roman"/>
        <family val="1"/>
        <charset val="204"/>
      </rPr>
      <t>, всего</t>
    </r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</si>
  <si>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</si>
  <si>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</si>
  <si>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Выполнение планового здания по амбулаторно-поликлинической медицинской помощи в рамках территориальной программы ОМС за январь  -февраль 2016</t>
  </si>
  <si>
    <t>Выполнение планового здания по амбулаторно-поликлинической медицинской помощи в рамках территориальной программы ОМС за январь -март 2016</t>
  </si>
  <si>
    <t>План 3 мес.. 2016 г. (законченный случай)</t>
  </si>
  <si>
    <t>План 3 мес.. 2016 г. (тыс.руб)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</si>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</sst>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63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2" xfId="1" applyFont="1" applyFill="1" applyBorder="1" applyAlignment="1">
      <alignment horizontal="center" vertical="center" wrapText="1"/>
    </xf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2" applyNumberFormat="1" applyFont="1" applyFill="1" applyBorder="1" applyAlignment="1">
      <alignment vertical="center"/>
    </xf>
    <xf numFmtId="41" fontId="7" fillId="10" borderId="2" xfId="1" applyNumberFormat="1" applyFont="1" applyFill="1" applyBorder="1" applyAlignment="1">
      <alignment vertical="center" wrapText="1"/>
    </xf>
    <xf numFmtId="41" fontId="7" fillId="10" borderId="10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2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168" fontId="9" fillId="10" borderId="13" xfId="1" applyNumberFormat="1" applyFont="1" applyFill="1" applyBorder="1" applyAlignment="1">
      <alignment horizontal="center"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41" fontId="12" fillId="10" borderId="13" xfId="1" applyNumberFormat="1" applyFont="1" applyFill="1" applyBorder="1" applyAlignment="1">
      <alignment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0" fontId="7" fillId="21" borderId="6" xfId="1" applyFont="1" applyFill="1" applyBorder="1" applyAlignment="1">
      <alignment horizontal="left"/>
    </xf>
    <xf numFmtId="3" fontId="18" fillId="21" borderId="6" xfId="1" applyNumberFormat="1" applyFont="1" applyFill="1" applyBorder="1" applyAlignment="1">
      <alignment horizontal="center"/>
    </xf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41" fontId="9" fillId="1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1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41" fontId="9" fillId="1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41" fontId="9" fillId="1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41" fontId="7" fillId="1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41" fontId="7" fillId="10" borderId="8" xfId="1" applyNumberFormat="1" applyFont="1" applyFill="1" applyBorder="1" applyAlignment="1">
      <alignment horizontal="center" vertical="center" wrapText="1"/>
    </xf>
    <xf numFmtId="168" fontId="9" fillId="10" borderId="10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  <color rgb="FFFFCCCC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907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2" sqref="C12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93" customWidth="1"/>
    <col min="8" max="8" width="14" style="393" customWidth="1"/>
    <col min="9" max="9" width="14.42578125" style="410" customWidth="1"/>
    <col min="10" max="10" width="9" style="36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61" t="s">
        <v>135</v>
      </c>
      <c r="C1" s="762"/>
      <c r="D1" s="762"/>
      <c r="E1" s="762"/>
      <c r="F1" s="762"/>
      <c r="G1" s="762"/>
      <c r="H1" s="762"/>
      <c r="I1" s="762"/>
      <c r="J1" s="762"/>
    </row>
    <row r="2" spans="1:11" ht="15.75" x14ac:dyDescent="0.25">
      <c r="B2" s="370"/>
      <c r="C2" s="370"/>
      <c r="D2" s="370"/>
      <c r="E2" s="370"/>
      <c r="F2" s="475"/>
      <c r="G2" s="370"/>
      <c r="H2" s="370"/>
      <c r="I2" s="370"/>
      <c r="J2" s="370"/>
    </row>
    <row r="3" spans="1:11" ht="16.5" hidden="1" customHeight="1" x14ac:dyDescent="0.3">
      <c r="B3" s="158">
        <v>3</v>
      </c>
      <c r="C3" s="140"/>
      <c r="D3" s="140"/>
      <c r="E3" s="141"/>
      <c r="F3" s="476"/>
      <c r="G3" s="420"/>
      <c r="H3" s="420"/>
      <c r="I3" s="377"/>
      <c r="J3" s="140"/>
    </row>
    <row r="4" spans="1:11" ht="13.5" customHeight="1" thickBot="1" x14ac:dyDescent="0.35">
      <c r="B4" s="158"/>
      <c r="C4" s="157"/>
      <c r="D4" s="157"/>
      <c r="E4" s="141"/>
      <c r="F4" s="476"/>
      <c r="G4" s="420"/>
      <c r="H4" s="420"/>
      <c r="I4" s="377"/>
      <c r="J4" s="157"/>
    </row>
    <row r="5" spans="1:11" ht="31.5" customHeight="1" thickBot="1" x14ac:dyDescent="0.3">
      <c r="B5" s="40" t="s">
        <v>0</v>
      </c>
      <c r="C5" s="758" t="s">
        <v>111</v>
      </c>
      <c r="D5" s="759"/>
      <c r="E5" s="759"/>
      <c r="F5" s="760"/>
      <c r="G5" s="758" t="s">
        <v>110</v>
      </c>
      <c r="H5" s="759"/>
      <c r="I5" s="759"/>
      <c r="J5" s="760"/>
    </row>
    <row r="6" spans="1:11" ht="60.75" thickBot="1" x14ac:dyDescent="0.3">
      <c r="B6" s="41"/>
      <c r="C6" s="328" t="s">
        <v>115</v>
      </c>
      <c r="D6" s="328" t="s">
        <v>137</v>
      </c>
      <c r="E6" s="329" t="s">
        <v>112</v>
      </c>
      <c r="F6" s="100" t="s">
        <v>38</v>
      </c>
      <c r="G6" s="421" t="s">
        <v>116</v>
      </c>
      <c r="H6" s="421" t="s">
        <v>138</v>
      </c>
      <c r="I6" s="378" t="s">
        <v>113</v>
      </c>
      <c r="J6" s="100" t="s">
        <v>38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9">
        <v>6</v>
      </c>
      <c r="H7" s="379">
        <v>7</v>
      </c>
      <c r="I7" s="379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22"/>
      <c r="H8" s="422"/>
      <c r="I8" s="380"/>
      <c r="J8" s="99"/>
      <c r="K8" s="79"/>
    </row>
    <row r="9" spans="1:11" ht="28.5" customHeight="1" x14ac:dyDescent="0.25">
      <c r="A9" s="37">
        <v>1</v>
      </c>
      <c r="B9" s="116" t="s">
        <v>64</v>
      </c>
      <c r="C9" s="125"/>
      <c r="D9" s="716"/>
      <c r="E9" s="125"/>
      <c r="F9" s="125"/>
      <c r="G9" s="717"/>
      <c r="H9" s="381"/>
      <c r="I9" s="381"/>
      <c r="J9" s="161"/>
      <c r="K9" s="79"/>
    </row>
    <row r="10" spans="1:11" ht="30" customHeight="1" x14ac:dyDescent="0.25">
      <c r="B10" s="219" t="s">
        <v>131</v>
      </c>
      <c r="C10" s="115">
        <f>SUM(C11:C12)</f>
        <v>906</v>
      </c>
      <c r="D10" s="115">
        <f>SUM(D11:D12)</f>
        <v>226</v>
      </c>
      <c r="E10" s="115">
        <f>SUM(E11:E12)</f>
        <v>114</v>
      </c>
      <c r="F10" s="115">
        <f>E10/D10*100</f>
        <v>50.442477876106196</v>
      </c>
      <c r="G10" s="663">
        <f>SUM(G11:G12)</f>
        <v>1800.8718940740741</v>
      </c>
      <c r="H10" s="663">
        <f>SUM(H11:H12)</f>
        <v>450</v>
      </c>
      <c r="I10" s="663">
        <f t="shared" ref="I10" si="0">SUM(I11:I12)</f>
        <v>80.135849999999991</v>
      </c>
      <c r="J10" s="115">
        <f>I10/H10*100</f>
        <v>17.807966666666665</v>
      </c>
      <c r="K10" s="79"/>
    </row>
    <row r="11" spans="1:11" ht="30" customHeight="1" x14ac:dyDescent="0.25">
      <c r="A11" s="37">
        <v>1</v>
      </c>
      <c r="B11" s="72" t="s">
        <v>84</v>
      </c>
      <c r="C11" s="115">
        <v>697</v>
      </c>
      <c r="D11" s="704">
        <f>ROUND(C11/12*$B$3,0)</f>
        <v>174</v>
      </c>
      <c r="E11" s="115">
        <v>108</v>
      </c>
      <c r="F11" s="115">
        <f t="shared" ref="F11" si="1">E11/D11*100</f>
        <v>62.068965517241381</v>
      </c>
      <c r="G11" s="663">
        <v>1425.2570940740741</v>
      </c>
      <c r="H11" s="663">
        <f>ROUND(G11/12*$B$3,0)</f>
        <v>356</v>
      </c>
      <c r="I11" s="663">
        <v>70.028539999999992</v>
      </c>
      <c r="J11" s="115">
        <f t="shared" ref="J11:J17" si="2">I11/H11*100</f>
        <v>19.670938202247189</v>
      </c>
      <c r="K11" s="79"/>
    </row>
    <row r="12" spans="1:11" ht="30" x14ac:dyDescent="0.25">
      <c r="A12" s="37">
        <v>1</v>
      </c>
      <c r="B12" s="72" t="s">
        <v>85</v>
      </c>
      <c r="C12" s="115">
        <v>209</v>
      </c>
      <c r="D12" s="704">
        <f t="shared" ref="D12:D15" si="3">ROUND(C12/12*$B$3,0)</f>
        <v>52</v>
      </c>
      <c r="E12" s="115">
        <v>6</v>
      </c>
      <c r="F12" s="705">
        <f>E12/D12*100</f>
        <v>11.538461538461538</v>
      </c>
      <c r="G12" s="663">
        <v>375.6148</v>
      </c>
      <c r="H12" s="663">
        <f>ROUND(G12/12*$B$3,0)</f>
        <v>94</v>
      </c>
      <c r="I12" s="663">
        <v>10.10731</v>
      </c>
      <c r="J12" s="705">
        <f t="shared" si="2"/>
        <v>10.752457446808512</v>
      </c>
      <c r="K12" s="79"/>
    </row>
    <row r="13" spans="1:11" ht="30" x14ac:dyDescent="0.25">
      <c r="A13" s="37">
        <v>1</v>
      </c>
      <c r="B13" s="348" t="s">
        <v>123</v>
      </c>
      <c r="C13" s="115">
        <f>SUM(C14)</f>
        <v>300</v>
      </c>
      <c r="D13" s="115">
        <f t="shared" ref="D13:E13" si="4">SUM(D14)</f>
        <v>75</v>
      </c>
      <c r="E13" s="115">
        <f t="shared" si="4"/>
        <v>-12</v>
      </c>
      <c r="F13" s="115">
        <f t="shared" ref="F13:F15" si="5">E13/D13*100</f>
        <v>-16</v>
      </c>
      <c r="G13" s="663">
        <f>SUM(G14)</f>
        <v>440.46</v>
      </c>
      <c r="H13" s="663">
        <f t="shared" ref="H13:I13" si="6">SUM(H14)</f>
        <v>110</v>
      </c>
      <c r="I13" s="663">
        <f t="shared" si="6"/>
        <v>-19.992439999999998</v>
      </c>
      <c r="J13" s="115">
        <f t="shared" si="2"/>
        <v>-18.174945454545451</v>
      </c>
      <c r="K13" s="79"/>
    </row>
    <row r="14" spans="1:11" ht="30" x14ac:dyDescent="0.25">
      <c r="A14" s="37">
        <v>1</v>
      </c>
      <c r="B14" s="371" t="s">
        <v>119</v>
      </c>
      <c r="C14" s="705">
        <v>300</v>
      </c>
      <c r="D14" s="705">
        <f t="shared" si="3"/>
        <v>75</v>
      </c>
      <c r="E14" s="705">
        <v>-12</v>
      </c>
      <c r="F14" s="705">
        <f t="shared" si="5"/>
        <v>-16</v>
      </c>
      <c r="G14" s="663">
        <v>440.46</v>
      </c>
      <c r="H14" s="663">
        <f t="shared" ref="H14:H15" si="7">ROUND(G14/12*$B$3,0)</f>
        <v>110</v>
      </c>
      <c r="I14" s="663">
        <v>-19.992439999999998</v>
      </c>
      <c r="J14" s="705">
        <f t="shared" si="2"/>
        <v>-18.174945454545451</v>
      </c>
      <c r="K14" s="79"/>
    </row>
    <row r="15" spans="1:11" ht="30" x14ac:dyDescent="0.25">
      <c r="A15" s="37">
        <v>1</v>
      </c>
      <c r="B15" s="727" t="s">
        <v>139</v>
      </c>
      <c r="C15" s="729">
        <v>2100</v>
      </c>
      <c r="D15" s="115">
        <f t="shared" si="3"/>
        <v>525</v>
      </c>
      <c r="E15" s="729"/>
      <c r="F15" s="115">
        <f t="shared" si="5"/>
        <v>0</v>
      </c>
      <c r="G15" s="729">
        <v>1350.048</v>
      </c>
      <c r="H15" s="663">
        <f t="shared" si="7"/>
        <v>338</v>
      </c>
      <c r="I15" s="729"/>
      <c r="J15" s="705">
        <f t="shared" si="2"/>
        <v>0</v>
      </c>
      <c r="K15" s="79"/>
    </row>
    <row r="16" spans="1:11" ht="15.75" thickBot="1" x14ac:dyDescent="0.3">
      <c r="A16" s="37">
        <v>1</v>
      </c>
      <c r="B16" s="728"/>
      <c r="C16" s="671"/>
      <c r="D16" s="671"/>
      <c r="E16" s="671"/>
      <c r="F16" s="671"/>
      <c r="G16" s="726"/>
      <c r="H16" s="703"/>
      <c r="I16" s="703"/>
      <c r="J16" s="671"/>
      <c r="K16" s="79"/>
    </row>
    <row r="17" spans="1:11" s="35" customFormat="1" ht="15.75" thickBot="1" x14ac:dyDescent="0.3">
      <c r="A17" s="37">
        <v>1</v>
      </c>
      <c r="B17" s="372" t="s">
        <v>3</v>
      </c>
      <c r="C17" s="373"/>
      <c r="D17" s="373"/>
      <c r="E17" s="373"/>
      <c r="F17" s="374"/>
      <c r="G17" s="423">
        <f>G13+G10+G15</f>
        <v>3591.3798940740744</v>
      </c>
      <c r="H17" s="423">
        <f t="shared" ref="H17:I17" si="8">H13+H10+H15</f>
        <v>898</v>
      </c>
      <c r="I17" s="423">
        <f t="shared" si="8"/>
        <v>60.143409999999989</v>
      </c>
      <c r="J17" s="374">
        <f t="shared" si="2"/>
        <v>6.6974844097995536</v>
      </c>
      <c r="K17" s="109"/>
    </row>
    <row r="18" spans="1:11" s="112" customFormat="1" ht="15" customHeight="1" x14ac:dyDescent="0.25">
      <c r="A18" s="37">
        <v>1</v>
      </c>
      <c r="B18" s="216"/>
      <c r="C18" s="110"/>
      <c r="D18" s="188"/>
      <c r="E18" s="110"/>
      <c r="F18" s="477"/>
      <c r="G18" s="424"/>
      <c r="H18" s="382"/>
      <c r="I18" s="382"/>
      <c r="J18" s="110"/>
      <c r="K18" s="111"/>
    </row>
    <row r="19" spans="1:11" ht="15" customHeight="1" x14ac:dyDescent="0.25">
      <c r="A19" s="37">
        <v>1</v>
      </c>
      <c r="B19" s="307" t="s">
        <v>94</v>
      </c>
      <c r="C19" s="308"/>
      <c r="D19" s="308"/>
      <c r="E19" s="308"/>
      <c r="F19" s="478"/>
      <c r="G19" s="425"/>
      <c r="H19" s="383"/>
      <c r="I19" s="383"/>
      <c r="J19" s="308"/>
      <c r="K19" s="79"/>
    </row>
    <row r="20" spans="1:11" ht="51" customHeight="1" x14ac:dyDescent="0.25">
      <c r="A20" s="37">
        <v>1</v>
      </c>
      <c r="B20" s="246" t="s">
        <v>131</v>
      </c>
      <c r="C20" s="306">
        <f>C10</f>
        <v>906</v>
      </c>
      <c r="D20" s="306">
        <f>D10</f>
        <v>226</v>
      </c>
      <c r="E20" s="306">
        <f>E10</f>
        <v>114</v>
      </c>
      <c r="F20" s="306">
        <f>E20/D20*100</f>
        <v>50.442477876106196</v>
      </c>
      <c r="G20" s="496">
        <f>G10</f>
        <v>1800.8718940740741</v>
      </c>
      <c r="H20" s="496">
        <f>H10</f>
        <v>450</v>
      </c>
      <c r="I20" s="496">
        <f>I10</f>
        <v>80.135849999999991</v>
      </c>
      <c r="J20" s="306">
        <f>I20/H20*100</f>
        <v>17.807966666666665</v>
      </c>
      <c r="K20" s="79"/>
    </row>
    <row r="21" spans="1:11" ht="42.75" customHeight="1" x14ac:dyDescent="0.25">
      <c r="A21" s="37">
        <v>1</v>
      </c>
      <c r="B21" s="305" t="s">
        <v>84</v>
      </c>
      <c r="C21" s="306">
        <f t="shared" ref="C21:E24" si="9">SUM(C11)</f>
        <v>697</v>
      </c>
      <c r="D21" s="306">
        <f t="shared" si="9"/>
        <v>174</v>
      </c>
      <c r="E21" s="306">
        <f t="shared" si="9"/>
        <v>108</v>
      </c>
      <c r="F21" s="306">
        <f t="shared" ref="F21:F24" si="10">E21/D21*100</f>
        <v>62.068965517241381</v>
      </c>
      <c r="G21" s="496">
        <f t="shared" ref="G21:I24" si="11">SUM(G11)</f>
        <v>1425.2570940740741</v>
      </c>
      <c r="H21" s="496">
        <f t="shared" si="11"/>
        <v>356</v>
      </c>
      <c r="I21" s="496">
        <f t="shared" si="11"/>
        <v>70.028539999999992</v>
      </c>
      <c r="J21" s="306">
        <f t="shared" ref="J21:J26" si="12">I21/H21*100</f>
        <v>19.670938202247189</v>
      </c>
      <c r="K21" s="79"/>
    </row>
    <row r="22" spans="1:11" ht="37.5" customHeight="1" x14ac:dyDescent="0.25">
      <c r="A22" s="37">
        <v>1</v>
      </c>
      <c r="B22" s="305" t="s">
        <v>85</v>
      </c>
      <c r="C22" s="306">
        <f t="shared" si="9"/>
        <v>209</v>
      </c>
      <c r="D22" s="306">
        <f t="shared" si="9"/>
        <v>52</v>
      </c>
      <c r="E22" s="306">
        <f t="shared" si="9"/>
        <v>6</v>
      </c>
      <c r="F22" s="306">
        <f t="shared" si="10"/>
        <v>11.538461538461538</v>
      </c>
      <c r="G22" s="496">
        <f t="shared" si="11"/>
        <v>375.6148</v>
      </c>
      <c r="H22" s="496">
        <f t="shared" si="11"/>
        <v>94</v>
      </c>
      <c r="I22" s="496">
        <f t="shared" si="11"/>
        <v>10.10731</v>
      </c>
      <c r="J22" s="306">
        <f t="shared" si="12"/>
        <v>10.752457446808512</v>
      </c>
      <c r="K22" s="79"/>
    </row>
    <row r="23" spans="1:11" ht="30" x14ac:dyDescent="0.25">
      <c r="A23" s="37">
        <v>1</v>
      </c>
      <c r="B23" s="351" t="s">
        <v>123</v>
      </c>
      <c r="C23" s="306">
        <f t="shared" si="9"/>
        <v>300</v>
      </c>
      <c r="D23" s="306">
        <f t="shared" si="9"/>
        <v>75</v>
      </c>
      <c r="E23" s="306">
        <f t="shared" si="9"/>
        <v>-12</v>
      </c>
      <c r="F23" s="306">
        <f t="shared" si="10"/>
        <v>-16</v>
      </c>
      <c r="G23" s="496">
        <f t="shared" si="11"/>
        <v>440.46</v>
      </c>
      <c r="H23" s="496">
        <f t="shared" si="11"/>
        <v>110</v>
      </c>
      <c r="I23" s="496">
        <f t="shared" si="11"/>
        <v>-19.992439999999998</v>
      </c>
      <c r="J23" s="306">
        <f t="shared" si="12"/>
        <v>-18.174945454545451</v>
      </c>
      <c r="K23" s="79"/>
    </row>
    <row r="24" spans="1:11" ht="37.5" customHeight="1" x14ac:dyDescent="0.25">
      <c r="A24" s="37">
        <v>1</v>
      </c>
      <c r="B24" s="349" t="s">
        <v>119</v>
      </c>
      <c r="C24" s="503">
        <f t="shared" si="9"/>
        <v>300</v>
      </c>
      <c r="D24" s="503">
        <f t="shared" si="9"/>
        <v>75</v>
      </c>
      <c r="E24" s="503">
        <f t="shared" si="9"/>
        <v>-12</v>
      </c>
      <c r="F24" s="503">
        <f t="shared" si="10"/>
        <v>-16</v>
      </c>
      <c r="G24" s="504">
        <f t="shared" si="11"/>
        <v>440.46</v>
      </c>
      <c r="H24" s="504">
        <f t="shared" si="11"/>
        <v>110</v>
      </c>
      <c r="I24" s="504">
        <f t="shared" si="11"/>
        <v>-19.992439999999998</v>
      </c>
      <c r="J24" s="503">
        <f t="shared" si="12"/>
        <v>-18.174945454545451</v>
      </c>
      <c r="K24" s="79"/>
    </row>
    <row r="25" spans="1:11" ht="37.5" customHeight="1" thickBot="1" x14ac:dyDescent="0.3">
      <c r="A25" s="37">
        <v>1</v>
      </c>
      <c r="B25" s="349" t="s">
        <v>139</v>
      </c>
      <c r="C25" s="730">
        <f>SUM(C15)</f>
        <v>2100</v>
      </c>
      <c r="D25" s="730">
        <f t="shared" ref="D25:J25" si="13">SUM(D15)</f>
        <v>525</v>
      </c>
      <c r="E25" s="730">
        <f t="shared" si="13"/>
        <v>0</v>
      </c>
      <c r="F25" s="730">
        <f t="shared" si="13"/>
        <v>0</v>
      </c>
      <c r="G25" s="730">
        <f t="shared" si="13"/>
        <v>1350.048</v>
      </c>
      <c r="H25" s="730">
        <f t="shared" si="13"/>
        <v>338</v>
      </c>
      <c r="I25" s="730">
        <f t="shared" si="13"/>
        <v>0</v>
      </c>
      <c r="J25" s="730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66" t="s">
        <v>114</v>
      </c>
      <c r="C26" s="505">
        <f t="shared" ref="C26:I26" si="14">SUM(C17)</f>
        <v>0</v>
      </c>
      <c r="D26" s="505">
        <f t="shared" si="14"/>
        <v>0</v>
      </c>
      <c r="E26" s="505">
        <f t="shared" si="14"/>
        <v>0</v>
      </c>
      <c r="F26" s="506"/>
      <c r="G26" s="507">
        <f t="shared" si="14"/>
        <v>3591.3798940740744</v>
      </c>
      <c r="H26" s="507">
        <f t="shared" si="14"/>
        <v>898</v>
      </c>
      <c r="I26" s="507">
        <f t="shared" si="14"/>
        <v>60.143409999999989</v>
      </c>
      <c r="J26" s="506">
        <f t="shared" si="12"/>
        <v>6.6974844097995536</v>
      </c>
      <c r="K26" s="79"/>
    </row>
    <row r="27" spans="1:11" s="35" customFormat="1" ht="15" customHeight="1" x14ac:dyDescent="0.25">
      <c r="A27" s="37">
        <v>1</v>
      </c>
      <c r="B27" s="6"/>
      <c r="C27" s="670"/>
      <c r="D27" s="670"/>
      <c r="E27" s="670"/>
      <c r="F27" s="671"/>
      <c r="G27" s="672"/>
      <c r="H27" s="673"/>
      <c r="I27" s="673"/>
      <c r="J27" s="674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75"/>
      <c r="H28" s="384"/>
      <c r="I28" s="384"/>
      <c r="J28" s="147"/>
      <c r="K28" s="79"/>
    </row>
    <row r="29" spans="1:11" ht="33.75" customHeight="1" x14ac:dyDescent="0.25">
      <c r="A29" s="37">
        <v>1</v>
      </c>
      <c r="B29" s="75" t="s">
        <v>65</v>
      </c>
      <c r="C29" s="125"/>
      <c r="D29" s="125"/>
      <c r="E29" s="125"/>
      <c r="F29" s="125"/>
      <c r="G29" s="676"/>
      <c r="H29" s="385"/>
      <c r="I29" s="385"/>
      <c r="J29" s="120"/>
      <c r="K29" s="79"/>
    </row>
    <row r="30" spans="1:11" ht="45" customHeight="1" x14ac:dyDescent="0.25">
      <c r="A30" s="37">
        <v>1</v>
      </c>
      <c r="B30" s="219" t="s">
        <v>131</v>
      </c>
      <c r="C30" s="120">
        <f>SUM(C31,C32)</f>
        <v>15144</v>
      </c>
      <c r="D30" s="120">
        <f t="shared" ref="D30" si="15">SUM(D31,D32)</f>
        <v>3786</v>
      </c>
      <c r="E30" s="120">
        <f>SUM(E31,E32)</f>
        <v>3647</v>
      </c>
      <c r="F30" s="120">
        <f>E30/D30*100</f>
        <v>96.328578975171681</v>
      </c>
      <c r="G30" s="663">
        <f>SUM(G31,G32)</f>
        <v>30090.719174074071</v>
      </c>
      <c r="H30" s="663">
        <f t="shared" ref="H30:I30" si="16">SUM(H31,H32)</f>
        <v>7523</v>
      </c>
      <c r="I30" s="663">
        <f t="shared" si="16"/>
        <v>6920.6455900000001</v>
      </c>
      <c r="J30" s="120">
        <f>I30/H30*100</f>
        <v>91.993162169347329</v>
      </c>
      <c r="K30" s="79"/>
    </row>
    <row r="31" spans="1:11" ht="32.25" customHeight="1" x14ac:dyDescent="0.25">
      <c r="A31" s="37">
        <v>1</v>
      </c>
      <c r="B31" s="73" t="s">
        <v>84</v>
      </c>
      <c r="C31" s="120">
        <v>11605</v>
      </c>
      <c r="D31" s="113">
        <f t="shared" ref="D31:D37" si="17">ROUND(C31/12*$B$3,0)</f>
        <v>2901</v>
      </c>
      <c r="E31" s="120">
        <v>2885</v>
      </c>
      <c r="F31" s="120">
        <f t="shared" ref="F31:F37" si="18">E31/D31*100</f>
        <v>99.448466046190958</v>
      </c>
      <c r="G31" s="663">
        <v>23730.428374074072</v>
      </c>
      <c r="H31" s="663">
        <f t="shared" ref="H31:H34" si="19">ROUND(G31/12*$B$3,0)</f>
        <v>5933</v>
      </c>
      <c r="I31" s="663">
        <v>5539.1858199999997</v>
      </c>
      <c r="J31" s="120">
        <f t="shared" ref="J31:J38" si="20">I31/H31*100</f>
        <v>93.362309455587393</v>
      </c>
      <c r="K31" s="79"/>
    </row>
    <row r="32" spans="1:11" ht="30" customHeight="1" x14ac:dyDescent="0.25">
      <c r="A32" s="37">
        <v>1</v>
      </c>
      <c r="B32" s="73" t="s">
        <v>85</v>
      </c>
      <c r="C32" s="186">
        <v>3539</v>
      </c>
      <c r="D32" s="186">
        <f t="shared" si="17"/>
        <v>885</v>
      </c>
      <c r="E32" s="186">
        <v>762</v>
      </c>
      <c r="F32" s="186">
        <f t="shared" si="18"/>
        <v>86.101694915254228</v>
      </c>
      <c r="G32" s="663">
        <v>6360.2907999999998</v>
      </c>
      <c r="H32" s="663">
        <f t="shared" si="19"/>
        <v>1590</v>
      </c>
      <c r="I32" s="663">
        <v>1381.4597700000002</v>
      </c>
      <c r="J32" s="120">
        <f t="shared" si="20"/>
        <v>86.884262264150962</v>
      </c>
      <c r="K32" s="79"/>
    </row>
    <row r="33" spans="1:11" ht="30" customHeight="1" x14ac:dyDescent="0.25">
      <c r="A33" s="37">
        <v>1</v>
      </c>
      <c r="B33" s="219" t="s">
        <v>123</v>
      </c>
      <c r="C33" s="186">
        <f>SUM(C34)</f>
        <v>500</v>
      </c>
      <c r="D33" s="186">
        <f t="shared" ref="D33:I33" si="21">SUM(D34)</f>
        <v>125</v>
      </c>
      <c r="E33" s="186">
        <f t="shared" si="21"/>
        <v>52</v>
      </c>
      <c r="F33" s="186">
        <f t="shared" si="18"/>
        <v>41.6</v>
      </c>
      <c r="G33" s="663">
        <f t="shared" si="21"/>
        <v>734.1</v>
      </c>
      <c r="H33" s="663">
        <f t="shared" si="21"/>
        <v>184</v>
      </c>
      <c r="I33" s="663">
        <f t="shared" si="21"/>
        <v>77.256699999999995</v>
      </c>
      <c r="J33" s="120">
        <f t="shared" si="20"/>
        <v>41.987336956521737</v>
      </c>
      <c r="K33" s="79"/>
    </row>
    <row r="34" spans="1:11" ht="30" customHeight="1" x14ac:dyDescent="0.25">
      <c r="A34" s="37">
        <v>1</v>
      </c>
      <c r="B34" s="316" t="s">
        <v>119</v>
      </c>
      <c r="C34" s="186">
        <v>500</v>
      </c>
      <c r="D34" s="186">
        <f t="shared" si="17"/>
        <v>125</v>
      </c>
      <c r="E34" s="120">
        <v>52</v>
      </c>
      <c r="F34" s="120">
        <f t="shared" si="18"/>
        <v>41.6</v>
      </c>
      <c r="G34" s="663">
        <v>734.1</v>
      </c>
      <c r="H34" s="663">
        <f t="shared" si="19"/>
        <v>184</v>
      </c>
      <c r="I34" s="663">
        <v>77.256699999999995</v>
      </c>
      <c r="J34" s="120">
        <f t="shared" si="20"/>
        <v>41.987336956521737</v>
      </c>
      <c r="K34" s="79"/>
    </row>
    <row r="35" spans="1:11" s="112" customFormat="1" ht="30" customHeight="1" x14ac:dyDescent="0.25">
      <c r="A35" s="37">
        <v>1</v>
      </c>
      <c r="B35" s="123" t="s">
        <v>139</v>
      </c>
      <c r="C35" s="186">
        <v>22230</v>
      </c>
      <c r="D35" s="186">
        <f t="shared" si="17"/>
        <v>5558</v>
      </c>
      <c r="E35" s="186">
        <v>4747</v>
      </c>
      <c r="F35" s="186">
        <f t="shared" si="18"/>
        <v>85.408420295070158</v>
      </c>
      <c r="G35" s="663">
        <v>14291.222400000001</v>
      </c>
      <c r="H35" s="663">
        <f t="shared" ref="H35" si="22">ROUND(G35/12*$B$3,0)</f>
        <v>3573</v>
      </c>
      <c r="I35" s="663">
        <v>3020.3</v>
      </c>
      <c r="J35" s="120">
        <f t="shared" ref="J35" si="23">I35/H35*100</f>
        <v>84.531206269241537</v>
      </c>
      <c r="K35" s="111"/>
    </row>
    <row r="36" spans="1:11" s="112" customFormat="1" ht="30" customHeight="1" x14ac:dyDescent="0.25">
      <c r="A36" s="37">
        <v>1</v>
      </c>
      <c r="B36" s="123" t="s">
        <v>140</v>
      </c>
      <c r="C36" s="186">
        <v>10930</v>
      </c>
      <c r="D36" s="186">
        <f t="shared" si="17"/>
        <v>2733</v>
      </c>
      <c r="E36" s="186">
        <v>2323</v>
      </c>
      <c r="F36" s="186">
        <f t="shared" si="18"/>
        <v>84.998170508598619</v>
      </c>
      <c r="G36" s="663"/>
      <c r="H36" s="663"/>
      <c r="I36" s="663"/>
      <c r="J36" s="120"/>
      <c r="K36" s="111"/>
    </row>
    <row r="37" spans="1:11" s="112" customFormat="1" ht="30" customHeight="1" thickBot="1" x14ac:dyDescent="0.3">
      <c r="A37" s="37">
        <v>1</v>
      </c>
      <c r="B37" s="123" t="s">
        <v>141</v>
      </c>
      <c r="C37" s="186">
        <v>6300</v>
      </c>
      <c r="D37" s="186">
        <f t="shared" si="17"/>
        <v>1575</v>
      </c>
      <c r="E37" s="186">
        <v>1217</v>
      </c>
      <c r="F37" s="186">
        <f t="shared" si="18"/>
        <v>77.269841269841265</v>
      </c>
      <c r="G37" s="663"/>
      <c r="H37" s="663"/>
      <c r="I37" s="663"/>
      <c r="J37" s="120"/>
      <c r="K37" s="111"/>
    </row>
    <row r="38" spans="1:11" ht="15.75" thickBot="1" x14ac:dyDescent="0.3">
      <c r="A38" s="37">
        <v>1</v>
      </c>
      <c r="B38" s="330" t="s">
        <v>3</v>
      </c>
      <c r="C38" s="677"/>
      <c r="D38" s="677"/>
      <c r="E38" s="677"/>
      <c r="F38" s="678"/>
      <c r="G38" s="679">
        <f>G30+G33+G35</f>
        <v>45116.041574074072</v>
      </c>
      <c r="H38" s="679">
        <f t="shared" ref="H38:I38" si="24">H30+H33+H35</f>
        <v>11280</v>
      </c>
      <c r="I38" s="679">
        <f t="shared" si="24"/>
        <v>10018.202290000001</v>
      </c>
      <c r="J38" s="473">
        <f t="shared" si="20"/>
        <v>88.813850088652487</v>
      </c>
      <c r="K38" s="79"/>
    </row>
    <row r="39" spans="1:11" ht="15" customHeight="1" x14ac:dyDescent="0.25">
      <c r="A39" s="37">
        <v>1</v>
      </c>
      <c r="B39" s="30"/>
      <c r="C39" s="148"/>
      <c r="D39" s="148"/>
      <c r="E39" s="148"/>
      <c r="F39" s="148"/>
      <c r="G39" s="680"/>
      <c r="H39" s="386"/>
      <c r="I39" s="386"/>
      <c r="J39" s="681"/>
      <c r="K39" s="79"/>
    </row>
    <row r="40" spans="1:11" ht="43.5" customHeight="1" x14ac:dyDescent="0.25">
      <c r="A40" s="37">
        <v>1</v>
      </c>
      <c r="B40" s="75" t="s">
        <v>66</v>
      </c>
      <c r="C40" s="125"/>
      <c r="D40" s="125"/>
      <c r="E40" s="125"/>
      <c r="F40" s="125"/>
      <c r="G40" s="387"/>
      <c r="H40" s="387"/>
      <c r="I40" s="387"/>
      <c r="J40" s="125"/>
      <c r="K40" s="79"/>
    </row>
    <row r="41" spans="1:11" ht="30" customHeight="1" x14ac:dyDescent="0.25">
      <c r="A41" s="37">
        <v>1</v>
      </c>
      <c r="B41" s="219" t="s">
        <v>131</v>
      </c>
      <c r="C41" s="120">
        <f>SUM(C42:C43)</f>
        <v>107</v>
      </c>
      <c r="D41" s="120">
        <f t="shared" ref="D41:E41" si="25">SUM(D42:D43)</f>
        <v>27</v>
      </c>
      <c r="E41" s="120">
        <f t="shared" si="25"/>
        <v>84</v>
      </c>
      <c r="F41" s="120">
        <f>E41/D41*100</f>
        <v>311.11111111111114</v>
      </c>
      <c r="G41" s="663">
        <f>SUM(G42:G43)</f>
        <v>557.91512</v>
      </c>
      <c r="H41" s="663">
        <f t="shared" ref="H41:I41" si="26">SUM(H42:H43)</f>
        <v>140</v>
      </c>
      <c r="I41" s="663">
        <f t="shared" si="26"/>
        <v>437.98943999999995</v>
      </c>
      <c r="J41" s="120">
        <f>I41/H41*100</f>
        <v>312.84959999999995</v>
      </c>
      <c r="K41" s="79"/>
    </row>
    <row r="42" spans="1:11" ht="45.75" customHeight="1" x14ac:dyDescent="0.25">
      <c r="A42" s="37">
        <v>1</v>
      </c>
      <c r="B42" s="73" t="s">
        <v>125</v>
      </c>
      <c r="C42" s="120">
        <v>72</v>
      </c>
      <c r="D42" s="113">
        <f t="shared" ref="D42:D49" si="27">ROUND(C42/12*$B$3,0)</f>
        <v>18</v>
      </c>
      <c r="E42" s="120">
        <v>60</v>
      </c>
      <c r="F42" s="120">
        <f>E42/D42*100</f>
        <v>333.33333333333337</v>
      </c>
      <c r="G42" s="663">
        <v>375.41952000000003</v>
      </c>
      <c r="H42" s="663">
        <f t="shared" ref="H42:H48" si="28">ROUND(G42/12*$B$3,0)</f>
        <v>94</v>
      </c>
      <c r="I42" s="663">
        <v>312.84959999999995</v>
      </c>
      <c r="J42" s="122">
        <f>I42/H42*100</f>
        <v>332.81872340425525</v>
      </c>
      <c r="K42" s="79"/>
    </row>
    <row r="43" spans="1:11" ht="48.75" customHeight="1" x14ac:dyDescent="0.25">
      <c r="A43" s="37">
        <v>1</v>
      </c>
      <c r="B43" s="73" t="s">
        <v>126</v>
      </c>
      <c r="C43" s="120">
        <v>35</v>
      </c>
      <c r="D43" s="113">
        <f t="shared" si="27"/>
        <v>9</v>
      </c>
      <c r="E43" s="120">
        <v>24</v>
      </c>
      <c r="F43" s="120">
        <f t="shared" ref="F43:F49" si="29">E43/D43*100</f>
        <v>266.66666666666663</v>
      </c>
      <c r="G43" s="663">
        <v>182.4956</v>
      </c>
      <c r="H43" s="663">
        <f t="shared" si="28"/>
        <v>46</v>
      </c>
      <c r="I43" s="663">
        <v>125.13983999999999</v>
      </c>
      <c r="J43" s="122">
        <f t="shared" ref="J43:J50" si="30">I43/H43*100</f>
        <v>272.0431304347826</v>
      </c>
      <c r="K43" s="79"/>
    </row>
    <row r="44" spans="1:11" ht="57.75" customHeight="1" x14ac:dyDescent="0.25">
      <c r="A44" s="37">
        <v>1</v>
      </c>
      <c r="B44" s="219" t="s">
        <v>123</v>
      </c>
      <c r="C44" s="120">
        <f>SUM(C45:C48)</f>
        <v>12828</v>
      </c>
      <c r="D44" s="120">
        <f>SUM(D45:D48)</f>
        <v>3208</v>
      </c>
      <c r="E44" s="120">
        <f>SUM(E45:E48)</f>
        <v>3453</v>
      </c>
      <c r="F44" s="120">
        <f t="shared" si="29"/>
        <v>107.63715710723191</v>
      </c>
      <c r="G44" s="663">
        <f>SUM(G45:G48)</f>
        <v>22085.483099999998</v>
      </c>
      <c r="H44" s="663">
        <f t="shared" ref="H44:I44" si="31">SUM(H45:H48)</f>
        <v>5522</v>
      </c>
      <c r="I44" s="663">
        <f t="shared" si="31"/>
        <v>7169.3962500000007</v>
      </c>
      <c r="J44" s="120">
        <f t="shared" si="30"/>
        <v>129.83332578775807</v>
      </c>
      <c r="K44" s="79"/>
    </row>
    <row r="45" spans="1:11" ht="60" x14ac:dyDescent="0.25">
      <c r="A45" s="37">
        <v>1</v>
      </c>
      <c r="B45" s="73" t="s">
        <v>129</v>
      </c>
      <c r="C45" s="120">
        <v>8600</v>
      </c>
      <c r="D45" s="113">
        <f t="shared" si="27"/>
        <v>2150</v>
      </c>
      <c r="E45" s="113">
        <v>2404</v>
      </c>
      <c r="F45" s="120">
        <f t="shared" si="29"/>
        <v>111.81395348837209</v>
      </c>
      <c r="G45" s="663">
        <v>16774.390100000001</v>
      </c>
      <c r="H45" s="663">
        <f t="shared" si="28"/>
        <v>4194</v>
      </c>
      <c r="I45" s="663">
        <v>6087.5190300000004</v>
      </c>
      <c r="J45" s="120">
        <f t="shared" si="30"/>
        <v>145.14828397711017</v>
      </c>
      <c r="K45" s="79"/>
    </row>
    <row r="46" spans="1:11" ht="45" x14ac:dyDescent="0.25">
      <c r="A46" s="37">
        <v>1</v>
      </c>
      <c r="B46" s="73" t="s">
        <v>120</v>
      </c>
      <c r="C46" s="120">
        <v>2695</v>
      </c>
      <c r="D46" s="113">
        <f t="shared" si="27"/>
        <v>674</v>
      </c>
      <c r="E46" s="113">
        <v>992</v>
      </c>
      <c r="F46" s="120">
        <f t="shared" si="29"/>
        <v>147.18100890207714</v>
      </c>
      <c r="G46" s="663">
        <v>2266.4949999999999</v>
      </c>
      <c r="H46" s="663">
        <f t="shared" si="28"/>
        <v>567</v>
      </c>
      <c r="I46" s="663">
        <v>890.41061000000002</v>
      </c>
      <c r="J46" s="120">
        <f t="shared" si="30"/>
        <v>157.03890828924162</v>
      </c>
      <c r="K46" s="79"/>
    </row>
    <row r="47" spans="1:11" ht="30" customHeight="1" x14ac:dyDescent="0.25">
      <c r="A47" s="37">
        <v>1</v>
      </c>
      <c r="B47" s="73" t="s">
        <v>87</v>
      </c>
      <c r="C47" s="120">
        <v>743</v>
      </c>
      <c r="D47" s="113">
        <f t="shared" si="27"/>
        <v>186</v>
      </c>
      <c r="E47" s="113">
        <v>57</v>
      </c>
      <c r="F47" s="120">
        <f t="shared" si="29"/>
        <v>30.64516129032258</v>
      </c>
      <c r="G47" s="663">
        <v>2543.8090999999999</v>
      </c>
      <c r="H47" s="663">
        <f t="shared" si="28"/>
        <v>636</v>
      </c>
      <c r="I47" s="663">
        <v>191.46660999999997</v>
      </c>
      <c r="J47" s="120">
        <f t="shared" si="30"/>
        <v>30.104812893081757</v>
      </c>
      <c r="K47" s="79"/>
    </row>
    <row r="48" spans="1:11" ht="15" customHeight="1" x14ac:dyDescent="0.25">
      <c r="A48" s="37">
        <v>1</v>
      </c>
      <c r="B48" s="316" t="s">
        <v>88</v>
      </c>
      <c r="C48" s="737">
        <v>790</v>
      </c>
      <c r="D48" s="733">
        <f t="shared" si="27"/>
        <v>198</v>
      </c>
      <c r="E48" s="113"/>
      <c r="F48" s="120">
        <f t="shared" si="29"/>
        <v>0</v>
      </c>
      <c r="G48" s="663">
        <v>500.78889999999996</v>
      </c>
      <c r="H48" s="663">
        <f t="shared" si="28"/>
        <v>125</v>
      </c>
      <c r="I48" s="734"/>
      <c r="J48" s="666">
        <f t="shared" si="30"/>
        <v>0</v>
      </c>
      <c r="K48" s="79"/>
    </row>
    <row r="49" spans="1:11" ht="32.25" customHeight="1" thickBot="1" x14ac:dyDescent="0.3">
      <c r="A49" s="37">
        <v>1</v>
      </c>
      <c r="B49" s="739" t="s">
        <v>139</v>
      </c>
      <c r="C49" s="732">
        <v>8965</v>
      </c>
      <c r="D49" s="733">
        <f t="shared" si="27"/>
        <v>2241</v>
      </c>
      <c r="E49" s="731">
        <v>2401</v>
      </c>
      <c r="F49" s="120">
        <f t="shared" si="29"/>
        <v>107.13966979027221</v>
      </c>
      <c r="G49" s="703">
        <v>5763.4192000000003</v>
      </c>
      <c r="H49" s="663">
        <f t="shared" ref="H49" si="32">ROUND(G49/12*$B$3,0)</f>
        <v>1441</v>
      </c>
      <c r="I49" s="734">
        <v>1542.9258599999998</v>
      </c>
      <c r="J49" s="666">
        <f t="shared" ref="J49" si="33">I49/H49*100</f>
        <v>107.07327272727272</v>
      </c>
      <c r="K49" s="79"/>
    </row>
    <row r="50" spans="1:11" ht="15.75" thickBot="1" x14ac:dyDescent="0.3">
      <c r="A50" s="37">
        <v>1</v>
      </c>
      <c r="B50" s="126" t="s">
        <v>3</v>
      </c>
      <c r="C50" s="738"/>
      <c r="D50" s="473"/>
      <c r="E50" s="690"/>
      <c r="F50" s="682"/>
      <c r="G50" s="692">
        <f>G41+G44+G49</f>
        <v>28406.817419999999</v>
      </c>
      <c r="H50" s="692">
        <f t="shared" ref="H50:I50" si="34">H41+H44+H49</f>
        <v>7103</v>
      </c>
      <c r="I50" s="692">
        <f t="shared" si="34"/>
        <v>9150.3115500000004</v>
      </c>
      <c r="J50" s="683">
        <f t="shared" si="30"/>
        <v>128.82319512881881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65"/>
      <c r="F51" s="149"/>
      <c r="G51" s="390"/>
      <c r="H51" s="390"/>
      <c r="I51" s="735"/>
      <c r="J51" s="684"/>
      <c r="K51" s="79"/>
    </row>
    <row r="52" spans="1:11" ht="29.25" customHeight="1" x14ac:dyDescent="0.25">
      <c r="A52" s="37">
        <v>1</v>
      </c>
      <c r="B52" s="75" t="s">
        <v>67</v>
      </c>
      <c r="C52" s="125"/>
      <c r="D52" s="125"/>
      <c r="E52" s="125"/>
      <c r="F52" s="125"/>
      <c r="G52" s="388"/>
      <c r="H52" s="388"/>
      <c r="I52" s="736"/>
      <c r="J52" s="685"/>
      <c r="K52" s="79"/>
    </row>
    <row r="53" spans="1:11" ht="46.5" customHeight="1" x14ac:dyDescent="0.25">
      <c r="A53" s="37">
        <v>1</v>
      </c>
      <c r="B53" s="219" t="s">
        <v>131</v>
      </c>
      <c r="C53" s="120">
        <f>SUM(C54:C55)</f>
        <v>365</v>
      </c>
      <c r="D53" s="120">
        <f t="shared" ref="D53:E53" si="35">SUM(D54:D55)</f>
        <v>92</v>
      </c>
      <c r="E53" s="120">
        <f t="shared" si="35"/>
        <v>236</v>
      </c>
      <c r="F53" s="120">
        <f t="shared" ref="F53:F61" si="36">E53/D53*100</f>
        <v>256.52173913043475</v>
      </c>
      <c r="G53" s="663">
        <f>SUM(G54:G55)</f>
        <v>1903.1684</v>
      </c>
      <c r="H53" s="663">
        <f t="shared" ref="H53:I53" si="37">SUM(H54:H55)</f>
        <v>476</v>
      </c>
      <c r="I53" s="663">
        <f t="shared" si="37"/>
        <v>1230.5417600000001</v>
      </c>
      <c r="J53" s="122">
        <f>I53/H53*100</f>
        <v>258.51717647058825</v>
      </c>
      <c r="K53" s="79"/>
    </row>
    <row r="54" spans="1:11" ht="30" customHeight="1" x14ac:dyDescent="0.25">
      <c r="A54" s="37">
        <v>1</v>
      </c>
      <c r="B54" s="73" t="s">
        <v>125</v>
      </c>
      <c r="C54" s="120">
        <v>290</v>
      </c>
      <c r="D54" s="113">
        <f t="shared" ref="D54:D62" si="38">ROUND(C54/12*$B$3,0)</f>
        <v>73</v>
      </c>
      <c r="E54" s="113">
        <v>236</v>
      </c>
      <c r="F54" s="120">
        <f t="shared" si="36"/>
        <v>323.28767123287673</v>
      </c>
      <c r="G54" s="663">
        <v>1512.1063999999999</v>
      </c>
      <c r="H54" s="663">
        <f t="shared" ref="H54:H60" si="39">ROUND(G54/12*$B$3,0)</f>
        <v>378</v>
      </c>
      <c r="I54" s="663">
        <v>1230.5417600000001</v>
      </c>
      <c r="J54" s="122">
        <f t="shared" ref="J54:J63" si="40">I54/H54*100</f>
        <v>325.54014814814821</v>
      </c>
      <c r="K54" s="79"/>
    </row>
    <row r="55" spans="1:11" ht="36" customHeight="1" x14ac:dyDescent="0.25">
      <c r="A55" s="37">
        <v>1</v>
      </c>
      <c r="B55" s="73" t="s">
        <v>126</v>
      </c>
      <c r="C55" s="120">
        <v>75</v>
      </c>
      <c r="D55" s="113">
        <f t="shared" si="38"/>
        <v>19</v>
      </c>
      <c r="E55" s="120">
        <v>0</v>
      </c>
      <c r="F55" s="120">
        <f t="shared" si="36"/>
        <v>0</v>
      </c>
      <c r="G55" s="663">
        <v>391.06200000000001</v>
      </c>
      <c r="H55" s="663">
        <f t="shared" si="39"/>
        <v>98</v>
      </c>
      <c r="I55" s="663">
        <v>0</v>
      </c>
      <c r="J55" s="122">
        <f t="shared" si="40"/>
        <v>0</v>
      </c>
      <c r="K55" s="79"/>
    </row>
    <row r="56" spans="1:11" ht="44.25" customHeight="1" x14ac:dyDescent="0.25">
      <c r="A56" s="37">
        <v>1</v>
      </c>
      <c r="B56" s="219" t="s">
        <v>123</v>
      </c>
      <c r="C56" s="120">
        <f>SUM(C57:C60)</f>
        <v>30063</v>
      </c>
      <c r="D56" s="120">
        <f t="shared" ref="D56:H56" si="41">SUM(D57:D60)</f>
        <v>7516</v>
      </c>
      <c r="E56" s="120">
        <f t="shared" si="41"/>
        <v>7207</v>
      </c>
      <c r="F56" s="120">
        <f t="shared" si="36"/>
        <v>95.888770622671643</v>
      </c>
      <c r="G56" s="663">
        <f t="shared" si="41"/>
        <v>49129.318139999996</v>
      </c>
      <c r="H56" s="663">
        <f t="shared" si="41"/>
        <v>12282</v>
      </c>
      <c r="I56" s="661">
        <f t="shared" ref="I56" si="42">SUM(I57:I60)</f>
        <v>12027.327089999999</v>
      </c>
      <c r="J56" s="120">
        <f t="shared" si="40"/>
        <v>97.926454079140186</v>
      </c>
      <c r="K56" s="79"/>
    </row>
    <row r="57" spans="1:11" ht="60" x14ac:dyDescent="0.25">
      <c r="A57" s="37">
        <v>1</v>
      </c>
      <c r="B57" s="73" t="s">
        <v>129</v>
      </c>
      <c r="C57" s="120">
        <v>22500</v>
      </c>
      <c r="D57" s="113">
        <f t="shared" si="38"/>
        <v>5625</v>
      </c>
      <c r="E57" s="113">
        <v>4855</v>
      </c>
      <c r="F57" s="120">
        <f t="shared" si="36"/>
        <v>86.311111111111117</v>
      </c>
      <c r="G57" s="663">
        <v>39377.15814</v>
      </c>
      <c r="H57" s="663">
        <f t="shared" si="39"/>
        <v>9844</v>
      </c>
      <c r="I57" s="663">
        <v>9404.9200600000004</v>
      </c>
      <c r="J57" s="120">
        <f t="shared" si="40"/>
        <v>95.539618650954907</v>
      </c>
      <c r="K57" s="79"/>
    </row>
    <row r="58" spans="1:11" ht="45" x14ac:dyDescent="0.25">
      <c r="A58" s="37">
        <v>1</v>
      </c>
      <c r="B58" s="73" t="s">
        <v>120</v>
      </c>
      <c r="C58" s="120">
        <v>1713</v>
      </c>
      <c r="D58" s="113">
        <f t="shared" si="38"/>
        <v>428</v>
      </c>
      <c r="E58" s="113">
        <v>1049</v>
      </c>
      <c r="F58" s="120">
        <f t="shared" si="36"/>
        <v>245.09345794392522</v>
      </c>
      <c r="G58" s="663">
        <v>1440.633</v>
      </c>
      <c r="H58" s="663">
        <f t="shared" si="39"/>
        <v>360</v>
      </c>
      <c r="I58" s="663">
        <v>807.88770000000011</v>
      </c>
      <c r="J58" s="120">
        <f t="shared" si="40"/>
        <v>224.41325000000001</v>
      </c>
      <c r="K58" s="79"/>
    </row>
    <row r="59" spans="1:11" ht="27.75" customHeight="1" x14ac:dyDescent="0.25">
      <c r="A59" s="37">
        <v>1</v>
      </c>
      <c r="B59" s="73" t="s">
        <v>87</v>
      </c>
      <c r="C59" s="120">
        <v>1650</v>
      </c>
      <c r="D59" s="113">
        <f t="shared" si="38"/>
        <v>413</v>
      </c>
      <c r="E59" s="113">
        <v>287</v>
      </c>
      <c r="F59" s="120">
        <f t="shared" si="36"/>
        <v>69.491525423728817</v>
      </c>
      <c r="G59" s="663">
        <v>5649.1049999999996</v>
      </c>
      <c r="H59" s="663">
        <f t="shared" si="39"/>
        <v>1412</v>
      </c>
      <c r="I59" s="663">
        <v>1170.46677</v>
      </c>
      <c r="J59" s="120">
        <f t="shared" si="40"/>
        <v>82.894247167138815</v>
      </c>
      <c r="K59" s="79"/>
    </row>
    <row r="60" spans="1:11" ht="33.75" customHeight="1" x14ac:dyDescent="0.25">
      <c r="A60" s="37">
        <v>1</v>
      </c>
      <c r="B60" s="316" t="s">
        <v>88</v>
      </c>
      <c r="C60" s="186">
        <v>4200</v>
      </c>
      <c r="D60" s="331">
        <f t="shared" si="38"/>
        <v>1050</v>
      </c>
      <c r="E60" s="331">
        <v>1016</v>
      </c>
      <c r="F60" s="186">
        <f t="shared" si="36"/>
        <v>96.761904761904759</v>
      </c>
      <c r="G60" s="663">
        <v>2662.422</v>
      </c>
      <c r="H60" s="663">
        <f t="shared" si="39"/>
        <v>666</v>
      </c>
      <c r="I60" s="663">
        <v>644.05256000000008</v>
      </c>
      <c r="J60" s="186">
        <f t="shared" si="40"/>
        <v>96.704588588588607</v>
      </c>
      <c r="K60" s="79"/>
    </row>
    <row r="61" spans="1:11" s="112" customFormat="1" ht="33.75" customHeight="1" x14ac:dyDescent="0.25">
      <c r="A61" s="37">
        <v>1</v>
      </c>
      <c r="B61" s="315" t="s">
        <v>139</v>
      </c>
      <c r="C61" s="186">
        <v>17690</v>
      </c>
      <c r="D61" s="331">
        <f t="shared" si="38"/>
        <v>4423</v>
      </c>
      <c r="E61" s="331">
        <v>4974</v>
      </c>
      <c r="F61" s="186">
        <f t="shared" si="36"/>
        <v>112.45760795839928</v>
      </c>
      <c r="G61" s="663">
        <v>11372.547199999999</v>
      </c>
      <c r="H61" s="663">
        <f t="shared" ref="H61" si="43">ROUND(G61/12*$B$3,0)</f>
        <v>2843</v>
      </c>
      <c r="I61" s="663">
        <v>3184.1750400000001</v>
      </c>
      <c r="J61" s="186">
        <f t="shared" ref="J61" si="44">I61/H61*100</f>
        <v>112.00052901864228</v>
      </c>
      <c r="K61" s="111"/>
    </row>
    <row r="62" spans="1:11" s="112" customFormat="1" ht="33.75" customHeight="1" thickBot="1" x14ac:dyDescent="0.3">
      <c r="A62" s="37">
        <v>1</v>
      </c>
      <c r="B62" s="315" t="s">
        <v>141</v>
      </c>
      <c r="C62" s="186">
        <v>2000</v>
      </c>
      <c r="D62" s="331">
        <f t="shared" si="38"/>
        <v>500</v>
      </c>
      <c r="E62" s="331"/>
      <c r="F62" s="186"/>
      <c r="G62" s="663"/>
      <c r="H62" s="663"/>
      <c r="I62" s="663"/>
      <c r="J62" s="186"/>
      <c r="K62" s="111"/>
    </row>
    <row r="63" spans="1:11" s="13" customFormat="1" ht="15" customHeight="1" thickBot="1" x14ac:dyDescent="0.3">
      <c r="A63" s="37">
        <v>1</v>
      </c>
      <c r="B63" s="354" t="s">
        <v>3</v>
      </c>
      <c r="C63" s="677"/>
      <c r="D63" s="677"/>
      <c r="E63" s="677"/>
      <c r="F63" s="686"/>
      <c r="G63" s="679">
        <f>G56+G53+G61</f>
        <v>62405.033739999999</v>
      </c>
      <c r="H63" s="679">
        <f t="shared" ref="H63:I63" si="45">H56+H53+H61</f>
        <v>15601</v>
      </c>
      <c r="I63" s="679">
        <f t="shared" si="45"/>
        <v>16442.043890000001</v>
      </c>
      <c r="J63" s="687">
        <f t="shared" si="40"/>
        <v>105.39096141272996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91"/>
      <c r="H64" s="391"/>
      <c r="I64" s="391"/>
      <c r="J64" s="150"/>
      <c r="K64" s="79"/>
    </row>
    <row r="65" spans="1:11" ht="33" customHeight="1" x14ac:dyDescent="0.25">
      <c r="A65" s="37">
        <v>1</v>
      </c>
      <c r="B65" s="27" t="s">
        <v>68</v>
      </c>
      <c r="C65" s="128"/>
      <c r="D65" s="128"/>
      <c r="E65" s="128"/>
      <c r="F65" s="125"/>
      <c r="G65" s="392"/>
      <c r="H65" s="392"/>
      <c r="I65" s="392"/>
      <c r="J65" s="128"/>
      <c r="K65" s="79"/>
    </row>
    <row r="66" spans="1:11" ht="30" x14ac:dyDescent="0.25">
      <c r="A66" s="37">
        <v>1</v>
      </c>
      <c r="B66" s="219" t="s">
        <v>131</v>
      </c>
      <c r="C66" s="120">
        <f>SUM(C67:C68)</f>
        <v>16620</v>
      </c>
      <c r="D66" s="120">
        <f t="shared" ref="D66:E66" si="46">SUM(D67:D68)</f>
        <v>4155</v>
      </c>
      <c r="E66" s="120">
        <f t="shared" si="46"/>
        <v>4610</v>
      </c>
      <c r="F66" s="120">
        <f>E66/D66*100</f>
        <v>110.95066185318893</v>
      </c>
      <c r="G66" s="663">
        <f>SUM(G67:G68)</f>
        <v>33023.473078518524</v>
      </c>
      <c r="H66" s="663">
        <f>SUM(H67:H68)</f>
        <v>8256</v>
      </c>
      <c r="I66" s="663">
        <f>SUM(I67:I68)</f>
        <v>6549.7060099999999</v>
      </c>
      <c r="J66" s="120">
        <f t="shared" ref="J66:J72" si="47">I66/H66*100</f>
        <v>79.332679384689925</v>
      </c>
      <c r="K66" s="79"/>
    </row>
    <row r="67" spans="1:11" ht="30" customHeight="1" x14ac:dyDescent="0.25">
      <c r="A67" s="37">
        <v>1</v>
      </c>
      <c r="B67" s="73" t="s">
        <v>84</v>
      </c>
      <c r="C67" s="120">
        <v>12736</v>
      </c>
      <c r="D67" s="113">
        <f t="shared" ref="D67:D70" si="48">ROUND(C67/12*$B$3,0)</f>
        <v>3184</v>
      </c>
      <c r="E67" s="120">
        <v>3392</v>
      </c>
      <c r="F67" s="120">
        <f>E67/D67*100</f>
        <v>106.53266331658291</v>
      </c>
      <c r="G67" s="663">
        <v>26043.148278518522</v>
      </c>
      <c r="H67" s="663">
        <f t="shared" ref="H67:H70" si="49">ROUND(G67/12*$B$3,0)</f>
        <v>6511</v>
      </c>
      <c r="I67" s="663">
        <v>4214.0378499999997</v>
      </c>
      <c r="J67" s="120">
        <f t="shared" si="47"/>
        <v>64.721822300721854</v>
      </c>
      <c r="K67" s="79"/>
    </row>
    <row r="68" spans="1:11" ht="28.5" customHeight="1" x14ac:dyDescent="0.25">
      <c r="A68" s="37">
        <v>1</v>
      </c>
      <c r="B68" s="73" t="s">
        <v>85</v>
      </c>
      <c r="C68" s="120">
        <v>3884</v>
      </c>
      <c r="D68" s="113">
        <f t="shared" si="48"/>
        <v>971</v>
      </c>
      <c r="E68" s="120">
        <v>1218</v>
      </c>
      <c r="F68" s="186">
        <f>E68/D68*100</f>
        <v>125.437693099897</v>
      </c>
      <c r="G68" s="663">
        <v>6980.3247999999994</v>
      </c>
      <c r="H68" s="663">
        <f t="shared" si="49"/>
        <v>1745</v>
      </c>
      <c r="I68" s="663">
        <v>2335.6681600000002</v>
      </c>
      <c r="J68" s="120">
        <f t="shared" si="47"/>
        <v>133.8491782234957</v>
      </c>
      <c r="K68" s="79"/>
    </row>
    <row r="69" spans="1:11" ht="28.5" customHeight="1" x14ac:dyDescent="0.25">
      <c r="A69" s="37">
        <v>1</v>
      </c>
      <c r="B69" s="219" t="s">
        <v>123</v>
      </c>
      <c r="C69" s="186">
        <f>SUM(C70)</f>
        <v>300</v>
      </c>
      <c r="D69" s="186">
        <f t="shared" ref="D69:I69" si="50">SUM(D70)</f>
        <v>75</v>
      </c>
      <c r="E69" s="186">
        <f t="shared" si="50"/>
        <v>72</v>
      </c>
      <c r="F69" s="186">
        <f t="shared" ref="F69:F70" si="51">E69/D69*100</f>
        <v>96</v>
      </c>
      <c r="G69" s="663">
        <f t="shared" si="50"/>
        <v>440.46</v>
      </c>
      <c r="H69" s="663">
        <f t="shared" si="50"/>
        <v>110</v>
      </c>
      <c r="I69" s="663">
        <f t="shared" si="50"/>
        <v>106.51613999999999</v>
      </c>
      <c r="J69" s="120">
        <f t="shared" si="47"/>
        <v>96.832854545454538</v>
      </c>
      <c r="K69" s="79"/>
    </row>
    <row r="70" spans="1:11" ht="28.5" customHeight="1" x14ac:dyDescent="0.25">
      <c r="A70" s="37">
        <v>1</v>
      </c>
      <c r="B70" s="316" t="s">
        <v>119</v>
      </c>
      <c r="C70" s="186">
        <v>300</v>
      </c>
      <c r="D70" s="186">
        <f t="shared" si="48"/>
        <v>75</v>
      </c>
      <c r="E70" s="186">
        <v>72</v>
      </c>
      <c r="F70" s="186">
        <f t="shared" si="51"/>
        <v>96</v>
      </c>
      <c r="G70" s="663">
        <v>440.46</v>
      </c>
      <c r="H70" s="663">
        <f t="shared" si="49"/>
        <v>110</v>
      </c>
      <c r="I70" s="663">
        <v>106.51613999999999</v>
      </c>
      <c r="J70" s="186">
        <f t="shared" si="47"/>
        <v>96.832854545454538</v>
      </c>
      <c r="K70" s="79"/>
    </row>
    <row r="71" spans="1:11" s="112" customFormat="1" ht="28.5" customHeight="1" thickBot="1" x14ac:dyDescent="0.3">
      <c r="A71" s="37">
        <v>1</v>
      </c>
      <c r="B71" s="123" t="s">
        <v>139</v>
      </c>
      <c r="C71" s="186">
        <v>17000</v>
      </c>
      <c r="D71" s="186">
        <f t="shared" ref="D71" si="52">ROUND(C71/12*$B$3,0)</f>
        <v>4250</v>
      </c>
      <c r="E71" s="186">
        <v>4301</v>
      </c>
      <c r="F71" s="186">
        <f t="shared" ref="F71" si="53">E71/D71*100</f>
        <v>101.2</v>
      </c>
      <c r="G71" s="663">
        <v>10928.96</v>
      </c>
      <c r="H71" s="663">
        <f t="shared" ref="H71" si="54">ROUND(G71/12*$B$3,0)</f>
        <v>2732</v>
      </c>
      <c r="I71" s="663">
        <v>2752.8121599999999</v>
      </c>
      <c r="J71" s="186">
        <f t="shared" ref="J71" si="55">I71/H71*100</f>
        <v>100.76179209370424</v>
      </c>
      <c r="K71" s="111"/>
    </row>
    <row r="72" spans="1:11" ht="15.75" customHeight="1" thickBot="1" x14ac:dyDescent="0.3">
      <c r="A72" s="37">
        <v>1</v>
      </c>
      <c r="B72" s="330" t="s">
        <v>3</v>
      </c>
      <c r="C72" s="677"/>
      <c r="D72" s="677"/>
      <c r="E72" s="677"/>
      <c r="F72" s="686"/>
      <c r="G72" s="679">
        <f>G69+G66+G71</f>
        <v>44392.893078518522</v>
      </c>
      <c r="H72" s="679">
        <f t="shared" ref="H72:I72" si="56">H69+H66+H71</f>
        <v>11098</v>
      </c>
      <c r="I72" s="679">
        <f t="shared" si="56"/>
        <v>9409.0343099999991</v>
      </c>
      <c r="J72" s="687">
        <f t="shared" si="47"/>
        <v>84.781350783925021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91"/>
      <c r="H73" s="391"/>
      <c r="I73" s="391"/>
      <c r="J73" s="150"/>
      <c r="K73" s="79"/>
    </row>
    <row r="74" spans="1:11" ht="29.25" x14ac:dyDescent="0.25">
      <c r="A74" s="37">
        <v>1</v>
      </c>
      <c r="B74" s="27" t="s">
        <v>69</v>
      </c>
      <c r="C74" s="128"/>
      <c r="D74" s="128"/>
      <c r="E74" s="128"/>
      <c r="F74" s="125"/>
      <c r="G74" s="392"/>
      <c r="H74" s="392"/>
      <c r="I74" s="392"/>
      <c r="J74" s="128"/>
      <c r="K74" s="79"/>
    </row>
    <row r="75" spans="1:11" ht="44.25" customHeight="1" x14ac:dyDescent="0.25">
      <c r="A75" s="37">
        <v>1</v>
      </c>
      <c r="B75" s="219" t="s">
        <v>131</v>
      </c>
      <c r="C75" s="120">
        <f>SUM(C76:C77)</f>
        <v>9391</v>
      </c>
      <c r="D75" s="120">
        <f t="shared" ref="D75:E75" si="57">SUM(D76:D77)</f>
        <v>2348</v>
      </c>
      <c r="E75" s="120">
        <f t="shared" si="57"/>
        <v>2475</v>
      </c>
      <c r="F75" s="120">
        <f>E75/D75*100</f>
        <v>105.40885860306643</v>
      </c>
      <c r="G75" s="663">
        <f>SUM(G76:G77)</f>
        <v>18666.494017777779</v>
      </c>
      <c r="H75" s="663">
        <f>SUM(H76:H77)</f>
        <v>4667</v>
      </c>
      <c r="I75" s="663">
        <f>SUM(I76:I77)</f>
        <v>4766.4135299999998</v>
      </c>
      <c r="J75" s="120">
        <f t="shared" ref="J75:J81" si="58">I75/H75*100</f>
        <v>102.13013777587314</v>
      </c>
      <c r="K75" s="79"/>
    </row>
    <row r="76" spans="1:11" ht="29.25" customHeight="1" x14ac:dyDescent="0.25">
      <c r="A76" s="37">
        <v>1</v>
      </c>
      <c r="B76" s="73" t="s">
        <v>84</v>
      </c>
      <c r="C76" s="120">
        <v>7224</v>
      </c>
      <c r="D76" s="113">
        <f t="shared" ref="D76:D79" si="59">ROUND(C76/12*$B$3,0)</f>
        <v>1806</v>
      </c>
      <c r="E76" s="120">
        <v>1896</v>
      </c>
      <c r="F76" s="120">
        <f t="shared" ref="F76:F79" si="60">E76/D76*100</f>
        <v>104.98338870431894</v>
      </c>
      <c r="G76" s="663">
        <v>14771.961617777779</v>
      </c>
      <c r="H76" s="663">
        <f t="shared" ref="H76:H79" si="61">ROUND(G76/12*$B$3,0)</f>
        <v>3693</v>
      </c>
      <c r="I76" s="663">
        <v>3665.0564399999998</v>
      </c>
      <c r="J76" s="120">
        <f t="shared" si="58"/>
        <v>99.243337124289184</v>
      </c>
      <c r="K76" s="79"/>
    </row>
    <row r="77" spans="1:11" ht="30" x14ac:dyDescent="0.25">
      <c r="A77" s="37">
        <v>1</v>
      </c>
      <c r="B77" s="73" t="s">
        <v>85</v>
      </c>
      <c r="C77" s="186">
        <v>2167</v>
      </c>
      <c r="D77" s="331">
        <f t="shared" si="59"/>
        <v>542</v>
      </c>
      <c r="E77" s="186">
        <v>579</v>
      </c>
      <c r="F77" s="186">
        <f t="shared" si="60"/>
        <v>106.82656826568267</v>
      </c>
      <c r="G77" s="663">
        <v>3894.5324000000001</v>
      </c>
      <c r="H77" s="663">
        <f t="shared" si="61"/>
        <v>974</v>
      </c>
      <c r="I77" s="663">
        <v>1101.3570899999997</v>
      </c>
      <c r="J77" s="186">
        <f t="shared" si="58"/>
        <v>113.07567659137574</v>
      </c>
      <c r="K77" s="79"/>
    </row>
    <row r="78" spans="1:11" ht="30" x14ac:dyDescent="0.25">
      <c r="A78" s="37">
        <v>1</v>
      </c>
      <c r="B78" s="219" t="s">
        <v>123</v>
      </c>
      <c r="C78" s="120">
        <f>SUM(C79)</f>
        <v>960</v>
      </c>
      <c r="D78" s="120">
        <f t="shared" ref="D78:I78" si="62">SUM(D79)</f>
        <v>240</v>
      </c>
      <c r="E78" s="120">
        <f t="shared" si="62"/>
        <v>241</v>
      </c>
      <c r="F78" s="120">
        <f t="shared" si="60"/>
        <v>100.41666666666667</v>
      </c>
      <c r="G78" s="663">
        <f t="shared" si="62"/>
        <v>1409.472</v>
      </c>
      <c r="H78" s="663">
        <f t="shared" si="62"/>
        <v>352</v>
      </c>
      <c r="I78" s="663">
        <f t="shared" si="62"/>
        <v>350.21194000000003</v>
      </c>
      <c r="J78" s="186">
        <f t="shared" si="58"/>
        <v>99.492028409090921</v>
      </c>
      <c r="K78" s="79"/>
    </row>
    <row r="79" spans="1:11" ht="30" x14ac:dyDescent="0.25">
      <c r="A79" s="37">
        <v>1</v>
      </c>
      <c r="B79" s="316" t="s">
        <v>119</v>
      </c>
      <c r="C79" s="353">
        <v>960</v>
      </c>
      <c r="D79" s="688">
        <f t="shared" si="59"/>
        <v>240</v>
      </c>
      <c r="E79" s="353">
        <v>241</v>
      </c>
      <c r="F79" s="689">
        <f t="shared" si="60"/>
        <v>100.41666666666667</v>
      </c>
      <c r="G79" s="663">
        <v>1409.472</v>
      </c>
      <c r="H79" s="663">
        <f t="shared" si="61"/>
        <v>352</v>
      </c>
      <c r="I79" s="663">
        <v>350.21194000000003</v>
      </c>
      <c r="J79" s="186">
        <f t="shared" si="58"/>
        <v>99.492028409090921</v>
      </c>
      <c r="K79" s="79"/>
    </row>
    <row r="80" spans="1:11" ht="30.75" thickBot="1" x14ac:dyDescent="0.3">
      <c r="A80" s="37">
        <v>1</v>
      </c>
      <c r="B80" s="123" t="s">
        <v>139</v>
      </c>
      <c r="C80" s="186">
        <v>12360</v>
      </c>
      <c r="D80" s="331">
        <f t="shared" ref="D80" si="63">ROUND(C80/12*$B$3,0)</f>
        <v>3090</v>
      </c>
      <c r="E80" s="186">
        <v>3139</v>
      </c>
      <c r="F80" s="186">
        <f t="shared" ref="F80" si="64">E80/D80*100</f>
        <v>101.58576051779934</v>
      </c>
      <c r="G80" s="663">
        <v>7945.9967999999999</v>
      </c>
      <c r="H80" s="663">
        <f t="shared" ref="H80" si="65">ROUND(G80/12*$B$3,0)</f>
        <v>1986</v>
      </c>
      <c r="I80" s="663">
        <v>2015.4288000000001</v>
      </c>
      <c r="J80" s="186">
        <f t="shared" ref="J80" si="66">I80/H80*100</f>
        <v>101.48181268882175</v>
      </c>
      <c r="K80" s="79"/>
    </row>
    <row r="81" spans="1:11" ht="15" customHeight="1" thickBot="1" x14ac:dyDescent="0.3">
      <c r="A81" s="37">
        <v>1</v>
      </c>
      <c r="B81" s="117" t="s">
        <v>3</v>
      </c>
      <c r="C81" s="690"/>
      <c r="D81" s="677"/>
      <c r="E81" s="677"/>
      <c r="F81" s="678"/>
      <c r="G81" s="679">
        <f>G78+G75+G80</f>
        <v>28021.962817777781</v>
      </c>
      <c r="H81" s="679">
        <f t="shared" ref="H81:I81" si="67">H78+H75+H80</f>
        <v>7005</v>
      </c>
      <c r="I81" s="679">
        <f t="shared" si="67"/>
        <v>7132.0542700000005</v>
      </c>
      <c r="J81" s="683">
        <f t="shared" si="58"/>
        <v>101.8137654532477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91"/>
      <c r="H82" s="391"/>
      <c r="I82" s="391"/>
      <c r="J82" s="150"/>
      <c r="K82" s="79"/>
    </row>
    <row r="83" spans="1:11" ht="29.25" x14ac:dyDescent="0.25">
      <c r="A83" s="37">
        <v>1</v>
      </c>
      <c r="B83" s="75" t="s">
        <v>70</v>
      </c>
      <c r="C83" s="128"/>
      <c r="D83" s="128"/>
      <c r="E83" s="128"/>
      <c r="F83" s="125"/>
      <c r="G83" s="392"/>
      <c r="H83" s="392"/>
      <c r="I83" s="392"/>
      <c r="J83" s="128"/>
      <c r="K83" s="79"/>
    </row>
    <row r="84" spans="1:11" ht="30" x14ac:dyDescent="0.25">
      <c r="A84" s="37">
        <v>1</v>
      </c>
      <c r="B84" s="219" t="s">
        <v>131</v>
      </c>
      <c r="C84" s="120">
        <f>SUM(C85:C86)</f>
        <v>12652</v>
      </c>
      <c r="D84" s="120">
        <f t="shared" ref="D84:E84" si="68">SUM(D85:D86)</f>
        <v>3163</v>
      </c>
      <c r="E84" s="120">
        <f t="shared" si="68"/>
        <v>3347</v>
      </c>
      <c r="F84" s="120">
        <f t="shared" ref="F84:F88" si="69">E84/D84*100</f>
        <v>105.81726209294973</v>
      </c>
      <c r="G84" s="663">
        <f>SUM(G85:G86)</f>
        <v>25148.257342222227</v>
      </c>
      <c r="H84" s="663">
        <f t="shared" ref="H84:I84" si="70">SUM(H85:H86)</f>
        <v>6287</v>
      </c>
      <c r="I84" s="663">
        <f t="shared" si="70"/>
        <v>6999.6654500000004</v>
      </c>
      <c r="J84" s="122">
        <f t="shared" ref="J84:J105" si="71">I84/H84*100</f>
        <v>111.33554079847305</v>
      </c>
      <c r="K84" s="79"/>
    </row>
    <row r="85" spans="1:11" ht="30" x14ac:dyDescent="0.25">
      <c r="A85" s="37">
        <v>1</v>
      </c>
      <c r="B85" s="73" t="s">
        <v>84</v>
      </c>
      <c r="C85" s="120">
        <v>9732</v>
      </c>
      <c r="D85" s="113">
        <f t="shared" ref="D85:D88" si="72">ROUND(C85/12*$B$3,0)</f>
        <v>2433</v>
      </c>
      <c r="E85" s="120">
        <v>2564</v>
      </c>
      <c r="F85" s="120">
        <f t="shared" si="69"/>
        <v>105.38429921907111</v>
      </c>
      <c r="G85" s="663">
        <v>19900.433342222226</v>
      </c>
      <c r="H85" s="663">
        <f t="shared" ref="H85:H88" si="73">ROUND(G85/12*$B$3,0)</f>
        <v>4975</v>
      </c>
      <c r="I85" s="663">
        <v>5476.1445000000003</v>
      </c>
      <c r="J85" s="122">
        <f t="shared" si="71"/>
        <v>110.07325628140705</v>
      </c>
      <c r="K85" s="79"/>
    </row>
    <row r="86" spans="1:11" ht="30" x14ac:dyDescent="0.25">
      <c r="A86" s="37">
        <v>1</v>
      </c>
      <c r="B86" s="73" t="s">
        <v>85</v>
      </c>
      <c r="C86" s="120">
        <v>2920</v>
      </c>
      <c r="D86" s="113">
        <f t="shared" si="72"/>
        <v>730</v>
      </c>
      <c r="E86" s="120">
        <v>783</v>
      </c>
      <c r="F86" s="186">
        <f t="shared" si="69"/>
        <v>107.26027397260273</v>
      </c>
      <c r="G86" s="663">
        <v>5247.8239999999996</v>
      </c>
      <c r="H86" s="663">
        <f t="shared" si="73"/>
        <v>1312</v>
      </c>
      <c r="I86" s="663">
        <v>1523.5209499999999</v>
      </c>
      <c r="J86" s="122">
        <f t="shared" si="71"/>
        <v>116.12202362804878</v>
      </c>
      <c r="K86" s="79"/>
    </row>
    <row r="87" spans="1:11" ht="30" x14ac:dyDescent="0.25">
      <c r="A87" s="37">
        <v>1</v>
      </c>
      <c r="B87" s="219" t="s">
        <v>123</v>
      </c>
      <c r="C87" s="120">
        <f>SUM(C88)</f>
        <v>1800</v>
      </c>
      <c r="D87" s="120">
        <f t="shared" ref="D87:I87" si="74">SUM(D88)</f>
        <v>450</v>
      </c>
      <c r="E87" s="120">
        <f t="shared" si="74"/>
        <v>458</v>
      </c>
      <c r="F87" s="186">
        <f t="shared" si="69"/>
        <v>101.77777777777777</v>
      </c>
      <c r="G87" s="663">
        <f t="shared" si="74"/>
        <v>2642.76</v>
      </c>
      <c r="H87" s="663">
        <f t="shared" si="74"/>
        <v>661</v>
      </c>
      <c r="I87" s="663">
        <f t="shared" si="74"/>
        <v>672.93542000000002</v>
      </c>
      <c r="J87" s="122">
        <f t="shared" si="71"/>
        <v>101.80566111951588</v>
      </c>
      <c r="K87" s="79"/>
    </row>
    <row r="88" spans="1:11" ht="30" x14ac:dyDescent="0.25">
      <c r="A88" s="37">
        <v>1</v>
      </c>
      <c r="B88" s="316" t="s">
        <v>119</v>
      </c>
      <c r="C88" s="186">
        <v>1800</v>
      </c>
      <c r="D88" s="331">
        <f t="shared" si="72"/>
        <v>450</v>
      </c>
      <c r="E88" s="355">
        <v>458</v>
      </c>
      <c r="F88" s="186">
        <f t="shared" si="69"/>
        <v>101.77777777777777</v>
      </c>
      <c r="G88" s="663">
        <v>2642.76</v>
      </c>
      <c r="H88" s="663">
        <f t="shared" si="73"/>
        <v>661</v>
      </c>
      <c r="I88" s="663">
        <v>672.93542000000002</v>
      </c>
      <c r="J88" s="666">
        <f t="shared" si="71"/>
        <v>101.80566111951588</v>
      </c>
      <c r="K88" s="79"/>
    </row>
    <row r="89" spans="1:11" ht="30.75" thickBot="1" x14ac:dyDescent="0.3">
      <c r="A89" s="37">
        <v>1</v>
      </c>
      <c r="B89" s="123" t="s">
        <v>139</v>
      </c>
      <c r="C89" s="120">
        <v>18978</v>
      </c>
      <c r="D89" s="113">
        <f t="shared" ref="D89" si="75">ROUND(C89/12*$B$3,0)</f>
        <v>4745</v>
      </c>
      <c r="E89" s="120">
        <v>4710</v>
      </c>
      <c r="F89" s="186">
        <f t="shared" ref="F89" si="76">E89/D89*100</f>
        <v>99.262381454162281</v>
      </c>
      <c r="G89" s="663">
        <v>12200.576640000001</v>
      </c>
      <c r="H89" s="663">
        <f t="shared" ref="H89" si="77">ROUND(G89/12*$B$3,0)</f>
        <v>3050</v>
      </c>
      <c r="I89" s="663">
        <v>3024.7642599999999</v>
      </c>
      <c r="J89" s="122">
        <f t="shared" ref="J89" si="78">I89/H89*100</f>
        <v>99.172598688524587</v>
      </c>
      <c r="K89" s="79"/>
    </row>
    <row r="90" spans="1:11" ht="15" customHeight="1" thickBot="1" x14ac:dyDescent="0.3">
      <c r="A90" s="37">
        <v>1</v>
      </c>
      <c r="B90" s="117" t="s">
        <v>3</v>
      </c>
      <c r="C90" s="473"/>
      <c r="D90" s="473"/>
      <c r="E90" s="473"/>
      <c r="F90" s="682"/>
      <c r="G90" s="691">
        <f>G87+G84+G89</f>
        <v>39991.593982222228</v>
      </c>
      <c r="H90" s="691">
        <f t="shared" ref="H90:I90" si="79">H87+H84+H89</f>
        <v>9998</v>
      </c>
      <c r="I90" s="691">
        <f t="shared" si="79"/>
        <v>10697.36513</v>
      </c>
      <c r="J90" s="683">
        <f t="shared" si="71"/>
        <v>106.99505031006203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91"/>
      <c r="H91" s="391"/>
      <c r="I91" s="391"/>
      <c r="J91" s="150"/>
      <c r="K91" s="79"/>
    </row>
    <row r="92" spans="1:11" ht="29.25" x14ac:dyDescent="0.25">
      <c r="A92" s="37">
        <v>1</v>
      </c>
      <c r="B92" s="27" t="s">
        <v>71</v>
      </c>
      <c r="C92" s="125"/>
      <c r="D92" s="125"/>
      <c r="E92" s="125"/>
      <c r="F92" s="125"/>
      <c r="G92" s="663"/>
      <c r="H92" s="663"/>
      <c r="I92" s="663"/>
      <c r="J92" s="122"/>
      <c r="K92" s="79"/>
    </row>
    <row r="93" spans="1:11" ht="30" x14ac:dyDescent="0.25">
      <c r="A93" s="37">
        <v>1</v>
      </c>
      <c r="B93" s="219" t="s">
        <v>131</v>
      </c>
      <c r="C93" s="120">
        <f>SUM(C94:C97)</f>
        <v>6376</v>
      </c>
      <c r="D93" s="120">
        <f t="shared" ref="D93:E93" si="80">SUM(D94:D97)</f>
        <v>1595</v>
      </c>
      <c r="E93" s="120">
        <f t="shared" si="80"/>
        <v>1714</v>
      </c>
      <c r="F93" s="693">
        <f t="shared" ref="F93:F103" si="81">E93/D93*100</f>
        <v>107.46081504702194</v>
      </c>
      <c r="G93" s="663">
        <f>SUM(G94:G97)</f>
        <v>13207.875311111113</v>
      </c>
      <c r="H93" s="663">
        <f t="shared" ref="H93:I93" si="82">SUM(H94:H97)</f>
        <v>3301</v>
      </c>
      <c r="I93" s="663">
        <f t="shared" si="82"/>
        <v>3349.4831899999995</v>
      </c>
      <c r="J93" s="120">
        <f t="shared" si="71"/>
        <v>101.46874250227202</v>
      </c>
      <c r="K93" s="79"/>
    </row>
    <row r="94" spans="1:11" ht="29.25" customHeight="1" x14ac:dyDescent="0.25">
      <c r="A94" s="37">
        <v>1</v>
      </c>
      <c r="B94" s="73" t="s">
        <v>84</v>
      </c>
      <c r="C94" s="120">
        <v>4758</v>
      </c>
      <c r="D94" s="113">
        <f t="shared" ref="D94:D103" si="83">ROUND(C94/12*$B$3,0)</f>
        <v>1190</v>
      </c>
      <c r="E94" s="113">
        <v>1183</v>
      </c>
      <c r="F94" s="693">
        <f t="shared" si="81"/>
        <v>99.411764705882348</v>
      </c>
      <c r="G94" s="663">
        <v>9729.373391111114</v>
      </c>
      <c r="H94" s="663">
        <f t="shared" ref="H94:H103" si="84">ROUND(G94/12*$B$3,0)</f>
        <v>2432</v>
      </c>
      <c r="I94" s="663">
        <v>1904.9962599999997</v>
      </c>
      <c r="J94" s="120">
        <f t="shared" si="71"/>
        <v>78.330438322368408</v>
      </c>
      <c r="K94" s="79"/>
    </row>
    <row r="95" spans="1:11" ht="26.25" customHeight="1" x14ac:dyDescent="0.25">
      <c r="A95" s="37">
        <v>1</v>
      </c>
      <c r="B95" s="73" t="s">
        <v>85</v>
      </c>
      <c r="C95" s="120">
        <v>1451</v>
      </c>
      <c r="D95" s="113">
        <f t="shared" si="83"/>
        <v>363</v>
      </c>
      <c r="E95" s="113">
        <v>401</v>
      </c>
      <c r="F95" s="693">
        <f t="shared" si="81"/>
        <v>110.46831955922865</v>
      </c>
      <c r="G95" s="663">
        <v>2607.7371999999996</v>
      </c>
      <c r="H95" s="663">
        <f t="shared" si="84"/>
        <v>652</v>
      </c>
      <c r="I95" s="663">
        <v>771.86028999999996</v>
      </c>
      <c r="J95" s="120">
        <f t="shared" si="71"/>
        <v>118.38348006134969</v>
      </c>
      <c r="K95" s="79"/>
    </row>
    <row r="96" spans="1:11" ht="27.75" customHeight="1" x14ac:dyDescent="0.25">
      <c r="A96" s="37">
        <v>1</v>
      </c>
      <c r="B96" s="73" t="s">
        <v>125</v>
      </c>
      <c r="C96" s="120">
        <v>130</v>
      </c>
      <c r="D96" s="113">
        <f t="shared" si="83"/>
        <v>33</v>
      </c>
      <c r="E96" s="113">
        <v>130</v>
      </c>
      <c r="F96" s="693">
        <f t="shared" si="81"/>
        <v>393.93939393939394</v>
      </c>
      <c r="G96" s="663">
        <v>677.84079999999994</v>
      </c>
      <c r="H96" s="663">
        <f t="shared" si="84"/>
        <v>169</v>
      </c>
      <c r="I96" s="663">
        <v>677.84079999999994</v>
      </c>
      <c r="J96" s="120">
        <f t="shared" si="71"/>
        <v>401.08923076923071</v>
      </c>
      <c r="K96" s="79"/>
    </row>
    <row r="97" spans="1:11" ht="27.75" customHeight="1" x14ac:dyDescent="0.25">
      <c r="A97" s="37">
        <v>1</v>
      </c>
      <c r="B97" s="73" t="s">
        <v>126</v>
      </c>
      <c r="C97" s="120">
        <v>37</v>
      </c>
      <c r="D97" s="113">
        <f t="shared" si="83"/>
        <v>9</v>
      </c>
      <c r="E97" s="113">
        <v>0</v>
      </c>
      <c r="F97" s="693">
        <f t="shared" si="81"/>
        <v>0</v>
      </c>
      <c r="G97" s="663">
        <v>192.92391999999998</v>
      </c>
      <c r="H97" s="663">
        <f t="shared" si="84"/>
        <v>48</v>
      </c>
      <c r="I97" s="663">
        <v>-5.2141599999999997</v>
      </c>
      <c r="J97" s="120">
        <f t="shared" si="71"/>
        <v>-10.862833333333333</v>
      </c>
      <c r="K97" s="79"/>
    </row>
    <row r="98" spans="1:11" ht="45.75" customHeight="1" x14ac:dyDescent="0.25">
      <c r="A98" s="37">
        <v>1</v>
      </c>
      <c r="B98" s="248" t="s">
        <v>123</v>
      </c>
      <c r="C98" s="120">
        <f>SUM(C99:C103)</f>
        <v>9739</v>
      </c>
      <c r="D98" s="120">
        <f t="shared" ref="D98:E98" si="85">SUM(D99:D103)</f>
        <v>2436</v>
      </c>
      <c r="E98" s="120">
        <f t="shared" si="85"/>
        <v>2404</v>
      </c>
      <c r="F98" s="693">
        <f t="shared" si="81"/>
        <v>98.686371100164209</v>
      </c>
      <c r="G98" s="663">
        <f t="shared" ref="G98:I98" si="86">SUM(G99:G103)</f>
        <v>15865.760519999998</v>
      </c>
      <c r="H98" s="663">
        <f t="shared" si="86"/>
        <v>3967</v>
      </c>
      <c r="I98" s="663">
        <f t="shared" si="86"/>
        <v>3296.9394699999998</v>
      </c>
      <c r="J98" s="120">
        <f t="shared" si="71"/>
        <v>83.109137131333497</v>
      </c>
      <c r="K98" s="79"/>
    </row>
    <row r="99" spans="1:11" ht="30" x14ac:dyDescent="0.25">
      <c r="A99" s="37">
        <v>1</v>
      </c>
      <c r="B99" s="73" t="s">
        <v>119</v>
      </c>
      <c r="C99" s="120">
        <v>200</v>
      </c>
      <c r="D99" s="113">
        <f t="shared" si="83"/>
        <v>50</v>
      </c>
      <c r="E99" s="120">
        <v>68</v>
      </c>
      <c r="F99" s="693">
        <f t="shared" si="81"/>
        <v>136</v>
      </c>
      <c r="G99" s="663">
        <v>293.64</v>
      </c>
      <c r="H99" s="663">
        <f t="shared" si="84"/>
        <v>73</v>
      </c>
      <c r="I99" s="663">
        <v>100.74578</v>
      </c>
      <c r="J99" s="120">
        <f t="shared" si="71"/>
        <v>138.00791780821916</v>
      </c>
      <c r="K99" s="79"/>
    </row>
    <row r="100" spans="1:11" ht="57" customHeight="1" x14ac:dyDescent="0.25">
      <c r="A100" s="37">
        <v>1</v>
      </c>
      <c r="B100" s="73" t="s">
        <v>129</v>
      </c>
      <c r="C100" s="120">
        <v>6050</v>
      </c>
      <c r="D100" s="113">
        <f t="shared" si="83"/>
        <v>1513</v>
      </c>
      <c r="E100" s="113">
        <v>1608</v>
      </c>
      <c r="F100" s="693">
        <f t="shared" si="81"/>
        <v>106.27891606080635</v>
      </c>
      <c r="G100" s="663">
        <v>11736.4686</v>
      </c>
      <c r="H100" s="663">
        <f t="shared" si="84"/>
        <v>2934</v>
      </c>
      <c r="I100" s="663">
        <v>2614.6734299999998</v>
      </c>
      <c r="J100" s="120">
        <f t="shared" si="71"/>
        <v>89.11634049079754</v>
      </c>
      <c r="K100" s="79"/>
    </row>
    <row r="101" spans="1:11" ht="43.5" customHeight="1" x14ac:dyDescent="0.25">
      <c r="A101" s="37">
        <v>1</v>
      </c>
      <c r="B101" s="73" t="s">
        <v>120</v>
      </c>
      <c r="C101" s="120">
        <v>1820</v>
      </c>
      <c r="D101" s="113">
        <f t="shared" si="83"/>
        <v>455</v>
      </c>
      <c r="E101" s="113">
        <v>728</v>
      </c>
      <c r="F101" s="693">
        <f t="shared" si="81"/>
        <v>160</v>
      </c>
      <c r="G101" s="663">
        <v>1530.62</v>
      </c>
      <c r="H101" s="663">
        <f t="shared" si="84"/>
        <v>383</v>
      </c>
      <c r="I101" s="663">
        <v>582.15416999999991</v>
      </c>
      <c r="J101" s="120">
        <f t="shared" si="71"/>
        <v>151.99847780678849</v>
      </c>
      <c r="K101" s="79"/>
    </row>
    <row r="102" spans="1:11" ht="31.5" customHeight="1" x14ac:dyDescent="0.25">
      <c r="A102" s="37">
        <v>1</v>
      </c>
      <c r="B102" s="73" t="s">
        <v>87</v>
      </c>
      <c r="C102" s="120">
        <v>447</v>
      </c>
      <c r="D102" s="113">
        <f t="shared" si="83"/>
        <v>112</v>
      </c>
      <c r="E102" s="113"/>
      <c r="F102" s="693">
        <f t="shared" si="81"/>
        <v>0</v>
      </c>
      <c r="G102" s="663">
        <v>1530.3938999999998</v>
      </c>
      <c r="H102" s="663">
        <f t="shared" si="84"/>
        <v>383</v>
      </c>
      <c r="I102" s="663">
        <v>0</v>
      </c>
      <c r="J102" s="120">
        <f t="shared" si="71"/>
        <v>0</v>
      </c>
      <c r="K102" s="79"/>
    </row>
    <row r="103" spans="1:11" ht="30" customHeight="1" x14ac:dyDescent="0.25">
      <c r="A103" s="37">
        <v>1</v>
      </c>
      <c r="B103" s="316" t="s">
        <v>88</v>
      </c>
      <c r="C103" s="186">
        <v>1222</v>
      </c>
      <c r="D103" s="331">
        <f t="shared" si="83"/>
        <v>306</v>
      </c>
      <c r="E103" s="331"/>
      <c r="F103" s="693">
        <f t="shared" si="81"/>
        <v>0</v>
      </c>
      <c r="G103" s="663">
        <v>774.63801999999998</v>
      </c>
      <c r="H103" s="663">
        <f t="shared" si="84"/>
        <v>194</v>
      </c>
      <c r="I103" s="663">
        <v>-0.63390999999999997</v>
      </c>
      <c r="J103" s="666">
        <f t="shared" si="71"/>
        <v>-0.3267577319587629</v>
      </c>
      <c r="K103" s="79"/>
    </row>
    <row r="104" spans="1:11" ht="30" customHeight="1" thickBot="1" x14ac:dyDescent="0.3">
      <c r="A104" s="37">
        <v>1</v>
      </c>
      <c r="B104" s="123" t="s">
        <v>139</v>
      </c>
      <c r="C104" s="120">
        <v>16575</v>
      </c>
      <c r="D104" s="113">
        <f t="shared" ref="D104" si="87">ROUND(C104/12*$B$3,0)</f>
        <v>4144</v>
      </c>
      <c r="E104" s="113">
        <v>4497</v>
      </c>
      <c r="F104" s="693">
        <f t="shared" ref="F104" si="88">E104/D104*100</f>
        <v>108.51833976833977</v>
      </c>
      <c r="G104" s="663">
        <v>10655.736000000001</v>
      </c>
      <c r="H104" s="663">
        <f t="shared" ref="H104" si="89">ROUND(G104/12*$B$3,0)</f>
        <v>2664</v>
      </c>
      <c r="I104" s="663">
        <v>2546.4982300000001</v>
      </c>
      <c r="J104" s="666">
        <f t="shared" ref="J104" si="90">I104/H104*100</f>
        <v>95.589272897897899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73"/>
      <c r="D105" s="473"/>
      <c r="E105" s="473"/>
      <c r="F105" s="694"/>
      <c r="G105" s="691">
        <f>G98+G93+G104</f>
        <v>39729.371831111115</v>
      </c>
      <c r="H105" s="691">
        <f t="shared" ref="H105:I105" si="91">H98+H93+H104</f>
        <v>9932</v>
      </c>
      <c r="I105" s="691">
        <f t="shared" si="91"/>
        <v>9192.9208899999994</v>
      </c>
      <c r="J105" s="683">
        <f t="shared" si="71"/>
        <v>92.558607430527587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91"/>
      <c r="H106" s="391"/>
      <c r="I106" s="391"/>
      <c r="J106" s="150"/>
      <c r="K106" s="79"/>
    </row>
    <row r="107" spans="1:11" ht="29.25" x14ac:dyDescent="0.25">
      <c r="A107" s="37">
        <v>1</v>
      </c>
      <c r="B107" s="27" t="s">
        <v>72</v>
      </c>
      <c r="C107" s="128"/>
      <c r="D107" s="128"/>
      <c r="E107" s="128"/>
      <c r="F107" s="125"/>
      <c r="G107" s="392"/>
      <c r="H107" s="392"/>
      <c r="I107" s="387"/>
      <c r="J107" s="128"/>
      <c r="K107" s="79"/>
    </row>
    <row r="108" spans="1:11" ht="42" customHeight="1" x14ac:dyDescent="0.25">
      <c r="A108" s="37">
        <v>1</v>
      </c>
      <c r="B108" s="219" t="s">
        <v>131</v>
      </c>
      <c r="C108" s="120">
        <f>SUM(C109:C112)</f>
        <v>4612</v>
      </c>
      <c r="D108" s="113">
        <f t="shared" ref="D108" si="92">SUM(D109:D112)</f>
        <v>1153</v>
      </c>
      <c r="E108" s="120">
        <f t="shared" ref="E108" si="93">SUM(E109:E112)</f>
        <v>1150</v>
      </c>
      <c r="F108" s="120">
        <f t="shared" ref="F108:F118" si="94">E108/D108*100</f>
        <v>99.739809193408504</v>
      </c>
      <c r="G108" s="663">
        <f>SUM(G109:G112)</f>
        <v>9499.6643548148131</v>
      </c>
      <c r="H108" s="663">
        <f t="shared" ref="H108:I108" si="95">SUM(H109:H112)</f>
        <v>2375</v>
      </c>
      <c r="I108" s="663">
        <f t="shared" si="95"/>
        <v>2360.9318199999998</v>
      </c>
      <c r="J108" s="122">
        <f t="shared" ref="J108:J120" si="96">I108/H108*100</f>
        <v>99.407655578947356</v>
      </c>
      <c r="K108" s="79"/>
    </row>
    <row r="109" spans="1:11" ht="35.25" customHeight="1" x14ac:dyDescent="0.25">
      <c r="A109" s="37">
        <v>1</v>
      </c>
      <c r="B109" s="73" t="s">
        <v>84</v>
      </c>
      <c r="C109" s="120">
        <v>3455</v>
      </c>
      <c r="D109" s="113">
        <f t="shared" ref="D109:D118" si="97">ROUND(C109/12*$B$3,0)</f>
        <v>864</v>
      </c>
      <c r="E109" s="120">
        <v>883</v>
      </c>
      <c r="F109" s="120">
        <f t="shared" si="94"/>
        <v>102.19907407407408</v>
      </c>
      <c r="G109" s="663">
        <v>7064.9401148148145</v>
      </c>
      <c r="H109" s="663">
        <f t="shared" ref="H109:H118" si="98">ROUND(G109/12*$B$3,0)</f>
        <v>1766</v>
      </c>
      <c r="I109" s="663">
        <v>1859.61382</v>
      </c>
      <c r="J109" s="122">
        <f t="shared" si="96"/>
        <v>105.30089580973953</v>
      </c>
      <c r="K109" s="79"/>
    </row>
    <row r="110" spans="1:11" ht="31.5" customHeight="1" x14ac:dyDescent="0.25">
      <c r="A110" s="37">
        <v>1</v>
      </c>
      <c r="B110" s="73" t="s">
        <v>85</v>
      </c>
      <c r="C110" s="120">
        <v>1053</v>
      </c>
      <c r="D110" s="113">
        <f t="shared" si="97"/>
        <v>263</v>
      </c>
      <c r="E110" s="120">
        <v>267</v>
      </c>
      <c r="F110" s="120">
        <f t="shared" si="94"/>
        <v>101.52091254752851</v>
      </c>
      <c r="G110" s="663">
        <v>1892.4516000000001</v>
      </c>
      <c r="H110" s="663">
        <f t="shared" si="98"/>
        <v>473</v>
      </c>
      <c r="I110" s="663">
        <v>501.31799999999998</v>
      </c>
      <c r="J110" s="122">
        <f t="shared" si="96"/>
        <v>105.98689217758985</v>
      </c>
      <c r="K110" s="79"/>
    </row>
    <row r="111" spans="1:11" ht="28.5" customHeight="1" x14ac:dyDescent="0.25">
      <c r="A111" s="37">
        <v>1</v>
      </c>
      <c r="B111" s="73" t="s">
        <v>125</v>
      </c>
      <c r="C111" s="120">
        <v>75</v>
      </c>
      <c r="D111" s="113">
        <f t="shared" si="97"/>
        <v>19</v>
      </c>
      <c r="E111" s="120"/>
      <c r="F111" s="120">
        <f t="shared" si="94"/>
        <v>0</v>
      </c>
      <c r="G111" s="663">
        <v>391.06200000000001</v>
      </c>
      <c r="H111" s="663">
        <f t="shared" si="98"/>
        <v>98</v>
      </c>
      <c r="I111" s="663"/>
      <c r="J111" s="122">
        <f t="shared" si="96"/>
        <v>0</v>
      </c>
      <c r="K111" s="79"/>
    </row>
    <row r="112" spans="1:11" ht="27.75" customHeight="1" x14ac:dyDescent="0.25">
      <c r="A112" s="37">
        <v>1</v>
      </c>
      <c r="B112" s="73" t="s">
        <v>126</v>
      </c>
      <c r="C112" s="120">
        <v>29</v>
      </c>
      <c r="D112" s="113">
        <f t="shared" si="97"/>
        <v>7</v>
      </c>
      <c r="E112" s="120"/>
      <c r="F112" s="120">
        <f t="shared" si="94"/>
        <v>0</v>
      </c>
      <c r="G112" s="663">
        <v>151.21063999999998</v>
      </c>
      <c r="H112" s="663">
        <f t="shared" si="98"/>
        <v>38</v>
      </c>
      <c r="I112" s="663"/>
      <c r="J112" s="122">
        <f t="shared" si="96"/>
        <v>0</v>
      </c>
      <c r="K112" s="79"/>
    </row>
    <row r="113" spans="1:11" ht="43.5" customHeight="1" x14ac:dyDescent="0.25">
      <c r="A113" s="37">
        <v>1</v>
      </c>
      <c r="B113" s="248" t="s">
        <v>123</v>
      </c>
      <c r="C113" s="120">
        <f>SUM(C114:C118)</f>
        <v>8353</v>
      </c>
      <c r="D113" s="120">
        <f t="shared" ref="D113:I113" si="99">SUM(D114:D118)</f>
        <v>2090</v>
      </c>
      <c r="E113" s="120">
        <f t="shared" si="99"/>
        <v>2078</v>
      </c>
      <c r="F113" s="120">
        <f t="shared" si="94"/>
        <v>99.425837320574161</v>
      </c>
      <c r="G113" s="663">
        <f>SUM(G114:G118)</f>
        <v>13921.376330000001</v>
      </c>
      <c r="H113" s="663">
        <f t="shared" si="99"/>
        <v>3480</v>
      </c>
      <c r="I113" s="663">
        <f t="shared" si="99"/>
        <v>3192.5993400000002</v>
      </c>
      <c r="J113" s="122">
        <f t="shared" si="96"/>
        <v>91.741360344827598</v>
      </c>
      <c r="K113" s="79"/>
    </row>
    <row r="114" spans="1:11" ht="43.5" customHeight="1" x14ac:dyDescent="0.25">
      <c r="A114" s="37">
        <v>1</v>
      </c>
      <c r="B114" s="73" t="s">
        <v>119</v>
      </c>
      <c r="C114" s="120">
        <v>3528</v>
      </c>
      <c r="D114" s="113">
        <f t="shared" si="97"/>
        <v>882</v>
      </c>
      <c r="E114" s="120">
        <v>919</v>
      </c>
      <c r="F114" s="120">
        <f t="shared" si="94"/>
        <v>104.19501133786848</v>
      </c>
      <c r="G114" s="663">
        <v>5179.8096000000005</v>
      </c>
      <c r="H114" s="663">
        <f t="shared" si="98"/>
        <v>1295</v>
      </c>
      <c r="I114" s="663">
        <v>1357.63804</v>
      </c>
      <c r="J114" s="122">
        <f t="shared" si="96"/>
        <v>104.83691428571429</v>
      </c>
      <c r="K114" s="79"/>
    </row>
    <row r="115" spans="1:11" ht="59.25" customHeight="1" x14ac:dyDescent="0.25">
      <c r="A115" s="37">
        <v>1</v>
      </c>
      <c r="B115" s="73" t="s">
        <v>129</v>
      </c>
      <c r="C115" s="120">
        <v>3970</v>
      </c>
      <c r="D115" s="113">
        <f t="shared" si="97"/>
        <v>993</v>
      </c>
      <c r="E115" s="120">
        <v>685</v>
      </c>
      <c r="F115" s="120">
        <f t="shared" si="94"/>
        <v>68.982880161127895</v>
      </c>
      <c r="G115" s="663">
        <v>7082.8349600000001</v>
      </c>
      <c r="H115" s="663">
        <f t="shared" si="98"/>
        <v>1771</v>
      </c>
      <c r="I115" s="663">
        <v>1216.8546899999999</v>
      </c>
      <c r="J115" s="122">
        <f t="shared" si="96"/>
        <v>68.710033314511563</v>
      </c>
      <c r="K115" s="79"/>
    </row>
    <row r="116" spans="1:11" ht="45" x14ac:dyDescent="0.25">
      <c r="A116" s="37">
        <v>1</v>
      </c>
      <c r="B116" s="73" t="s">
        <v>120</v>
      </c>
      <c r="C116" s="120">
        <v>462</v>
      </c>
      <c r="D116" s="113">
        <f t="shared" si="97"/>
        <v>116</v>
      </c>
      <c r="E116" s="120">
        <v>340</v>
      </c>
      <c r="F116" s="120">
        <f t="shared" si="94"/>
        <v>293.10344827586204</v>
      </c>
      <c r="G116" s="663">
        <v>388.54199999999997</v>
      </c>
      <c r="H116" s="663">
        <f t="shared" si="98"/>
        <v>97</v>
      </c>
      <c r="I116" s="663">
        <v>250.81273000000002</v>
      </c>
      <c r="J116" s="122">
        <f t="shared" si="96"/>
        <v>258.56982474226805</v>
      </c>
      <c r="K116" s="79"/>
    </row>
    <row r="117" spans="1:11" ht="30.75" customHeight="1" x14ac:dyDescent="0.25">
      <c r="A117" s="37">
        <v>1</v>
      </c>
      <c r="B117" s="73" t="s">
        <v>87</v>
      </c>
      <c r="C117" s="120">
        <v>366</v>
      </c>
      <c r="D117" s="113">
        <f t="shared" si="97"/>
        <v>92</v>
      </c>
      <c r="E117" s="120">
        <v>96</v>
      </c>
      <c r="F117" s="120">
        <f t="shared" si="94"/>
        <v>104.34782608695652</v>
      </c>
      <c r="G117" s="663">
        <v>1253.0742</v>
      </c>
      <c r="H117" s="663">
        <f t="shared" si="98"/>
        <v>313</v>
      </c>
      <c r="I117" s="663">
        <v>343.20529999999997</v>
      </c>
      <c r="J117" s="122">
        <f t="shared" si="96"/>
        <v>109.6502555910543</v>
      </c>
      <c r="K117" s="79"/>
    </row>
    <row r="118" spans="1:11" ht="30" customHeight="1" x14ac:dyDescent="0.25">
      <c r="A118" s="37">
        <v>1</v>
      </c>
      <c r="B118" s="316" t="s">
        <v>88</v>
      </c>
      <c r="C118" s="186">
        <v>27</v>
      </c>
      <c r="D118" s="331">
        <f t="shared" si="97"/>
        <v>7</v>
      </c>
      <c r="E118" s="186">
        <v>38</v>
      </c>
      <c r="F118" s="186">
        <f t="shared" si="94"/>
        <v>542.85714285714289</v>
      </c>
      <c r="G118" s="663">
        <v>17.115569999999998</v>
      </c>
      <c r="H118" s="663">
        <f t="shared" si="98"/>
        <v>4</v>
      </c>
      <c r="I118" s="663">
        <v>24.088579999999997</v>
      </c>
      <c r="J118" s="666">
        <f t="shared" si="96"/>
        <v>602.21449999999993</v>
      </c>
      <c r="K118" s="79"/>
    </row>
    <row r="119" spans="1:11" ht="30.75" customHeight="1" thickBot="1" x14ac:dyDescent="0.3">
      <c r="A119" s="37">
        <v>1</v>
      </c>
      <c r="B119" s="123" t="s">
        <v>139</v>
      </c>
      <c r="C119" s="120">
        <v>11406</v>
      </c>
      <c r="D119" s="113">
        <f t="shared" ref="D119" si="100">ROUND(C119/12*$B$3,0)</f>
        <v>2852</v>
      </c>
      <c r="E119" s="120">
        <v>2912</v>
      </c>
      <c r="F119" s="120">
        <f t="shared" ref="F119" si="101">E119/D119*100</f>
        <v>102.10378681626928</v>
      </c>
      <c r="G119" s="663">
        <v>7332.6892800000005</v>
      </c>
      <c r="H119" s="663">
        <f t="shared" ref="H119" si="102">ROUND(G119/12*$B$3,0)</f>
        <v>1833</v>
      </c>
      <c r="I119" s="663">
        <v>1825.5062599999999</v>
      </c>
      <c r="J119" s="122">
        <f t="shared" ref="J119" si="103">I119/H119*100</f>
        <v>99.591176213857054</v>
      </c>
      <c r="K119" s="79"/>
    </row>
    <row r="120" spans="1:11" ht="15.75" thickBot="1" x14ac:dyDescent="0.3">
      <c r="A120" s="37">
        <v>1</v>
      </c>
      <c r="B120" s="332" t="s">
        <v>3</v>
      </c>
      <c r="C120" s="677"/>
      <c r="D120" s="677"/>
      <c r="E120" s="677"/>
      <c r="F120" s="678"/>
      <c r="G120" s="695">
        <f>G113+G108+G119</f>
        <v>30753.729964814811</v>
      </c>
      <c r="H120" s="695">
        <f t="shared" ref="H120:I120" si="104">H113+H108+H119</f>
        <v>7688</v>
      </c>
      <c r="I120" s="695">
        <f t="shared" si="104"/>
        <v>7379.0374200000006</v>
      </c>
      <c r="J120" s="473">
        <f t="shared" si="96"/>
        <v>95.981235952133204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91"/>
      <c r="H121" s="391"/>
      <c r="I121" s="391"/>
      <c r="J121" s="150"/>
      <c r="K121" s="79"/>
    </row>
    <row r="122" spans="1:11" ht="29.25" x14ac:dyDescent="0.25">
      <c r="A122" s="37">
        <v>1</v>
      </c>
      <c r="B122" s="27" t="s">
        <v>73</v>
      </c>
      <c r="C122" s="128"/>
      <c r="D122" s="128"/>
      <c r="E122" s="128"/>
      <c r="F122" s="125"/>
      <c r="G122" s="392"/>
      <c r="H122" s="392"/>
      <c r="I122" s="392"/>
      <c r="J122" s="128"/>
      <c r="K122" s="79"/>
    </row>
    <row r="123" spans="1:11" ht="47.25" customHeight="1" x14ac:dyDescent="0.25">
      <c r="A123" s="37">
        <v>1</v>
      </c>
      <c r="B123" s="219" t="s">
        <v>131</v>
      </c>
      <c r="C123" s="120">
        <f>SUM(C124:C125)</f>
        <v>25350</v>
      </c>
      <c r="D123" s="120">
        <f t="shared" ref="D123:E123" si="105">SUM(D124:D125)</f>
        <v>6338</v>
      </c>
      <c r="E123" s="120">
        <f t="shared" si="105"/>
        <v>6404</v>
      </c>
      <c r="F123" s="120">
        <f>E123/D123*100</f>
        <v>101.04133796150205</v>
      </c>
      <c r="G123" s="663">
        <f>SUM(G124:G125)</f>
        <v>50388.101111111107</v>
      </c>
      <c r="H123" s="663">
        <f t="shared" ref="H123:I123" si="106">SUM(H124:H125)</f>
        <v>12597</v>
      </c>
      <c r="I123" s="663">
        <f t="shared" si="106"/>
        <v>12247.498669999999</v>
      </c>
      <c r="J123" s="120">
        <f t="shared" ref="J123:J130" si="107">I123/H123*100</f>
        <v>97.225519329999202</v>
      </c>
      <c r="K123" s="79"/>
    </row>
    <row r="124" spans="1:11" ht="37.5" customHeight="1" x14ac:dyDescent="0.25">
      <c r="A124" s="37">
        <v>1</v>
      </c>
      <c r="B124" s="73" t="s">
        <v>84</v>
      </c>
      <c r="C124" s="120">
        <v>19500</v>
      </c>
      <c r="D124" s="113">
        <f>ROUND(C124/12*$B$3,0)</f>
        <v>4875</v>
      </c>
      <c r="E124" s="120">
        <v>5836</v>
      </c>
      <c r="F124" s="120">
        <f>E124/D124*100</f>
        <v>119.7128205128205</v>
      </c>
      <c r="G124" s="663">
        <v>39874.481111111105</v>
      </c>
      <c r="H124" s="663">
        <f t="shared" ref="H124:H128" si="108">ROUND(G124/12*$B$3,0)</f>
        <v>9969</v>
      </c>
      <c r="I124" s="663">
        <v>11149.259429999998</v>
      </c>
      <c r="J124" s="120">
        <f t="shared" si="107"/>
        <v>111.83929611796569</v>
      </c>
      <c r="K124" s="79"/>
    </row>
    <row r="125" spans="1:11" ht="27.75" customHeight="1" x14ac:dyDescent="0.25">
      <c r="A125" s="37">
        <v>1</v>
      </c>
      <c r="B125" s="73" t="s">
        <v>85</v>
      </c>
      <c r="C125" s="120">
        <v>5850</v>
      </c>
      <c r="D125" s="113">
        <f>ROUND(C125/12*$B$3,0)</f>
        <v>1463</v>
      </c>
      <c r="E125" s="120">
        <v>568</v>
      </c>
      <c r="F125" s="120">
        <f t="shared" ref="F125:F128" si="109">E125/D125*100</f>
        <v>38.824333561175663</v>
      </c>
      <c r="G125" s="663">
        <v>10513.62</v>
      </c>
      <c r="H125" s="663">
        <f t="shared" si="108"/>
        <v>2628</v>
      </c>
      <c r="I125" s="663">
        <v>1098.2392400000003</v>
      </c>
      <c r="J125" s="120">
        <f t="shared" si="107"/>
        <v>41.789925418569268</v>
      </c>
      <c r="K125" s="79"/>
    </row>
    <row r="126" spans="1:11" ht="27.75" customHeight="1" x14ac:dyDescent="0.25">
      <c r="A126" s="37">
        <v>1</v>
      </c>
      <c r="B126" s="219" t="s">
        <v>123</v>
      </c>
      <c r="C126" s="120">
        <f>SUM(C127)</f>
        <v>6000</v>
      </c>
      <c r="D126" s="120">
        <f t="shared" ref="D126:I126" si="110">SUM(D127)</f>
        <v>1463</v>
      </c>
      <c r="E126" s="120">
        <f t="shared" si="110"/>
        <v>1799</v>
      </c>
      <c r="F126" s="120">
        <f t="shared" si="109"/>
        <v>122.96650717703351</v>
      </c>
      <c r="G126" s="663">
        <f t="shared" si="110"/>
        <v>8809.2000000000007</v>
      </c>
      <c r="H126" s="663">
        <f t="shared" si="110"/>
        <v>2202</v>
      </c>
      <c r="I126" s="663">
        <f t="shared" si="110"/>
        <v>2651.2540599999998</v>
      </c>
      <c r="J126" s="120">
        <f t="shared" si="107"/>
        <v>120.40209173478655</v>
      </c>
      <c r="K126" s="79"/>
    </row>
    <row r="127" spans="1:11" ht="27.75" customHeight="1" x14ac:dyDescent="0.25">
      <c r="A127" s="37">
        <v>1</v>
      </c>
      <c r="B127" s="316" t="s">
        <v>119</v>
      </c>
      <c r="C127" s="186">
        <v>6000</v>
      </c>
      <c r="D127" s="331">
        <f>ROUND(C125/12*$B$3,0)</f>
        <v>1463</v>
      </c>
      <c r="E127" s="355">
        <v>1799</v>
      </c>
      <c r="F127" s="186">
        <f t="shared" si="109"/>
        <v>122.96650717703351</v>
      </c>
      <c r="G127" s="663">
        <v>8809.2000000000007</v>
      </c>
      <c r="H127" s="663">
        <f t="shared" si="108"/>
        <v>2202</v>
      </c>
      <c r="I127" s="663">
        <v>2651.2540599999998</v>
      </c>
      <c r="J127" s="186">
        <f t="shared" si="107"/>
        <v>120.40209173478655</v>
      </c>
      <c r="K127" s="79"/>
    </row>
    <row r="128" spans="1:11" s="112" customFormat="1" ht="27.75" customHeight="1" x14ac:dyDescent="0.25">
      <c r="A128" s="37">
        <v>1</v>
      </c>
      <c r="B128" s="315" t="s">
        <v>139</v>
      </c>
      <c r="C128" s="186">
        <v>57518</v>
      </c>
      <c r="D128" s="331">
        <f>ROUND(C128/12*$B$3,0)</f>
        <v>14380</v>
      </c>
      <c r="E128" s="355">
        <v>15888</v>
      </c>
      <c r="F128" s="186">
        <f t="shared" si="109"/>
        <v>110.48678720445062</v>
      </c>
      <c r="G128" s="663">
        <v>36977.171840000003</v>
      </c>
      <c r="H128" s="663">
        <f t="shared" si="108"/>
        <v>9244</v>
      </c>
      <c r="I128" s="663">
        <v>9882.9</v>
      </c>
      <c r="J128" s="186">
        <f t="shared" si="107"/>
        <v>106.9115101687581</v>
      </c>
      <c r="K128" s="111"/>
    </row>
    <row r="129" spans="1:11" s="112" customFormat="1" ht="27.75" customHeight="1" thickBot="1" x14ac:dyDescent="0.3">
      <c r="A129" s="37">
        <v>1</v>
      </c>
      <c r="B129" s="123" t="s">
        <v>140</v>
      </c>
      <c r="C129" s="120">
        <v>13500</v>
      </c>
      <c r="D129" s="113">
        <f>ROUND(C129/12*$B$3,0)</f>
        <v>3375</v>
      </c>
      <c r="E129" s="120"/>
      <c r="F129" s="120">
        <f t="shared" ref="F129" si="111">E129/D129*100</f>
        <v>0</v>
      </c>
      <c r="G129" s="663"/>
      <c r="H129" s="663">
        <f t="shared" ref="H129" si="112">ROUND(G129/12*$B$3,0)</f>
        <v>0</v>
      </c>
      <c r="I129" s="663"/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73"/>
      <c r="D130" s="473"/>
      <c r="E130" s="473"/>
      <c r="F130" s="678"/>
      <c r="G130" s="691">
        <f>G123+G126+G128</f>
        <v>96174.472951111122</v>
      </c>
      <c r="H130" s="691">
        <f t="shared" ref="H130:I130" si="113">H123+H126+H128</f>
        <v>24043</v>
      </c>
      <c r="I130" s="691">
        <f t="shared" si="113"/>
        <v>24781.652729999998</v>
      </c>
      <c r="J130" s="473">
        <f t="shared" si="107"/>
        <v>103.07221532254709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91"/>
      <c r="H131" s="391"/>
      <c r="I131" s="391"/>
      <c r="J131" s="150"/>
      <c r="K131" s="79"/>
    </row>
    <row r="132" spans="1:11" ht="29.25" x14ac:dyDescent="0.25">
      <c r="A132" s="37">
        <v>1</v>
      </c>
      <c r="B132" s="27" t="s">
        <v>74</v>
      </c>
      <c r="C132" s="128"/>
      <c r="D132" s="128"/>
      <c r="E132" s="128"/>
      <c r="F132" s="125"/>
      <c r="G132" s="392"/>
      <c r="H132" s="392"/>
      <c r="I132" s="392"/>
      <c r="J132" s="128"/>
      <c r="K132" s="79"/>
    </row>
    <row r="133" spans="1:11" ht="36" customHeight="1" x14ac:dyDescent="0.25">
      <c r="A133" s="37">
        <v>1</v>
      </c>
      <c r="B133" s="219" t="s">
        <v>131</v>
      </c>
      <c r="C133" s="120">
        <f>SUM(C134:C137)</f>
        <v>5396</v>
      </c>
      <c r="D133" s="113">
        <f t="shared" ref="D133" si="114">SUM(D134:D137)</f>
        <v>1350</v>
      </c>
      <c r="E133" s="120">
        <f t="shared" ref="E133" si="115">SUM(E134:E137)</f>
        <v>1247</v>
      </c>
      <c r="F133" s="120">
        <f>E133/D133*100</f>
        <v>92.370370370370367</v>
      </c>
      <c r="G133" s="663">
        <f>SUM(G134:G137)</f>
        <v>10870.216619259258</v>
      </c>
      <c r="H133" s="663">
        <f t="shared" ref="H133:I133" si="116">SUM(H134:H137)</f>
        <v>2718</v>
      </c>
      <c r="I133" s="663">
        <f t="shared" si="116"/>
        <v>2456.5641399999995</v>
      </c>
      <c r="J133" s="120">
        <f t="shared" ref="J133:J154" si="117">I133/H133*100</f>
        <v>90.381314937453993</v>
      </c>
      <c r="K133" s="79"/>
    </row>
    <row r="134" spans="1:11" ht="26.25" customHeight="1" x14ac:dyDescent="0.25">
      <c r="A134" s="37">
        <v>1</v>
      </c>
      <c r="B134" s="73" t="s">
        <v>84</v>
      </c>
      <c r="C134" s="120">
        <v>4100</v>
      </c>
      <c r="D134" s="113">
        <f t="shared" ref="D134:D142" si="118">ROUND(C134/12*$B$3,0)</f>
        <v>1025</v>
      </c>
      <c r="E134" s="120">
        <v>910</v>
      </c>
      <c r="F134" s="120">
        <f>E134/D134*100</f>
        <v>88.780487804878049</v>
      </c>
      <c r="G134" s="663">
        <v>8383.8652592592571</v>
      </c>
      <c r="H134" s="663">
        <f t="shared" ref="H134:H143" si="119">ROUND(G134/12*$B$3,0)</f>
        <v>2096</v>
      </c>
      <c r="I134" s="663">
        <v>1782.7771099999998</v>
      </c>
      <c r="J134" s="120">
        <f t="shared" si="117"/>
        <v>85.056159828244262</v>
      </c>
      <c r="K134" s="79"/>
    </row>
    <row r="135" spans="1:11" ht="27" customHeight="1" x14ac:dyDescent="0.25">
      <c r="A135" s="37">
        <v>1</v>
      </c>
      <c r="B135" s="73" t="s">
        <v>85</v>
      </c>
      <c r="C135" s="120">
        <v>1250</v>
      </c>
      <c r="D135" s="113">
        <f t="shared" si="118"/>
        <v>313</v>
      </c>
      <c r="E135" s="120">
        <v>337</v>
      </c>
      <c r="F135" s="120">
        <f>E135/D135*100</f>
        <v>107.66773162939299</v>
      </c>
      <c r="G135" s="663">
        <v>2246.5</v>
      </c>
      <c r="H135" s="663">
        <f t="shared" si="119"/>
        <v>562</v>
      </c>
      <c r="I135" s="663">
        <v>673.78702999999996</v>
      </c>
      <c r="J135" s="120">
        <f t="shared" si="117"/>
        <v>119.89093060498219</v>
      </c>
      <c r="K135" s="79"/>
    </row>
    <row r="136" spans="1:11" ht="42.75" customHeight="1" x14ac:dyDescent="0.25">
      <c r="A136" s="37">
        <v>1</v>
      </c>
      <c r="B136" s="73" t="s">
        <v>125</v>
      </c>
      <c r="C136" s="120"/>
      <c r="D136" s="113">
        <f t="shared" si="118"/>
        <v>0</v>
      </c>
      <c r="E136" s="120"/>
      <c r="F136" s="120"/>
      <c r="G136" s="663"/>
      <c r="H136" s="663">
        <f t="shared" si="119"/>
        <v>0</v>
      </c>
      <c r="I136" s="663"/>
      <c r="J136" s="120" t="e">
        <f t="shared" si="117"/>
        <v>#DIV/0!</v>
      </c>
      <c r="K136" s="79"/>
    </row>
    <row r="137" spans="1:11" ht="38.25" customHeight="1" x14ac:dyDescent="0.25">
      <c r="A137" s="37">
        <v>1</v>
      </c>
      <c r="B137" s="73" t="s">
        <v>126</v>
      </c>
      <c r="C137" s="120">
        <v>46</v>
      </c>
      <c r="D137" s="113">
        <f t="shared" si="118"/>
        <v>12</v>
      </c>
      <c r="E137" s="120"/>
      <c r="F137" s="120">
        <f t="shared" ref="F137:F143" si="120">E137/D137*100</f>
        <v>0</v>
      </c>
      <c r="G137" s="663">
        <v>239.85136</v>
      </c>
      <c r="H137" s="663">
        <f t="shared" si="119"/>
        <v>60</v>
      </c>
      <c r="I137" s="663"/>
      <c r="J137" s="120">
        <f t="shared" si="117"/>
        <v>0</v>
      </c>
      <c r="K137" s="79"/>
    </row>
    <row r="138" spans="1:11" ht="47.25" customHeight="1" x14ac:dyDescent="0.25">
      <c r="A138" s="37">
        <v>1</v>
      </c>
      <c r="B138" s="248" t="s">
        <v>123</v>
      </c>
      <c r="C138" s="120">
        <f>SUM(C139:C143)</f>
        <v>7370</v>
      </c>
      <c r="D138" s="120">
        <f t="shared" ref="D138:I138" si="121">SUM(D139:D143)</f>
        <v>1844</v>
      </c>
      <c r="E138" s="120">
        <f t="shared" si="121"/>
        <v>1219</v>
      </c>
      <c r="F138" s="120">
        <f t="shared" si="120"/>
        <v>66.106290672451195</v>
      </c>
      <c r="G138" s="663">
        <f t="shared" si="121"/>
        <v>12690.289699999999</v>
      </c>
      <c r="H138" s="663">
        <f t="shared" si="121"/>
        <v>3172</v>
      </c>
      <c r="I138" s="663">
        <f t="shared" si="121"/>
        <v>1840.4114200000001</v>
      </c>
      <c r="J138" s="120">
        <f t="shared" si="117"/>
        <v>58.020536569987392</v>
      </c>
      <c r="K138" s="79"/>
    </row>
    <row r="139" spans="1:11" ht="47.25" customHeight="1" x14ac:dyDescent="0.25">
      <c r="A139" s="37">
        <v>1</v>
      </c>
      <c r="B139" s="73" t="s">
        <v>119</v>
      </c>
      <c r="C139" s="120">
        <v>280</v>
      </c>
      <c r="D139" s="113">
        <f t="shared" si="118"/>
        <v>70</v>
      </c>
      <c r="E139" s="120">
        <v>45</v>
      </c>
      <c r="F139" s="120">
        <f t="shared" si="120"/>
        <v>64.285714285714292</v>
      </c>
      <c r="G139" s="663">
        <v>411.096</v>
      </c>
      <c r="H139" s="663">
        <f t="shared" si="119"/>
        <v>103</v>
      </c>
      <c r="I139" s="663">
        <v>67.871940000000009</v>
      </c>
      <c r="J139" s="120"/>
      <c r="K139" s="79"/>
    </row>
    <row r="140" spans="1:11" ht="45" customHeight="1" x14ac:dyDescent="0.25">
      <c r="A140" s="37">
        <v>1</v>
      </c>
      <c r="B140" s="73" t="s">
        <v>129</v>
      </c>
      <c r="C140" s="120">
        <v>4250</v>
      </c>
      <c r="D140" s="113">
        <f t="shared" si="118"/>
        <v>1063</v>
      </c>
      <c r="E140" s="120">
        <v>548</v>
      </c>
      <c r="F140" s="120">
        <f t="shared" si="120"/>
        <v>51.552210724364997</v>
      </c>
      <c r="G140" s="663">
        <v>8930.1551999999992</v>
      </c>
      <c r="H140" s="663">
        <f t="shared" si="119"/>
        <v>2233</v>
      </c>
      <c r="I140" s="663">
        <v>1317.7576000000001</v>
      </c>
      <c r="J140" s="120">
        <f t="shared" si="117"/>
        <v>59.012879534258857</v>
      </c>
      <c r="K140" s="79"/>
    </row>
    <row r="141" spans="1:11" ht="45" customHeight="1" x14ac:dyDescent="0.25">
      <c r="A141" s="37">
        <v>1</v>
      </c>
      <c r="B141" s="73" t="s">
        <v>120</v>
      </c>
      <c r="C141" s="120">
        <v>2090</v>
      </c>
      <c r="D141" s="113">
        <f t="shared" si="118"/>
        <v>523</v>
      </c>
      <c r="E141" s="120">
        <v>89</v>
      </c>
      <c r="F141" s="120">
        <f t="shared" si="120"/>
        <v>17.01720841300191</v>
      </c>
      <c r="G141" s="663">
        <v>1757.69</v>
      </c>
      <c r="H141" s="663">
        <f t="shared" si="119"/>
        <v>439</v>
      </c>
      <c r="I141" s="663">
        <v>76.892390000000006</v>
      </c>
      <c r="J141" s="120">
        <f t="shared" si="117"/>
        <v>17.515350797266514</v>
      </c>
      <c r="K141" s="79"/>
    </row>
    <row r="142" spans="1:11" ht="32.25" customHeight="1" x14ac:dyDescent="0.25">
      <c r="A142" s="37">
        <v>1</v>
      </c>
      <c r="B142" s="73" t="s">
        <v>87</v>
      </c>
      <c r="C142" s="120">
        <v>400</v>
      </c>
      <c r="D142" s="113">
        <f t="shared" si="118"/>
        <v>100</v>
      </c>
      <c r="E142" s="120">
        <v>15</v>
      </c>
      <c r="F142" s="120">
        <f t="shared" si="120"/>
        <v>15</v>
      </c>
      <c r="G142" s="663">
        <v>1369.48</v>
      </c>
      <c r="H142" s="663">
        <f t="shared" si="119"/>
        <v>342</v>
      </c>
      <c r="I142" s="663">
        <v>46.98847</v>
      </c>
      <c r="J142" s="120">
        <f t="shared" si="117"/>
        <v>13.739318713450292</v>
      </c>
      <c r="K142" s="79"/>
    </row>
    <row r="143" spans="1:11" ht="36" customHeight="1" x14ac:dyDescent="0.25">
      <c r="A143" s="37">
        <v>1</v>
      </c>
      <c r="B143" s="316" t="s">
        <v>88</v>
      </c>
      <c r="C143" s="186">
        <v>350</v>
      </c>
      <c r="D143" s="331">
        <f t="shared" ref="D143:D144" si="122">ROUND(C143/12*$B$3,0)</f>
        <v>88</v>
      </c>
      <c r="E143" s="186">
        <v>522</v>
      </c>
      <c r="F143" s="186">
        <f t="shared" si="120"/>
        <v>593.18181818181813</v>
      </c>
      <c r="G143" s="663">
        <v>221.86850000000001</v>
      </c>
      <c r="H143" s="663">
        <f t="shared" si="119"/>
        <v>55</v>
      </c>
      <c r="I143" s="663">
        <v>330.90102000000002</v>
      </c>
      <c r="J143" s="186">
        <f t="shared" si="117"/>
        <v>601.63821818181816</v>
      </c>
      <c r="K143" s="79"/>
    </row>
    <row r="144" spans="1:11" ht="32.25" customHeight="1" thickBot="1" x14ac:dyDescent="0.3">
      <c r="A144" s="37">
        <v>1</v>
      </c>
      <c r="B144" s="123" t="s">
        <v>139</v>
      </c>
      <c r="C144" s="120">
        <v>11614</v>
      </c>
      <c r="D144" s="113">
        <f t="shared" si="122"/>
        <v>2904</v>
      </c>
      <c r="E144" s="120">
        <v>3048</v>
      </c>
      <c r="F144" s="120">
        <f t="shared" ref="F144" si="123">E144/D144*100</f>
        <v>104.95867768595042</v>
      </c>
      <c r="G144" s="663">
        <v>7466.4083200000005</v>
      </c>
      <c r="H144" s="663">
        <f t="shared" ref="H144" si="124">ROUND(G144/12*$B$3,0)</f>
        <v>1867</v>
      </c>
      <c r="I144" s="663">
        <v>1958.8692200000003</v>
      </c>
      <c r="J144" s="120">
        <f t="shared" ref="J144" si="125">I144/H144*100</f>
        <v>104.92068666309589</v>
      </c>
      <c r="K144" s="79"/>
    </row>
    <row r="145" spans="1:11" ht="15.75" thickBot="1" x14ac:dyDescent="0.3">
      <c r="A145" s="37">
        <v>1</v>
      </c>
      <c r="B145" s="233" t="s">
        <v>3</v>
      </c>
      <c r="C145" s="677"/>
      <c r="D145" s="677"/>
      <c r="E145" s="677"/>
      <c r="F145" s="678"/>
      <c r="G145" s="695">
        <f>G138+G133+G144</f>
        <v>31026.914639259259</v>
      </c>
      <c r="H145" s="695">
        <f t="shared" ref="H145:I145" si="126">H138+H133+H144</f>
        <v>7757</v>
      </c>
      <c r="I145" s="695">
        <f t="shared" si="126"/>
        <v>6255.8447800000004</v>
      </c>
      <c r="J145" s="473">
        <f t="shared" si="117"/>
        <v>80.647734691246626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91"/>
      <c r="H146" s="391"/>
      <c r="I146" s="391"/>
      <c r="J146" s="150"/>
      <c r="K146" s="79"/>
    </row>
    <row r="147" spans="1:11" ht="29.25" x14ac:dyDescent="0.25">
      <c r="A147" s="37">
        <v>1</v>
      </c>
      <c r="B147" s="75" t="s">
        <v>75</v>
      </c>
      <c r="C147" s="125"/>
      <c r="D147" s="125"/>
      <c r="E147" s="125"/>
      <c r="F147" s="125"/>
      <c r="G147" s="392"/>
      <c r="H147" s="392"/>
      <c r="I147" s="392"/>
      <c r="J147" s="120"/>
      <c r="K147" s="79"/>
    </row>
    <row r="148" spans="1:11" ht="30" x14ac:dyDescent="0.25">
      <c r="A148" s="37">
        <v>1</v>
      </c>
      <c r="B148" s="248" t="s">
        <v>131</v>
      </c>
      <c r="C148" s="120">
        <f>SUM(C149:C150)</f>
        <v>11666</v>
      </c>
      <c r="D148" s="120">
        <f t="shared" ref="D148:E148" si="127">SUM(D149:D150)</f>
        <v>2917</v>
      </c>
      <c r="E148" s="120">
        <f t="shared" si="127"/>
        <v>2610</v>
      </c>
      <c r="F148" s="120">
        <f>E148/D148*100</f>
        <v>89.475488515598229</v>
      </c>
      <c r="G148" s="389">
        <f>SUM(G149:G150)</f>
        <v>23180.083155555552</v>
      </c>
      <c r="H148" s="389">
        <f t="shared" ref="H148:I148" si="128">SUM(H149:H150)</f>
        <v>5795</v>
      </c>
      <c r="I148" s="389">
        <f t="shared" si="128"/>
        <v>5483.6932000000006</v>
      </c>
      <c r="J148" s="120">
        <f t="shared" si="117"/>
        <v>94.62801035375324</v>
      </c>
      <c r="K148" s="79"/>
    </row>
    <row r="149" spans="1:11" ht="30" x14ac:dyDescent="0.25">
      <c r="A149" s="37">
        <v>1</v>
      </c>
      <c r="B149" s="73" t="s">
        <v>84</v>
      </c>
      <c r="C149" s="120">
        <v>8940</v>
      </c>
      <c r="D149" s="113">
        <f t="shared" ref="D149:D152" si="129">ROUND(C149/12*$B$3,0)</f>
        <v>2235</v>
      </c>
      <c r="E149" s="120">
        <v>1810</v>
      </c>
      <c r="F149" s="120">
        <f>E149/D149*100</f>
        <v>80.984340044742737</v>
      </c>
      <c r="G149" s="389">
        <v>18280.915955555553</v>
      </c>
      <c r="H149" s="696">
        <f t="shared" ref="H149:H152" si="130">ROUND(G149/12*$B$3,0)</f>
        <v>4570</v>
      </c>
      <c r="I149" s="389">
        <v>3914.9309900000003</v>
      </c>
      <c r="J149" s="120">
        <f t="shared" si="117"/>
        <v>85.66588599562364</v>
      </c>
      <c r="K149" s="79"/>
    </row>
    <row r="150" spans="1:11" ht="30" x14ac:dyDescent="0.25">
      <c r="A150" s="37">
        <v>1</v>
      </c>
      <c r="B150" s="316" t="s">
        <v>85</v>
      </c>
      <c r="C150" s="186">
        <v>2726</v>
      </c>
      <c r="D150" s="331">
        <f t="shared" si="129"/>
        <v>682</v>
      </c>
      <c r="E150" s="186">
        <v>800</v>
      </c>
      <c r="F150" s="186">
        <f>E150/D150*100</f>
        <v>117.30205278592376</v>
      </c>
      <c r="G150" s="412">
        <v>4899.167199999999</v>
      </c>
      <c r="H150" s="696">
        <f t="shared" si="130"/>
        <v>1225</v>
      </c>
      <c r="I150" s="412">
        <v>1568.7622100000001</v>
      </c>
      <c r="J150" s="120">
        <f t="shared" si="117"/>
        <v>128.0622212244898</v>
      </c>
      <c r="K150" s="79"/>
    </row>
    <row r="151" spans="1:11" ht="30" x14ac:dyDescent="0.25">
      <c r="A151" s="37">
        <v>1</v>
      </c>
      <c r="B151" s="248" t="s">
        <v>123</v>
      </c>
      <c r="C151" s="120">
        <f>SUM(C152)</f>
        <v>480</v>
      </c>
      <c r="D151" s="120">
        <f t="shared" ref="D151:I151" si="131">SUM(D152)</f>
        <v>120</v>
      </c>
      <c r="E151" s="120">
        <f t="shared" si="131"/>
        <v>167</v>
      </c>
      <c r="F151" s="120">
        <f t="shared" ref="F151:F152" si="132">E151/D151*100</f>
        <v>139.16666666666666</v>
      </c>
      <c r="G151" s="385">
        <f t="shared" si="131"/>
        <v>704.73599999999999</v>
      </c>
      <c r="H151" s="385">
        <f t="shared" si="131"/>
        <v>176</v>
      </c>
      <c r="I151" s="385">
        <f t="shared" si="131"/>
        <v>230.751</v>
      </c>
      <c r="J151" s="120">
        <f t="shared" si="117"/>
        <v>131.10852272727274</v>
      </c>
      <c r="K151" s="79"/>
    </row>
    <row r="152" spans="1:11" ht="30" x14ac:dyDescent="0.25">
      <c r="A152" s="37">
        <v>1</v>
      </c>
      <c r="B152" s="316" t="s">
        <v>119</v>
      </c>
      <c r="C152" s="353">
        <v>480</v>
      </c>
      <c r="D152" s="331">
        <f t="shared" si="129"/>
        <v>120</v>
      </c>
      <c r="E152" s="353">
        <v>167</v>
      </c>
      <c r="F152" s="186">
        <f t="shared" si="132"/>
        <v>139.16666666666666</v>
      </c>
      <c r="G152" s="644">
        <v>704.73599999999999</v>
      </c>
      <c r="H152" s="696">
        <f t="shared" si="130"/>
        <v>176</v>
      </c>
      <c r="I152" s="644">
        <v>230.751</v>
      </c>
      <c r="J152" s="186">
        <f t="shared" si="117"/>
        <v>131.10852272727274</v>
      </c>
      <c r="K152" s="79"/>
    </row>
    <row r="153" spans="1:11" s="112" customFormat="1" ht="30.75" thickBot="1" x14ac:dyDescent="0.3">
      <c r="A153" s="37">
        <v>1</v>
      </c>
      <c r="B153" s="315" t="s">
        <v>139</v>
      </c>
      <c r="C153" s="186">
        <v>14000</v>
      </c>
      <c r="D153" s="331">
        <f t="shared" ref="D153" si="133">ROUND(C153/12*$B$3,0)</f>
        <v>3500</v>
      </c>
      <c r="E153" s="186">
        <v>3594</v>
      </c>
      <c r="F153" s="186">
        <f>E153/D153*100</f>
        <v>102.6857142857143</v>
      </c>
      <c r="G153" s="412">
        <v>9000.32</v>
      </c>
      <c r="H153" s="696">
        <f t="shared" ref="H153" si="134">ROUND(G153/12*$B$3,0)</f>
        <v>2250</v>
      </c>
      <c r="I153" s="412">
        <v>2298.33698</v>
      </c>
      <c r="J153" s="120">
        <f t="shared" ref="J153" si="135">I153/H153*100</f>
        <v>102.14831022222222</v>
      </c>
      <c r="K153" s="111"/>
    </row>
    <row r="154" spans="1:11" ht="15.75" thickBot="1" x14ac:dyDescent="0.3">
      <c r="A154" s="37">
        <v>1</v>
      </c>
      <c r="B154" s="417" t="s">
        <v>3</v>
      </c>
      <c r="C154" s="677"/>
      <c r="D154" s="677"/>
      <c r="E154" s="677"/>
      <c r="F154" s="678"/>
      <c r="G154" s="679">
        <f>G148+G151+G153</f>
        <v>32885.139155555553</v>
      </c>
      <c r="H154" s="679">
        <f t="shared" ref="H154:I154" si="136">H148+H151+H153</f>
        <v>8221</v>
      </c>
      <c r="I154" s="679">
        <f t="shared" si="136"/>
        <v>8012.7811800000009</v>
      </c>
      <c r="J154" s="473">
        <f t="shared" si="117"/>
        <v>97.467232453472818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91"/>
      <c r="H155" s="391"/>
      <c r="I155" s="391"/>
      <c r="J155" s="150"/>
      <c r="K155" s="79"/>
    </row>
    <row r="156" spans="1:11" ht="33" customHeight="1" x14ac:dyDescent="0.25">
      <c r="A156" s="37">
        <v>1</v>
      </c>
      <c r="B156" s="75" t="s">
        <v>89</v>
      </c>
      <c r="C156" s="125"/>
      <c r="D156" s="125"/>
      <c r="E156" s="125"/>
      <c r="F156" s="125"/>
      <c r="G156" s="385"/>
      <c r="H156" s="385"/>
      <c r="I156" s="385"/>
      <c r="J156" s="120"/>
      <c r="K156" s="79"/>
    </row>
    <row r="157" spans="1:11" ht="30" x14ac:dyDescent="0.25">
      <c r="A157" s="37">
        <v>1</v>
      </c>
      <c r="B157" s="219" t="s">
        <v>131</v>
      </c>
      <c r="C157" s="120">
        <f>SUM(C158:C159)</f>
        <v>147</v>
      </c>
      <c r="D157" s="120">
        <f t="shared" ref="D157" si="137">SUM(D158:D159)</f>
        <v>37</v>
      </c>
      <c r="E157" s="120">
        <f t="shared" ref="E157" si="138">SUM(E158:E159)</f>
        <v>91</v>
      </c>
      <c r="F157" s="120">
        <f t="shared" ref="F157:F162" si="139">E157/D157*100</f>
        <v>245.94594594594597</v>
      </c>
      <c r="G157" s="663">
        <f>SUM(G158:G159)</f>
        <v>766.48152000000005</v>
      </c>
      <c r="H157" s="663">
        <f>SUM(H158:H159)</f>
        <v>192</v>
      </c>
      <c r="I157" s="663">
        <f t="shared" ref="I157" si="140">SUM(I158:I159)</f>
        <v>474.48856000000001</v>
      </c>
      <c r="J157" s="122">
        <f t="shared" ref="J157:J164" si="141">I157/H157*100</f>
        <v>247.12945833333336</v>
      </c>
      <c r="K157" s="79"/>
    </row>
    <row r="158" spans="1:11" ht="30" x14ac:dyDescent="0.25">
      <c r="A158" s="37">
        <v>1</v>
      </c>
      <c r="B158" s="73" t="s">
        <v>125</v>
      </c>
      <c r="C158" s="120">
        <v>78</v>
      </c>
      <c r="D158" s="113">
        <f t="shared" ref="D158:D159" si="142">ROUND(C158/12*$B$3,0)</f>
        <v>20</v>
      </c>
      <c r="E158" s="120">
        <v>86</v>
      </c>
      <c r="F158" s="120">
        <f t="shared" si="139"/>
        <v>430</v>
      </c>
      <c r="G158" s="663">
        <v>406.70447999999999</v>
      </c>
      <c r="H158" s="663">
        <f t="shared" ref="H158:H162" si="143">ROUND(G158/12*$B$3,0)</f>
        <v>102</v>
      </c>
      <c r="I158" s="663">
        <v>448.41775999999999</v>
      </c>
      <c r="J158" s="122">
        <f t="shared" si="141"/>
        <v>439.62525490196083</v>
      </c>
      <c r="K158" s="79"/>
    </row>
    <row r="159" spans="1:11" ht="30" x14ac:dyDescent="0.25">
      <c r="A159" s="37">
        <v>1</v>
      </c>
      <c r="B159" s="73" t="s">
        <v>126</v>
      </c>
      <c r="C159" s="120">
        <v>69</v>
      </c>
      <c r="D159" s="113">
        <f t="shared" si="142"/>
        <v>17</v>
      </c>
      <c r="E159" s="120">
        <v>5</v>
      </c>
      <c r="F159" s="120">
        <f t="shared" si="139"/>
        <v>29.411764705882355</v>
      </c>
      <c r="G159" s="663">
        <v>359.77704</v>
      </c>
      <c r="H159" s="663">
        <f t="shared" si="143"/>
        <v>90</v>
      </c>
      <c r="I159" s="663">
        <v>26.070799999999998</v>
      </c>
      <c r="J159" s="122">
        <f t="shared" si="141"/>
        <v>28.967555555555553</v>
      </c>
      <c r="K159" s="79"/>
    </row>
    <row r="160" spans="1:11" ht="30" customHeight="1" x14ac:dyDescent="0.25">
      <c r="A160" s="37">
        <v>1</v>
      </c>
      <c r="B160" s="219" t="s">
        <v>123</v>
      </c>
      <c r="C160" s="120">
        <f>SUM(C161:C162)</f>
        <v>17601</v>
      </c>
      <c r="D160" s="120">
        <f t="shared" ref="D160:I160" si="144">SUM(D161:D162)</f>
        <v>4401</v>
      </c>
      <c r="E160" s="120">
        <f t="shared" si="144"/>
        <v>4060</v>
      </c>
      <c r="F160" s="120">
        <f t="shared" si="139"/>
        <v>92.251760963417411</v>
      </c>
      <c r="G160" s="663">
        <f>SUM(G161:G162)</f>
        <v>29671.413780000003</v>
      </c>
      <c r="H160" s="663">
        <f t="shared" si="144"/>
        <v>7417</v>
      </c>
      <c r="I160" s="663">
        <f t="shared" si="144"/>
        <v>7843.1234100000001</v>
      </c>
      <c r="J160" s="120">
        <f t="shared" si="141"/>
        <v>105.74522596737226</v>
      </c>
      <c r="K160" s="79"/>
    </row>
    <row r="161" spans="1:11" ht="60" x14ac:dyDescent="0.25">
      <c r="A161" s="37">
        <v>1</v>
      </c>
      <c r="B161" s="73" t="s">
        <v>129</v>
      </c>
      <c r="C161" s="120">
        <v>14950</v>
      </c>
      <c r="D161" s="113">
        <f t="shared" ref="D161:D163" si="145">ROUND(C161/12*$B$3,0)</f>
        <v>3738</v>
      </c>
      <c r="E161" s="113">
        <v>2923</v>
      </c>
      <c r="F161" s="120">
        <f t="shared" si="139"/>
        <v>78.19689673622257</v>
      </c>
      <c r="G161" s="663">
        <v>27441.922780000001</v>
      </c>
      <c r="H161" s="663">
        <f t="shared" si="143"/>
        <v>6860</v>
      </c>
      <c r="I161" s="663">
        <v>6833.1160600000003</v>
      </c>
      <c r="J161" s="120">
        <f t="shared" si="141"/>
        <v>99.608105830903796</v>
      </c>
      <c r="K161" s="79"/>
    </row>
    <row r="162" spans="1:11" ht="45" x14ac:dyDescent="0.25">
      <c r="A162" s="37">
        <v>1</v>
      </c>
      <c r="B162" s="316" t="s">
        <v>120</v>
      </c>
      <c r="C162" s="186">
        <v>2651</v>
      </c>
      <c r="D162" s="331">
        <f t="shared" si="145"/>
        <v>663</v>
      </c>
      <c r="E162" s="718">
        <v>1137</v>
      </c>
      <c r="F162" s="186">
        <f t="shared" si="139"/>
        <v>171.49321266968326</v>
      </c>
      <c r="G162" s="663">
        <v>2229.491</v>
      </c>
      <c r="H162" s="663">
        <f t="shared" si="143"/>
        <v>557</v>
      </c>
      <c r="I162" s="663">
        <v>1010.0073500000003</v>
      </c>
      <c r="J162" s="186">
        <f t="shared" si="141"/>
        <v>181.32986535008982</v>
      </c>
      <c r="K162" s="79"/>
    </row>
    <row r="163" spans="1:11" s="112" customFormat="1" ht="30.75" thickBot="1" x14ac:dyDescent="0.3">
      <c r="A163" s="37">
        <v>1</v>
      </c>
      <c r="B163" s="123" t="s">
        <v>139</v>
      </c>
      <c r="C163" s="120">
        <v>13200</v>
      </c>
      <c r="D163" s="113">
        <f t="shared" si="145"/>
        <v>3300</v>
      </c>
      <c r="E163" s="120">
        <v>3043</v>
      </c>
      <c r="F163" s="120">
        <f t="shared" ref="F163" si="146">E163/D163*100</f>
        <v>92.212121212121218</v>
      </c>
      <c r="G163" s="663">
        <v>8486.0159999999996</v>
      </c>
      <c r="H163" s="663">
        <f t="shared" ref="H163" si="147">ROUND(G163/12*$B$3,0)</f>
        <v>2122</v>
      </c>
      <c r="I163" s="663">
        <v>1956.2838399999998</v>
      </c>
      <c r="J163" s="122">
        <f t="shared" ref="J163" si="148">I163/H163*100</f>
        <v>92.190567389255406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73"/>
      <c r="D164" s="473"/>
      <c r="E164" s="697"/>
      <c r="F164" s="698"/>
      <c r="G164" s="695">
        <f>G160+G157+G163</f>
        <v>38923.911300000007</v>
      </c>
      <c r="H164" s="695">
        <f t="shared" ref="H164:I164" si="149">H160+H157+H163</f>
        <v>9731</v>
      </c>
      <c r="I164" s="695">
        <f t="shared" si="149"/>
        <v>10273.89581</v>
      </c>
      <c r="J164" s="473">
        <f t="shared" si="141"/>
        <v>105.57903411776796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94"/>
      <c r="H165" s="394"/>
      <c r="I165" s="394"/>
      <c r="J165" s="699"/>
      <c r="K165" s="79"/>
    </row>
    <row r="166" spans="1:11" ht="43.5" customHeight="1" x14ac:dyDescent="0.25">
      <c r="A166" s="37">
        <v>1</v>
      </c>
      <c r="B166" s="75" t="s">
        <v>90</v>
      </c>
      <c r="C166" s="125"/>
      <c r="D166" s="125"/>
      <c r="E166" s="125"/>
      <c r="F166" s="125"/>
      <c r="G166" s="385"/>
      <c r="H166" s="385"/>
      <c r="I166" s="385"/>
      <c r="J166" s="120"/>
      <c r="K166" s="79"/>
    </row>
    <row r="167" spans="1:11" ht="43.5" customHeight="1" x14ac:dyDescent="0.25">
      <c r="A167" s="37">
        <v>1</v>
      </c>
      <c r="B167" s="219" t="s">
        <v>131</v>
      </c>
      <c r="C167" s="120">
        <f>SUM(C168:C169)</f>
        <v>139</v>
      </c>
      <c r="D167" s="120">
        <f t="shared" ref="D167" si="150">SUM(D168:D169)</f>
        <v>35</v>
      </c>
      <c r="E167" s="120">
        <f t="shared" ref="E167" si="151">SUM(E168:E169)</f>
        <v>155</v>
      </c>
      <c r="F167" s="120">
        <f t="shared" ref="F167:F172" si="152">E167/D167*100</f>
        <v>442.85714285714289</v>
      </c>
      <c r="G167" s="663">
        <f>SUM(G168:G169)</f>
        <v>724.76823999999999</v>
      </c>
      <c r="H167" s="663">
        <f t="shared" ref="H167:I167" si="153">SUM(H168:H169)</f>
        <v>181</v>
      </c>
      <c r="I167" s="663">
        <f t="shared" si="153"/>
        <v>808.19479999999999</v>
      </c>
      <c r="J167" s="122">
        <f t="shared" ref="J167:J174" si="154">I167/H167*100</f>
        <v>446.51646408839775</v>
      </c>
      <c r="K167" s="79"/>
    </row>
    <row r="168" spans="1:11" ht="45.75" customHeight="1" x14ac:dyDescent="0.25">
      <c r="A168" s="37">
        <v>1</v>
      </c>
      <c r="B168" s="73" t="s">
        <v>125</v>
      </c>
      <c r="C168" s="120">
        <v>70</v>
      </c>
      <c r="D168" s="113">
        <f t="shared" ref="D168:D169" si="155">ROUND(C168/12*$B$3,0)</f>
        <v>18</v>
      </c>
      <c r="E168" s="120">
        <v>74</v>
      </c>
      <c r="F168" s="120">
        <f t="shared" si="152"/>
        <v>411.11111111111109</v>
      </c>
      <c r="G168" s="663">
        <v>364.99119999999999</v>
      </c>
      <c r="H168" s="663">
        <f t="shared" ref="H168:H172" si="156">ROUND(G168/12*$B$3,0)</f>
        <v>91</v>
      </c>
      <c r="I168" s="663">
        <v>385.84784000000002</v>
      </c>
      <c r="J168" s="122">
        <f t="shared" si="154"/>
        <v>424.00861538461544</v>
      </c>
      <c r="K168" s="79"/>
    </row>
    <row r="169" spans="1:11" ht="31.5" customHeight="1" x14ac:dyDescent="0.25">
      <c r="A169" s="37">
        <v>1</v>
      </c>
      <c r="B169" s="73" t="s">
        <v>126</v>
      </c>
      <c r="C169" s="120">
        <v>69</v>
      </c>
      <c r="D169" s="113">
        <f t="shared" si="155"/>
        <v>17</v>
      </c>
      <c r="E169" s="120">
        <v>81</v>
      </c>
      <c r="F169" s="120">
        <f t="shared" si="152"/>
        <v>476.47058823529409</v>
      </c>
      <c r="G169" s="663">
        <v>359.77704</v>
      </c>
      <c r="H169" s="663">
        <f t="shared" si="156"/>
        <v>90</v>
      </c>
      <c r="I169" s="663">
        <v>422.34696000000002</v>
      </c>
      <c r="J169" s="122">
        <f t="shared" si="154"/>
        <v>469.27440000000001</v>
      </c>
      <c r="K169" s="79"/>
    </row>
    <row r="170" spans="1:11" ht="37.5" customHeight="1" x14ac:dyDescent="0.25">
      <c r="A170" s="37">
        <v>1</v>
      </c>
      <c r="B170" s="219" t="s">
        <v>123</v>
      </c>
      <c r="C170" s="120">
        <f>SUM(C171:C172)</f>
        <v>17130</v>
      </c>
      <c r="D170" s="120">
        <f t="shared" ref="D170:I170" si="157">SUM(D171:D172)</f>
        <v>4283</v>
      </c>
      <c r="E170" s="120">
        <f t="shared" si="157"/>
        <v>8148</v>
      </c>
      <c r="F170" s="120">
        <f t="shared" si="152"/>
        <v>190.24048564090589</v>
      </c>
      <c r="G170" s="663">
        <f>SUM(G171:G172)</f>
        <v>28877.411400000001</v>
      </c>
      <c r="H170" s="663">
        <f t="shared" si="157"/>
        <v>7220</v>
      </c>
      <c r="I170" s="663">
        <f t="shared" si="157"/>
        <v>12611.001029999999</v>
      </c>
      <c r="J170" s="120">
        <f t="shared" si="154"/>
        <v>174.66760429362878</v>
      </c>
      <c r="K170" s="79"/>
    </row>
    <row r="171" spans="1:11" ht="43.5" customHeight="1" x14ac:dyDescent="0.25">
      <c r="A171" s="37">
        <v>1</v>
      </c>
      <c r="B171" s="73" t="s">
        <v>129</v>
      </c>
      <c r="C171" s="120">
        <v>15600</v>
      </c>
      <c r="D171" s="113">
        <f t="shared" ref="D171:D173" si="158">ROUND(C171/12*$B$3,0)</f>
        <v>3900</v>
      </c>
      <c r="E171" s="113">
        <v>4884</v>
      </c>
      <c r="F171" s="120">
        <f t="shared" si="152"/>
        <v>125.23076923076924</v>
      </c>
      <c r="G171" s="663">
        <v>27590.681400000001</v>
      </c>
      <c r="H171" s="663">
        <f t="shared" si="156"/>
        <v>6898</v>
      </c>
      <c r="I171" s="663">
        <v>9999.4588599999988</v>
      </c>
      <c r="J171" s="120">
        <f t="shared" si="154"/>
        <v>144.96171151058277</v>
      </c>
      <c r="K171" s="79"/>
    </row>
    <row r="172" spans="1:11" ht="43.5" customHeight="1" x14ac:dyDescent="0.25">
      <c r="A172" s="37">
        <v>1</v>
      </c>
      <c r="B172" s="316" t="s">
        <v>120</v>
      </c>
      <c r="C172" s="186">
        <v>1530</v>
      </c>
      <c r="D172" s="331">
        <f t="shared" si="158"/>
        <v>383</v>
      </c>
      <c r="E172" s="718">
        <v>3264</v>
      </c>
      <c r="F172" s="186">
        <f t="shared" si="152"/>
        <v>852.21932114882509</v>
      </c>
      <c r="G172" s="663">
        <v>1286.73</v>
      </c>
      <c r="H172" s="663">
        <f t="shared" si="156"/>
        <v>322</v>
      </c>
      <c r="I172" s="663">
        <v>2611.5421699999997</v>
      </c>
      <c r="J172" s="186">
        <f t="shared" si="154"/>
        <v>811.03794099378877</v>
      </c>
      <c r="K172" s="79"/>
    </row>
    <row r="173" spans="1:11" s="112" customFormat="1" ht="31.5" customHeight="1" thickBot="1" x14ac:dyDescent="0.3">
      <c r="A173" s="37">
        <v>1</v>
      </c>
      <c r="B173" s="123" t="s">
        <v>139</v>
      </c>
      <c r="C173" s="120">
        <v>21784</v>
      </c>
      <c r="D173" s="113">
        <f t="shared" si="158"/>
        <v>5446</v>
      </c>
      <c r="E173" s="120">
        <v>5124</v>
      </c>
      <c r="F173" s="120">
        <f t="shared" ref="F173" si="159">E173/D173*100</f>
        <v>94.087403598971719</v>
      </c>
      <c r="G173" s="663">
        <v>14004.49792</v>
      </c>
      <c r="H173" s="663">
        <f t="shared" ref="H173" si="160">ROUND(G173/12*$B$3,0)</f>
        <v>3501</v>
      </c>
      <c r="I173" s="663">
        <v>3290.2598399999997</v>
      </c>
      <c r="J173" s="122">
        <f t="shared" ref="J173" si="161">I173/H173*100</f>
        <v>93.980572407883457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73"/>
      <c r="D174" s="473"/>
      <c r="E174" s="473"/>
      <c r="F174" s="678"/>
      <c r="G174" s="691">
        <f>G170+G167+G173</f>
        <v>43606.677560000004</v>
      </c>
      <c r="H174" s="691">
        <f t="shared" ref="H174:I174" si="162">H170+H167+H173</f>
        <v>10902</v>
      </c>
      <c r="I174" s="691">
        <f t="shared" si="162"/>
        <v>16709.455669999999</v>
      </c>
      <c r="J174" s="473">
        <f t="shared" si="154"/>
        <v>153.26963557145476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94"/>
      <c r="H175" s="394"/>
      <c r="I175" s="394"/>
      <c r="J175" s="699"/>
      <c r="K175" s="79"/>
    </row>
    <row r="176" spans="1:11" ht="29.25" x14ac:dyDescent="0.25">
      <c r="A176" s="37">
        <v>1</v>
      </c>
      <c r="B176" s="75" t="s">
        <v>91</v>
      </c>
      <c r="C176" s="125"/>
      <c r="D176" s="125"/>
      <c r="E176" s="125"/>
      <c r="F176" s="125"/>
      <c r="G176" s="663"/>
      <c r="H176" s="663"/>
      <c r="I176" s="663"/>
      <c r="J176" s="120"/>
      <c r="K176" s="79"/>
    </row>
    <row r="177" spans="1:11" ht="30" x14ac:dyDescent="0.25">
      <c r="A177" s="37">
        <v>1</v>
      </c>
      <c r="B177" s="219" t="s">
        <v>131</v>
      </c>
      <c r="C177" s="120">
        <f>SUM(C178:C179)</f>
        <v>83</v>
      </c>
      <c r="D177" s="113">
        <f>SUM(D178:D179)</f>
        <v>21</v>
      </c>
      <c r="E177" s="120">
        <f>SUM(E178:E179)</f>
        <v>0</v>
      </c>
      <c r="F177" s="120">
        <f t="shared" ref="F177:F185" si="163">E177/D177*100</f>
        <v>0</v>
      </c>
      <c r="G177" s="663">
        <f>SUM(G178:G179)</f>
        <v>432.77527999999995</v>
      </c>
      <c r="H177" s="663">
        <f t="shared" ref="H177:I177" si="164">SUM(H178:H179)</f>
        <v>109</v>
      </c>
      <c r="I177" s="663">
        <f t="shared" si="164"/>
        <v>0</v>
      </c>
      <c r="J177" s="122">
        <f t="shared" ref="J177:J186" si="165">I177/H177*100</f>
        <v>0</v>
      </c>
      <c r="K177" s="79"/>
    </row>
    <row r="178" spans="1:11" ht="30" x14ac:dyDescent="0.25">
      <c r="A178" s="37">
        <v>1</v>
      </c>
      <c r="B178" s="73" t="s">
        <v>125</v>
      </c>
      <c r="C178" s="120">
        <v>38</v>
      </c>
      <c r="D178" s="113">
        <f t="shared" ref="D178:D179" si="166">ROUND(C178/12*$B$3,0)</f>
        <v>10</v>
      </c>
      <c r="E178" s="120"/>
      <c r="F178" s="120">
        <f t="shared" si="163"/>
        <v>0</v>
      </c>
      <c r="G178" s="663">
        <v>198.13807999999997</v>
      </c>
      <c r="H178" s="663">
        <f t="shared" ref="H178:H185" si="167">ROUND(G178/12*$B$3,0)</f>
        <v>50</v>
      </c>
      <c r="I178" s="663"/>
      <c r="J178" s="122">
        <f t="shared" si="165"/>
        <v>0</v>
      </c>
      <c r="K178" s="79"/>
    </row>
    <row r="179" spans="1:11" ht="30" x14ac:dyDescent="0.25">
      <c r="A179" s="37">
        <v>1</v>
      </c>
      <c r="B179" s="73" t="s">
        <v>126</v>
      </c>
      <c r="C179" s="120">
        <v>45</v>
      </c>
      <c r="D179" s="113">
        <f t="shared" si="166"/>
        <v>11</v>
      </c>
      <c r="E179" s="120"/>
      <c r="F179" s="120">
        <f t="shared" si="163"/>
        <v>0</v>
      </c>
      <c r="G179" s="663">
        <v>234.63719999999998</v>
      </c>
      <c r="H179" s="663">
        <f t="shared" si="167"/>
        <v>59</v>
      </c>
      <c r="I179" s="663"/>
      <c r="J179" s="122">
        <f t="shared" si="165"/>
        <v>0</v>
      </c>
      <c r="K179" s="79"/>
    </row>
    <row r="180" spans="1:11" ht="30" x14ac:dyDescent="0.25">
      <c r="A180" s="37">
        <v>1</v>
      </c>
      <c r="B180" s="248" t="s">
        <v>123</v>
      </c>
      <c r="C180" s="120">
        <f>SUM(C181:C184)</f>
        <v>16920</v>
      </c>
      <c r="D180" s="113">
        <f>SUM(D181:D184)</f>
        <v>4230</v>
      </c>
      <c r="E180" s="120">
        <f>SUM(E181:E184)</f>
        <v>5345</v>
      </c>
      <c r="F180" s="120">
        <f t="shared" si="163"/>
        <v>126.35933806146573</v>
      </c>
      <c r="G180" s="663">
        <f>SUM(G181:G184)</f>
        <v>28354.186599999997</v>
      </c>
      <c r="H180" s="663">
        <f t="shared" ref="H180:I180" si="168">SUM(H181:H184)</f>
        <v>7088</v>
      </c>
      <c r="I180" s="663">
        <f t="shared" si="168"/>
        <v>7229.0710300000001</v>
      </c>
      <c r="J180" s="120">
        <f t="shared" si="165"/>
        <v>101.99027976862303</v>
      </c>
      <c r="K180" s="79"/>
    </row>
    <row r="181" spans="1:11" ht="59.25" customHeight="1" x14ac:dyDescent="0.25">
      <c r="A181" s="37">
        <v>1</v>
      </c>
      <c r="B181" s="73" t="s">
        <v>129</v>
      </c>
      <c r="C181" s="120">
        <v>14800</v>
      </c>
      <c r="D181" s="113">
        <f t="shared" ref="D181:D185" si="169">ROUND(C181/12*$B$3,0)</f>
        <v>3700</v>
      </c>
      <c r="E181" s="120">
        <v>3381</v>
      </c>
      <c r="F181" s="120">
        <f t="shared" si="163"/>
        <v>91.378378378378372</v>
      </c>
      <c r="G181" s="663">
        <v>26470.148000000001</v>
      </c>
      <c r="H181" s="663">
        <f t="shared" si="167"/>
        <v>6618</v>
      </c>
      <c r="I181" s="663">
        <v>5334.4180099999994</v>
      </c>
      <c r="J181" s="120">
        <f t="shared" si="165"/>
        <v>80.604684345723783</v>
      </c>
      <c r="K181" s="79"/>
    </row>
    <row r="182" spans="1:11" ht="45" x14ac:dyDescent="0.25">
      <c r="A182" s="37">
        <v>1</v>
      </c>
      <c r="B182" s="73" t="s">
        <v>120</v>
      </c>
      <c r="C182" s="120">
        <v>1800</v>
      </c>
      <c r="D182" s="113">
        <f t="shared" si="169"/>
        <v>450</v>
      </c>
      <c r="E182" s="120">
        <v>1934</v>
      </c>
      <c r="F182" s="120">
        <f t="shared" si="163"/>
        <v>429.77777777777783</v>
      </c>
      <c r="G182" s="663">
        <v>1513.8</v>
      </c>
      <c r="H182" s="663">
        <f t="shared" si="167"/>
        <v>378</v>
      </c>
      <c r="I182" s="663">
        <v>1790.6008700000002</v>
      </c>
      <c r="J182" s="120">
        <f t="shared" si="165"/>
        <v>473.70393386243393</v>
      </c>
      <c r="K182" s="79"/>
    </row>
    <row r="183" spans="1:11" ht="30" x14ac:dyDescent="0.25">
      <c r="A183" s="37">
        <v>1</v>
      </c>
      <c r="B183" s="73" t="s">
        <v>87</v>
      </c>
      <c r="C183" s="120">
        <v>60</v>
      </c>
      <c r="D183" s="113">
        <f t="shared" si="169"/>
        <v>15</v>
      </c>
      <c r="E183" s="120">
        <v>30</v>
      </c>
      <c r="F183" s="120">
        <f t="shared" si="163"/>
        <v>200</v>
      </c>
      <c r="G183" s="663">
        <v>205.422</v>
      </c>
      <c r="H183" s="663">
        <f t="shared" si="167"/>
        <v>51</v>
      </c>
      <c r="I183" s="663">
        <v>104.05215000000001</v>
      </c>
      <c r="J183" s="120">
        <f t="shared" si="165"/>
        <v>204.0238235294118</v>
      </c>
      <c r="K183" s="79"/>
    </row>
    <row r="184" spans="1:11" ht="30" x14ac:dyDescent="0.25">
      <c r="A184" s="37">
        <v>1</v>
      </c>
      <c r="B184" s="316" t="s">
        <v>88</v>
      </c>
      <c r="C184" s="186">
        <v>260</v>
      </c>
      <c r="D184" s="331">
        <f t="shared" si="169"/>
        <v>65</v>
      </c>
      <c r="E184" s="186">
        <v>0</v>
      </c>
      <c r="F184" s="186">
        <f t="shared" si="163"/>
        <v>0</v>
      </c>
      <c r="G184" s="663">
        <v>164.81659999999999</v>
      </c>
      <c r="H184" s="663">
        <f t="shared" si="167"/>
        <v>41</v>
      </c>
      <c r="I184" s="663">
        <v>0</v>
      </c>
      <c r="J184" s="186">
        <f t="shared" si="165"/>
        <v>0</v>
      </c>
      <c r="K184" s="79"/>
    </row>
    <row r="185" spans="1:11" s="112" customFormat="1" ht="31.5" customHeight="1" thickBot="1" x14ac:dyDescent="0.3">
      <c r="A185" s="37">
        <v>1</v>
      </c>
      <c r="B185" s="123" t="s">
        <v>139</v>
      </c>
      <c r="C185" s="120">
        <v>13074</v>
      </c>
      <c r="D185" s="113">
        <f t="shared" si="169"/>
        <v>3269</v>
      </c>
      <c r="E185" s="120">
        <v>3399</v>
      </c>
      <c r="F185" s="120">
        <f t="shared" si="163"/>
        <v>103.97675130009176</v>
      </c>
      <c r="G185" s="663">
        <v>8405.0131199999996</v>
      </c>
      <c r="H185" s="663">
        <f t="shared" si="167"/>
        <v>2101</v>
      </c>
      <c r="I185" s="663">
        <v>2040.5149799999999</v>
      </c>
      <c r="J185" s="122">
        <f t="shared" si="165"/>
        <v>97.121131841980002</v>
      </c>
      <c r="K185" s="111"/>
    </row>
    <row r="186" spans="1:11" ht="15.75" thickBot="1" x14ac:dyDescent="0.3">
      <c r="A186" s="37">
        <v>1</v>
      </c>
      <c r="B186" s="418" t="s">
        <v>3</v>
      </c>
      <c r="C186" s="677"/>
      <c r="D186" s="677"/>
      <c r="E186" s="677"/>
      <c r="F186" s="698"/>
      <c r="G186" s="695">
        <f>G180+G177+G185</f>
        <v>37191.974999999999</v>
      </c>
      <c r="H186" s="695">
        <f t="shared" ref="H186:I186" si="170">H180+H177+H185</f>
        <v>9298</v>
      </c>
      <c r="I186" s="695">
        <f t="shared" si="170"/>
        <v>9269.5860099999991</v>
      </c>
      <c r="J186" s="473">
        <f t="shared" si="165"/>
        <v>99.694407506990743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94"/>
      <c r="H187" s="394"/>
      <c r="I187" s="394"/>
      <c r="J187" s="699"/>
      <c r="K187" s="79"/>
    </row>
    <row r="188" spans="1:11" ht="31.5" customHeight="1" x14ac:dyDescent="0.25">
      <c r="A188" s="37">
        <v>1</v>
      </c>
      <c r="B188" s="75" t="s">
        <v>92</v>
      </c>
      <c r="C188" s="125"/>
      <c r="D188" s="125"/>
      <c r="E188" s="125"/>
      <c r="F188" s="125"/>
      <c r="G188" s="663"/>
      <c r="H188" s="663"/>
      <c r="I188" s="663"/>
      <c r="J188" s="125"/>
      <c r="K188" s="79"/>
    </row>
    <row r="189" spans="1:11" ht="45" customHeight="1" x14ac:dyDescent="0.25">
      <c r="A189" s="37">
        <v>1</v>
      </c>
      <c r="B189" s="219" t="s">
        <v>131</v>
      </c>
      <c r="C189" s="120">
        <f>SUM(C190:C191)</f>
        <v>189</v>
      </c>
      <c r="D189" s="120">
        <f t="shared" ref="D189" si="171">SUM(D190:D191)</f>
        <v>48</v>
      </c>
      <c r="E189" s="120">
        <f t="shared" ref="E189" si="172">SUM(E190:E191)</f>
        <v>133</v>
      </c>
      <c r="F189" s="120">
        <f t="shared" ref="F189:F197" si="173">E189/D189*100</f>
        <v>277.08333333333337</v>
      </c>
      <c r="G189" s="663">
        <f>SUM(G190:G191)</f>
        <v>985.47623999999996</v>
      </c>
      <c r="H189" s="663">
        <f t="shared" ref="H189:I189" si="174">SUM(H190:H191)</f>
        <v>246</v>
      </c>
      <c r="I189" s="663">
        <f t="shared" si="174"/>
        <v>693.48328000000004</v>
      </c>
      <c r="J189" s="120">
        <f t="shared" ref="J189:J198" si="175">I189/H189*100</f>
        <v>281.9037723577236</v>
      </c>
      <c r="K189" s="79"/>
    </row>
    <row r="190" spans="1:11" ht="48.75" customHeight="1" x14ac:dyDescent="0.25">
      <c r="A190" s="37">
        <v>1</v>
      </c>
      <c r="B190" s="73" t="s">
        <v>125</v>
      </c>
      <c r="C190" s="120">
        <v>135</v>
      </c>
      <c r="D190" s="113">
        <f t="shared" ref="D190:D191" si="176">ROUND(C190/12*$B$3,0)</f>
        <v>34</v>
      </c>
      <c r="E190" s="113">
        <v>133</v>
      </c>
      <c r="F190" s="120">
        <f t="shared" si="173"/>
        <v>391.1764705882353</v>
      </c>
      <c r="G190" s="663">
        <v>703.91160000000002</v>
      </c>
      <c r="H190" s="663">
        <f t="shared" ref="H190:H197" si="177">ROUND(G190/12*$B$3,0)</f>
        <v>176</v>
      </c>
      <c r="I190" s="663">
        <v>693.48328000000004</v>
      </c>
      <c r="J190" s="120">
        <f t="shared" si="175"/>
        <v>394.02459090909093</v>
      </c>
      <c r="K190" s="79"/>
    </row>
    <row r="191" spans="1:11" ht="35.1" customHeight="1" x14ac:dyDescent="0.25">
      <c r="A191" s="37">
        <v>1</v>
      </c>
      <c r="B191" s="73" t="s">
        <v>126</v>
      </c>
      <c r="C191" s="120">
        <v>54</v>
      </c>
      <c r="D191" s="113">
        <f t="shared" si="176"/>
        <v>14</v>
      </c>
      <c r="E191" s="120">
        <v>0</v>
      </c>
      <c r="F191" s="120">
        <f t="shared" si="173"/>
        <v>0</v>
      </c>
      <c r="G191" s="663">
        <v>281.56464</v>
      </c>
      <c r="H191" s="663">
        <f t="shared" si="177"/>
        <v>70</v>
      </c>
      <c r="I191" s="663">
        <v>0</v>
      </c>
      <c r="J191" s="120">
        <f t="shared" si="175"/>
        <v>0</v>
      </c>
      <c r="K191" s="79"/>
    </row>
    <row r="192" spans="1:11" ht="39.75" customHeight="1" x14ac:dyDescent="0.25">
      <c r="A192" s="37">
        <v>1</v>
      </c>
      <c r="B192" s="219" t="s">
        <v>123</v>
      </c>
      <c r="C192" s="120">
        <f>SUM(C193:C196)</f>
        <v>20550</v>
      </c>
      <c r="D192" s="120">
        <f>SUM(D193:D196)</f>
        <v>5139</v>
      </c>
      <c r="E192" s="120">
        <f>SUM(E193:E196)</f>
        <v>4427</v>
      </c>
      <c r="F192" s="120">
        <f t="shared" si="173"/>
        <v>86.145164428877223</v>
      </c>
      <c r="G192" s="663">
        <f>SUM(G193:G196)</f>
        <v>35248.771500000003</v>
      </c>
      <c r="H192" s="663">
        <f t="shared" ref="H192:I192" si="178">SUM(H193:H196)</f>
        <v>8812</v>
      </c>
      <c r="I192" s="663">
        <f t="shared" si="178"/>
        <v>6904.8357699999988</v>
      </c>
      <c r="J192" s="120">
        <f t="shared" si="175"/>
        <v>78.357192124375842</v>
      </c>
      <c r="K192" s="79"/>
    </row>
    <row r="193" spans="1:11" ht="61.5" customHeight="1" x14ac:dyDescent="0.25">
      <c r="A193" s="37">
        <v>1</v>
      </c>
      <c r="B193" s="73" t="s">
        <v>129</v>
      </c>
      <c r="C193" s="120">
        <v>13150</v>
      </c>
      <c r="D193" s="113">
        <f t="shared" ref="D193:D197" si="179">ROUND(C193/12*$B$3,0)</f>
        <v>3288</v>
      </c>
      <c r="E193" s="113">
        <v>2359</v>
      </c>
      <c r="F193" s="120">
        <f t="shared" si="173"/>
        <v>71.745742092457419</v>
      </c>
      <c r="G193" s="663">
        <v>27785.794000000002</v>
      </c>
      <c r="H193" s="663">
        <f t="shared" si="177"/>
        <v>6946</v>
      </c>
      <c r="I193" s="663">
        <v>4539.500109999999</v>
      </c>
      <c r="J193" s="120">
        <f t="shared" si="175"/>
        <v>65.354162251655609</v>
      </c>
      <c r="K193" s="79"/>
    </row>
    <row r="194" spans="1:11" ht="45" x14ac:dyDescent="0.25">
      <c r="A194" s="37">
        <v>1</v>
      </c>
      <c r="B194" s="73" t="s">
        <v>120</v>
      </c>
      <c r="C194" s="120">
        <v>6650</v>
      </c>
      <c r="D194" s="113">
        <f t="shared" si="179"/>
        <v>1663</v>
      </c>
      <c r="E194" s="113">
        <v>1897</v>
      </c>
      <c r="F194" s="120">
        <f t="shared" si="173"/>
        <v>114.07095610342755</v>
      </c>
      <c r="G194" s="663">
        <v>5592.65</v>
      </c>
      <c r="H194" s="663">
        <f t="shared" si="177"/>
        <v>1398</v>
      </c>
      <c r="I194" s="663">
        <v>1639.0702499999998</v>
      </c>
      <c r="J194" s="120">
        <f t="shared" si="175"/>
        <v>117.24393776824033</v>
      </c>
      <c r="K194" s="79"/>
    </row>
    <row r="195" spans="1:11" ht="35.1" customHeight="1" x14ac:dyDescent="0.25">
      <c r="A195" s="37">
        <v>1</v>
      </c>
      <c r="B195" s="73" t="s">
        <v>87</v>
      </c>
      <c r="C195" s="120">
        <v>500</v>
      </c>
      <c r="D195" s="113">
        <f t="shared" si="179"/>
        <v>125</v>
      </c>
      <c r="E195" s="113">
        <v>167</v>
      </c>
      <c r="F195" s="120">
        <f t="shared" si="173"/>
        <v>133.6</v>
      </c>
      <c r="G195" s="663">
        <v>1711.85</v>
      </c>
      <c r="H195" s="663">
        <f t="shared" si="177"/>
        <v>428</v>
      </c>
      <c r="I195" s="663">
        <v>723.72977000000003</v>
      </c>
      <c r="J195" s="120">
        <f t="shared" si="175"/>
        <v>169.0957406542056</v>
      </c>
      <c r="K195" s="79"/>
    </row>
    <row r="196" spans="1:11" ht="35.1" customHeight="1" x14ac:dyDescent="0.25">
      <c r="A196" s="37">
        <v>1</v>
      </c>
      <c r="B196" s="316" t="s">
        <v>88</v>
      </c>
      <c r="C196" s="186">
        <v>250</v>
      </c>
      <c r="D196" s="331">
        <f t="shared" si="179"/>
        <v>63</v>
      </c>
      <c r="E196" s="331">
        <v>4</v>
      </c>
      <c r="F196" s="186">
        <f t="shared" si="173"/>
        <v>6.3492063492063489</v>
      </c>
      <c r="G196" s="663">
        <v>158.47749999999999</v>
      </c>
      <c r="H196" s="663">
        <f t="shared" si="177"/>
        <v>40</v>
      </c>
      <c r="I196" s="663">
        <v>2.5356399999999999</v>
      </c>
      <c r="J196" s="186">
        <f t="shared" si="175"/>
        <v>6.3391000000000002</v>
      </c>
      <c r="K196" s="79"/>
    </row>
    <row r="197" spans="1:11" s="112" customFormat="1" ht="31.5" customHeight="1" thickBot="1" x14ac:dyDescent="0.3">
      <c r="A197" s="37">
        <v>1</v>
      </c>
      <c r="B197" s="123" t="s">
        <v>139</v>
      </c>
      <c r="C197" s="120">
        <v>9780</v>
      </c>
      <c r="D197" s="113">
        <f t="shared" si="179"/>
        <v>2445</v>
      </c>
      <c r="E197" s="120">
        <v>2673</v>
      </c>
      <c r="F197" s="120">
        <f t="shared" si="173"/>
        <v>109.32515337423312</v>
      </c>
      <c r="G197" s="663">
        <v>6287.3664000000008</v>
      </c>
      <c r="H197" s="663">
        <f t="shared" si="177"/>
        <v>1572</v>
      </c>
      <c r="I197" s="663">
        <v>1716.9074599999997</v>
      </c>
      <c r="J197" s="122">
        <f t="shared" si="175"/>
        <v>109.21803180661576</v>
      </c>
      <c r="K197" s="111"/>
    </row>
    <row r="198" spans="1:11" ht="15.75" thickBot="1" x14ac:dyDescent="0.3">
      <c r="A198" s="37">
        <v>1</v>
      </c>
      <c r="B198" s="330" t="s">
        <v>3</v>
      </c>
      <c r="C198" s="677"/>
      <c r="D198" s="677"/>
      <c r="E198" s="677"/>
      <c r="F198" s="700"/>
      <c r="G198" s="695">
        <f>G192+G189+G197</f>
        <v>42521.614140000005</v>
      </c>
      <c r="H198" s="695">
        <f t="shared" ref="H198:I198" si="180">H192+H189+H197</f>
        <v>10630</v>
      </c>
      <c r="I198" s="695">
        <f t="shared" si="180"/>
        <v>9315.2265099999986</v>
      </c>
      <c r="J198" s="473">
        <f t="shared" si="175"/>
        <v>87.631481749764802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77"/>
      <c r="G199" s="395"/>
      <c r="H199" s="395"/>
      <c r="I199" s="395"/>
      <c r="J199" s="701"/>
      <c r="K199" s="79"/>
    </row>
    <row r="200" spans="1:11" ht="43.5" x14ac:dyDescent="0.25">
      <c r="A200" s="37">
        <v>1</v>
      </c>
      <c r="B200" s="327" t="s">
        <v>93</v>
      </c>
      <c r="C200" s="149"/>
      <c r="D200" s="149"/>
      <c r="E200" s="149"/>
      <c r="F200" s="149"/>
      <c r="G200" s="663"/>
      <c r="H200" s="663"/>
      <c r="I200" s="663"/>
      <c r="J200" s="702"/>
      <c r="K200" s="79"/>
    </row>
    <row r="201" spans="1:11" ht="30" customHeight="1" x14ac:dyDescent="0.25">
      <c r="A201" s="37">
        <v>1</v>
      </c>
      <c r="B201" s="248" t="s">
        <v>131</v>
      </c>
      <c r="C201" s="120">
        <f>SUM(C202:C203)</f>
        <v>499</v>
      </c>
      <c r="D201" s="120">
        <f t="shared" ref="D201:E201" si="181">SUM(D202:D203)</f>
        <v>125</v>
      </c>
      <c r="E201" s="120">
        <f t="shared" si="181"/>
        <v>59</v>
      </c>
      <c r="F201" s="120">
        <f t="shared" ref="F201:F207" si="182">E201/D201*100</f>
        <v>47.199999999999996</v>
      </c>
      <c r="G201" s="663">
        <f>SUM(G202:G203)</f>
        <v>991.65090592592583</v>
      </c>
      <c r="H201" s="663">
        <f t="shared" ref="H201:I201" si="183">SUM(H202:H203)</f>
        <v>248</v>
      </c>
      <c r="I201" s="663">
        <f t="shared" si="183"/>
        <v>119.95662000000002</v>
      </c>
      <c r="J201" s="122">
        <f t="shared" ref="J201:J208" si="184">I201/H201*100</f>
        <v>48.369604838709684</v>
      </c>
      <c r="K201" s="79"/>
    </row>
    <row r="202" spans="1:11" ht="27" customHeight="1" x14ac:dyDescent="0.25">
      <c r="A202" s="37">
        <v>1</v>
      </c>
      <c r="B202" s="73" t="s">
        <v>84</v>
      </c>
      <c r="C202" s="120">
        <v>383</v>
      </c>
      <c r="D202" s="113">
        <f t="shared" ref="D202:D207" si="185">ROUND(C202/12*$B$3,0)</f>
        <v>96</v>
      </c>
      <c r="E202" s="120">
        <v>59</v>
      </c>
      <c r="F202" s="120">
        <f t="shared" si="182"/>
        <v>61.458333333333336</v>
      </c>
      <c r="G202" s="663">
        <v>783.17570592592585</v>
      </c>
      <c r="H202" s="663">
        <f t="shared" ref="H202:H207" si="186">ROUND(G202/12*$B$3,0)</f>
        <v>196</v>
      </c>
      <c r="I202" s="663">
        <v>119.95662000000002</v>
      </c>
      <c r="J202" s="122">
        <f t="shared" si="184"/>
        <v>61.202357142857153</v>
      </c>
      <c r="K202" s="79"/>
    </row>
    <row r="203" spans="1:11" ht="30" customHeight="1" x14ac:dyDescent="0.25">
      <c r="A203" s="37">
        <v>1</v>
      </c>
      <c r="B203" s="73" t="s">
        <v>85</v>
      </c>
      <c r="C203" s="186">
        <v>116</v>
      </c>
      <c r="D203" s="331">
        <f t="shared" si="185"/>
        <v>29</v>
      </c>
      <c r="E203" s="186">
        <v>0</v>
      </c>
      <c r="F203" s="186">
        <f t="shared" si="182"/>
        <v>0</v>
      </c>
      <c r="G203" s="663">
        <v>208.4752</v>
      </c>
      <c r="H203" s="663">
        <f t="shared" si="186"/>
        <v>52</v>
      </c>
      <c r="I203" s="663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8" t="s">
        <v>123</v>
      </c>
      <c r="C204" s="120">
        <f>SUM(C205)</f>
        <v>576</v>
      </c>
      <c r="D204" s="120">
        <f t="shared" ref="D204:I204" si="187">SUM(D205)</f>
        <v>144</v>
      </c>
      <c r="E204" s="120">
        <f t="shared" si="187"/>
        <v>97</v>
      </c>
      <c r="F204" s="355">
        <f t="shared" si="182"/>
        <v>67.361111111111114</v>
      </c>
      <c r="G204" s="663">
        <f t="shared" si="187"/>
        <v>845.68320000000006</v>
      </c>
      <c r="H204" s="663">
        <f t="shared" si="187"/>
        <v>211</v>
      </c>
      <c r="I204" s="663">
        <f t="shared" si="187"/>
        <v>146.75920000000002</v>
      </c>
      <c r="J204" s="757">
        <f t="shared" si="184"/>
        <v>69.554123222748814</v>
      </c>
      <c r="K204" s="79"/>
    </row>
    <row r="205" spans="1:11" ht="30" customHeight="1" x14ac:dyDescent="0.25">
      <c r="A205" s="37">
        <v>1</v>
      </c>
      <c r="B205" s="316" t="s">
        <v>119</v>
      </c>
      <c r="C205" s="353">
        <v>576</v>
      </c>
      <c r="D205" s="688">
        <f t="shared" si="185"/>
        <v>144</v>
      </c>
      <c r="E205" s="353">
        <v>97</v>
      </c>
      <c r="F205" s="186">
        <f t="shared" si="182"/>
        <v>67.361111111111114</v>
      </c>
      <c r="G205" s="663">
        <v>845.68320000000006</v>
      </c>
      <c r="H205" s="663">
        <f t="shared" si="186"/>
        <v>211</v>
      </c>
      <c r="I205" s="663">
        <v>146.75920000000002</v>
      </c>
      <c r="J205" s="757">
        <f t="shared" si="184"/>
        <v>69.554123222748814</v>
      </c>
      <c r="K205" s="79"/>
    </row>
    <row r="206" spans="1:11" s="112" customFormat="1" ht="31.5" customHeight="1" x14ac:dyDescent="0.25">
      <c r="A206" s="37">
        <v>1</v>
      </c>
      <c r="B206" s="123" t="s">
        <v>139</v>
      </c>
      <c r="C206" s="120">
        <v>1000</v>
      </c>
      <c r="D206" s="113">
        <f t="shared" si="185"/>
        <v>250</v>
      </c>
      <c r="E206" s="120">
        <v>0</v>
      </c>
      <c r="F206" s="120">
        <f t="shared" si="182"/>
        <v>0</v>
      </c>
      <c r="G206" s="663">
        <v>642.88</v>
      </c>
      <c r="H206" s="663">
        <f t="shared" si="186"/>
        <v>161</v>
      </c>
      <c r="I206" s="663">
        <v>0</v>
      </c>
      <c r="J206" s="122">
        <f t="shared" si="184"/>
        <v>0</v>
      </c>
      <c r="K206" s="111"/>
    </row>
    <row r="207" spans="1:11" s="112" customFormat="1" ht="26.25" customHeight="1" thickBot="1" x14ac:dyDescent="0.3">
      <c r="A207" s="37">
        <v>1</v>
      </c>
      <c r="B207" s="123" t="s">
        <v>141</v>
      </c>
      <c r="C207" s="120">
        <v>200</v>
      </c>
      <c r="D207" s="113">
        <f t="shared" si="185"/>
        <v>50</v>
      </c>
      <c r="E207" s="120">
        <v>0</v>
      </c>
      <c r="F207" s="120">
        <f t="shared" si="182"/>
        <v>0</v>
      </c>
      <c r="G207" s="663"/>
      <c r="H207" s="663">
        <f t="shared" si="186"/>
        <v>0</v>
      </c>
      <c r="I207" s="663">
        <v>0</v>
      </c>
      <c r="J207" s="122"/>
      <c r="K207" s="111"/>
    </row>
    <row r="208" spans="1:11" ht="15.75" thickBot="1" x14ac:dyDescent="0.3">
      <c r="A208" s="37">
        <v>1</v>
      </c>
      <c r="B208" s="333" t="s">
        <v>3</v>
      </c>
      <c r="C208" s="677"/>
      <c r="D208" s="677"/>
      <c r="E208" s="677"/>
      <c r="F208" s="678"/>
      <c r="G208" s="679">
        <f>G204+G201+G206</f>
        <v>2480.2141059259261</v>
      </c>
      <c r="H208" s="679">
        <f t="shared" ref="H208:I208" si="188">H204+H201+H206</f>
        <v>620</v>
      </c>
      <c r="I208" s="679">
        <f t="shared" si="188"/>
        <v>266.71582000000001</v>
      </c>
      <c r="J208" s="473">
        <f t="shared" si="184"/>
        <v>43.01868064516129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96"/>
      <c r="H209" s="396"/>
      <c r="I209" s="396"/>
      <c r="J209" s="146"/>
      <c r="K209" s="79"/>
    </row>
    <row r="210" spans="1:11" ht="43.5" customHeight="1" x14ac:dyDescent="0.25">
      <c r="A210" s="37">
        <v>1</v>
      </c>
      <c r="B210" s="75" t="s">
        <v>95</v>
      </c>
      <c r="C210" s="125"/>
      <c r="D210" s="125"/>
      <c r="E210" s="125"/>
      <c r="F210" s="125"/>
      <c r="G210" s="381"/>
      <c r="H210" s="381"/>
      <c r="I210" s="381"/>
      <c r="J210" s="161"/>
      <c r="K210" s="79"/>
    </row>
    <row r="211" spans="1:11" ht="26.25" customHeight="1" x14ac:dyDescent="0.25">
      <c r="A211" s="37">
        <v>1</v>
      </c>
      <c r="B211" s="248" t="s">
        <v>131</v>
      </c>
      <c r="C211" s="120">
        <f>SUM(C212:C213)</f>
        <v>572</v>
      </c>
      <c r="D211" s="120">
        <f t="shared" ref="D211" si="189">SUM(D212:D213)</f>
        <v>143</v>
      </c>
      <c r="E211" s="120">
        <f t="shared" ref="E211" si="190">SUM(E212:E213)</f>
        <v>206</v>
      </c>
      <c r="F211" s="120">
        <f>E211/D211*100</f>
        <v>144.05594405594405</v>
      </c>
      <c r="G211" s="663">
        <f>SUM(G212:G213)</f>
        <v>1136.7146362962962</v>
      </c>
      <c r="H211" s="663">
        <f t="shared" ref="H211:I211" si="191">SUM(H212:H213)</f>
        <v>284</v>
      </c>
      <c r="I211" s="663">
        <f t="shared" si="191"/>
        <v>311.27291000000002</v>
      </c>
      <c r="J211" s="120">
        <f t="shared" ref="J211:J217" si="192">I211/H211*100</f>
        <v>109.60313732394367</v>
      </c>
      <c r="K211" s="79"/>
    </row>
    <row r="212" spans="1:11" ht="30.75" customHeight="1" x14ac:dyDescent="0.25">
      <c r="A212" s="37">
        <v>1</v>
      </c>
      <c r="B212" s="73" t="s">
        <v>84</v>
      </c>
      <c r="C212" s="120">
        <v>439</v>
      </c>
      <c r="D212" s="113">
        <f t="shared" ref="D212:D216" si="193">ROUND(C212/12*$B$3,0)</f>
        <v>110</v>
      </c>
      <c r="E212" s="120">
        <v>160</v>
      </c>
      <c r="F212" s="120">
        <f>E212/D212*100</f>
        <v>145.45454545454547</v>
      </c>
      <c r="G212" s="663">
        <v>897.68703629629624</v>
      </c>
      <c r="H212" s="663">
        <f t="shared" ref="H212:H216" si="194">ROUND(G212/12*$B$3,0)</f>
        <v>224</v>
      </c>
      <c r="I212" s="663">
        <v>237.4659</v>
      </c>
      <c r="J212" s="120">
        <f t="shared" si="192"/>
        <v>106.01156250000001</v>
      </c>
      <c r="K212" s="79"/>
    </row>
    <row r="213" spans="1:11" ht="33" customHeight="1" x14ac:dyDescent="0.25">
      <c r="A213" s="37">
        <v>1</v>
      </c>
      <c r="B213" s="73" t="s">
        <v>85</v>
      </c>
      <c r="C213" s="120">
        <v>133</v>
      </c>
      <c r="D213" s="113">
        <f t="shared" si="193"/>
        <v>33</v>
      </c>
      <c r="E213" s="120">
        <v>46</v>
      </c>
      <c r="F213" s="186">
        <f>E213/D213*100</f>
        <v>139.39393939393941</v>
      </c>
      <c r="G213" s="663">
        <v>239.02759999999998</v>
      </c>
      <c r="H213" s="663">
        <f t="shared" si="194"/>
        <v>60</v>
      </c>
      <c r="I213" s="663">
        <v>73.807010000000005</v>
      </c>
      <c r="J213" s="120">
        <f t="shared" si="192"/>
        <v>123.01168333333334</v>
      </c>
      <c r="K213" s="79"/>
    </row>
    <row r="214" spans="1:11" ht="30" x14ac:dyDescent="0.25">
      <c r="A214" s="37">
        <v>1</v>
      </c>
      <c r="B214" s="248" t="s">
        <v>123</v>
      </c>
      <c r="C214" s="186">
        <f>SUM(C215)</f>
        <v>300</v>
      </c>
      <c r="D214" s="186">
        <f t="shared" ref="D214:I214" si="195">SUM(D215)</f>
        <v>75</v>
      </c>
      <c r="E214" s="186">
        <f t="shared" si="195"/>
        <v>78</v>
      </c>
      <c r="F214" s="186">
        <f t="shared" ref="F214:F216" si="196">E214/D214*100</f>
        <v>104</v>
      </c>
      <c r="G214" s="663">
        <f>SUM(G215)</f>
        <v>440.46</v>
      </c>
      <c r="H214" s="663">
        <f t="shared" si="195"/>
        <v>110</v>
      </c>
      <c r="I214" s="663">
        <f t="shared" si="195"/>
        <v>106.61124</v>
      </c>
      <c r="J214" s="120">
        <f t="shared" si="192"/>
        <v>96.919309090909096</v>
      </c>
      <c r="K214" s="79"/>
    </row>
    <row r="215" spans="1:11" ht="33" customHeight="1" x14ac:dyDescent="0.25">
      <c r="A215" s="37">
        <v>1</v>
      </c>
      <c r="B215" s="316" t="s">
        <v>119</v>
      </c>
      <c r="C215" s="186">
        <v>300</v>
      </c>
      <c r="D215" s="331">
        <f t="shared" si="193"/>
        <v>75</v>
      </c>
      <c r="E215" s="355">
        <v>78</v>
      </c>
      <c r="F215" s="186">
        <f t="shared" si="196"/>
        <v>104</v>
      </c>
      <c r="G215" s="663">
        <v>440.46</v>
      </c>
      <c r="H215" s="663">
        <f t="shared" si="194"/>
        <v>110</v>
      </c>
      <c r="I215" s="663">
        <v>106.61124</v>
      </c>
      <c r="J215" s="186">
        <f t="shared" si="192"/>
        <v>96.919309090909096</v>
      </c>
      <c r="K215" s="79"/>
    </row>
    <row r="216" spans="1:11" s="112" customFormat="1" ht="31.5" customHeight="1" thickBot="1" x14ac:dyDescent="0.3">
      <c r="A216" s="37">
        <v>1</v>
      </c>
      <c r="B216" s="123" t="s">
        <v>139</v>
      </c>
      <c r="C216" s="120">
        <v>1237</v>
      </c>
      <c r="D216" s="113">
        <f t="shared" si="193"/>
        <v>309</v>
      </c>
      <c r="E216" s="120">
        <v>367</v>
      </c>
      <c r="F216" s="120">
        <f t="shared" si="196"/>
        <v>118.77022653721683</v>
      </c>
      <c r="G216" s="663">
        <v>795.24256000000003</v>
      </c>
      <c r="H216" s="663">
        <f t="shared" si="194"/>
        <v>199</v>
      </c>
      <c r="I216" s="663">
        <v>235.93695999999997</v>
      </c>
      <c r="J216" s="120">
        <f t="shared" si="192"/>
        <v>118.5612864321608</v>
      </c>
      <c r="K216" s="111"/>
    </row>
    <row r="217" spans="1:11" ht="15.75" thickBot="1" x14ac:dyDescent="0.3">
      <c r="A217" s="37">
        <v>1</v>
      </c>
      <c r="B217" s="126" t="s">
        <v>3</v>
      </c>
      <c r="C217" s="473"/>
      <c r="D217" s="473"/>
      <c r="E217" s="473"/>
      <c r="F217" s="678"/>
      <c r="G217" s="691">
        <f>G214+G211+G216</f>
        <v>2372.4171962962964</v>
      </c>
      <c r="H217" s="691">
        <f t="shared" ref="H217:I217" si="197">H214+H211+H216</f>
        <v>593</v>
      </c>
      <c r="I217" s="691">
        <f t="shared" si="197"/>
        <v>653.82110999999998</v>
      </c>
      <c r="J217" s="473">
        <f t="shared" si="192"/>
        <v>110.25651096121416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91"/>
      <c r="H218" s="391"/>
      <c r="I218" s="391"/>
      <c r="J218" s="150"/>
      <c r="K218" s="79"/>
    </row>
    <row r="219" spans="1:11" ht="29.25" customHeight="1" x14ac:dyDescent="0.25">
      <c r="A219" s="37">
        <v>1</v>
      </c>
      <c r="B219" s="27" t="s">
        <v>96</v>
      </c>
      <c r="C219" s="128"/>
      <c r="D219" s="128"/>
      <c r="E219" s="128"/>
      <c r="F219" s="125"/>
      <c r="G219" s="663"/>
      <c r="H219" s="663"/>
      <c r="I219" s="663"/>
      <c r="J219" s="151"/>
      <c r="K219" s="79"/>
    </row>
    <row r="220" spans="1:11" ht="30.75" customHeight="1" x14ac:dyDescent="0.25">
      <c r="A220" s="37">
        <v>1</v>
      </c>
      <c r="B220" s="248" t="s">
        <v>131</v>
      </c>
      <c r="C220" s="120">
        <f>SUM(C221:C224)</f>
        <v>5800</v>
      </c>
      <c r="D220" s="120">
        <f t="shared" ref="D220:E220" si="198">SUM(D221:D224)</f>
        <v>1450</v>
      </c>
      <c r="E220" s="120">
        <f t="shared" si="198"/>
        <v>1746</v>
      </c>
      <c r="F220" s="120">
        <f>E220/D220*100</f>
        <v>120.41379310344828</v>
      </c>
      <c r="G220" s="663">
        <f>SUM(G221:G224)</f>
        <v>11747.98090148148</v>
      </c>
      <c r="H220" s="663">
        <f t="shared" ref="H220:I220" si="199">SUM(H221:H224)</f>
        <v>2937</v>
      </c>
      <c r="I220" s="663">
        <f t="shared" si="199"/>
        <v>2864.8081999999995</v>
      </c>
      <c r="J220" s="120">
        <f t="shared" ref="J220:J232" si="200">I220/H220*100</f>
        <v>97.541988423561449</v>
      </c>
      <c r="K220" s="79"/>
    </row>
    <row r="221" spans="1:11" ht="38.1" customHeight="1" x14ac:dyDescent="0.25">
      <c r="A221" s="37">
        <v>1</v>
      </c>
      <c r="B221" s="73" t="s">
        <v>84</v>
      </c>
      <c r="C221" s="120">
        <v>4409</v>
      </c>
      <c r="D221" s="113">
        <f t="shared" ref="D221:D231" si="201">ROUND(C221/12*$B$3,0)</f>
        <v>1102</v>
      </c>
      <c r="E221" s="120">
        <v>1164</v>
      </c>
      <c r="F221" s="120">
        <f>E221/D221*100</f>
        <v>105.62613430127041</v>
      </c>
      <c r="G221" s="663">
        <v>9015.7224214814814</v>
      </c>
      <c r="H221" s="663">
        <f t="shared" ref="H221:H231" si="202">ROUND(G221/12*$B$3,0)</f>
        <v>2254</v>
      </c>
      <c r="I221" s="663">
        <v>1839.7030899999997</v>
      </c>
      <c r="J221" s="120">
        <f t="shared" si="200"/>
        <v>81.619480479148166</v>
      </c>
      <c r="K221" s="79"/>
    </row>
    <row r="222" spans="1:11" ht="38.1" customHeight="1" x14ac:dyDescent="0.25">
      <c r="A222" s="37">
        <v>1</v>
      </c>
      <c r="B222" s="73" t="s">
        <v>85</v>
      </c>
      <c r="C222" s="120">
        <v>1323</v>
      </c>
      <c r="D222" s="113">
        <f t="shared" si="201"/>
        <v>331</v>
      </c>
      <c r="E222" s="120">
        <v>582</v>
      </c>
      <c r="F222" s="120">
        <f>E222/D222*100</f>
        <v>175.83081570996978</v>
      </c>
      <c r="G222" s="663">
        <v>2377.6956</v>
      </c>
      <c r="H222" s="663">
        <f t="shared" si="202"/>
        <v>594</v>
      </c>
      <c r="I222" s="663">
        <v>1025.10511</v>
      </c>
      <c r="J222" s="120">
        <f t="shared" si="200"/>
        <v>172.57661784511785</v>
      </c>
      <c r="K222" s="79"/>
    </row>
    <row r="223" spans="1:11" ht="44.25" customHeight="1" x14ac:dyDescent="0.25">
      <c r="A223" s="37">
        <v>1</v>
      </c>
      <c r="B223" s="73" t="s">
        <v>125</v>
      </c>
      <c r="C223" s="120"/>
      <c r="D223" s="113">
        <f t="shared" si="201"/>
        <v>0</v>
      </c>
      <c r="E223" s="120"/>
      <c r="F223" s="120"/>
      <c r="G223" s="663"/>
      <c r="H223" s="663">
        <f t="shared" si="202"/>
        <v>0</v>
      </c>
      <c r="I223" s="663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126</v>
      </c>
      <c r="C224" s="120">
        <v>68</v>
      </c>
      <c r="D224" s="113">
        <f t="shared" si="201"/>
        <v>17</v>
      </c>
      <c r="E224" s="120"/>
      <c r="F224" s="120">
        <f t="shared" ref="F224:F231" si="203">E224/D224*100</f>
        <v>0</v>
      </c>
      <c r="G224" s="663">
        <v>354.56288000000001</v>
      </c>
      <c r="H224" s="663">
        <f t="shared" si="202"/>
        <v>89</v>
      </c>
      <c r="I224" s="663"/>
      <c r="J224" s="120">
        <f t="shared" si="200"/>
        <v>0</v>
      </c>
      <c r="K224" s="79"/>
    </row>
    <row r="225" spans="1:11" ht="47.25" customHeight="1" x14ac:dyDescent="0.25">
      <c r="A225" s="37">
        <v>1</v>
      </c>
      <c r="B225" s="248" t="s">
        <v>123</v>
      </c>
      <c r="C225" s="120">
        <f>SUM(C226:C230)</f>
        <v>13879</v>
      </c>
      <c r="D225" s="120">
        <f>SUM(D226:D230)</f>
        <v>3470</v>
      </c>
      <c r="E225" s="120">
        <f t="shared" ref="E225:I225" si="204">SUM(E226:E230)</f>
        <v>1882</v>
      </c>
      <c r="F225" s="120">
        <f t="shared" si="203"/>
        <v>54.236311239193078</v>
      </c>
      <c r="G225" s="663">
        <f>SUM(G226:G230)</f>
        <v>21383.571619999999</v>
      </c>
      <c r="H225" s="663">
        <f t="shared" si="204"/>
        <v>5346</v>
      </c>
      <c r="I225" s="663">
        <f t="shared" si="204"/>
        <v>2549.1648300000002</v>
      </c>
      <c r="J225" s="120">
        <f t="shared" si="200"/>
        <v>47.68359203142537</v>
      </c>
      <c r="K225" s="79"/>
    </row>
    <row r="226" spans="1:11" ht="30" x14ac:dyDescent="0.25">
      <c r="A226" s="37">
        <v>1</v>
      </c>
      <c r="B226" s="73" t="s">
        <v>119</v>
      </c>
      <c r="C226" s="120">
        <v>6500</v>
      </c>
      <c r="D226" s="113">
        <f t="shared" si="201"/>
        <v>1625</v>
      </c>
      <c r="E226" s="120">
        <v>858</v>
      </c>
      <c r="F226" s="120">
        <f t="shared" si="203"/>
        <v>52.800000000000004</v>
      </c>
      <c r="G226" s="663">
        <v>9543.2999999999993</v>
      </c>
      <c r="H226" s="663">
        <f t="shared" si="202"/>
        <v>2386</v>
      </c>
      <c r="I226" s="663">
        <v>1210.6251200000002</v>
      </c>
      <c r="J226" s="120">
        <f t="shared" si="200"/>
        <v>50.738689019279136</v>
      </c>
      <c r="K226" s="79"/>
    </row>
    <row r="227" spans="1:11" ht="45" customHeight="1" x14ac:dyDescent="0.25">
      <c r="A227" s="37">
        <v>1</v>
      </c>
      <c r="B227" s="73" t="s">
        <v>129</v>
      </c>
      <c r="C227" s="120">
        <v>3800</v>
      </c>
      <c r="D227" s="113">
        <f t="shared" si="201"/>
        <v>950</v>
      </c>
      <c r="E227" s="120">
        <v>226</v>
      </c>
      <c r="F227" s="120">
        <f t="shared" si="203"/>
        <v>23.789473684210527</v>
      </c>
      <c r="G227" s="663">
        <v>8500.1736199999996</v>
      </c>
      <c r="H227" s="663">
        <f t="shared" si="202"/>
        <v>2125</v>
      </c>
      <c r="I227" s="663">
        <v>740.16042999999991</v>
      </c>
      <c r="J227" s="120">
        <f t="shared" si="200"/>
        <v>34.831079058823526</v>
      </c>
      <c r="K227" s="79"/>
    </row>
    <row r="228" spans="1:11" ht="45" customHeight="1" x14ac:dyDescent="0.25">
      <c r="A228" s="37">
        <v>1</v>
      </c>
      <c r="B228" s="73" t="s">
        <v>120</v>
      </c>
      <c r="C228" s="120">
        <v>2479</v>
      </c>
      <c r="D228" s="113">
        <f t="shared" si="201"/>
        <v>620</v>
      </c>
      <c r="E228" s="120">
        <v>388</v>
      </c>
      <c r="F228" s="120">
        <f t="shared" si="203"/>
        <v>62.580645161290327</v>
      </c>
      <c r="G228" s="663">
        <v>2084.8389999999999</v>
      </c>
      <c r="H228" s="663">
        <f t="shared" si="202"/>
        <v>521</v>
      </c>
      <c r="I228" s="663">
        <v>328.85532000000001</v>
      </c>
      <c r="J228" s="120">
        <f t="shared" si="200"/>
        <v>63.120023032629561</v>
      </c>
      <c r="K228" s="79"/>
    </row>
    <row r="229" spans="1:11" ht="38.1" customHeight="1" x14ac:dyDescent="0.25">
      <c r="A229" s="37">
        <v>1</v>
      </c>
      <c r="B229" s="73" t="s">
        <v>87</v>
      </c>
      <c r="C229" s="120">
        <v>200</v>
      </c>
      <c r="D229" s="113">
        <f t="shared" si="201"/>
        <v>50</v>
      </c>
      <c r="E229" s="113">
        <v>4</v>
      </c>
      <c r="F229" s="120">
        <f t="shared" si="203"/>
        <v>8</v>
      </c>
      <c r="G229" s="663">
        <v>684.74</v>
      </c>
      <c r="H229" s="663">
        <f t="shared" si="202"/>
        <v>171</v>
      </c>
      <c r="I229" s="663">
        <v>12.156499999999999</v>
      </c>
      <c r="J229" s="120">
        <f t="shared" si="200"/>
        <v>7.1090643274853802</v>
      </c>
      <c r="K229" s="79"/>
    </row>
    <row r="230" spans="1:11" ht="38.1" customHeight="1" x14ac:dyDescent="0.25">
      <c r="A230" s="37">
        <v>1</v>
      </c>
      <c r="B230" s="316" t="s">
        <v>88</v>
      </c>
      <c r="C230" s="186">
        <v>900</v>
      </c>
      <c r="D230" s="331">
        <f t="shared" si="201"/>
        <v>225</v>
      </c>
      <c r="E230" s="331">
        <v>406</v>
      </c>
      <c r="F230" s="186">
        <f t="shared" si="203"/>
        <v>180.44444444444446</v>
      </c>
      <c r="G230" s="663">
        <v>570.51900000000001</v>
      </c>
      <c r="H230" s="663">
        <f t="shared" si="202"/>
        <v>143</v>
      </c>
      <c r="I230" s="663">
        <v>257.36745999999999</v>
      </c>
      <c r="J230" s="186">
        <f t="shared" si="200"/>
        <v>179.97724475524475</v>
      </c>
      <c r="K230" s="79"/>
    </row>
    <row r="231" spans="1:11" s="112" customFormat="1" ht="31.5" customHeight="1" thickBot="1" x14ac:dyDescent="0.3">
      <c r="A231" s="37">
        <v>1</v>
      </c>
      <c r="B231" s="123" t="s">
        <v>139</v>
      </c>
      <c r="C231" s="120">
        <v>16048</v>
      </c>
      <c r="D231" s="113">
        <f t="shared" si="201"/>
        <v>4012</v>
      </c>
      <c r="E231" s="120">
        <v>3421</v>
      </c>
      <c r="F231" s="120">
        <f t="shared" si="203"/>
        <v>85.269192422731805</v>
      </c>
      <c r="G231" s="663">
        <v>10316.938239999999</v>
      </c>
      <c r="H231" s="663">
        <f t="shared" si="202"/>
        <v>2579</v>
      </c>
      <c r="I231" s="663">
        <v>2147.3264399999998</v>
      </c>
      <c r="J231" s="120">
        <f t="shared" si="200"/>
        <v>83.261979061651786</v>
      </c>
      <c r="K231" s="111"/>
    </row>
    <row r="232" spans="1:11" ht="15.75" thickBot="1" x14ac:dyDescent="0.3">
      <c r="A232" s="37">
        <v>1</v>
      </c>
      <c r="B232" s="117" t="s">
        <v>3</v>
      </c>
      <c r="C232" s="473"/>
      <c r="D232" s="473"/>
      <c r="E232" s="473"/>
      <c r="F232" s="678"/>
      <c r="G232" s="719">
        <f>G225+G220+G231</f>
        <v>43448.490761481473</v>
      </c>
      <c r="H232" s="719">
        <f t="shared" ref="H232:I232" si="205">H225+H220+H231</f>
        <v>10862</v>
      </c>
      <c r="I232" s="719">
        <f t="shared" si="205"/>
        <v>7561.299469999999</v>
      </c>
      <c r="J232" s="473">
        <f t="shared" si="200"/>
        <v>69.612405358129251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77"/>
      <c r="G233" s="382"/>
      <c r="H233" s="382"/>
      <c r="I233" s="382"/>
      <c r="J233" s="110"/>
      <c r="K233" s="79"/>
    </row>
    <row r="234" spans="1:11" ht="29.25" customHeight="1" x14ac:dyDescent="0.25">
      <c r="A234" s="37">
        <v>1</v>
      </c>
      <c r="B234" s="75" t="s">
        <v>97</v>
      </c>
      <c r="C234" s="125"/>
      <c r="D234" s="125"/>
      <c r="E234" s="125"/>
      <c r="F234" s="125"/>
      <c r="G234" s="381"/>
      <c r="H234" s="381"/>
      <c r="I234" s="381"/>
      <c r="J234" s="161"/>
      <c r="K234" s="79"/>
    </row>
    <row r="235" spans="1:11" ht="30" x14ac:dyDescent="0.25">
      <c r="A235" s="37">
        <v>1</v>
      </c>
      <c r="B235" s="248" t="s">
        <v>131</v>
      </c>
      <c r="C235" s="120">
        <f>SUM(C236:C237)</f>
        <v>1404</v>
      </c>
      <c r="D235" s="120">
        <f t="shared" ref="D235" si="206">SUM(D236:D237)</f>
        <v>351</v>
      </c>
      <c r="E235" s="120">
        <f t="shared" ref="E235" si="207">SUM(E236:E237)</f>
        <v>52</v>
      </c>
      <c r="F235" s="120">
        <f>E235/D235*100</f>
        <v>14.814814814814813</v>
      </c>
      <c r="G235" s="381">
        <f>SUM(G236:G237)</f>
        <v>2789.7350192592589</v>
      </c>
      <c r="H235" s="381">
        <f t="shared" ref="H235:I235" si="208">SUM(H236:H237)</f>
        <v>697</v>
      </c>
      <c r="I235" s="381">
        <f t="shared" si="208"/>
        <v>63.716520000000003</v>
      </c>
      <c r="J235" s="120">
        <f t="shared" ref="J235:J241" si="209">I235/H235*100</f>
        <v>9.1415380200860827</v>
      </c>
      <c r="K235" s="79"/>
    </row>
    <row r="236" spans="1:11" ht="30" x14ac:dyDescent="0.25">
      <c r="A236" s="37">
        <v>1</v>
      </c>
      <c r="B236" s="73" t="s">
        <v>84</v>
      </c>
      <c r="C236" s="120">
        <v>1076</v>
      </c>
      <c r="D236" s="113">
        <f t="shared" ref="D236:D240" si="210">ROUND(C236/12*$B$3,0)</f>
        <v>269</v>
      </c>
      <c r="E236" s="120">
        <v>52</v>
      </c>
      <c r="F236" s="120">
        <f>E236/D236*100</f>
        <v>19.330855018587361</v>
      </c>
      <c r="G236" s="381">
        <v>2200.2534192592589</v>
      </c>
      <c r="H236" s="381">
        <f t="shared" ref="H236:H240" si="211">ROUND(G236/12*$B$3,0)</f>
        <v>550</v>
      </c>
      <c r="I236" s="381">
        <v>63.716520000000003</v>
      </c>
      <c r="J236" s="120">
        <f t="shared" si="209"/>
        <v>11.584821818181819</v>
      </c>
      <c r="K236" s="79"/>
    </row>
    <row r="237" spans="1:11" ht="30" x14ac:dyDescent="0.25">
      <c r="A237" s="37">
        <v>1</v>
      </c>
      <c r="B237" s="73" t="s">
        <v>85</v>
      </c>
      <c r="C237" s="120">
        <v>328</v>
      </c>
      <c r="D237" s="113">
        <f t="shared" si="210"/>
        <v>82</v>
      </c>
      <c r="E237" s="120">
        <v>0</v>
      </c>
      <c r="F237" s="120">
        <f>E237/D237*100</f>
        <v>0</v>
      </c>
      <c r="G237" s="397">
        <v>589.48159999999996</v>
      </c>
      <c r="H237" s="381">
        <f t="shared" si="211"/>
        <v>147</v>
      </c>
      <c r="I237" s="397">
        <v>0</v>
      </c>
      <c r="J237" s="120">
        <f t="shared" si="209"/>
        <v>0</v>
      </c>
      <c r="K237" s="79"/>
    </row>
    <row r="238" spans="1:11" ht="30" x14ac:dyDescent="0.25">
      <c r="A238" s="37">
        <v>1</v>
      </c>
      <c r="B238" s="248" t="s">
        <v>123</v>
      </c>
      <c r="C238" s="186">
        <f>SUM(C239)</f>
        <v>386</v>
      </c>
      <c r="D238" s="186">
        <f t="shared" ref="D238:I238" si="212">SUM(D239)</f>
        <v>97</v>
      </c>
      <c r="E238" s="186">
        <f t="shared" si="212"/>
        <v>7</v>
      </c>
      <c r="F238" s="120">
        <f t="shared" ref="F238:F240" si="213">E238/D238*100</f>
        <v>7.216494845360824</v>
      </c>
      <c r="G238" s="397">
        <f>SUM(G239)</f>
        <v>566.72520000000009</v>
      </c>
      <c r="H238" s="397">
        <f t="shared" si="212"/>
        <v>142</v>
      </c>
      <c r="I238" s="397">
        <f t="shared" si="212"/>
        <v>9.38476</v>
      </c>
      <c r="J238" s="397">
        <f t="shared" si="209"/>
        <v>6.6089859154929584</v>
      </c>
      <c r="K238" s="79"/>
    </row>
    <row r="239" spans="1:11" ht="30" x14ac:dyDescent="0.25">
      <c r="A239" s="37">
        <v>1</v>
      </c>
      <c r="B239" s="316" t="s">
        <v>119</v>
      </c>
      <c r="C239" s="186">
        <v>386</v>
      </c>
      <c r="D239" s="331">
        <f t="shared" si="210"/>
        <v>97</v>
      </c>
      <c r="E239" s="186">
        <v>7</v>
      </c>
      <c r="F239" s="186">
        <f t="shared" si="213"/>
        <v>7.216494845360824</v>
      </c>
      <c r="G239" s="397">
        <v>566.72520000000009</v>
      </c>
      <c r="H239" s="397">
        <f t="shared" si="211"/>
        <v>142</v>
      </c>
      <c r="I239" s="397">
        <v>9.38476</v>
      </c>
      <c r="J239" s="397">
        <f t="shared" si="209"/>
        <v>6.6089859154929584</v>
      </c>
      <c r="K239" s="79"/>
    </row>
    <row r="240" spans="1:11" s="112" customFormat="1" ht="31.5" customHeight="1" thickBot="1" x14ac:dyDescent="0.3">
      <c r="A240" s="37">
        <v>1</v>
      </c>
      <c r="B240" s="123" t="s">
        <v>139</v>
      </c>
      <c r="C240" s="120">
        <v>2400</v>
      </c>
      <c r="D240" s="113">
        <f t="shared" si="210"/>
        <v>600</v>
      </c>
      <c r="E240" s="120">
        <v>314</v>
      </c>
      <c r="F240" s="120">
        <f t="shared" si="213"/>
        <v>52.333333333333329</v>
      </c>
      <c r="G240" s="663">
        <v>1542.912</v>
      </c>
      <c r="H240" s="663">
        <f t="shared" si="211"/>
        <v>386</v>
      </c>
      <c r="I240" s="663">
        <v>199.2928</v>
      </c>
      <c r="J240" s="122">
        <f t="shared" si="209"/>
        <v>51.630259067357507</v>
      </c>
      <c r="K240" s="111"/>
    </row>
    <row r="241" spans="1:11" ht="15.75" thickBot="1" x14ac:dyDescent="0.3">
      <c r="A241" s="37">
        <v>1</v>
      </c>
      <c r="B241" s="126" t="s">
        <v>3</v>
      </c>
      <c r="C241" s="473"/>
      <c r="D241" s="473"/>
      <c r="E241" s="473"/>
      <c r="F241" s="678"/>
      <c r="G241" s="691">
        <f>G235+G238+G240</f>
        <v>4899.3722192592595</v>
      </c>
      <c r="H241" s="691">
        <f t="shared" ref="H241:I241" si="214">H235+H238+H240</f>
        <v>1225</v>
      </c>
      <c r="I241" s="691">
        <f t="shared" si="214"/>
        <v>272.39408000000003</v>
      </c>
      <c r="J241" s="473">
        <f t="shared" si="209"/>
        <v>22.236251428571432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702"/>
      <c r="G242" s="394"/>
      <c r="H242" s="394"/>
      <c r="I242" s="394"/>
      <c r="J242" s="699"/>
      <c r="K242" s="79"/>
    </row>
    <row r="243" spans="1:11" ht="38.25" customHeight="1" x14ac:dyDescent="0.25">
      <c r="A243" s="37">
        <v>1</v>
      </c>
      <c r="B243" s="200" t="s">
        <v>98</v>
      </c>
      <c r="C243" s="120"/>
      <c r="D243" s="120"/>
      <c r="E243" s="120"/>
      <c r="F243" s="120"/>
      <c r="G243" s="385"/>
      <c r="H243" s="385"/>
      <c r="I243" s="385"/>
      <c r="J243" s="120"/>
      <c r="K243" s="79"/>
    </row>
    <row r="244" spans="1:11" ht="30" x14ac:dyDescent="0.25">
      <c r="A244" s="37">
        <v>1</v>
      </c>
      <c r="B244" s="248" t="s">
        <v>131</v>
      </c>
      <c r="C244" s="120">
        <f>SUM(C245:C246)</f>
        <v>1063</v>
      </c>
      <c r="D244" s="120">
        <f t="shared" ref="D244" si="215">SUM(D245:D246)</f>
        <v>266</v>
      </c>
      <c r="E244" s="120">
        <f t="shared" ref="E244" si="216">SUM(E245:E246)</f>
        <v>176</v>
      </c>
      <c r="F244" s="120">
        <f>E244/D244*100</f>
        <v>66.165413533834581</v>
      </c>
      <c r="G244" s="663">
        <f>SUM(G245:G246)</f>
        <v>2112.2544259259257</v>
      </c>
      <c r="H244" s="663">
        <f t="shared" ref="H244:I244" si="217">SUM(H245:H246)</f>
        <v>528</v>
      </c>
      <c r="I244" s="663">
        <f t="shared" si="217"/>
        <v>252.09177</v>
      </c>
      <c r="J244" s="122">
        <f t="shared" ref="J244:J250" si="218">I244/H244*100</f>
        <v>47.744653409090908</v>
      </c>
      <c r="K244" s="79"/>
    </row>
    <row r="245" spans="1:11" ht="30" x14ac:dyDescent="0.25">
      <c r="A245" s="37">
        <v>1</v>
      </c>
      <c r="B245" s="73" t="s">
        <v>84</v>
      </c>
      <c r="C245" s="120">
        <v>815</v>
      </c>
      <c r="D245" s="113">
        <f t="shared" ref="D245:D249" si="219">ROUND(C245/12*$B$3,0)</f>
        <v>204</v>
      </c>
      <c r="E245" s="120">
        <v>162</v>
      </c>
      <c r="F245" s="120">
        <f>E245/D245*100</f>
        <v>79.411764705882348</v>
      </c>
      <c r="G245" s="663">
        <v>1666.5488259259259</v>
      </c>
      <c r="H245" s="663">
        <f t="shared" ref="H245:H248" si="220">ROUND(G245/12*$B$3,0)</f>
        <v>417</v>
      </c>
      <c r="I245" s="663">
        <v>229.25503999999998</v>
      </c>
      <c r="J245" s="122">
        <f t="shared" si="218"/>
        <v>54.977227817745799</v>
      </c>
      <c r="K245" s="79"/>
    </row>
    <row r="246" spans="1:11" ht="30" x14ac:dyDescent="0.25">
      <c r="A246" s="37">
        <v>1</v>
      </c>
      <c r="B246" s="73" t="s">
        <v>85</v>
      </c>
      <c r="C246" s="120">
        <v>248</v>
      </c>
      <c r="D246" s="113">
        <f t="shared" si="219"/>
        <v>62</v>
      </c>
      <c r="E246" s="120">
        <v>14</v>
      </c>
      <c r="F246" s="120">
        <f>E246/D246*100</f>
        <v>22.58064516129032</v>
      </c>
      <c r="G246" s="663">
        <v>445.7056</v>
      </c>
      <c r="H246" s="663">
        <f t="shared" si="220"/>
        <v>111</v>
      </c>
      <c r="I246" s="663">
        <v>22.836730000000003</v>
      </c>
      <c r="J246" s="122">
        <f t="shared" si="218"/>
        <v>20.573630630630632</v>
      </c>
      <c r="K246" s="79"/>
    </row>
    <row r="247" spans="1:11" ht="30" x14ac:dyDescent="0.25">
      <c r="A247" s="37">
        <v>1</v>
      </c>
      <c r="B247" s="248" t="s">
        <v>123</v>
      </c>
      <c r="C247" s="186">
        <f>SUM(C248)</f>
        <v>600</v>
      </c>
      <c r="D247" s="186">
        <f t="shared" ref="D247:I247" si="221">SUM(D248)</f>
        <v>150</v>
      </c>
      <c r="E247" s="186">
        <f t="shared" si="221"/>
        <v>86</v>
      </c>
      <c r="F247" s="120">
        <f t="shared" ref="F247:F249" si="222">E247/D247*100</f>
        <v>57.333333333333336</v>
      </c>
      <c r="G247" s="663">
        <f>SUM(G248)</f>
        <v>880.92</v>
      </c>
      <c r="H247" s="663">
        <f t="shared" si="221"/>
        <v>220</v>
      </c>
      <c r="I247" s="663">
        <f t="shared" si="221"/>
        <v>129.56587999999999</v>
      </c>
      <c r="J247" s="122">
        <f t="shared" si="218"/>
        <v>58.893581818181815</v>
      </c>
      <c r="K247" s="79"/>
    </row>
    <row r="248" spans="1:11" ht="30" x14ac:dyDescent="0.25">
      <c r="A248" s="37">
        <v>1</v>
      </c>
      <c r="B248" s="316" t="s">
        <v>119</v>
      </c>
      <c r="C248" s="186">
        <v>600</v>
      </c>
      <c r="D248" s="331">
        <f t="shared" si="219"/>
        <v>150</v>
      </c>
      <c r="E248" s="186">
        <v>86</v>
      </c>
      <c r="F248" s="186">
        <f t="shared" si="222"/>
        <v>57.333333333333336</v>
      </c>
      <c r="G248" s="663">
        <v>880.92</v>
      </c>
      <c r="H248" s="663">
        <f t="shared" si="220"/>
        <v>220</v>
      </c>
      <c r="I248" s="663">
        <v>129.56587999999999</v>
      </c>
      <c r="J248" s="669">
        <f t="shared" si="218"/>
        <v>58.893581818181815</v>
      </c>
      <c r="K248" s="79"/>
    </row>
    <row r="249" spans="1:11" s="112" customFormat="1" ht="31.5" customHeight="1" thickBot="1" x14ac:dyDescent="0.3">
      <c r="A249" s="37">
        <v>1</v>
      </c>
      <c r="B249" s="123" t="s">
        <v>139</v>
      </c>
      <c r="C249" s="120">
        <v>1800</v>
      </c>
      <c r="D249" s="113">
        <f t="shared" si="219"/>
        <v>450</v>
      </c>
      <c r="E249" s="120">
        <v>40</v>
      </c>
      <c r="F249" s="120">
        <f t="shared" si="222"/>
        <v>8.8888888888888893</v>
      </c>
      <c r="G249" s="663">
        <v>1157.184</v>
      </c>
      <c r="H249" s="663">
        <f>ROUND(G249/12*$B$3,0)</f>
        <v>289</v>
      </c>
      <c r="I249" s="663">
        <v>25.715199999999999</v>
      </c>
      <c r="J249" s="122">
        <f t="shared" si="218"/>
        <v>8.8979930795847739</v>
      </c>
      <c r="K249" s="111"/>
    </row>
    <row r="250" spans="1:11" ht="15.75" thickBot="1" x14ac:dyDescent="0.3">
      <c r="A250" s="37">
        <v>1</v>
      </c>
      <c r="B250" s="323" t="s">
        <v>3</v>
      </c>
      <c r="C250" s="376"/>
      <c r="D250" s="376"/>
      <c r="E250" s="376"/>
      <c r="F250" s="375"/>
      <c r="G250" s="427">
        <f>G244+G247+G249</f>
        <v>4150.358425925926</v>
      </c>
      <c r="H250" s="427">
        <f t="shared" ref="H250:I250" si="223">H244+H247+H249</f>
        <v>1037</v>
      </c>
      <c r="I250" s="427">
        <f t="shared" si="223"/>
        <v>407.37284999999997</v>
      </c>
      <c r="J250" s="376">
        <f t="shared" si="218"/>
        <v>39.283784956605587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29"/>
      <c r="H251" s="429"/>
      <c r="I251" s="394"/>
      <c r="J251" s="70"/>
      <c r="K251" s="79"/>
    </row>
    <row r="252" spans="1:11" ht="15" customHeight="1" x14ac:dyDescent="0.25">
      <c r="A252" s="37">
        <v>1</v>
      </c>
      <c r="B252" s="309" t="s">
        <v>37</v>
      </c>
      <c r="C252" s="310"/>
      <c r="D252" s="310"/>
      <c r="E252" s="311"/>
      <c r="F252" s="310"/>
      <c r="G252" s="430"/>
      <c r="H252" s="430"/>
      <c r="I252" s="398"/>
      <c r="J252" s="310"/>
      <c r="K252" s="79"/>
    </row>
    <row r="253" spans="1:11" s="112" customFormat="1" ht="33.75" customHeight="1" x14ac:dyDescent="0.25">
      <c r="A253" s="37">
        <v>1</v>
      </c>
      <c r="B253" s="508" t="s">
        <v>131</v>
      </c>
      <c r="C253" s="345">
        <f>SUM(C244,C235,C220,C211,C201,C189,C177,C167,C157,C148,C133,C123,C108,C93,C84,C75,C66,C53,C30,C41)</f>
        <v>117575</v>
      </c>
      <c r="D253" s="345">
        <f>SUM(D244,D235,D220,D211,D201,D189,D177,D167,D157,D148,D133,D123,D108,D93,D84,D75,D66,D53,D30,D41)</f>
        <v>29400</v>
      </c>
      <c r="E253" s="345">
        <f>SUM(E244,E235,E220,E211,E201,E189,E177,E167,E157,E148,E133,E123,E108,E93,E84,E75,E66,E53,E30,E41)</f>
        <v>30142</v>
      </c>
      <c r="F253" s="324">
        <f t="shared" ref="F253:F266" si="224">E253/D253*100</f>
        <v>102.52380952380953</v>
      </c>
      <c r="G253" s="502">
        <f>SUM(G244,G235,G220,G211,G201,G189,G177,G167,G157,G148,G133,G123,G108,G93,G84,G75,G66,G53,G41,G30)</f>
        <v>238223.80485333333</v>
      </c>
      <c r="H253" s="502">
        <f>SUM(H244,H235,H220,H211,H201,H189,H177,H167,H157,H148,H133,H123,H108,H93,H84,H75,H66,H53,H41,H30)</f>
        <v>59557</v>
      </c>
      <c r="I253" s="502">
        <f>SUM(I244,I235,I220,I211,I201,I189,I177,I167,I157,I148,I133,I123,I108,I93,I84,I75,I66,I53,I41,I30)</f>
        <v>58391.145459999992</v>
      </c>
      <c r="J253" s="502">
        <f t="shared" ref="J253:J267" si="225">I253/H253*100</f>
        <v>98.04245589939049</v>
      </c>
      <c r="K253" s="111"/>
    </row>
    <row r="254" spans="1:11" s="112" customFormat="1" ht="30" customHeight="1" x14ac:dyDescent="0.25">
      <c r="A254" s="37">
        <v>1</v>
      </c>
      <c r="B254" s="325" t="s">
        <v>84</v>
      </c>
      <c r="C254" s="345">
        <f>SUM(C245,C236,C221,C212,C202,C149,C134,C124,C109,C94,C85,C76,C67,C31)</f>
        <v>89172</v>
      </c>
      <c r="D254" s="345">
        <f>SUM(D245,D236,D221,D212,D202,D149,D134,D124,D109,D94,D85,D76,D67,D31)</f>
        <v>22294</v>
      </c>
      <c r="E254" s="345">
        <f>SUM(E245,E236,E221,E212,E202,E149,E134,E124,E109,E94,E85,E76,E67,E31)</f>
        <v>22956</v>
      </c>
      <c r="F254" s="324">
        <f t="shared" si="224"/>
        <v>102.96940880954517</v>
      </c>
      <c r="G254" s="502">
        <f t="shared" ref="G254:I255" si="226">SUM(G245,G236,G221,G212,G202,G149,G134,G124,G109,G94,G85,G76,G67,G31)</f>
        <v>182342.93485333334</v>
      </c>
      <c r="H254" s="502">
        <f t="shared" si="226"/>
        <v>45586</v>
      </c>
      <c r="I254" s="502">
        <f t="shared" si="226"/>
        <v>41996.099389999996</v>
      </c>
      <c r="J254" s="502">
        <f t="shared" si="225"/>
        <v>92.124993177729991</v>
      </c>
      <c r="K254" s="111"/>
    </row>
    <row r="255" spans="1:11" s="112" customFormat="1" ht="30" customHeight="1" x14ac:dyDescent="0.25">
      <c r="A255" s="37">
        <v>1</v>
      </c>
      <c r="B255" s="325" t="s">
        <v>85</v>
      </c>
      <c r="C255" s="345">
        <f>SUM(C246,C237,C222,C213,C203,C150,C135,C125,C110,C95,C86,C77,C68,C32)</f>
        <v>26988</v>
      </c>
      <c r="D255" s="345">
        <f>SUM(D246,D237,D222,D213,D203,D150,D135,D127,D110,D95,D86,D77,D68,D32)</f>
        <v>6749</v>
      </c>
      <c r="E255" s="345">
        <f>SUM(E246,E237,E222,E213,E203,E150,E135,E125,E110,E95,E86,E77,E68,E32)</f>
        <v>6357</v>
      </c>
      <c r="F255" s="324">
        <f t="shared" si="224"/>
        <v>94.191732108460513</v>
      </c>
      <c r="G255" s="502">
        <f t="shared" si="226"/>
        <v>48502.833600000005</v>
      </c>
      <c r="H255" s="502">
        <f t="shared" si="226"/>
        <v>12125</v>
      </c>
      <c r="I255" s="502">
        <f t="shared" si="226"/>
        <v>12077.721589999999</v>
      </c>
      <c r="J255" s="502">
        <f t="shared" si="225"/>
        <v>99.610074969072159</v>
      </c>
      <c r="K255" s="111"/>
    </row>
    <row r="256" spans="1:11" s="112" customFormat="1" ht="44.25" customHeight="1" x14ac:dyDescent="0.25">
      <c r="A256" s="37">
        <v>1</v>
      </c>
      <c r="B256" s="325" t="s">
        <v>125</v>
      </c>
      <c r="C256" s="345">
        <f t="shared" ref="C256:E257" si="227">SUM(C223,C190,C178,C168,C158,C136,C111,C96,C54,C42)</f>
        <v>888</v>
      </c>
      <c r="D256" s="345">
        <f t="shared" si="227"/>
        <v>225</v>
      </c>
      <c r="E256" s="345">
        <f t="shared" si="227"/>
        <v>719</v>
      </c>
      <c r="F256" s="324">
        <f t="shared" si="224"/>
        <v>319.55555555555554</v>
      </c>
      <c r="G256" s="502">
        <f t="shared" ref="G256:I257" si="228">SUM(G223,G190,G178,G168,G158,G136,G111,G96,G54,G42)</f>
        <v>4630.1740799999998</v>
      </c>
      <c r="H256" s="502">
        <f t="shared" si="228"/>
        <v>1158</v>
      </c>
      <c r="I256" s="502">
        <f t="shared" si="228"/>
        <v>3748.9810400000001</v>
      </c>
      <c r="J256" s="502">
        <f t="shared" si="225"/>
        <v>323.74620379965455</v>
      </c>
      <c r="K256" s="111"/>
    </row>
    <row r="257" spans="1:11" s="112" customFormat="1" ht="30" customHeight="1" x14ac:dyDescent="0.25">
      <c r="A257" s="37">
        <v>1</v>
      </c>
      <c r="B257" s="325" t="s">
        <v>126</v>
      </c>
      <c r="C257" s="345">
        <f t="shared" si="227"/>
        <v>527</v>
      </c>
      <c r="D257" s="345">
        <f t="shared" si="227"/>
        <v>132</v>
      </c>
      <c r="E257" s="345">
        <f t="shared" si="227"/>
        <v>110</v>
      </c>
      <c r="F257" s="324">
        <f t="shared" si="224"/>
        <v>83.333333333333343</v>
      </c>
      <c r="G257" s="502">
        <f t="shared" si="228"/>
        <v>2747.8623200000002</v>
      </c>
      <c r="H257" s="502">
        <f t="shared" si="228"/>
        <v>688</v>
      </c>
      <c r="I257" s="502">
        <f t="shared" si="228"/>
        <v>568.3434400000001</v>
      </c>
      <c r="J257" s="502">
        <f t="shared" si="225"/>
        <v>82.608058139534904</v>
      </c>
      <c r="K257" s="111"/>
    </row>
    <row r="258" spans="1:11" s="112" customFormat="1" ht="45" customHeight="1" x14ac:dyDescent="0.25">
      <c r="A258" s="37">
        <v>1</v>
      </c>
      <c r="B258" s="508" t="s">
        <v>123</v>
      </c>
      <c r="C258" s="345">
        <f>SUM(C247,C238,C225,C214,C204,C192,C180,C170,C160,C151,C138,C126,C113,C98,C87,C78,C69,C56,C44,C33)</f>
        <v>166335</v>
      </c>
      <c r="D258" s="345">
        <f>SUM(D247,D238,D225,D214,D204,D192,D180,D170,D160,D151,D138,D126,D113,D98,D87,D78,D69,D56,D44,D33)</f>
        <v>41556</v>
      </c>
      <c r="E258" s="345">
        <f>SUM(E247,E238,E225,E214,E204,E192,E180,E170,E160,E151,E138,E126,E113,E98,E87,E78,E69,E56,E44,E33)</f>
        <v>43280</v>
      </c>
      <c r="F258" s="324">
        <f t="shared" si="224"/>
        <v>104.14861873135047</v>
      </c>
      <c r="G258" s="502">
        <f>SUM(G247,G238,G225,G214,G204,G192,G180,G170,G160,G151,G138,G126,G113,G98,G87,G78,G69,G56,G44,G33)</f>
        <v>274702.09908999997</v>
      </c>
      <c r="H258" s="502">
        <f>SUM(H247,H238,H225,H214,H204,H192,H180,H170,H160,H151,H138,H126,H113,H98,H87,H78,H69,H56,H44,H33)</f>
        <v>68674</v>
      </c>
      <c r="I258" s="502">
        <f>SUM(I247,I238,I225,I214,I204,I192,I180,I170,I160,I151,I138,I126,I113,I98,I87,I78,I69,I56,I44,I33)</f>
        <v>69145.115979999988</v>
      </c>
      <c r="J258" s="502">
        <f t="shared" si="225"/>
        <v>100.68601796895476</v>
      </c>
      <c r="K258" s="111"/>
    </row>
    <row r="259" spans="1:11" s="112" customFormat="1" ht="30" x14ac:dyDescent="0.25">
      <c r="A259" s="37">
        <v>1</v>
      </c>
      <c r="B259" s="325" t="s">
        <v>119</v>
      </c>
      <c r="C259" s="345">
        <f>SUM(C248,C239,C226,C215,C205,C152,C139,C127,C114,C99,C88,C79,C70,C34)</f>
        <v>22410</v>
      </c>
      <c r="D259" s="345">
        <f>SUM(D248,D239,D226,D215,D205,D152,D139,D127,D114,D99,D88,D79,D70,D34)</f>
        <v>5566</v>
      </c>
      <c r="E259" s="345">
        <f>SUM(E248,E239,E226,E215,E205,E152,E139,E127,E114,E99,E88,E79,E70,E34)</f>
        <v>4947</v>
      </c>
      <c r="F259" s="324">
        <f t="shared" si="224"/>
        <v>88.878907653611208</v>
      </c>
      <c r="G259" s="502">
        <f>SUM(G248,G239,G226,G215,G205,G152,G139,G127,G114,G99,G88,G79,G70,G34)</f>
        <v>32902.362000000001</v>
      </c>
      <c r="H259" s="502">
        <f>SUM(H248,H239,H226,H215,H205,H152,H139,H127,H114,H99,H88,H79,H70,H34)</f>
        <v>8225</v>
      </c>
      <c r="I259" s="502">
        <f>SUM(I248,I239,I226,I215,I205,I152,I139,I127,I114,I99,I88,I79,I70,I34)</f>
        <v>7218.1272199999994</v>
      </c>
      <c r="J259" s="502">
        <f t="shared" si="225"/>
        <v>87.758385653495424</v>
      </c>
      <c r="K259" s="111"/>
    </row>
    <row r="260" spans="1:11" s="112" customFormat="1" ht="63.75" customHeight="1" x14ac:dyDescent="0.25">
      <c r="A260" s="37">
        <v>1</v>
      </c>
      <c r="B260" s="325" t="s">
        <v>130</v>
      </c>
      <c r="C260" s="345">
        <f t="shared" ref="C260:E261" si="229">SUM(C227,C193,C181,C171,C161,C140,C115,C100,C57,C45)</f>
        <v>107670</v>
      </c>
      <c r="D260" s="345">
        <f t="shared" si="229"/>
        <v>26920</v>
      </c>
      <c r="E260" s="345">
        <f t="shared" si="229"/>
        <v>23873</v>
      </c>
      <c r="F260" s="324">
        <f t="shared" si="224"/>
        <v>88.681277860326887</v>
      </c>
      <c r="G260" s="502">
        <f t="shared" ref="G260:I261" si="230">SUM(G227,G193,G181,G171,G161,G140,G115,G100,G57,G45)</f>
        <v>201689.72679999997</v>
      </c>
      <c r="H260" s="502">
        <f t="shared" si="230"/>
        <v>50423</v>
      </c>
      <c r="I260" s="502">
        <f t="shared" si="230"/>
        <v>48088.378279999997</v>
      </c>
      <c r="J260" s="502">
        <f t="shared" si="225"/>
        <v>95.369926977768074</v>
      </c>
      <c r="K260" s="111"/>
    </row>
    <row r="261" spans="1:11" s="112" customFormat="1" ht="45" x14ac:dyDescent="0.25">
      <c r="A261" s="37">
        <v>1</v>
      </c>
      <c r="B261" s="325" t="s">
        <v>120</v>
      </c>
      <c r="C261" s="345">
        <f t="shared" si="229"/>
        <v>23890</v>
      </c>
      <c r="D261" s="345">
        <f t="shared" si="229"/>
        <v>5975</v>
      </c>
      <c r="E261" s="345">
        <f t="shared" si="229"/>
        <v>11818</v>
      </c>
      <c r="F261" s="324">
        <f t="shared" si="224"/>
        <v>197.79079497907949</v>
      </c>
      <c r="G261" s="502">
        <f t="shared" si="230"/>
        <v>20091.489999999998</v>
      </c>
      <c r="H261" s="502">
        <f t="shared" si="230"/>
        <v>5022</v>
      </c>
      <c r="I261" s="502">
        <f t="shared" si="230"/>
        <v>9988.2335600000006</v>
      </c>
      <c r="J261" s="502">
        <f t="shared" si="225"/>
        <v>198.8895571485464</v>
      </c>
      <c r="K261" s="111"/>
    </row>
    <row r="262" spans="1:11" s="112" customFormat="1" ht="39" customHeight="1" x14ac:dyDescent="0.25">
      <c r="A262" s="37">
        <v>1</v>
      </c>
      <c r="B262" s="325" t="s">
        <v>87</v>
      </c>
      <c r="C262" s="345">
        <f t="shared" ref="C262:E263" si="231">SUM(C229,C195,C183,C142,C117,C102,C59,C47)</f>
        <v>4366</v>
      </c>
      <c r="D262" s="345">
        <f t="shared" si="231"/>
        <v>1093</v>
      </c>
      <c r="E262" s="345">
        <f t="shared" si="231"/>
        <v>656</v>
      </c>
      <c r="F262" s="324">
        <f t="shared" si="224"/>
        <v>60.018298261665137</v>
      </c>
      <c r="G262" s="502">
        <f t="shared" ref="G262:I263" si="232">SUM(G229,G195,G183,G142,G117,G102,G59,G47)</f>
        <v>14947.8742</v>
      </c>
      <c r="H262" s="502">
        <f t="shared" si="232"/>
        <v>3736</v>
      </c>
      <c r="I262" s="502">
        <f t="shared" si="232"/>
        <v>2592.0655700000002</v>
      </c>
      <c r="J262" s="502">
        <f t="shared" si="225"/>
        <v>69.380770074946469</v>
      </c>
      <c r="K262" s="111"/>
    </row>
    <row r="263" spans="1:11" s="112" customFormat="1" ht="38.25" customHeight="1" x14ac:dyDescent="0.25">
      <c r="A263" s="37">
        <v>1</v>
      </c>
      <c r="B263" s="434" t="s">
        <v>88</v>
      </c>
      <c r="C263" s="442">
        <f t="shared" si="231"/>
        <v>7999</v>
      </c>
      <c r="D263" s="442">
        <f t="shared" si="231"/>
        <v>2002</v>
      </c>
      <c r="E263" s="442">
        <f t="shared" si="231"/>
        <v>1986</v>
      </c>
      <c r="F263" s="324">
        <f t="shared" si="224"/>
        <v>99.20079920079921</v>
      </c>
      <c r="G263" s="502">
        <f t="shared" si="232"/>
        <v>5070.6460899999993</v>
      </c>
      <c r="H263" s="502">
        <f t="shared" si="232"/>
        <v>1268</v>
      </c>
      <c r="I263" s="502">
        <f t="shared" si="232"/>
        <v>1258.3113499999999</v>
      </c>
      <c r="J263" s="645">
        <f t="shared" si="225"/>
        <v>99.235910883280752</v>
      </c>
      <c r="K263" s="111"/>
    </row>
    <row r="264" spans="1:11" s="112" customFormat="1" ht="38.25" customHeight="1" x14ac:dyDescent="0.25">
      <c r="A264" s="37">
        <v>1</v>
      </c>
      <c r="B264" s="434" t="s">
        <v>139</v>
      </c>
      <c r="C264" s="442">
        <f>SUM(C249,C240,C231,C216,C206,C197,C185,C173,C163,C153,C144,C128,C119,C104,C89,C80,C71,C61,C49,C35)</f>
        <v>288659</v>
      </c>
      <c r="D264" s="442">
        <f t="shared" ref="D264:I264" si="233">SUM(D249,D240,D231,D216,D206,D197,D185,D173,D163,D153,D144,D128,D119,D104,D89,D80,D71,D61,D49,D35)</f>
        <v>72168</v>
      </c>
      <c r="E264" s="442">
        <f t="shared" si="233"/>
        <v>72592</v>
      </c>
      <c r="F264" s="324">
        <f t="shared" si="224"/>
        <v>100.58751801352399</v>
      </c>
      <c r="G264" s="442">
        <f>SUM(G249,G240,G231,G216,G206,G197,G185,G173,G163,G153,G144,G128,G119,G104,G89,G80,G71,G61,G49,G35)</f>
        <v>185573.09792</v>
      </c>
      <c r="H264" s="442">
        <f t="shared" si="233"/>
        <v>46393</v>
      </c>
      <c r="I264" s="442">
        <f t="shared" si="233"/>
        <v>45664.754330000003</v>
      </c>
      <c r="J264" s="645">
        <f t="shared" si="225"/>
        <v>98.430268208565948</v>
      </c>
      <c r="K264" s="111"/>
    </row>
    <row r="265" spans="1:11" s="112" customFormat="1" ht="30.75" customHeight="1" x14ac:dyDescent="0.25">
      <c r="A265" s="37">
        <v>1</v>
      </c>
      <c r="B265" s="434" t="s">
        <v>140</v>
      </c>
      <c r="C265" s="442">
        <f>SUM(C129,C36)</f>
        <v>24430</v>
      </c>
      <c r="D265" s="442">
        <f t="shared" ref="D265:I265" si="234">SUM(D129,D36)</f>
        <v>6108</v>
      </c>
      <c r="E265" s="442">
        <f t="shared" si="234"/>
        <v>2323</v>
      </c>
      <c r="F265" s="324">
        <f t="shared" si="224"/>
        <v>38.032089063523252</v>
      </c>
      <c r="G265" s="442">
        <f t="shared" si="234"/>
        <v>0</v>
      </c>
      <c r="H265" s="442">
        <f t="shared" si="234"/>
        <v>0</v>
      </c>
      <c r="I265" s="442">
        <f t="shared" si="234"/>
        <v>0</v>
      </c>
      <c r="J265" s="645" t="e">
        <f t="shared" si="225"/>
        <v>#DIV/0!</v>
      </c>
      <c r="K265" s="111"/>
    </row>
    <row r="266" spans="1:11" s="112" customFormat="1" ht="26.25" customHeight="1" thickBot="1" x14ac:dyDescent="0.3">
      <c r="A266" s="37">
        <v>1</v>
      </c>
      <c r="B266" s="434" t="s">
        <v>141</v>
      </c>
      <c r="C266" s="442">
        <f>SUM(C207,C62,C37)</f>
        <v>8500</v>
      </c>
      <c r="D266" s="442">
        <f t="shared" ref="D266:I266" si="235">SUM(D207,D62,D37)</f>
        <v>2125</v>
      </c>
      <c r="E266" s="442">
        <f t="shared" si="235"/>
        <v>1217</v>
      </c>
      <c r="F266" s="324">
        <f t="shared" si="224"/>
        <v>57.27058823529412</v>
      </c>
      <c r="G266" s="442">
        <f t="shared" si="235"/>
        <v>0</v>
      </c>
      <c r="H266" s="442">
        <f t="shared" si="235"/>
        <v>0</v>
      </c>
      <c r="I266" s="442">
        <f t="shared" si="235"/>
        <v>0</v>
      </c>
      <c r="J266" s="645" t="e">
        <f t="shared" si="225"/>
        <v>#DIV/0!</v>
      </c>
      <c r="K266" s="111"/>
    </row>
    <row r="267" spans="1:11" s="112" customFormat="1" ht="15" customHeight="1" thickBot="1" x14ac:dyDescent="0.3">
      <c r="A267" s="37">
        <v>1</v>
      </c>
      <c r="B267" s="435" t="s">
        <v>127</v>
      </c>
      <c r="C267" s="443">
        <f>SUM(C250,C241,C232,C217,C208,C198,C186,C174,C164,C154,C145,C130,C120,C105,C90,C81,C72,C63,C50,C38)</f>
        <v>0</v>
      </c>
      <c r="D267" s="443">
        <f>SUM(D250,D241,D232,D217,D208,D198,D186,D174,D164,D154,D145,D130,D120,D105,D90,D81,D72,D63,D50,D38)</f>
        <v>0</v>
      </c>
      <c r="E267" s="443">
        <f>SUM(E250,E241,E232,E217,E208,E198,E186,E174,E164,E154,E145,E130,E120,E105,E90,E81,E72,E63,E50,E38)</f>
        <v>0</v>
      </c>
      <c r="F267" s="479">
        <f>SUM(F232,F198,F186,F145,F120,F105,F63,F50)</f>
        <v>0</v>
      </c>
      <c r="G267" s="445">
        <f>SUM(G250,G241,G232,G217,G208,G198,G186,G174,G164,G154,G145,G130,G120,G105,G90,G81,G72,G63,G50,G38)</f>
        <v>698499.00186333328</v>
      </c>
      <c r="H267" s="445">
        <f>SUM(H250,H241,H232,H217,H208,H198,H186,H174,H164,H154,H145,H130,H120,H105,H90,H81,H72,H63,H50,H38)</f>
        <v>174624</v>
      </c>
      <c r="I267" s="445">
        <f>SUM(I250,I241,I232,I217,I208,I198,I186,I174,I164,I154,I145,I130,I120,I105,I90,I81,I72,I63,I50,I38)</f>
        <v>173201.01577</v>
      </c>
      <c r="J267" s="444">
        <f t="shared" si="225"/>
        <v>99.18511531633682</v>
      </c>
      <c r="K267" s="111"/>
    </row>
    <row r="268" spans="1:11" ht="15" customHeight="1" x14ac:dyDescent="0.25">
      <c r="A268" s="37">
        <v>1</v>
      </c>
      <c r="B268" s="6"/>
      <c r="C268" s="334"/>
      <c r="D268" s="334"/>
      <c r="E268" s="334"/>
      <c r="F268" s="70"/>
      <c r="G268" s="399"/>
      <c r="H268" s="399"/>
      <c r="I268" s="399"/>
      <c r="J268" s="33"/>
      <c r="K268" s="79"/>
    </row>
    <row r="269" spans="1:11" ht="15" customHeight="1" thickBot="1" x14ac:dyDescent="0.3">
      <c r="A269" s="37">
        <v>1</v>
      </c>
      <c r="B269" s="222" t="s">
        <v>99</v>
      </c>
      <c r="C269" s="152"/>
      <c r="D269" s="152"/>
      <c r="E269" s="152"/>
      <c r="F269" s="152"/>
      <c r="G269" s="400"/>
      <c r="H269" s="400"/>
      <c r="I269" s="400"/>
      <c r="J269" s="720"/>
      <c r="K269" s="79"/>
    </row>
    <row r="270" spans="1:11" ht="29.25" customHeight="1" x14ac:dyDescent="0.25">
      <c r="A270" s="37">
        <v>1</v>
      </c>
      <c r="B270" s="124" t="s">
        <v>39</v>
      </c>
      <c r="C270" s="130"/>
      <c r="D270" s="130"/>
      <c r="E270" s="130"/>
      <c r="F270" s="130"/>
      <c r="G270" s="721"/>
      <c r="H270" s="721"/>
      <c r="I270" s="392"/>
      <c r="J270" s="130"/>
      <c r="K270" s="79"/>
    </row>
    <row r="271" spans="1:11" ht="30.75" customHeight="1" x14ac:dyDescent="0.25">
      <c r="A271" s="37">
        <v>1</v>
      </c>
      <c r="B271" s="248" t="s">
        <v>131</v>
      </c>
      <c r="C271" s="120">
        <f>SUM(C272:C275)</f>
        <v>3761</v>
      </c>
      <c r="D271" s="120">
        <f t="shared" ref="D271:E271" si="236">SUM(D272:D275)</f>
        <v>941</v>
      </c>
      <c r="E271" s="120">
        <f t="shared" si="236"/>
        <v>390</v>
      </c>
      <c r="F271" s="120">
        <f t="shared" ref="F271:F282" si="237">E271/D271*100</f>
        <v>41.445270988310305</v>
      </c>
      <c r="G271" s="663">
        <f>SUM(G272:G275)</f>
        <v>8202.3729666666641</v>
      </c>
      <c r="H271" s="663">
        <f t="shared" ref="H271:I271" si="238">SUM(H272:H275)</f>
        <v>2050</v>
      </c>
      <c r="I271" s="663">
        <f t="shared" si="238"/>
        <v>652.32574999999997</v>
      </c>
      <c r="J271" s="122">
        <f t="shared" ref="J271:J283" si="239">I271/H271*100</f>
        <v>31.820768292682928</v>
      </c>
      <c r="K271" s="79"/>
    </row>
    <row r="272" spans="1:11" ht="31.5" customHeight="1" x14ac:dyDescent="0.25">
      <c r="A272" s="37">
        <v>1</v>
      </c>
      <c r="B272" s="73" t="s">
        <v>84</v>
      </c>
      <c r="C272" s="120">
        <v>2709</v>
      </c>
      <c r="D272" s="113">
        <f t="shared" ref="D272:D282" si="240">ROUND(C272/12*$B$3,0)</f>
        <v>677</v>
      </c>
      <c r="E272" s="120">
        <v>226</v>
      </c>
      <c r="F272" s="120">
        <f t="shared" si="237"/>
        <v>33.382570162481535</v>
      </c>
      <c r="G272" s="663">
        <v>5539.4856066666653</v>
      </c>
      <c r="H272" s="663">
        <f>ROUND(G272/12*$B$3,0)</f>
        <v>1385</v>
      </c>
      <c r="I272" s="663">
        <v>346.46776</v>
      </c>
      <c r="J272" s="122">
        <f t="shared" si="239"/>
        <v>25.015722743682311</v>
      </c>
      <c r="K272" s="79"/>
    </row>
    <row r="273" spans="1:11" ht="30" customHeight="1" x14ac:dyDescent="0.25">
      <c r="A273" s="37">
        <v>1</v>
      </c>
      <c r="B273" s="73" t="s">
        <v>85</v>
      </c>
      <c r="C273" s="120">
        <v>826</v>
      </c>
      <c r="D273" s="113">
        <f t="shared" si="240"/>
        <v>207</v>
      </c>
      <c r="E273" s="120">
        <v>164</v>
      </c>
      <c r="F273" s="120">
        <f t="shared" si="237"/>
        <v>79.227053140096615</v>
      </c>
      <c r="G273" s="663">
        <v>1484.4872</v>
      </c>
      <c r="H273" s="663">
        <f t="shared" ref="H273:H282" si="241">ROUND(G273/12*$B$3,0)</f>
        <v>371</v>
      </c>
      <c r="I273" s="663">
        <v>305.85798999999997</v>
      </c>
      <c r="J273" s="122">
        <f t="shared" si="239"/>
        <v>82.441506738544462</v>
      </c>
      <c r="K273" s="79"/>
    </row>
    <row r="274" spans="1:11" ht="28.5" customHeight="1" x14ac:dyDescent="0.25">
      <c r="A274" s="37">
        <v>1</v>
      </c>
      <c r="B274" s="73" t="s">
        <v>125</v>
      </c>
      <c r="C274" s="120">
        <v>166</v>
      </c>
      <c r="D274" s="113">
        <f t="shared" si="240"/>
        <v>42</v>
      </c>
      <c r="E274" s="120"/>
      <c r="F274" s="120">
        <f t="shared" si="237"/>
        <v>0</v>
      </c>
      <c r="G274" s="663">
        <v>865.5505599999999</v>
      </c>
      <c r="H274" s="663">
        <f t="shared" si="241"/>
        <v>216</v>
      </c>
      <c r="I274" s="663">
        <v>0</v>
      </c>
      <c r="J274" s="122">
        <f t="shared" si="239"/>
        <v>0</v>
      </c>
      <c r="K274" s="79"/>
    </row>
    <row r="275" spans="1:11" ht="33.75" customHeight="1" x14ac:dyDescent="0.25">
      <c r="A275" s="37">
        <v>1</v>
      </c>
      <c r="B275" s="73" t="s">
        <v>126</v>
      </c>
      <c r="C275" s="120">
        <v>60</v>
      </c>
      <c r="D275" s="113">
        <f t="shared" si="240"/>
        <v>15</v>
      </c>
      <c r="E275" s="120"/>
      <c r="F275" s="120">
        <f t="shared" si="237"/>
        <v>0</v>
      </c>
      <c r="G275" s="663">
        <v>312.84959999999995</v>
      </c>
      <c r="H275" s="663">
        <f t="shared" si="241"/>
        <v>78</v>
      </c>
      <c r="I275" s="663">
        <v>0</v>
      </c>
      <c r="J275" s="122">
        <f t="shared" si="239"/>
        <v>0</v>
      </c>
      <c r="K275" s="79"/>
    </row>
    <row r="276" spans="1:11" ht="30" x14ac:dyDescent="0.25">
      <c r="A276" s="37">
        <v>1</v>
      </c>
      <c r="B276" s="248" t="s">
        <v>123</v>
      </c>
      <c r="C276" s="120">
        <f>SUM(C277:C281)</f>
        <v>7800</v>
      </c>
      <c r="D276" s="120">
        <f t="shared" ref="D276:I276" si="242">SUM(D277:D281)</f>
        <v>1951</v>
      </c>
      <c r="E276" s="120">
        <f t="shared" si="242"/>
        <v>212</v>
      </c>
      <c r="F276" s="120">
        <f t="shared" si="237"/>
        <v>10.866222450025628</v>
      </c>
      <c r="G276" s="663">
        <f t="shared" si="242"/>
        <v>13195.505999999998</v>
      </c>
      <c r="H276" s="663">
        <f t="shared" si="242"/>
        <v>3299</v>
      </c>
      <c r="I276" s="663">
        <f t="shared" si="242"/>
        <v>268.96645999999998</v>
      </c>
      <c r="J276" s="122">
        <f t="shared" si="239"/>
        <v>8.1529693846620184</v>
      </c>
      <c r="K276" s="79"/>
    </row>
    <row r="277" spans="1:11" ht="30" x14ac:dyDescent="0.25">
      <c r="A277" s="37">
        <v>1</v>
      </c>
      <c r="B277" s="73" t="s">
        <v>119</v>
      </c>
      <c r="C277" s="120">
        <v>720</v>
      </c>
      <c r="D277" s="113">
        <f t="shared" si="240"/>
        <v>180</v>
      </c>
      <c r="E277" s="120">
        <v>91</v>
      </c>
      <c r="F277" s="120">
        <f t="shared" si="237"/>
        <v>50.555555555555557</v>
      </c>
      <c r="G277" s="663">
        <v>1057.104</v>
      </c>
      <c r="H277" s="663">
        <f t="shared" si="241"/>
        <v>264</v>
      </c>
      <c r="I277" s="663">
        <v>131.87130000000002</v>
      </c>
      <c r="J277" s="122">
        <f t="shared" si="239"/>
        <v>49.951250000000009</v>
      </c>
      <c r="K277" s="79"/>
    </row>
    <row r="278" spans="1:11" ht="43.5" customHeight="1" x14ac:dyDescent="0.25">
      <c r="A278" s="37">
        <v>1</v>
      </c>
      <c r="B278" s="73" t="s">
        <v>129</v>
      </c>
      <c r="C278" s="120">
        <v>4450</v>
      </c>
      <c r="D278" s="113">
        <f t="shared" si="240"/>
        <v>1113</v>
      </c>
      <c r="E278" s="120">
        <v>45</v>
      </c>
      <c r="F278" s="120">
        <f t="shared" si="237"/>
        <v>4.0431266846361185</v>
      </c>
      <c r="G278" s="663">
        <v>8811.1299999999992</v>
      </c>
      <c r="H278" s="663">
        <f t="shared" si="241"/>
        <v>2203</v>
      </c>
      <c r="I278" s="663">
        <v>85.817279999999997</v>
      </c>
      <c r="J278" s="122">
        <f t="shared" si="239"/>
        <v>3.8954734453018607</v>
      </c>
      <c r="K278" s="79"/>
    </row>
    <row r="279" spans="1:11" ht="28.5" customHeight="1" x14ac:dyDescent="0.25">
      <c r="A279" s="37">
        <v>1</v>
      </c>
      <c r="B279" s="73" t="s">
        <v>120</v>
      </c>
      <c r="C279" s="120">
        <v>1550</v>
      </c>
      <c r="D279" s="113">
        <f t="shared" si="240"/>
        <v>388</v>
      </c>
      <c r="E279" s="120">
        <v>55</v>
      </c>
      <c r="F279" s="120">
        <f t="shared" si="237"/>
        <v>14.175257731958762</v>
      </c>
      <c r="G279" s="663">
        <v>1303.55</v>
      </c>
      <c r="H279" s="663">
        <f t="shared" si="241"/>
        <v>326</v>
      </c>
      <c r="I279" s="663">
        <v>32.147509999999997</v>
      </c>
      <c r="J279" s="122">
        <f t="shared" si="239"/>
        <v>9.8611993865030669</v>
      </c>
      <c r="K279" s="79"/>
    </row>
    <row r="280" spans="1:11" ht="32.25" customHeight="1" x14ac:dyDescent="0.25">
      <c r="A280" s="37">
        <v>1</v>
      </c>
      <c r="B280" s="73" t="s">
        <v>87</v>
      </c>
      <c r="C280" s="120">
        <v>480</v>
      </c>
      <c r="D280" s="113">
        <f t="shared" si="240"/>
        <v>120</v>
      </c>
      <c r="E280" s="120">
        <v>2</v>
      </c>
      <c r="F280" s="120">
        <f t="shared" si="237"/>
        <v>1.6666666666666667</v>
      </c>
      <c r="G280" s="663">
        <v>1643.376</v>
      </c>
      <c r="H280" s="663">
        <f t="shared" si="241"/>
        <v>411</v>
      </c>
      <c r="I280" s="663">
        <v>7.0860799999999999</v>
      </c>
      <c r="J280" s="122">
        <f t="shared" si="239"/>
        <v>1.7241070559610705</v>
      </c>
      <c r="K280" s="79"/>
    </row>
    <row r="281" spans="1:11" ht="30" customHeight="1" x14ac:dyDescent="0.25">
      <c r="A281" s="37">
        <v>1</v>
      </c>
      <c r="B281" s="316" t="s">
        <v>88</v>
      </c>
      <c r="C281" s="186">
        <v>600</v>
      </c>
      <c r="D281" s="331">
        <f t="shared" si="240"/>
        <v>150</v>
      </c>
      <c r="E281" s="186">
        <v>19</v>
      </c>
      <c r="F281" s="186">
        <f t="shared" si="237"/>
        <v>12.666666666666668</v>
      </c>
      <c r="G281" s="663">
        <v>380.346</v>
      </c>
      <c r="H281" s="663">
        <f t="shared" si="241"/>
        <v>95</v>
      </c>
      <c r="I281" s="663">
        <v>12.04429</v>
      </c>
      <c r="J281" s="666">
        <f t="shared" si="239"/>
        <v>12.6782</v>
      </c>
      <c r="K281" s="79"/>
    </row>
    <row r="282" spans="1:11" s="112" customFormat="1" ht="31.5" customHeight="1" thickBot="1" x14ac:dyDescent="0.3">
      <c r="A282" s="37">
        <v>1</v>
      </c>
      <c r="B282" s="123" t="s">
        <v>139</v>
      </c>
      <c r="C282" s="120">
        <v>9790</v>
      </c>
      <c r="D282" s="113">
        <f t="shared" si="240"/>
        <v>2448</v>
      </c>
      <c r="E282" s="120">
        <v>3424</v>
      </c>
      <c r="F282" s="120">
        <f t="shared" si="237"/>
        <v>139.86928104575162</v>
      </c>
      <c r="G282" s="663">
        <v>6293.7952000000005</v>
      </c>
      <c r="H282" s="663">
        <f t="shared" si="241"/>
        <v>1573</v>
      </c>
      <c r="I282" s="663">
        <v>2167.8552800000002</v>
      </c>
      <c r="J282" s="122">
        <f t="shared" si="239"/>
        <v>137.81661029879214</v>
      </c>
      <c r="K282" s="111"/>
    </row>
    <row r="283" spans="1:11" s="13" customFormat="1" ht="15.75" thickBot="1" x14ac:dyDescent="0.3">
      <c r="A283" s="37">
        <v>1</v>
      </c>
      <c r="B283" s="225" t="s">
        <v>3</v>
      </c>
      <c r="C283" s="376"/>
      <c r="D283" s="376"/>
      <c r="E283" s="376"/>
      <c r="F283" s="375"/>
      <c r="G283" s="428">
        <f>G276+G271+G282</f>
        <v>27691.674166666664</v>
      </c>
      <c r="H283" s="428">
        <f t="shared" ref="H283:I283" si="243">H276+H271+H282</f>
        <v>6922</v>
      </c>
      <c r="I283" s="428">
        <f t="shared" si="243"/>
        <v>3089.1474900000003</v>
      </c>
      <c r="J283" s="376">
        <f t="shared" si="239"/>
        <v>44.627961427333148</v>
      </c>
      <c r="K283" s="119"/>
    </row>
    <row r="284" spans="1:11" ht="15" customHeight="1" thickBot="1" x14ac:dyDescent="0.3">
      <c r="A284" s="37">
        <v>1</v>
      </c>
      <c r="B284" s="37"/>
      <c r="C284" s="226"/>
      <c r="D284" s="226"/>
      <c r="E284" s="226"/>
      <c r="F284" s="480"/>
      <c r="G284" s="431"/>
      <c r="H284" s="431"/>
      <c r="I284" s="401"/>
      <c r="J284" s="227"/>
      <c r="K284" s="79"/>
    </row>
    <row r="285" spans="1:11" ht="15" customHeight="1" x14ac:dyDescent="0.25">
      <c r="A285" s="37">
        <v>1</v>
      </c>
      <c r="B285" s="317" t="s">
        <v>41</v>
      </c>
      <c r="C285" s="318"/>
      <c r="D285" s="318"/>
      <c r="E285" s="318"/>
      <c r="F285" s="318"/>
      <c r="G285" s="402"/>
      <c r="H285" s="402"/>
      <c r="I285" s="402"/>
      <c r="J285" s="319"/>
      <c r="K285" s="79"/>
    </row>
    <row r="286" spans="1:11" ht="45.75" customHeight="1" x14ac:dyDescent="0.25">
      <c r="A286" s="37">
        <v>1</v>
      </c>
      <c r="B286" s="229" t="s">
        <v>131</v>
      </c>
      <c r="C286" s="230">
        <f t="shared" ref="C286:G290" si="244">C271</f>
        <v>3761</v>
      </c>
      <c r="D286" s="230">
        <f t="shared" si="244"/>
        <v>941</v>
      </c>
      <c r="E286" s="230">
        <f t="shared" si="244"/>
        <v>390</v>
      </c>
      <c r="F286" s="481">
        <f t="shared" si="244"/>
        <v>41.445270988310305</v>
      </c>
      <c r="G286" s="501">
        <f t="shared" si="244"/>
        <v>8202.3729666666641</v>
      </c>
      <c r="H286" s="501">
        <f t="shared" ref="H286:I286" si="245">H271</f>
        <v>2050</v>
      </c>
      <c r="I286" s="501">
        <f t="shared" si="245"/>
        <v>652.32574999999997</v>
      </c>
      <c r="J286" s="230">
        <f t="shared" ref="J286:J296" si="246">I286/H286*100</f>
        <v>31.820768292682928</v>
      </c>
      <c r="K286" s="79"/>
    </row>
    <row r="287" spans="1:11" ht="32.25" customHeight="1" x14ac:dyDescent="0.25">
      <c r="A287" s="37">
        <v>1</v>
      </c>
      <c r="B287" s="228" t="s">
        <v>84</v>
      </c>
      <c r="C287" s="230">
        <f t="shared" si="244"/>
        <v>2709</v>
      </c>
      <c r="D287" s="230">
        <f t="shared" si="244"/>
        <v>677</v>
      </c>
      <c r="E287" s="230">
        <f t="shared" si="244"/>
        <v>226</v>
      </c>
      <c r="F287" s="481">
        <f t="shared" si="244"/>
        <v>33.382570162481535</v>
      </c>
      <c r="G287" s="501">
        <f t="shared" si="244"/>
        <v>5539.4856066666653</v>
      </c>
      <c r="H287" s="501">
        <f t="shared" ref="H287:I290" si="247">H272</f>
        <v>1385</v>
      </c>
      <c r="I287" s="501">
        <f t="shared" si="247"/>
        <v>346.46776</v>
      </c>
      <c r="J287" s="501">
        <f t="shared" si="246"/>
        <v>25.015722743682311</v>
      </c>
      <c r="K287" s="79"/>
    </row>
    <row r="288" spans="1:11" ht="38.25" customHeight="1" x14ac:dyDescent="0.25">
      <c r="A288" s="37">
        <v>1</v>
      </c>
      <c r="B288" s="228" t="s">
        <v>85</v>
      </c>
      <c r="C288" s="230">
        <f t="shared" si="244"/>
        <v>826</v>
      </c>
      <c r="D288" s="230">
        <f t="shared" si="244"/>
        <v>207</v>
      </c>
      <c r="E288" s="230">
        <f t="shared" si="244"/>
        <v>164</v>
      </c>
      <c r="F288" s="481">
        <f t="shared" si="244"/>
        <v>79.227053140096615</v>
      </c>
      <c r="G288" s="501">
        <f t="shared" si="244"/>
        <v>1484.4872</v>
      </c>
      <c r="H288" s="501">
        <f t="shared" si="247"/>
        <v>371</v>
      </c>
      <c r="I288" s="501">
        <f t="shared" si="247"/>
        <v>305.85798999999997</v>
      </c>
      <c r="J288" s="230">
        <f t="shared" si="246"/>
        <v>82.441506738544462</v>
      </c>
      <c r="K288" s="79"/>
    </row>
    <row r="289" spans="1:11" ht="51" customHeight="1" x14ac:dyDescent="0.25">
      <c r="A289" s="37">
        <v>1</v>
      </c>
      <c r="B289" s="228" t="s">
        <v>125</v>
      </c>
      <c r="C289" s="230">
        <f t="shared" si="244"/>
        <v>166</v>
      </c>
      <c r="D289" s="230">
        <f t="shared" si="244"/>
        <v>42</v>
      </c>
      <c r="E289" s="230">
        <f t="shared" si="244"/>
        <v>0</v>
      </c>
      <c r="F289" s="481">
        <f t="shared" si="244"/>
        <v>0</v>
      </c>
      <c r="G289" s="501">
        <f t="shared" si="244"/>
        <v>865.5505599999999</v>
      </c>
      <c r="H289" s="501">
        <f t="shared" si="247"/>
        <v>216</v>
      </c>
      <c r="I289" s="501">
        <f t="shared" si="247"/>
        <v>0</v>
      </c>
      <c r="J289" s="230">
        <f t="shared" si="246"/>
        <v>0</v>
      </c>
      <c r="K289" s="79"/>
    </row>
    <row r="290" spans="1:11" ht="38.25" customHeight="1" x14ac:dyDescent="0.25">
      <c r="A290" s="37">
        <v>1</v>
      </c>
      <c r="B290" s="228" t="s">
        <v>126</v>
      </c>
      <c r="C290" s="230">
        <f t="shared" si="244"/>
        <v>60</v>
      </c>
      <c r="D290" s="230">
        <f t="shared" si="244"/>
        <v>15</v>
      </c>
      <c r="E290" s="230">
        <f t="shared" si="244"/>
        <v>0</v>
      </c>
      <c r="F290" s="481">
        <f t="shared" si="244"/>
        <v>0</v>
      </c>
      <c r="G290" s="501">
        <f t="shared" si="244"/>
        <v>312.84959999999995</v>
      </c>
      <c r="H290" s="501">
        <f t="shared" si="247"/>
        <v>78</v>
      </c>
      <c r="I290" s="501">
        <f t="shared" si="247"/>
        <v>0</v>
      </c>
      <c r="J290" s="230">
        <f t="shared" si="246"/>
        <v>0</v>
      </c>
      <c r="K290" s="79"/>
    </row>
    <row r="291" spans="1:11" ht="30" x14ac:dyDescent="0.25">
      <c r="A291" s="37">
        <v>1</v>
      </c>
      <c r="B291" s="229" t="s">
        <v>123</v>
      </c>
      <c r="C291" s="230">
        <f>C276</f>
        <v>7800</v>
      </c>
      <c r="D291" s="230">
        <f>D276</f>
        <v>1951</v>
      </c>
      <c r="E291" s="230">
        <f>E276</f>
        <v>212</v>
      </c>
      <c r="F291" s="481">
        <f>F276</f>
        <v>10.866222450025628</v>
      </c>
      <c r="G291" s="501">
        <f t="shared" ref="G291:I291" si="248">G276</f>
        <v>13195.505999999998</v>
      </c>
      <c r="H291" s="501">
        <f t="shared" si="248"/>
        <v>3299</v>
      </c>
      <c r="I291" s="501">
        <f t="shared" si="248"/>
        <v>268.96645999999998</v>
      </c>
      <c r="J291" s="230">
        <f t="shared" si="246"/>
        <v>8.1529693846620184</v>
      </c>
      <c r="K291" s="79"/>
    </row>
    <row r="292" spans="1:11" ht="30" x14ac:dyDescent="0.25">
      <c r="A292" s="37">
        <v>1</v>
      </c>
      <c r="B292" s="228" t="s">
        <v>119</v>
      </c>
      <c r="C292" s="230">
        <f>C277</f>
        <v>720</v>
      </c>
      <c r="D292" s="230">
        <f t="shared" ref="D292:J292" si="249">D277</f>
        <v>180</v>
      </c>
      <c r="E292" s="230">
        <f t="shared" si="249"/>
        <v>91</v>
      </c>
      <c r="F292" s="481">
        <f t="shared" si="249"/>
        <v>50.555555555555557</v>
      </c>
      <c r="G292" s="501">
        <f t="shared" si="249"/>
        <v>1057.104</v>
      </c>
      <c r="H292" s="501">
        <f t="shared" si="249"/>
        <v>264</v>
      </c>
      <c r="I292" s="501">
        <f t="shared" si="249"/>
        <v>131.87130000000002</v>
      </c>
      <c r="J292" s="230">
        <f t="shared" si="249"/>
        <v>49.951250000000009</v>
      </c>
      <c r="K292" s="79"/>
    </row>
    <row r="293" spans="1:11" ht="44.25" customHeight="1" x14ac:dyDescent="0.25">
      <c r="A293" s="37">
        <v>1</v>
      </c>
      <c r="B293" s="228" t="s">
        <v>86</v>
      </c>
      <c r="C293" s="230">
        <f>C278</f>
        <v>4450</v>
      </c>
      <c r="D293" s="230">
        <f>D278</f>
        <v>1113</v>
      </c>
      <c r="E293" s="230">
        <f>E278</f>
        <v>45</v>
      </c>
      <c r="F293" s="481">
        <f>F278</f>
        <v>4.0431266846361185</v>
      </c>
      <c r="G293" s="501">
        <f t="shared" ref="G293:I293" si="250">G278</f>
        <v>8811.1299999999992</v>
      </c>
      <c r="H293" s="501">
        <f t="shared" si="250"/>
        <v>2203</v>
      </c>
      <c r="I293" s="501">
        <f t="shared" si="250"/>
        <v>85.817279999999997</v>
      </c>
      <c r="J293" s="230">
        <f t="shared" si="246"/>
        <v>3.8954734453018607</v>
      </c>
      <c r="K293" s="79"/>
    </row>
    <row r="294" spans="1:11" ht="44.25" customHeight="1" x14ac:dyDescent="0.25">
      <c r="A294" s="37">
        <v>1</v>
      </c>
      <c r="B294" s="228" t="s">
        <v>120</v>
      </c>
      <c r="C294" s="230">
        <f>C279</f>
        <v>1550</v>
      </c>
      <c r="D294" s="230">
        <f t="shared" ref="D294:J294" si="251">D279</f>
        <v>388</v>
      </c>
      <c r="E294" s="230">
        <f t="shared" si="251"/>
        <v>55</v>
      </c>
      <c r="F294" s="481">
        <f t="shared" si="251"/>
        <v>14.175257731958762</v>
      </c>
      <c r="G294" s="501">
        <f t="shared" si="251"/>
        <v>1303.55</v>
      </c>
      <c r="H294" s="501">
        <f t="shared" si="251"/>
        <v>326</v>
      </c>
      <c r="I294" s="501">
        <f t="shared" si="251"/>
        <v>32.147509999999997</v>
      </c>
      <c r="J294" s="230">
        <f t="shared" si="251"/>
        <v>9.8611993865030669</v>
      </c>
      <c r="K294" s="79"/>
    </row>
    <row r="295" spans="1:11" ht="38.25" customHeight="1" x14ac:dyDescent="0.25">
      <c r="A295" s="37">
        <v>1</v>
      </c>
      <c r="B295" s="228" t="s">
        <v>87</v>
      </c>
      <c r="C295" s="230">
        <f>C280</f>
        <v>480</v>
      </c>
      <c r="D295" s="230">
        <f t="shared" ref="D295:F296" si="252">D280</f>
        <v>120</v>
      </c>
      <c r="E295" s="230">
        <f t="shared" si="252"/>
        <v>2</v>
      </c>
      <c r="F295" s="481">
        <f t="shared" si="252"/>
        <v>1.6666666666666667</v>
      </c>
      <c r="G295" s="501">
        <f t="shared" ref="G295:I295" si="253">G280</f>
        <v>1643.376</v>
      </c>
      <c r="H295" s="501">
        <f t="shared" si="253"/>
        <v>411</v>
      </c>
      <c r="I295" s="501">
        <f t="shared" si="253"/>
        <v>7.0860799999999999</v>
      </c>
      <c r="J295" s="230">
        <f t="shared" si="246"/>
        <v>1.7241070559610705</v>
      </c>
      <c r="K295" s="79"/>
    </row>
    <row r="296" spans="1:11" ht="38.25" customHeight="1" x14ac:dyDescent="0.25">
      <c r="A296" s="37">
        <v>1</v>
      </c>
      <c r="B296" s="436" t="s">
        <v>88</v>
      </c>
      <c r="C296" s="437">
        <f>C281</f>
        <v>600</v>
      </c>
      <c r="D296" s="437">
        <f t="shared" si="252"/>
        <v>150</v>
      </c>
      <c r="E296" s="437">
        <f t="shared" si="252"/>
        <v>19</v>
      </c>
      <c r="F296" s="482">
        <f t="shared" si="252"/>
        <v>12.666666666666668</v>
      </c>
      <c r="G296" s="501">
        <f t="shared" ref="G296:I296" si="254">G281</f>
        <v>380.346</v>
      </c>
      <c r="H296" s="501">
        <f t="shared" si="254"/>
        <v>95</v>
      </c>
      <c r="I296" s="501">
        <f t="shared" si="254"/>
        <v>12.04429</v>
      </c>
      <c r="J296" s="437">
        <f t="shared" si="246"/>
        <v>12.6782</v>
      </c>
      <c r="K296" s="79"/>
    </row>
    <row r="297" spans="1:11" ht="38.25" customHeight="1" thickBot="1" x14ac:dyDescent="0.3">
      <c r="B297" s="740" t="s">
        <v>139</v>
      </c>
      <c r="C297" s="741">
        <f>SUM(C282)</f>
        <v>9790</v>
      </c>
      <c r="D297" s="741">
        <f t="shared" ref="D297:J297" si="255">SUM(D282)</f>
        <v>2448</v>
      </c>
      <c r="E297" s="741">
        <f t="shared" si="255"/>
        <v>3424</v>
      </c>
      <c r="F297" s="741">
        <f t="shared" si="255"/>
        <v>139.86928104575162</v>
      </c>
      <c r="G297" s="741">
        <f t="shared" si="255"/>
        <v>6293.7952000000005</v>
      </c>
      <c r="H297" s="741">
        <f t="shared" si="255"/>
        <v>1573</v>
      </c>
      <c r="I297" s="741">
        <f t="shared" si="255"/>
        <v>2167.8552800000002</v>
      </c>
      <c r="J297" s="741">
        <f t="shared" si="255"/>
        <v>137.81661029879214</v>
      </c>
      <c r="K297" s="79"/>
    </row>
    <row r="298" spans="1:11" s="35" customFormat="1" ht="17.25" customHeight="1" thickBot="1" x14ac:dyDescent="0.3">
      <c r="A298" s="37">
        <v>1</v>
      </c>
      <c r="B298" s="438" t="s">
        <v>128</v>
      </c>
      <c r="C298" s="439"/>
      <c r="D298" s="439"/>
      <c r="E298" s="439"/>
      <c r="F298" s="440"/>
      <c r="G298" s="441">
        <f>G283</f>
        <v>27691.674166666664</v>
      </c>
      <c r="H298" s="441">
        <f t="shared" ref="H298:J298" si="256">H283</f>
        <v>6922</v>
      </c>
      <c r="I298" s="441">
        <f t="shared" si="256"/>
        <v>3089.1474900000003</v>
      </c>
      <c r="J298" s="441">
        <f t="shared" si="256"/>
        <v>44.627961427333148</v>
      </c>
      <c r="K298" s="109"/>
    </row>
    <row r="299" spans="1:11" s="35" customFormat="1" ht="17.25" customHeight="1" x14ac:dyDescent="0.25">
      <c r="A299" s="37">
        <v>1</v>
      </c>
      <c r="B299" s="224"/>
      <c r="C299" s="335"/>
      <c r="D299" s="335"/>
      <c r="E299" s="335"/>
      <c r="F299" s="70"/>
      <c r="G299" s="403"/>
      <c r="H299" s="403"/>
      <c r="I299" s="403"/>
      <c r="J299" s="42"/>
      <c r="K299" s="109"/>
    </row>
    <row r="300" spans="1:11" ht="29.25" x14ac:dyDescent="0.25">
      <c r="A300" s="37">
        <v>1</v>
      </c>
      <c r="B300" s="336" t="s">
        <v>42</v>
      </c>
      <c r="C300" s="665"/>
      <c r="D300" s="149"/>
      <c r="E300" s="149"/>
      <c r="F300" s="149"/>
      <c r="G300" s="404"/>
      <c r="H300" s="404"/>
      <c r="I300" s="404"/>
      <c r="J300" s="154"/>
      <c r="K300" s="79"/>
    </row>
    <row r="301" spans="1:11" ht="36" customHeight="1" x14ac:dyDescent="0.25">
      <c r="A301" s="37">
        <v>1</v>
      </c>
      <c r="B301" s="509" t="s">
        <v>131</v>
      </c>
      <c r="C301" s="120">
        <f>SUM(C302:C305)</f>
        <v>4927</v>
      </c>
      <c r="D301" s="120">
        <f t="shared" ref="D301:E301" si="257">SUM(D302:D305)</f>
        <v>1232</v>
      </c>
      <c r="E301" s="120">
        <f t="shared" si="257"/>
        <v>429</v>
      </c>
      <c r="F301" s="125">
        <f t="shared" ref="F301:F311" si="258">E301/D301*100</f>
        <v>34.821428571428569</v>
      </c>
      <c r="G301" s="663">
        <f>SUM(G302:G305)</f>
        <v>10816.080474074073</v>
      </c>
      <c r="H301" s="663">
        <f t="shared" ref="H301:I301" si="259">SUM(H302:H305)</f>
        <v>2705</v>
      </c>
      <c r="I301" s="663">
        <f t="shared" si="259"/>
        <v>1473.2683699999998</v>
      </c>
      <c r="J301" s="122">
        <f t="shared" ref="J301:J313" si="260">I301/H301*100</f>
        <v>54.464634750462103</v>
      </c>
      <c r="K301" s="79"/>
    </row>
    <row r="302" spans="1:11" ht="31.5" customHeight="1" x14ac:dyDescent="0.25">
      <c r="A302" s="37">
        <v>1</v>
      </c>
      <c r="B302" s="73" t="s">
        <v>84</v>
      </c>
      <c r="C302" s="120">
        <v>3532</v>
      </c>
      <c r="D302" s="113">
        <f t="shared" ref="D302:D311" si="261">ROUND(C302/12*$B$3,0)</f>
        <v>883</v>
      </c>
      <c r="E302" s="120">
        <v>200</v>
      </c>
      <c r="F302" s="125">
        <f t="shared" si="258"/>
        <v>22.650056625141563</v>
      </c>
      <c r="G302" s="663">
        <v>7222.393194074074</v>
      </c>
      <c r="H302" s="663">
        <f t="shared" ref="H302:H311" si="262">ROUND(G302/12*$B$3,0)</f>
        <v>1806</v>
      </c>
      <c r="I302" s="663">
        <v>318.50938000000002</v>
      </c>
      <c r="J302" s="122">
        <f t="shared" si="260"/>
        <v>17.636178294573646</v>
      </c>
      <c r="K302" s="79"/>
    </row>
    <row r="303" spans="1:11" ht="33" customHeight="1" x14ac:dyDescent="0.25">
      <c r="A303" s="37">
        <v>1</v>
      </c>
      <c r="B303" s="73" t="s">
        <v>85</v>
      </c>
      <c r="C303" s="120">
        <v>1077</v>
      </c>
      <c r="D303" s="113">
        <f t="shared" si="261"/>
        <v>269</v>
      </c>
      <c r="E303" s="120">
        <v>12</v>
      </c>
      <c r="F303" s="125">
        <f t="shared" si="258"/>
        <v>4.4609665427509295</v>
      </c>
      <c r="G303" s="663">
        <v>1935.5844</v>
      </c>
      <c r="H303" s="663">
        <f t="shared" si="262"/>
        <v>484</v>
      </c>
      <c r="I303" s="663">
        <v>23.286270000000002</v>
      </c>
      <c r="J303" s="122">
        <f t="shared" si="260"/>
        <v>4.8112128099173557</v>
      </c>
      <c r="K303" s="79"/>
    </row>
    <row r="304" spans="1:11" ht="46.5" customHeight="1" x14ac:dyDescent="0.25">
      <c r="A304" s="37">
        <v>1</v>
      </c>
      <c r="B304" s="73" t="s">
        <v>125</v>
      </c>
      <c r="C304" s="120">
        <v>147</v>
      </c>
      <c r="D304" s="113">
        <f t="shared" si="261"/>
        <v>37</v>
      </c>
      <c r="E304" s="120">
        <v>120</v>
      </c>
      <c r="F304" s="125">
        <f t="shared" si="258"/>
        <v>324.32432432432432</v>
      </c>
      <c r="G304" s="663">
        <v>766.48152000000005</v>
      </c>
      <c r="H304" s="663">
        <f t="shared" si="262"/>
        <v>192</v>
      </c>
      <c r="I304" s="663">
        <v>625.69919999999991</v>
      </c>
      <c r="J304" s="122">
        <f t="shared" si="260"/>
        <v>325.88499999999993</v>
      </c>
      <c r="K304" s="79"/>
    </row>
    <row r="305" spans="1:11" ht="34.5" customHeight="1" x14ac:dyDescent="0.25">
      <c r="A305" s="37">
        <v>1</v>
      </c>
      <c r="B305" s="73" t="s">
        <v>126</v>
      </c>
      <c r="C305" s="120">
        <v>171</v>
      </c>
      <c r="D305" s="113">
        <f t="shared" si="261"/>
        <v>43</v>
      </c>
      <c r="E305" s="120">
        <v>97</v>
      </c>
      <c r="F305" s="125">
        <f t="shared" si="258"/>
        <v>225.58139534883722</v>
      </c>
      <c r="G305" s="663">
        <v>891.62135999999998</v>
      </c>
      <c r="H305" s="663">
        <f t="shared" si="262"/>
        <v>223</v>
      </c>
      <c r="I305" s="663">
        <v>505.77351999999996</v>
      </c>
      <c r="J305" s="122">
        <f t="shared" si="260"/>
        <v>226.80426905829597</v>
      </c>
      <c r="K305" s="79"/>
    </row>
    <row r="306" spans="1:11" ht="44.25" customHeight="1" x14ac:dyDescent="0.25">
      <c r="A306" s="37">
        <v>1</v>
      </c>
      <c r="B306" s="248" t="s">
        <v>123</v>
      </c>
      <c r="C306" s="120">
        <f>SUM(C307:C311)</f>
        <v>7528</v>
      </c>
      <c r="D306" s="120">
        <f t="shared" ref="D306:I306" si="263">SUM(D307:D311)</f>
        <v>1883</v>
      </c>
      <c r="E306" s="120">
        <f t="shared" si="263"/>
        <v>1267</v>
      </c>
      <c r="F306" s="125">
        <f t="shared" si="258"/>
        <v>67.286245353159842</v>
      </c>
      <c r="G306" s="663">
        <f t="shared" si="263"/>
        <v>11230.92001</v>
      </c>
      <c r="H306" s="663">
        <f t="shared" si="263"/>
        <v>2808</v>
      </c>
      <c r="I306" s="663">
        <f t="shared" si="263"/>
        <v>4013.5049900000008</v>
      </c>
      <c r="J306" s="120">
        <f t="shared" si="260"/>
        <v>142.93108938746443</v>
      </c>
      <c r="K306" s="79"/>
    </row>
    <row r="307" spans="1:11" ht="30" x14ac:dyDescent="0.25">
      <c r="A307" s="37">
        <v>1</v>
      </c>
      <c r="B307" s="73" t="s">
        <v>119</v>
      </c>
      <c r="C307" s="120">
        <v>1200</v>
      </c>
      <c r="D307" s="113">
        <f t="shared" si="261"/>
        <v>300</v>
      </c>
      <c r="E307" s="120">
        <v>35</v>
      </c>
      <c r="F307" s="125">
        <f t="shared" si="258"/>
        <v>11.666666666666666</v>
      </c>
      <c r="G307" s="663">
        <v>1761.84</v>
      </c>
      <c r="H307" s="663">
        <f t="shared" si="262"/>
        <v>440</v>
      </c>
      <c r="I307" s="663">
        <v>49.134120000000003</v>
      </c>
      <c r="J307" s="120">
        <f t="shared" si="260"/>
        <v>11.166845454545456</v>
      </c>
      <c r="K307" s="79"/>
    </row>
    <row r="308" spans="1:11" ht="45" customHeight="1" x14ac:dyDescent="0.25">
      <c r="A308" s="37">
        <v>1</v>
      </c>
      <c r="B308" s="73" t="s">
        <v>129</v>
      </c>
      <c r="C308" s="120">
        <v>4650</v>
      </c>
      <c r="D308" s="113">
        <f t="shared" si="261"/>
        <v>1163</v>
      </c>
      <c r="E308" s="120">
        <v>1215</v>
      </c>
      <c r="F308" s="125">
        <f t="shared" si="258"/>
        <v>104.47119518486672</v>
      </c>
      <c r="G308" s="663">
        <v>8226.6310200000007</v>
      </c>
      <c r="H308" s="663">
        <f t="shared" si="262"/>
        <v>2057</v>
      </c>
      <c r="I308" s="663">
        <v>3943.3002800000004</v>
      </c>
      <c r="J308" s="120">
        <f t="shared" si="260"/>
        <v>191.70152066115705</v>
      </c>
      <c r="K308" s="79"/>
    </row>
    <row r="309" spans="1:11" ht="45" customHeight="1" x14ac:dyDescent="0.25">
      <c r="A309" s="37">
        <v>1</v>
      </c>
      <c r="B309" s="73" t="s">
        <v>120</v>
      </c>
      <c r="C309" s="120">
        <v>459</v>
      </c>
      <c r="D309" s="113">
        <f t="shared" si="261"/>
        <v>115</v>
      </c>
      <c r="E309" s="120">
        <v>9</v>
      </c>
      <c r="F309" s="125">
        <f t="shared" si="258"/>
        <v>7.8260869565217401</v>
      </c>
      <c r="G309" s="663">
        <v>386.01900000000001</v>
      </c>
      <c r="H309" s="663">
        <f t="shared" si="262"/>
        <v>97</v>
      </c>
      <c r="I309" s="663">
        <v>5.7051900000000009</v>
      </c>
      <c r="J309" s="120">
        <f t="shared" si="260"/>
        <v>5.8816391752577326</v>
      </c>
      <c r="K309" s="79"/>
    </row>
    <row r="310" spans="1:11" ht="30" x14ac:dyDescent="0.25">
      <c r="A310" s="37">
        <v>1</v>
      </c>
      <c r="B310" s="73" t="s">
        <v>87</v>
      </c>
      <c r="C310" s="120">
        <v>30</v>
      </c>
      <c r="D310" s="113">
        <f t="shared" si="261"/>
        <v>8</v>
      </c>
      <c r="E310" s="120">
        <v>4</v>
      </c>
      <c r="F310" s="125">
        <f t="shared" si="258"/>
        <v>50</v>
      </c>
      <c r="G310" s="663">
        <v>102.711</v>
      </c>
      <c r="H310" s="663">
        <f t="shared" si="262"/>
        <v>26</v>
      </c>
      <c r="I310" s="663">
        <v>12.82976</v>
      </c>
      <c r="J310" s="120">
        <f t="shared" si="260"/>
        <v>49.345230769230767</v>
      </c>
      <c r="K310" s="79"/>
    </row>
    <row r="311" spans="1:11" ht="30" customHeight="1" x14ac:dyDescent="0.25">
      <c r="A311" s="37">
        <v>1</v>
      </c>
      <c r="B311" s="316" t="s">
        <v>88</v>
      </c>
      <c r="C311" s="186">
        <v>1189</v>
      </c>
      <c r="D311" s="331">
        <f t="shared" si="261"/>
        <v>297</v>
      </c>
      <c r="E311" s="186">
        <v>4</v>
      </c>
      <c r="F311" s="415">
        <f t="shared" si="258"/>
        <v>1.3468013468013467</v>
      </c>
      <c r="G311" s="663">
        <v>753.71898999999996</v>
      </c>
      <c r="H311" s="663">
        <f t="shared" si="262"/>
        <v>188</v>
      </c>
      <c r="I311" s="663">
        <v>2.5356399999999999</v>
      </c>
      <c r="J311" s="666">
        <f t="shared" si="260"/>
        <v>1.3487446808510637</v>
      </c>
      <c r="K311" s="79"/>
    </row>
    <row r="312" spans="1:11" s="112" customFormat="1" ht="30.75" thickBot="1" x14ac:dyDescent="0.3">
      <c r="B312" s="123" t="s">
        <v>139</v>
      </c>
      <c r="C312" s="120">
        <v>11774</v>
      </c>
      <c r="D312" s="113">
        <f t="shared" ref="D312" si="264">ROUND(C312/12*$B$3,0)</f>
        <v>2944</v>
      </c>
      <c r="E312" s="120">
        <v>1894</v>
      </c>
      <c r="F312" s="125">
        <f t="shared" ref="F312" si="265">E312/D312*100</f>
        <v>64.334239130434781</v>
      </c>
      <c r="G312" s="663">
        <v>7569.2691199999999</v>
      </c>
      <c r="H312" s="663">
        <f t="shared" ref="H312" si="266">ROUND(G312/12*$B$3,0)</f>
        <v>1892</v>
      </c>
      <c r="I312" s="663">
        <v>1202.1855999999998</v>
      </c>
      <c r="J312" s="120">
        <f t="shared" ref="J312" si="267">I312/H312*100</f>
        <v>63.540465116279051</v>
      </c>
      <c r="K312" s="111"/>
    </row>
    <row r="313" spans="1:11" s="13" customFormat="1" ht="15.75" thickBot="1" x14ac:dyDescent="0.3">
      <c r="A313" s="37">
        <v>1</v>
      </c>
      <c r="B313" s="117" t="s">
        <v>3</v>
      </c>
      <c r="C313" s="376"/>
      <c r="D313" s="376"/>
      <c r="E313" s="376"/>
      <c r="F313" s="419"/>
      <c r="G313" s="428">
        <f>G306+G301+G312</f>
        <v>29616.269604074074</v>
      </c>
      <c r="H313" s="428">
        <f t="shared" ref="H313:I313" si="268">H306+H301+H312</f>
        <v>7405</v>
      </c>
      <c r="I313" s="428">
        <f t="shared" si="268"/>
        <v>6688.9589600000008</v>
      </c>
      <c r="J313" s="376">
        <f t="shared" si="260"/>
        <v>90.330303308575296</v>
      </c>
      <c r="K313" s="119"/>
    </row>
    <row r="314" spans="1:11" ht="35.25" customHeight="1" x14ac:dyDescent="0.25">
      <c r="A314" s="37">
        <v>1</v>
      </c>
      <c r="B314" s="446" t="s">
        <v>40</v>
      </c>
      <c r="C314" s="447"/>
      <c r="D314" s="447"/>
      <c r="E314" s="447"/>
      <c r="F314" s="483"/>
      <c r="G314" s="448"/>
      <c r="H314" s="448"/>
      <c r="I314" s="448"/>
      <c r="J314" s="449"/>
      <c r="K314" s="79"/>
    </row>
    <row r="315" spans="1:11" ht="30" x14ac:dyDescent="0.25">
      <c r="A315" s="37">
        <v>1</v>
      </c>
      <c r="B315" s="244" t="s">
        <v>131</v>
      </c>
      <c r="C315" s="236">
        <f t="shared" ref="C315:G320" si="269">C301</f>
        <v>4927</v>
      </c>
      <c r="D315" s="236">
        <f t="shared" si="269"/>
        <v>1232</v>
      </c>
      <c r="E315" s="236">
        <f t="shared" si="269"/>
        <v>429</v>
      </c>
      <c r="F315" s="484">
        <f t="shared" si="269"/>
        <v>34.821428571428569</v>
      </c>
      <c r="G315" s="500">
        <f t="shared" si="269"/>
        <v>10816.080474074073</v>
      </c>
      <c r="H315" s="500">
        <f t="shared" ref="H315:J315" si="270">H301</f>
        <v>2705</v>
      </c>
      <c r="I315" s="500">
        <f t="shared" si="270"/>
        <v>1473.2683699999998</v>
      </c>
      <c r="J315" s="235">
        <f t="shared" si="270"/>
        <v>54.464634750462103</v>
      </c>
      <c r="K315" s="79"/>
    </row>
    <row r="316" spans="1:11" ht="27" customHeight="1" x14ac:dyDescent="0.25">
      <c r="A316" s="37">
        <v>1</v>
      </c>
      <c r="B316" s="232" t="s">
        <v>84</v>
      </c>
      <c r="C316" s="236">
        <f t="shared" si="269"/>
        <v>3532</v>
      </c>
      <c r="D316" s="236">
        <f t="shared" si="269"/>
        <v>883</v>
      </c>
      <c r="E316" s="236">
        <f t="shared" si="269"/>
        <v>200</v>
      </c>
      <c r="F316" s="484">
        <f t="shared" si="269"/>
        <v>22.650056625141563</v>
      </c>
      <c r="G316" s="500">
        <f t="shared" si="269"/>
        <v>7222.393194074074</v>
      </c>
      <c r="H316" s="500">
        <f t="shared" ref="H316:J316" si="271">H302</f>
        <v>1806</v>
      </c>
      <c r="I316" s="500">
        <f t="shared" si="271"/>
        <v>318.50938000000002</v>
      </c>
      <c r="J316" s="235">
        <f t="shared" si="271"/>
        <v>17.636178294573646</v>
      </c>
      <c r="K316" s="79"/>
    </row>
    <row r="317" spans="1:11" ht="27" customHeight="1" x14ac:dyDescent="0.25">
      <c r="A317" s="37">
        <v>1</v>
      </c>
      <c r="B317" s="232" t="s">
        <v>85</v>
      </c>
      <c r="C317" s="236">
        <f t="shared" si="269"/>
        <v>1077</v>
      </c>
      <c r="D317" s="236">
        <f t="shared" si="269"/>
        <v>269</v>
      </c>
      <c r="E317" s="236">
        <f t="shared" si="269"/>
        <v>12</v>
      </c>
      <c r="F317" s="484">
        <f t="shared" si="269"/>
        <v>4.4609665427509295</v>
      </c>
      <c r="G317" s="500">
        <f t="shared" si="269"/>
        <v>1935.5844</v>
      </c>
      <c r="H317" s="500">
        <f t="shared" ref="H317:J317" si="272">H303</f>
        <v>484</v>
      </c>
      <c r="I317" s="500">
        <f t="shared" si="272"/>
        <v>23.286270000000002</v>
      </c>
      <c r="J317" s="235">
        <f t="shared" si="272"/>
        <v>4.8112128099173557</v>
      </c>
      <c r="K317" s="79"/>
    </row>
    <row r="318" spans="1:11" ht="27" customHeight="1" x14ac:dyDescent="0.25">
      <c r="A318" s="37">
        <v>1</v>
      </c>
      <c r="B318" s="232" t="s">
        <v>125</v>
      </c>
      <c r="C318" s="236">
        <f t="shared" si="269"/>
        <v>147</v>
      </c>
      <c r="D318" s="236">
        <f t="shared" si="269"/>
        <v>37</v>
      </c>
      <c r="E318" s="236">
        <f t="shared" si="269"/>
        <v>120</v>
      </c>
      <c r="F318" s="484">
        <f t="shared" si="269"/>
        <v>324.32432432432432</v>
      </c>
      <c r="G318" s="500">
        <f t="shared" si="269"/>
        <v>766.48152000000005</v>
      </c>
      <c r="H318" s="500">
        <f t="shared" ref="H318:J318" si="273">H304</f>
        <v>192</v>
      </c>
      <c r="I318" s="500">
        <f t="shared" si="273"/>
        <v>625.69919999999991</v>
      </c>
      <c r="J318" s="235">
        <f t="shared" si="273"/>
        <v>325.88499999999993</v>
      </c>
      <c r="K318" s="79"/>
    </row>
    <row r="319" spans="1:11" ht="27" customHeight="1" x14ac:dyDescent="0.25">
      <c r="A319" s="37">
        <v>1</v>
      </c>
      <c r="B319" s="232" t="s">
        <v>126</v>
      </c>
      <c r="C319" s="236">
        <f t="shared" si="269"/>
        <v>171</v>
      </c>
      <c r="D319" s="236">
        <f t="shared" si="269"/>
        <v>43</v>
      </c>
      <c r="E319" s="236">
        <f t="shared" si="269"/>
        <v>97</v>
      </c>
      <c r="F319" s="484">
        <f t="shared" si="269"/>
        <v>225.58139534883722</v>
      </c>
      <c r="G319" s="500">
        <f t="shared" si="269"/>
        <v>891.62135999999998</v>
      </c>
      <c r="H319" s="500">
        <f t="shared" ref="H319:J319" si="274">H305</f>
        <v>223</v>
      </c>
      <c r="I319" s="500">
        <f t="shared" si="274"/>
        <v>505.77351999999996</v>
      </c>
      <c r="J319" s="235">
        <f t="shared" si="274"/>
        <v>226.80426905829597</v>
      </c>
      <c r="K319" s="79"/>
    </row>
    <row r="320" spans="1:11" ht="41.25" customHeight="1" x14ac:dyDescent="0.25">
      <c r="A320" s="37">
        <v>1</v>
      </c>
      <c r="B320" s="244" t="s">
        <v>123</v>
      </c>
      <c r="C320" s="236">
        <f t="shared" si="269"/>
        <v>7528</v>
      </c>
      <c r="D320" s="236">
        <f t="shared" si="269"/>
        <v>1883</v>
      </c>
      <c r="E320" s="236">
        <f t="shared" si="269"/>
        <v>1267</v>
      </c>
      <c r="F320" s="484">
        <f t="shared" si="269"/>
        <v>67.286245353159842</v>
      </c>
      <c r="G320" s="500">
        <f t="shared" si="269"/>
        <v>11230.92001</v>
      </c>
      <c r="H320" s="500">
        <f t="shared" ref="H320:J320" si="275">H306</f>
        <v>2808</v>
      </c>
      <c r="I320" s="500">
        <f t="shared" si="275"/>
        <v>4013.5049900000008</v>
      </c>
      <c r="J320" s="235">
        <f t="shared" si="275"/>
        <v>142.93108938746443</v>
      </c>
      <c r="K320" s="79"/>
    </row>
    <row r="321" spans="1:11" ht="30" x14ac:dyDescent="0.25">
      <c r="A321" s="37">
        <v>1</v>
      </c>
      <c r="B321" s="232" t="s">
        <v>119</v>
      </c>
      <c r="C321" s="236">
        <f t="shared" ref="C321:C326" si="276">C307</f>
        <v>1200</v>
      </c>
      <c r="D321" s="236">
        <f t="shared" ref="D321:J321" si="277">D307</f>
        <v>300</v>
      </c>
      <c r="E321" s="236">
        <f t="shared" si="277"/>
        <v>35</v>
      </c>
      <c r="F321" s="484">
        <f t="shared" si="277"/>
        <v>11.666666666666666</v>
      </c>
      <c r="G321" s="500">
        <f t="shared" si="277"/>
        <v>1761.84</v>
      </c>
      <c r="H321" s="500">
        <f t="shared" si="277"/>
        <v>440</v>
      </c>
      <c r="I321" s="500">
        <f t="shared" si="277"/>
        <v>49.134120000000003</v>
      </c>
      <c r="J321" s="236">
        <f t="shared" si="277"/>
        <v>11.166845454545456</v>
      </c>
      <c r="K321" s="79"/>
    </row>
    <row r="322" spans="1:11" ht="42.75" customHeight="1" x14ac:dyDescent="0.25">
      <c r="A322" s="37">
        <v>1</v>
      </c>
      <c r="B322" s="232" t="s">
        <v>86</v>
      </c>
      <c r="C322" s="236">
        <f t="shared" si="276"/>
        <v>4650</v>
      </c>
      <c r="D322" s="236">
        <f>D308</f>
        <v>1163</v>
      </c>
      <c r="E322" s="236">
        <f>E308</f>
        <v>1215</v>
      </c>
      <c r="F322" s="484">
        <f>F308</f>
        <v>104.47119518486672</v>
      </c>
      <c r="G322" s="500">
        <f>G308</f>
        <v>8226.6310200000007</v>
      </c>
      <c r="H322" s="500">
        <f t="shared" ref="H322:J322" si="278">H308</f>
        <v>2057</v>
      </c>
      <c r="I322" s="500">
        <f t="shared" si="278"/>
        <v>3943.3002800000004</v>
      </c>
      <c r="J322" s="235">
        <f t="shared" si="278"/>
        <v>191.70152066115705</v>
      </c>
      <c r="K322" s="79"/>
    </row>
    <row r="323" spans="1:11" ht="42.75" customHeight="1" x14ac:dyDescent="0.25">
      <c r="A323" s="37">
        <v>1</v>
      </c>
      <c r="B323" s="232" t="s">
        <v>120</v>
      </c>
      <c r="C323" s="236">
        <f t="shared" si="276"/>
        <v>459</v>
      </c>
      <c r="D323" s="236">
        <f t="shared" ref="D323:J323" si="279">D309</f>
        <v>115</v>
      </c>
      <c r="E323" s="236">
        <f t="shared" si="279"/>
        <v>9</v>
      </c>
      <c r="F323" s="484">
        <f t="shared" si="279"/>
        <v>7.8260869565217401</v>
      </c>
      <c r="G323" s="500">
        <f t="shared" si="279"/>
        <v>386.01900000000001</v>
      </c>
      <c r="H323" s="500">
        <f t="shared" si="279"/>
        <v>97</v>
      </c>
      <c r="I323" s="500">
        <f t="shared" si="279"/>
        <v>5.7051900000000009</v>
      </c>
      <c r="J323" s="500">
        <f t="shared" si="279"/>
        <v>5.8816391752577326</v>
      </c>
      <c r="K323" s="79"/>
    </row>
    <row r="324" spans="1:11" ht="32.25" customHeight="1" x14ac:dyDescent="0.25">
      <c r="A324" s="37">
        <v>1</v>
      </c>
      <c r="B324" s="232" t="s">
        <v>87</v>
      </c>
      <c r="C324" s="236">
        <f t="shared" si="276"/>
        <v>30</v>
      </c>
      <c r="D324" s="236">
        <f t="shared" ref="D324:G326" si="280">D310</f>
        <v>8</v>
      </c>
      <c r="E324" s="236">
        <f t="shared" si="280"/>
        <v>4</v>
      </c>
      <c r="F324" s="484">
        <f t="shared" si="280"/>
        <v>50</v>
      </c>
      <c r="G324" s="500">
        <f t="shared" si="280"/>
        <v>102.711</v>
      </c>
      <c r="H324" s="500">
        <f t="shared" ref="H324:J324" si="281">H310</f>
        <v>26</v>
      </c>
      <c r="I324" s="500">
        <f t="shared" si="281"/>
        <v>12.82976</v>
      </c>
      <c r="J324" s="235">
        <f t="shared" si="281"/>
        <v>49.345230769230767</v>
      </c>
      <c r="K324" s="79"/>
    </row>
    <row r="325" spans="1:11" ht="27" customHeight="1" x14ac:dyDescent="0.25">
      <c r="A325" s="37">
        <v>1</v>
      </c>
      <c r="B325" s="450" t="s">
        <v>88</v>
      </c>
      <c r="C325" s="451">
        <f t="shared" si="276"/>
        <v>1189</v>
      </c>
      <c r="D325" s="451">
        <f t="shared" si="280"/>
        <v>297</v>
      </c>
      <c r="E325" s="451">
        <f t="shared" si="280"/>
        <v>4</v>
      </c>
      <c r="F325" s="485">
        <f t="shared" si="280"/>
        <v>1.3468013468013467</v>
      </c>
      <c r="G325" s="500">
        <f t="shared" si="280"/>
        <v>753.71898999999996</v>
      </c>
      <c r="H325" s="500">
        <f t="shared" ref="H325:J326" si="282">H311</f>
        <v>188</v>
      </c>
      <c r="I325" s="500">
        <f t="shared" si="282"/>
        <v>2.5356399999999999</v>
      </c>
      <c r="J325" s="452">
        <f t="shared" si="282"/>
        <v>1.3487446808510637</v>
      </c>
      <c r="K325" s="79"/>
    </row>
    <row r="326" spans="1:11" ht="27" customHeight="1" thickBot="1" x14ac:dyDescent="0.3">
      <c r="A326" s="37">
        <v>1</v>
      </c>
      <c r="B326" s="123" t="s">
        <v>139</v>
      </c>
      <c r="C326" s="451">
        <f t="shared" si="276"/>
        <v>11774</v>
      </c>
      <c r="D326" s="451">
        <f t="shared" si="280"/>
        <v>2944</v>
      </c>
      <c r="E326" s="451">
        <f t="shared" si="280"/>
        <v>1894</v>
      </c>
      <c r="F326" s="485">
        <f t="shared" si="280"/>
        <v>64.334239130434781</v>
      </c>
      <c r="G326" s="500">
        <f t="shared" si="280"/>
        <v>7569.2691199999999</v>
      </c>
      <c r="H326" s="500">
        <f t="shared" si="282"/>
        <v>1892</v>
      </c>
      <c r="I326" s="500">
        <f t="shared" si="282"/>
        <v>1202.1855999999998</v>
      </c>
      <c r="J326" s="452">
        <f t="shared" si="282"/>
        <v>63.540465116279051</v>
      </c>
      <c r="K326" s="79"/>
    </row>
    <row r="327" spans="1:11" s="13" customFormat="1" ht="15" customHeight="1" thickBot="1" x14ac:dyDescent="0.3">
      <c r="A327" s="37">
        <v>1</v>
      </c>
      <c r="B327" s="453" t="s">
        <v>128</v>
      </c>
      <c r="C327" s="454">
        <f t="shared" ref="C327" si="283">C313</f>
        <v>0</v>
      </c>
      <c r="D327" s="454">
        <f t="shared" ref="D327:J327" si="284">D313</f>
        <v>0</v>
      </c>
      <c r="E327" s="454">
        <f t="shared" si="284"/>
        <v>0</v>
      </c>
      <c r="F327" s="486">
        <f t="shared" si="284"/>
        <v>0</v>
      </c>
      <c r="G327" s="455">
        <f t="shared" si="284"/>
        <v>29616.269604074074</v>
      </c>
      <c r="H327" s="455">
        <f t="shared" si="284"/>
        <v>7405</v>
      </c>
      <c r="I327" s="455">
        <f t="shared" si="284"/>
        <v>6688.9589600000008</v>
      </c>
      <c r="J327" s="454">
        <f t="shared" si="284"/>
        <v>90.330303308575296</v>
      </c>
      <c r="K327" s="119"/>
    </row>
    <row r="328" spans="1:11" x14ac:dyDescent="0.25">
      <c r="A328" s="37">
        <v>1</v>
      </c>
      <c r="B328" s="234"/>
      <c r="C328" s="234"/>
      <c r="D328" s="234"/>
      <c r="E328" s="234"/>
      <c r="F328" s="234"/>
      <c r="G328" s="405"/>
      <c r="H328" s="405"/>
      <c r="I328" s="405"/>
      <c r="J328" s="234"/>
      <c r="K328" s="79"/>
    </row>
    <row r="329" spans="1:11" ht="29.25" customHeight="1" x14ac:dyDescent="0.25">
      <c r="A329" s="37">
        <v>1</v>
      </c>
      <c r="B329" s="346" t="s">
        <v>44</v>
      </c>
      <c r="C329" s="667"/>
      <c r="D329" s="667"/>
      <c r="E329" s="667"/>
      <c r="F329" s="667"/>
      <c r="G329" s="668"/>
      <c r="H329" s="668"/>
      <c r="I329" s="668"/>
      <c r="J329" s="667"/>
      <c r="K329" s="79"/>
    </row>
    <row r="330" spans="1:11" ht="36.75" customHeight="1" x14ac:dyDescent="0.25">
      <c r="A330" s="37">
        <v>1</v>
      </c>
      <c r="B330" s="219" t="s">
        <v>131</v>
      </c>
      <c r="C330" s="120">
        <f>SUM(C331:C334)</f>
        <v>9884</v>
      </c>
      <c r="D330" s="120">
        <f t="shared" ref="D330:E330" si="285">SUM(D331:D334)</f>
        <v>2472</v>
      </c>
      <c r="E330" s="120">
        <f t="shared" si="285"/>
        <v>2358</v>
      </c>
      <c r="F330" s="120">
        <f t="shared" ref="F330:F340" si="286">E330/D330*100</f>
        <v>95.388349514563103</v>
      </c>
      <c r="G330" s="663">
        <f>SUM(G331:G334)</f>
        <v>20288.456469629626</v>
      </c>
      <c r="H330" s="663">
        <f t="shared" ref="H330:I330" si="287">SUM(H331:H334)</f>
        <v>5072</v>
      </c>
      <c r="I330" s="663">
        <f t="shared" si="287"/>
        <v>4544.1359199999997</v>
      </c>
      <c r="J330" s="120">
        <f t="shared" ref="J330:J344" si="288">I330/H330*100</f>
        <v>89.592585173501575</v>
      </c>
      <c r="K330" s="79"/>
    </row>
    <row r="331" spans="1:11" ht="38.25" customHeight="1" x14ac:dyDescent="0.25">
      <c r="A331" s="37">
        <v>1</v>
      </c>
      <c r="B331" s="74" t="s">
        <v>84</v>
      </c>
      <c r="C331" s="120">
        <v>7450</v>
      </c>
      <c r="D331" s="113">
        <f t="shared" ref="D331:D340" si="289">ROUND(C331/12*$B$3,0)</f>
        <v>1863</v>
      </c>
      <c r="E331" s="120">
        <v>1694</v>
      </c>
      <c r="F331" s="120">
        <f t="shared" si="286"/>
        <v>90.928609769189478</v>
      </c>
      <c r="G331" s="663">
        <v>15234.096629629628</v>
      </c>
      <c r="H331" s="663">
        <f t="shared" ref="H331:H340" si="290">ROUND(G331/12*$B$3,0)</f>
        <v>3809</v>
      </c>
      <c r="I331" s="663">
        <v>3006.4247300000002</v>
      </c>
      <c r="J331" s="120">
        <f t="shared" si="288"/>
        <v>78.929501969020748</v>
      </c>
      <c r="K331" s="79"/>
    </row>
    <row r="332" spans="1:11" ht="32.25" customHeight="1" x14ac:dyDescent="0.25">
      <c r="A332" s="37">
        <v>1</v>
      </c>
      <c r="B332" s="74" t="s">
        <v>85</v>
      </c>
      <c r="C332" s="120">
        <v>2235</v>
      </c>
      <c r="D332" s="113">
        <f t="shared" si="289"/>
        <v>559</v>
      </c>
      <c r="E332" s="120">
        <v>583</v>
      </c>
      <c r="F332" s="120">
        <f t="shared" si="286"/>
        <v>104.29338103756709</v>
      </c>
      <c r="G332" s="663">
        <v>4016.7419999999997</v>
      </c>
      <c r="H332" s="663">
        <f t="shared" si="290"/>
        <v>1004</v>
      </c>
      <c r="I332" s="663">
        <v>1115.3642299999999</v>
      </c>
      <c r="J332" s="120">
        <f t="shared" si="288"/>
        <v>111.0920547808765</v>
      </c>
      <c r="K332" s="79"/>
    </row>
    <row r="333" spans="1:11" ht="47.25" customHeight="1" x14ac:dyDescent="0.25">
      <c r="A333" s="37">
        <v>1</v>
      </c>
      <c r="B333" s="74" t="s">
        <v>125</v>
      </c>
      <c r="C333" s="120">
        <v>159</v>
      </c>
      <c r="D333" s="113">
        <f t="shared" si="289"/>
        <v>40</v>
      </c>
      <c r="E333" s="120">
        <v>63</v>
      </c>
      <c r="F333" s="120">
        <f t="shared" si="286"/>
        <v>157.5</v>
      </c>
      <c r="G333" s="663">
        <v>829.05143999999996</v>
      </c>
      <c r="H333" s="663">
        <f t="shared" si="290"/>
        <v>207</v>
      </c>
      <c r="I333" s="663">
        <v>328.49208000000004</v>
      </c>
      <c r="J333" s="120">
        <f t="shared" si="288"/>
        <v>158.69182608695652</v>
      </c>
      <c r="K333" s="79"/>
    </row>
    <row r="334" spans="1:11" ht="30" x14ac:dyDescent="0.25">
      <c r="A334" s="37">
        <v>1</v>
      </c>
      <c r="B334" s="74" t="s">
        <v>126</v>
      </c>
      <c r="C334" s="120">
        <v>40</v>
      </c>
      <c r="D334" s="113">
        <f t="shared" si="289"/>
        <v>10</v>
      </c>
      <c r="E334" s="120">
        <v>18</v>
      </c>
      <c r="F334" s="120">
        <f t="shared" si="286"/>
        <v>180</v>
      </c>
      <c r="G334" s="663">
        <v>208.56639999999999</v>
      </c>
      <c r="H334" s="663">
        <f t="shared" si="290"/>
        <v>52</v>
      </c>
      <c r="I334" s="663">
        <v>93.854880000000009</v>
      </c>
      <c r="J334" s="120">
        <f t="shared" si="288"/>
        <v>180.49015384615385</v>
      </c>
      <c r="K334" s="79"/>
    </row>
    <row r="335" spans="1:11" ht="30" x14ac:dyDescent="0.25">
      <c r="A335" s="37">
        <v>1</v>
      </c>
      <c r="B335" s="219" t="s">
        <v>123</v>
      </c>
      <c r="C335" s="120">
        <f>SUM(C336:C340)</f>
        <v>18810</v>
      </c>
      <c r="D335" s="120">
        <f t="shared" ref="D335:E335" si="291">SUM(D336:D340)</f>
        <v>4703</v>
      </c>
      <c r="E335" s="120">
        <f t="shared" si="291"/>
        <v>2939</v>
      </c>
      <c r="F335" s="120">
        <f t="shared" si="286"/>
        <v>62.492026366149268</v>
      </c>
      <c r="G335" s="663">
        <f>SUM(G336:G340)</f>
        <v>31741.37816</v>
      </c>
      <c r="H335" s="663">
        <f t="shared" ref="H335" si="292">SUM(H336:H340)</f>
        <v>7935</v>
      </c>
      <c r="I335" s="663">
        <f t="shared" ref="I335" si="293">SUM(I336:I340)</f>
        <v>3658.05906</v>
      </c>
      <c r="J335" s="120">
        <f t="shared" si="288"/>
        <v>46.100303213610587</v>
      </c>
      <c r="K335" s="79"/>
    </row>
    <row r="336" spans="1:11" ht="30" x14ac:dyDescent="0.25">
      <c r="A336" s="37">
        <v>1</v>
      </c>
      <c r="B336" s="74" t="s">
        <v>119</v>
      </c>
      <c r="C336" s="120">
        <v>4500</v>
      </c>
      <c r="D336" s="113">
        <f t="shared" si="289"/>
        <v>1125</v>
      </c>
      <c r="E336" s="120">
        <v>633</v>
      </c>
      <c r="F336" s="120">
        <f t="shared" si="286"/>
        <v>56.266666666666666</v>
      </c>
      <c r="G336" s="663">
        <v>6606.9</v>
      </c>
      <c r="H336" s="663">
        <f t="shared" si="290"/>
        <v>1652</v>
      </c>
      <c r="I336" s="663">
        <v>934.45866000000001</v>
      </c>
      <c r="J336" s="120"/>
      <c r="K336" s="79"/>
    </row>
    <row r="337" spans="1:11" ht="65.25" customHeight="1" x14ac:dyDescent="0.25">
      <c r="A337" s="37">
        <v>1</v>
      </c>
      <c r="B337" s="73" t="s">
        <v>129</v>
      </c>
      <c r="C337" s="120">
        <v>9000</v>
      </c>
      <c r="D337" s="113">
        <f t="shared" si="289"/>
        <v>2250</v>
      </c>
      <c r="E337" s="120">
        <v>686</v>
      </c>
      <c r="F337" s="120">
        <f t="shared" si="286"/>
        <v>30.488888888888887</v>
      </c>
      <c r="G337" s="663">
        <v>17023.777760000001</v>
      </c>
      <c r="H337" s="663">
        <f t="shared" si="290"/>
        <v>4256</v>
      </c>
      <c r="I337" s="663">
        <v>1397.8254999999999</v>
      </c>
      <c r="J337" s="120">
        <f t="shared" si="288"/>
        <v>32.843644266917295</v>
      </c>
      <c r="K337" s="79"/>
    </row>
    <row r="338" spans="1:11" ht="45" x14ac:dyDescent="0.25">
      <c r="A338" s="37">
        <v>1</v>
      </c>
      <c r="B338" s="74" t="s">
        <v>120</v>
      </c>
      <c r="C338" s="120">
        <v>2192</v>
      </c>
      <c r="D338" s="113">
        <f t="shared" si="289"/>
        <v>548</v>
      </c>
      <c r="E338" s="120">
        <v>809</v>
      </c>
      <c r="F338" s="120">
        <f t="shared" si="286"/>
        <v>147.62773722627739</v>
      </c>
      <c r="G338" s="663">
        <v>1843.472</v>
      </c>
      <c r="H338" s="663">
        <f t="shared" si="290"/>
        <v>461</v>
      </c>
      <c r="I338" s="663">
        <v>660.74455</v>
      </c>
      <c r="J338" s="120">
        <f t="shared" si="288"/>
        <v>143.32853579175705</v>
      </c>
      <c r="K338" s="79"/>
    </row>
    <row r="339" spans="1:11" ht="30" x14ac:dyDescent="0.25">
      <c r="A339" s="37">
        <v>1</v>
      </c>
      <c r="B339" s="74" t="s">
        <v>87</v>
      </c>
      <c r="C339" s="120">
        <v>1538</v>
      </c>
      <c r="D339" s="113">
        <f t="shared" si="289"/>
        <v>385</v>
      </c>
      <c r="E339" s="120">
        <v>61</v>
      </c>
      <c r="F339" s="120">
        <f t="shared" si="286"/>
        <v>15.844155844155845</v>
      </c>
      <c r="G339" s="663">
        <v>5265.6505999999999</v>
      </c>
      <c r="H339" s="663">
        <f t="shared" si="290"/>
        <v>1316</v>
      </c>
      <c r="I339" s="663">
        <v>190.23176000000001</v>
      </c>
      <c r="J339" s="120">
        <f t="shared" si="288"/>
        <v>14.455300911854104</v>
      </c>
      <c r="K339" s="79"/>
    </row>
    <row r="340" spans="1:11" ht="30" x14ac:dyDescent="0.25">
      <c r="A340" s="37">
        <v>1</v>
      </c>
      <c r="B340" s="416" t="s">
        <v>88</v>
      </c>
      <c r="C340" s="186">
        <v>1580</v>
      </c>
      <c r="D340" s="331">
        <f t="shared" si="289"/>
        <v>395</v>
      </c>
      <c r="E340" s="186">
        <v>750</v>
      </c>
      <c r="F340" s="186">
        <f t="shared" si="286"/>
        <v>189.87341772151899</v>
      </c>
      <c r="G340" s="663">
        <v>1001.5777999999999</v>
      </c>
      <c r="H340" s="663">
        <f t="shared" si="290"/>
        <v>250</v>
      </c>
      <c r="I340" s="663">
        <v>474.79859000000005</v>
      </c>
      <c r="J340" s="186">
        <f t="shared" si="288"/>
        <v>189.91943600000002</v>
      </c>
      <c r="K340" s="79"/>
    </row>
    <row r="341" spans="1:11" s="112" customFormat="1" ht="30" x14ac:dyDescent="0.25">
      <c r="A341" s="112">
        <v>1</v>
      </c>
      <c r="B341" s="123" t="s">
        <v>139</v>
      </c>
      <c r="C341" s="120">
        <v>32048</v>
      </c>
      <c r="D341" s="113">
        <f t="shared" ref="D341" si="294">ROUND(C341/12*$B$3,0)</f>
        <v>8012</v>
      </c>
      <c r="E341" s="120">
        <v>7885</v>
      </c>
      <c r="F341" s="120">
        <f t="shared" ref="F341" si="295">E341/D341*100</f>
        <v>98.414877683474785</v>
      </c>
      <c r="G341" s="663">
        <v>20603.018239999998</v>
      </c>
      <c r="H341" s="663">
        <f t="shared" ref="H341" si="296">ROUND(G341/12*$B$3,0)</f>
        <v>5151</v>
      </c>
      <c r="I341" s="663">
        <v>5054.3</v>
      </c>
      <c r="J341" s="120">
        <f t="shared" ref="J341" si="297">I341/H341*100</f>
        <v>98.122694622403415</v>
      </c>
      <c r="K341" s="111"/>
    </row>
    <row r="342" spans="1:11" s="112" customFormat="1" ht="30" x14ac:dyDescent="0.25">
      <c r="A342" s="112">
        <v>1</v>
      </c>
      <c r="B342" s="123" t="s">
        <v>140</v>
      </c>
      <c r="C342" s="120">
        <v>670</v>
      </c>
      <c r="D342" s="113">
        <f t="shared" ref="D342:D343" si="298">ROUND(C342/12*$B$3,0)</f>
        <v>168</v>
      </c>
      <c r="E342" s="120">
        <v>254</v>
      </c>
      <c r="F342" s="120">
        <f t="shared" ref="F342:F343" si="299">E342/D342*100</f>
        <v>151.19047619047618</v>
      </c>
      <c r="G342" s="663"/>
      <c r="H342" s="663">
        <f t="shared" ref="H342:H343" si="300">ROUND(G342/12*$B$3,0)</f>
        <v>0</v>
      </c>
      <c r="I342" s="663"/>
      <c r="J342" s="120"/>
      <c r="K342" s="111"/>
    </row>
    <row r="343" spans="1:11" s="112" customFormat="1" ht="15.75" thickBot="1" x14ac:dyDescent="0.3">
      <c r="A343" s="112">
        <v>1</v>
      </c>
      <c r="B343" s="123" t="s">
        <v>141</v>
      </c>
      <c r="C343" s="120">
        <v>400</v>
      </c>
      <c r="D343" s="113">
        <f t="shared" si="298"/>
        <v>100</v>
      </c>
      <c r="E343" s="120">
        <v>16</v>
      </c>
      <c r="F343" s="120">
        <f t="shared" si="299"/>
        <v>16</v>
      </c>
      <c r="G343" s="663"/>
      <c r="H343" s="663">
        <f t="shared" si="300"/>
        <v>0</v>
      </c>
      <c r="I343" s="663"/>
      <c r="J343" s="120"/>
      <c r="K343" s="111"/>
    </row>
    <row r="344" spans="1:11" s="13" customFormat="1" ht="18.75" customHeight="1" thickBot="1" x14ac:dyDescent="0.3">
      <c r="A344" s="37">
        <v>1</v>
      </c>
      <c r="B344" s="117" t="s">
        <v>3</v>
      </c>
      <c r="C344" s="376"/>
      <c r="D344" s="376"/>
      <c r="E344" s="376"/>
      <c r="F344" s="375"/>
      <c r="G344" s="427">
        <f>G335+G330+G341</f>
        <v>72632.852869629627</v>
      </c>
      <c r="H344" s="427">
        <f t="shared" ref="H344:I344" si="301">H335+H330+H341</f>
        <v>18158</v>
      </c>
      <c r="I344" s="427">
        <f t="shared" si="301"/>
        <v>13256.494979999999</v>
      </c>
      <c r="J344" s="376">
        <f t="shared" si="288"/>
        <v>73.006360722546532</v>
      </c>
      <c r="K344" s="119"/>
    </row>
    <row r="345" spans="1:11" ht="15" customHeight="1" x14ac:dyDescent="0.25">
      <c r="A345" s="37">
        <v>1</v>
      </c>
      <c r="B345" s="240" t="s">
        <v>43</v>
      </c>
      <c r="C345" s="320"/>
      <c r="D345" s="320"/>
      <c r="E345" s="320"/>
      <c r="F345" s="487"/>
      <c r="G345" s="406"/>
      <c r="H345" s="406"/>
      <c r="I345" s="406"/>
      <c r="J345" s="320"/>
      <c r="K345" s="79"/>
    </row>
    <row r="346" spans="1:11" ht="41.25" customHeight="1" x14ac:dyDescent="0.25">
      <c r="A346" s="37">
        <v>1</v>
      </c>
      <c r="B346" s="245" t="s">
        <v>131</v>
      </c>
      <c r="C346" s="241">
        <f t="shared" ref="C346:G351" si="302">C330</f>
        <v>9884</v>
      </c>
      <c r="D346" s="241">
        <f t="shared" si="302"/>
        <v>2472</v>
      </c>
      <c r="E346" s="241">
        <f t="shared" si="302"/>
        <v>2358</v>
      </c>
      <c r="F346" s="488">
        <f t="shared" si="302"/>
        <v>95.388349514563103</v>
      </c>
      <c r="G346" s="499">
        <f t="shared" si="302"/>
        <v>20288.456469629626</v>
      </c>
      <c r="H346" s="499">
        <f t="shared" ref="H346:J346" si="303">H330</f>
        <v>5072</v>
      </c>
      <c r="I346" s="499">
        <f t="shared" si="303"/>
        <v>4544.1359199999997</v>
      </c>
      <c r="J346" s="239">
        <f t="shared" si="303"/>
        <v>89.592585173501575</v>
      </c>
      <c r="K346" s="79"/>
    </row>
    <row r="347" spans="1:11" ht="33.75" customHeight="1" x14ac:dyDescent="0.25">
      <c r="A347" s="37">
        <v>1</v>
      </c>
      <c r="B347" s="238" t="s">
        <v>84</v>
      </c>
      <c r="C347" s="241">
        <f t="shared" si="302"/>
        <v>7450</v>
      </c>
      <c r="D347" s="241">
        <f t="shared" si="302"/>
        <v>1863</v>
      </c>
      <c r="E347" s="241">
        <f t="shared" si="302"/>
        <v>1694</v>
      </c>
      <c r="F347" s="488">
        <f t="shared" si="302"/>
        <v>90.928609769189478</v>
      </c>
      <c r="G347" s="499">
        <f t="shared" si="302"/>
        <v>15234.096629629628</v>
      </c>
      <c r="H347" s="499">
        <f t="shared" ref="H347:J347" si="304">H331</f>
        <v>3809</v>
      </c>
      <c r="I347" s="499">
        <f t="shared" si="304"/>
        <v>3006.4247300000002</v>
      </c>
      <c r="J347" s="239">
        <f t="shared" si="304"/>
        <v>78.929501969020748</v>
      </c>
      <c r="K347" s="79"/>
    </row>
    <row r="348" spans="1:11" ht="33.75" customHeight="1" x14ac:dyDescent="0.25">
      <c r="A348" s="37">
        <v>1</v>
      </c>
      <c r="B348" s="238" t="s">
        <v>85</v>
      </c>
      <c r="C348" s="241">
        <f t="shared" si="302"/>
        <v>2235</v>
      </c>
      <c r="D348" s="241">
        <f t="shared" si="302"/>
        <v>559</v>
      </c>
      <c r="E348" s="241">
        <f t="shared" si="302"/>
        <v>583</v>
      </c>
      <c r="F348" s="488">
        <f t="shared" si="302"/>
        <v>104.29338103756709</v>
      </c>
      <c r="G348" s="499">
        <f t="shared" si="302"/>
        <v>4016.7419999999997</v>
      </c>
      <c r="H348" s="499">
        <f t="shared" ref="H348:J348" si="305">H332</f>
        <v>1004</v>
      </c>
      <c r="I348" s="499">
        <f t="shared" si="305"/>
        <v>1115.3642299999999</v>
      </c>
      <c r="J348" s="239">
        <f t="shared" si="305"/>
        <v>111.0920547808765</v>
      </c>
      <c r="K348" s="79"/>
    </row>
    <row r="349" spans="1:11" ht="47.25" customHeight="1" x14ac:dyDescent="0.25">
      <c r="A349" s="37">
        <v>1</v>
      </c>
      <c r="B349" s="238" t="s">
        <v>125</v>
      </c>
      <c r="C349" s="241">
        <f t="shared" si="302"/>
        <v>159</v>
      </c>
      <c r="D349" s="241">
        <f t="shared" si="302"/>
        <v>40</v>
      </c>
      <c r="E349" s="241">
        <f t="shared" si="302"/>
        <v>63</v>
      </c>
      <c r="F349" s="488">
        <f t="shared" si="302"/>
        <v>157.5</v>
      </c>
      <c r="G349" s="499">
        <f t="shared" si="302"/>
        <v>829.05143999999996</v>
      </c>
      <c r="H349" s="499">
        <f t="shared" ref="H349:J349" si="306">H333</f>
        <v>207</v>
      </c>
      <c r="I349" s="499">
        <f t="shared" si="306"/>
        <v>328.49208000000004</v>
      </c>
      <c r="J349" s="239">
        <f t="shared" si="306"/>
        <v>158.69182608695652</v>
      </c>
      <c r="K349" s="79"/>
    </row>
    <row r="350" spans="1:11" ht="33.75" customHeight="1" x14ac:dyDescent="0.25">
      <c r="A350" s="37">
        <v>1</v>
      </c>
      <c r="B350" s="238" t="s">
        <v>126</v>
      </c>
      <c r="C350" s="241">
        <f t="shared" si="302"/>
        <v>40</v>
      </c>
      <c r="D350" s="241">
        <f t="shared" si="302"/>
        <v>10</v>
      </c>
      <c r="E350" s="241">
        <f t="shared" si="302"/>
        <v>18</v>
      </c>
      <c r="F350" s="488">
        <f t="shared" si="302"/>
        <v>180</v>
      </c>
      <c r="G350" s="499">
        <f t="shared" si="302"/>
        <v>208.56639999999999</v>
      </c>
      <c r="H350" s="499">
        <f t="shared" ref="H350:J350" si="307">H334</f>
        <v>52</v>
      </c>
      <c r="I350" s="499">
        <f t="shared" si="307"/>
        <v>93.854880000000009</v>
      </c>
      <c r="J350" s="239">
        <f t="shared" si="307"/>
        <v>180.49015384615385</v>
      </c>
      <c r="K350" s="79"/>
    </row>
    <row r="351" spans="1:11" ht="28.5" customHeight="1" x14ac:dyDescent="0.25">
      <c r="A351" s="37">
        <v>1</v>
      </c>
      <c r="B351" s="245" t="s">
        <v>123</v>
      </c>
      <c r="C351" s="241">
        <f t="shared" si="302"/>
        <v>18810</v>
      </c>
      <c r="D351" s="241">
        <f t="shared" si="302"/>
        <v>4703</v>
      </c>
      <c r="E351" s="241">
        <f t="shared" si="302"/>
        <v>2939</v>
      </c>
      <c r="F351" s="488">
        <f t="shared" si="302"/>
        <v>62.492026366149268</v>
      </c>
      <c r="G351" s="499">
        <f t="shared" si="302"/>
        <v>31741.37816</v>
      </c>
      <c r="H351" s="499">
        <f t="shared" ref="H351:J351" si="308">H335</f>
        <v>7935</v>
      </c>
      <c r="I351" s="499">
        <f t="shared" si="308"/>
        <v>3658.05906</v>
      </c>
      <c r="J351" s="239">
        <f t="shared" si="308"/>
        <v>46.100303213610587</v>
      </c>
      <c r="K351" s="79"/>
    </row>
    <row r="352" spans="1:11" ht="30" x14ac:dyDescent="0.25">
      <c r="A352" s="37">
        <v>1</v>
      </c>
      <c r="B352" s="238" t="s">
        <v>119</v>
      </c>
      <c r="C352" s="241">
        <f t="shared" ref="C352:C357" si="309">C336</f>
        <v>4500</v>
      </c>
      <c r="D352" s="241">
        <f t="shared" ref="D352:J352" si="310">D336</f>
        <v>1125</v>
      </c>
      <c r="E352" s="241">
        <f t="shared" si="310"/>
        <v>633</v>
      </c>
      <c r="F352" s="488">
        <f t="shared" si="310"/>
        <v>56.266666666666666</v>
      </c>
      <c r="G352" s="499">
        <f t="shared" si="310"/>
        <v>6606.9</v>
      </c>
      <c r="H352" s="499">
        <f t="shared" si="310"/>
        <v>1652</v>
      </c>
      <c r="I352" s="499">
        <f t="shared" si="310"/>
        <v>934.45866000000001</v>
      </c>
      <c r="J352" s="241">
        <f t="shared" si="310"/>
        <v>0</v>
      </c>
      <c r="K352" s="79"/>
    </row>
    <row r="353" spans="1:11" ht="42" customHeight="1" x14ac:dyDescent="0.25">
      <c r="A353" s="37">
        <v>1</v>
      </c>
      <c r="B353" s="238" t="s">
        <v>86</v>
      </c>
      <c r="C353" s="241">
        <f t="shared" si="309"/>
        <v>9000</v>
      </c>
      <c r="D353" s="241">
        <f>D337</f>
        <v>2250</v>
      </c>
      <c r="E353" s="241">
        <f>E337</f>
        <v>686</v>
      </c>
      <c r="F353" s="488">
        <f>F337</f>
        <v>30.488888888888887</v>
      </c>
      <c r="G353" s="499">
        <f>G337</f>
        <v>17023.777760000001</v>
      </c>
      <c r="H353" s="499">
        <f t="shared" ref="H353:J353" si="311">H337</f>
        <v>4256</v>
      </c>
      <c r="I353" s="499">
        <f t="shared" si="311"/>
        <v>1397.8254999999999</v>
      </c>
      <c r="J353" s="239">
        <f t="shared" si="311"/>
        <v>32.843644266917295</v>
      </c>
      <c r="K353" s="79"/>
    </row>
    <row r="354" spans="1:11" ht="42" customHeight="1" x14ac:dyDescent="0.25">
      <c r="A354" s="37">
        <v>1</v>
      </c>
      <c r="B354" s="238" t="s">
        <v>120</v>
      </c>
      <c r="C354" s="241">
        <f t="shared" si="309"/>
        <v>2192</v>
      </c>
      <c r="D354" s="241">
        <f t="shared" ref="D354:J354" si="312">D338</f>
        <v>548</v>
      </c>
      <c r="E354" s="241">
        <f t="shared" si="312"/>
        <v>809</v>
      </c>
      <c r="F354" s="488">
        <f t="shared" si="312"/>
        <v>147.62773722627739</v>
      </c>
      <c r="G354" s="499">
        <f t="shared" si="312"/>
        <v>1843.472</v>
      </c>
      <c r="H354" s="499">
        <f t="shared" si="312"/>
        <v>461</v>
      </c>
      <c r="I354" s="499">
        <f t="shared" si="312"/>
        <v>660.74455</v>
      </c>
      <c r="J354" s="241">
        <f t="shared" si="312"/>
        <v>143.32853579175705</v>
      </c>
      <c r="K354" s="79"/>
    </row>
    <row r="355" spans="1:11" ht="33.75" customHeight="1" x14ac:dyDescent="0.25">
      <c r="A355" s="37">
        <v>1</v>
      </c>
      <c r="B355" s="238" t="s">
        <v>87</v>
      </c>
      <c r="C355" s="241">
        <f t="shared" si="309"/>
        <v>1538</v>
      </c>
      <c r="D355" s="241">
        <f t="shared" ref="D355:G356" si="313">D339</f>
        <v>385</v>
      </c>
      <c r="E355" s="241">
        <f t="shared" si="313"/>
        <v>61</v>
      </c>
      <c r="F355" s="488">
        <f t="shared" si="313"/>
        <v>15.844155844155845</v>
      </c>
      <c r="G355" s="499">
        <f t="shared" si="313"/>
        <v>5265.6505999999999</v>
      </c>
      <c r="H355" s="499">
        <f t="shared" ref="H355:J355" si="314">H339</f>
        <v>1316</v>
      </c>
      <c r="I355" s="499">
        <f t="shared" si="314"/>
        <v>190.23176000000001</v>
      </c>
      <c r="J355" s="239">
        <f t="shared" si="314"/>
        <v>14.455300911854104</v>
      </c>
      <c r="K355" s="79"/>
    </row>
    <row r="356" spans="1:11" ht="33.75" customHeight="1" x14ac:dyDescent="0.25">
      <c r="A356" s="37">
        <v>1</v>
      </c>
      <c r="B356" s="456" t="s">
        <v>88</v>
      </c>
      <c r="C356" s="457">
        <f t="shared" si="309"/>
        <v>1580</v>
      </c>
      <c r="D356" s="457">
        <f t="shared" si="313"/>
        <v>395</v>
      </c>
      <c r="E356" s="457">
        <f t="shared" si="313"/>
        <v>750</v>
      </c>
      <c r="F356" s="489">
        <f t="shared" si="313"/>
        <v>189.87341772151899</v>
      </c>
      <c r="G356" s="499">
        <f t="shared" si="313"/>
        <v>1001.5777999999999</v>
      </c>
      <c r="H356" s="499">
        <f>H340</f>
        <v>250</v>
      </c>
      <c r="I356" s="499">
        <f>I340</f>
        <v>474.79859000000005</v>
      </c>
      <c r="J356" s="458">
        <f>J340</f>
        <v>189.91943600000002</v>
      </c>
      <c r="K356" s="79"/>
    </row>
    <row r="357" spans="1:11" s="112" customFormat="1" ht="30" x14ac:dyDescent="0.25">
      <c r="A357" s="112">
        <v>1</v>
      </c>
      <c r="B357" s="238" t="s">
        <v>139</v>
      </c>
      <c r="C357" s="241">
        <f t="shared" si="309"/>
        <v>32048</v>
      </c>
      <c r="D357" s="241">
        <f t="shared" ref="D357:J357" si="315">D341</f>
        <v>8012</v>
      </c>
      <c r="E357" s="241">
        <f t="shared" si="315"/>
        <v>7885</v>
      </c>
      <c r="F357" s="241">
        <f t="shared" si="315"/>
        <v>98.414877683474785</v>
      </c>
      <c r="G357" s="241">
        <f t="shared" si="315"/>
        <v>20603.018239999998</v>
      </c>
      <c r="H357" s="241">
        <f t="shared" si="315"/>
        <v>5151</v>
      </c>
      <c r="I357" s="241">
        <f t="shared" si="315"/>
        <v>5054.3</v>
      </c>
      <c r="J357" s="241">
        <f t="shared" si="315"/>
        <v>98.122694622403415</v>
      </c>
      <c r="K357" s="111"/>
    </row>
    <row r="358" spans="1:11" s="112" customFormat="1" ht="30" x14ac:dyDescent="0.25">
      <c r="A358" s="112">
        <v>1</v>
      </c>
      <c r="B358" s="238" t="s">
        <v>140</v>
      </c>
      <c r="C358" s="241">
        <f t="shared" ref="C358:J358" si="316">C342</f>
        <v>670</v>
      </c>
      <c r="D358" s="241">
        <f t="shared" si="316"/>
        <v>168</v>
      </c>
      <c r="E358" s="241">
        <f t="shared" si="316"/>
        <v>254</v>
      </c>
      <c r="F358" s="241">
        <f t="shared" si="316"/>
        <v>151.19047619047618</v>
      </c>
      <c r="G358" s="241">
        <f t="shared" si="316"/>
        <v>0</v>
      </c>
      <c r="H358" s="241">
        <f t="shared" si="316"/>
        <v>0</v>
      </c>
      <c r="I358" s="241">
        <f t="shared" si="316"/>
        <v>0</v>
      </c>
      <c r="J358" s="241">
        <f t="shared" si="316"/>
        <v>0</v>
      </c>
      <c r="K358" s="111"/>
    </row>
    <row r="359" spans="1:11" s="112" customFormat="1" ht="15.75" thickBot="1" x14ac:dyDescent="0.3">
      <c r="A359" s="112">
        <v>1</v>
      </c>
      <c r="B359" s="238" t="s">
        <v>141</v>
      </c>
      <c r="C359" s="241">
        <f t="shared" ref="C359:J359" si="317">C343</f>
        <v>400</v>
      </c>
      <c r="D359" s="241">
        <f t="shared" si="317"/>
        <v>100</v>
      </c>
      <c r="E359" s="241">
        <f t="shared" si="317"/>
        <v>16</v>
      </c>
      <c r="F359" s="241">
        <f t="shared" si="317"/>
        <v>16</v>
      </c>
      <c r="G359" s="241">
        <f t="shared" si="317"/>
        <v>0</v>
      </c>
      <c r="H359" s="241">
        <f t="shared" si="317"/>
        <v>0</v>
      </c>
      <c r="I359" s="241">
        <f t="shared" si="317"/>
        <v>0</v>
      </c>
      <c r="J359" s="241">
        <f t="shared" si="317"/>
        <v>0</v>
      </c>
      <c r="K359" s="111"/>
    </row>
    <row r="360" spans="1:11" s="13" customFormat="1" ht="15" customHeight="1" thickBot="1" x14ac:dyDescent="0.3">
      <c r="A360" s="37">
        <v>1</v>
      </c>
      <c r="B360" s="459" t="s">
        <v>128</v>
      </c>
      <c r="C360" s="460"/>
      <c r="D360" s="460"/>
      <c r="E360" s="460"/>
      <c r="F360" s="461"/>
      <c r="G360" s="462">
        <f>G351+G346</f>
        <v>52029.834629629622</v>
      </c>
      <c r="H360" s="462">
        <f t="shared" ref="H360:I360" si="318">H351+H346</f>
        <v>13007</v>
      </c>
      <c r="I360" s="462">
        <f t="shared" si="318"/>
        <v>8202.1949800000002</v>
      </c>
      <c r="J360" s="463">
        <f>J344</f>
        <v>73.006360722546532</v>
      </c>
      <c r="K360" s="119"/>
    </row>
    <row r="361" spans="1:11" ht="48" customHeight="1" x14ac:dyDescent="0.25">
      <c r="A361" s="37">
        <v>1</v>
      </c>
      <c r="B361" s="237" t="s">
        <v>52</v>
      </c>
      <c r="C361" s="154"/>
      <c r="D361" s="154"/>
      <c r="E361" s="154"/>
      <c r="F361" s="154"/>
      <c r="G361" s="404"/>
      <c r="H361" s="404"/>
      <c r="I361" s="391"/>
      <c r="J361" s="722"/>
      <c r="K361" s="79"/>
    </row>
    <row r="362" spans="1:11" ht="30.75" customHeight="1" x14ac:dyDescent="0.25">
      <c r="A362" s="37">
        <v>1</v>
      </c>
      <c r="B362" s="219" t="s">
        <v>131</v>
      </c>
      <c r="C362" s="120">
        <f>SUM(C363:C366)</f>
        <v>3353</v>
      </c>
      <c r="D362" s="120">
        <f t="shared" ref="D362:E362" si="319">SUM(D363:D366)</f>
        <v>839</v>
      </c>
      <c r="E362" s="120">
        <f t="shared" si="319"/>
        <v>877</v>
      </c>
      <c r="F362" s="120">
        <f t="shared" ref="F362:F373" si="320">E362/D362*100</f>
        <v>104.52920143027413</v>
      </c>
      <c r="G362" s="663">
        <f>SUM(G363:G366)</f>
        <v>7288.4508333333324</v>
      </c>
      <c r="H362" s="663">
        <f t="shared" ref="H362:I362" si="321">SUM(H363:H366)</f>
        <v>1823</v>
      </c>
      <c r="I362" s="663">
        <f t="shared" si="321"/>
        <v>2003.19048</v>
      </c>
      <c r="J362" s="120">
        <f t="shared" ref="J362:J373" si="322">I362/H362*100</f>
        <v>109.88428304991771</v>
      </c>
      <c r="K362" s="79"/>
    </row>
    <row r="363" spans="1:11" ht="28.5" customHeight="1" x14ac:dyDescent="0.25">
      <c r="A363" s="37">
        <v>1</v>
      </c>
      <c r="B363" s="74" t="s">
        <v>84</v>
      </c>
      <c r="C363" s="120">
        <v>2421</v>
      </c>
      <c r="D363" s="113">
        <f t="shared" ref="D363:D373" si="323">ROUND(C363/12*$B$3,0)</f>
        <v>605</v>
      </c>
      <c r="E363" s="120">
        <v>716</v>
      </c>
      <c r="F363" s="120">
        <f t="shared" si="320"/>
        <v>118.34710743801654</v>
      </c>
      <c r="G363" s="663">
        <v>4950.570193333333</v>
      </c>
      <c r="H363" s="663">
        <f t="shared" ref="H363:H373" si="324">ROUND(G363/12*$B$3,0)</f>
        <v>1238</v>
      </c>
      <c r="I363" s="663">
        <v>1501.19246</v>
      </c>
      <c r="J363" s="120">
        <f t="shared" si="322"/>
        <v>121.25948788368335</v>
      </c>
      <c r="K363" s="79"/>
    </row>
    <row r="364" spans="1:11" ht="26.25" customHeight="1" x14ac:dyDescent="0.25">
      <c r="A364" s="37">
        <v>1</v>
      </c>
      <c r="B364" s="74" t="s">
        <v>85</v>
      </c>
      <c r="C364" s="120">
        <v>738</v>
      </c>
      <c r="D364" s="113">
        <f t="shared" si="323"/>
        <v>185</v>
      </c>
      <c r="E364" s="120">
        <v>104</v>
      </c>
      <c r="F364" s="120">
        <f t="shared" si="320"/>
        <v>56.216216216216218</v>
      </c>
      <c r="G364" s="663">
        <v>1326.3335999999999</v>
      </c>
      <c r="H364" s="663">
        <f t="shared" si="324"/>
        <v>332</v>
      </c>
      <c r="I364" s="663">
        <v>204.79090000000002</v>
      </c>
      <c r="J364" s="120">
        <f t="shared" si="322"/>
        <v>61.684006024096391</v>
      </c>
      <c r="K364" s="79"/>
    </row>
    <row r="365" spans="1:11" ht="45.75" customHeight="1" x14ac:dyDescent="0.25">
      <c r="A365" s="37">
        <v>1</v>
      </c>
      <c r="B365" s="74" t="s">
        <v>125</v>
      </c>
      <c r="C365" s="120">
        <v>36</v>
      </c>
      <c r="D365" s="113">
        <f t="shared" si="323"/>
        <v>9</v>
      </c>
      <c r="E365" s="120">
        <v>36</v>
      </c>
      <c r="F365" s="120">
        <f t="shared" si="320"/>
        <v>400</v>
      </c>
      <c r="G365" s="663">
        <v>187.70976000000002</v>
      </c>
      <c r="H365" s="663">
        <f t="shared" si="324"/>
        <v>47</v>
      </c>
      <c r="I365" s="663">
        <v>187.70976000000002</v>
      </c>
      <c r="J365" s="120">
        <f t="shared" si="322"/>
        <v>399.38246808510638</v>
      </c>
      <c r="K365" s="79"/>
    </row>
    <row r="366" spans="1:11" ht="38.25" customHeight="1" x14ac:dyDescent="0.25">
      <c r="A366" s="37">
        <v>1</v>
      </c>
      <c r="B366" s="74" t="s">
        <v>126</v>
      </c>
      <c r="C366" s="120">
        <v>158</v>
      </c>
      <c r="D366" s="113">
        <f t="shared" si="323"/>
        <v>40</v>
      </c>
      <c r="E366" s="120">
        <v>21</v>
      </c>
      <c r="F366" s="120">
        <f t="shared" si="320"/>
        <v>52.5</v>
      </c>
      <c r="G366" s="663">
        <v>823.83728000000008</v>
      </c>
      <c r="H366" s="663">
        <f t="shared" si="324"/>
        <v>206</v>
      </c>
      <c r="I366" s="663">
        <v>109.49736</v>
      </c>
      <c r="J366" s="120">
        <f t="shared" si="322"/>
        <v>53.154058252427184</v>
      </c>
      <c r="K366" s="79"/>
    </row>
    <row r="367" spans="1:11" ht="45" customHeight="1" x14ac:dyDescent="0.25">
      <c r="A367" s="37">
        <v>1</v>
      </c>
      <c r="B367" s="219" t="s">
        <v>123</v>
      </c>
      <c r="C367" s="120">
        <f>SUM(C368:C372)</f>
        <v>7697</v>
      </c>
      <c r="D367" s="120">
        <f>SUM(D368:D372)</f>
        <v>1925</v>
      </c>
      <c r="E367" s="120">
        <f t="shared" ref="E367:I367" si="325">SUM(E368:E372)</f>
        <v>1231</v>
      </c>
      <c r="F367" s="120">
        <f t="shared" si="320"/>
        <v>63.94805194805194</v>
      </c>
      <c r="G367" s="663">
        <f>SUM(G368:G372)</f>
        <v>12749.083509999999</v>
      </c>
      <c r="H367" s="663">
        <f t="shared" si="325"/>
        <v>3186</v>
      </c>
      <c r="I367" s="663">
        <f t="shared" si="325"/>
        <v>1456.5133999999998</v>
      </c>
      <c r="J367" s="120">
        <f t="shared" si="322"/>
        <v>45.716051475204011</v>
      </c>
      <c r="K367" s="79"/>
    </row>
    <row r="368" spans="1:11" ht="30" x14ac:dyDescent="0.25">
      <c r="A368" s="37">
        <v>1</v>
      </c>
      <c r="B368" s="74" t="s">
        <v>119</v>
      </c>
      <c r="C368" s="120">
        <v>2000</v>
      </c>
      <c r="D368" s="113">
        <f t="shared" si="323"/>
        <v>500</v>
      </c>
      <c r="E368" s="120">
        <v>357</v>
      </c>
      <c r="F368" s="120">
        <f t="shared" si="320"/>
        <v>71.399999999999991</v>
      </c>
      <c r="G368" s="663">
        <v>2936.4</v>
      </c>
      <c r="H368" s="663">
        <f t="shared" si="324"/>
        <v>734</v>
      </c>
      <c r="I368" s="663">
        <v>521.91866000000005</v>
      </c>
      <c r="J368" s="120">
        <f t="shared" si="322"/>
        <v>71.106084468664861</v>
      </c>
      <c r="K368" s="79"/>
    </row>
    <row r="369" spans="1:11" ht="64.5" customHeight="1" x14ac:dyDescent="0.25">
      <c r="A369" s="37">
        <v>1</v>
      </c>
      <c r="B369" s="73" t="s">
        <v>129</v>
      </c>
      <c r="C369" s="120">
        <v>3650</v>
      </c>
      <c r="D369" s="113">
        <f t="shared" si="323"/>
        <v>913</v>
      </c>
      <c r="E369" s="120">
        <v>506</v>
      </c>
      <c r="F369" s="120">
        <f t="shared" si="320"/>
        <v>55.421686746987952</v>
      </c>
      <c r="G369" s="663">
        <v>7041.8055599999998</v>
      </c>
      <c r="H369" s="663">
        <f t="shared" si="324"/>
        <v>1760</v>
      </c>
      <c r="I369" s="663">
        <v>623.81143999999995</v>
      </c>
      <c r="J369" s="120">
        <f t="shared" si="322"/>
        <v>35.443831818181813</v>
      </c>
      <c r="K369" s="79"/>
    </row>
    <row r="370" spans="1:11" ht="30" customHeight="1" x14ac:dyDescent="0.25">
      <c r="A370" s="37">
        <v>1</v>
      </c>
      <c r="B370" s="74" t="s">
        <v>120</v>
      </c>
      <c r="C370" s="120">
        <v>1052</v>
      </c>
      <c r="D370" s="113">
        <f t="shared" si="323"/>
        <v>263</v>
      </c>
      <c r="E370" s="120">
        <v>266</v>
      </c>
      <c r="F370" s="120">
        <f t="shared" si="320"/>
        <v>101.14068441064639</v>
      </c>
      <c r="G370" s="663">
        <v>884.73199999999997</v>
      </c>
      <c r="H370" s="663">
        <f t="shared" si="324"/>
        <v>221</v>
      </c>
      <c r="I370" s="663">
        <v>188.28083999999998</v>
      </c>
      <c r="J370" s="120">
        <f t="shared" si="322"/>
        <v>85.19495022624433</v>
      </c>
      <c r="K370" s="79"/>
    </row>
    <row r="371" spans="1:11" ht="30" customHeight="1" x14ac:dyDescent="0.25">
      <c r="A371" s="37">
        <v>1</v>
      </c>
      <c r="B371" s="74" t="s">
        <v>87</v>
      </c>
      <c r="C371" s="120">
        <v>450</v>
      </c>
      <c r="D371" s="113">
        <f t="shared" si="323"/>
        <v>113</v>
      </c>
      <c r="E371" s="113">
        <v>23</v>
      </c>
      <c r="F371" s="120">
        <f t="shared" si="320"/>
        <v>20.353982300884958</v>
      </c>
      <c r="G371" s="663">
        <v>1540.665</v>
      </c>
      <c r="H371" s="663">
        <f t="shared" si="324"/>
        <v>385</v>
      </c>
      <c r="I371" s="663">
        <v>72.423569999999998</v>
      </c>
      <c r="J371" s="120">
        <f t="shared" si="322"/>
        <v>18.811316883116884</v>
      </c>
      <c r="K371" s="79"/>
    </row>
    <row r="372" spans="1:11" ht="30" x14ac:dyDescent="0.25">
      <c r="A372" s="37">
        <v>1</v>
      </c>
      <c r="B372" s="416" t="s">
        <v>88</v>
      </c>
      <c r="C372" s="186">
        <v>545</v>
      </c>
      <c r="D372" s="331">
        <f t="shared" si="323"/>
        <v>136</v>
      </c>
      <c r="E372" s="331">
        <v>79</v>
      </c>
      <c r="F372" s="186">
        <f t="shared" si="320"/>
        <v>58.088235294117652</v>
      </c>
      <c r="G372" s="663">
        <v>345.48095000000001</v>
      </c>
      <c r="H372" s="663">
        <f t="shared" si="324"/>
        <v>86</v>
      </c>
      <c r="I372" s="663">
        <v>50.078890000000008</v>
      </c>
      <c r="J372" s="186">
        <f t="shared" si="322"/>
        <v>58.231267441860481</v>
      </c>
      <c r="K372" s="79"/>
    </row>
    <row r="373" spans="1:11" s="112" customFormat="1" ht="30.75" thickBot="1" x14ac:dyDescent="0.3">
      <c r="A373" s="112">
        <v>1</v>
      </c>
      <c r="B373" s="123" t="s">
        <v>139</v>
      </c>
      <c r="C373" s="120">
        <v>9000</v>
      </c>
      <c r="D373" s="113">
        <f t="shared" si="323"/>
        <v>2250</v>
      </c>
      <c r="E373" s="120">
        <v>1657</v>
      </c>
      <c r="F373" s="120">
        <f t="shared" si="320"/>
        <v>73.644444444444446</v>
      </c>
      <c r="G373" s="663">
        <v>5785.92</v>
      </c>
      <c r="H373" s="663">
        <f t="shared" si="324"/>
        <v>1446</v>
      </c>
      <c r="I373" s="663">
        <v>1037.75621</v>
      </c>
      <c r="J373" s="120">
        <f t="shared" si="322"/>
        <v>71.767372752420471</v>
      </c>
      <c r="K373" s="111"/>
    </row>
    <row r="374" spans="1:11" s="35" customFormat="1" ht="15" customHeight="1" thickBot="1" x14ac:dyDescent="0.3">
      <c r="A374" s="37">
        <v>1</v>
      </c>
      <c r="B374" s="117" t="s">
        <v>3</v>
      </c>
      <c r="C374" s="376"/>
      <c r="D374" s="376"/>
      <c r="E374" s="376"/>
      <c r="F374" s="375"/>
      <c r="G374" s="427">
        <f>G367+G362+G373</f>
        <v>25823.454343333331</v>
      </c>
      <c r="H374" s="427">
        <f t="shared" ref="H374:I374" si="326">H367+H362+H373</f>
        <v>6455</v>
      </c>
      <c r="I374" s="427">
        <f t="shared" si="326"/>
        <v>4497.4600900000005</v>
      </c>
      <c r="J374" s="376">
        <f>I374/H374*100</f>
        <v>69.67405251742835</v>
      </c>
      <c r="K374" s="109"/>
    </row>
    <row r="375" spans="1:11" ht="15" customHeight="1" x14ac:dyDescent="0.25">
      <c r="A375" s="37">
        <v>1</v>
      </c>
      <c r="B375" s="321" t="s">
        <v>45</v>
      </c>
      <c r="C375" s="181"/>
      <c r="D375" s="181"/>
      <c r="E375" s="181"/>
      <c r="F375" s="490"/>
      <c r="G375" s="407"/>
      <c r="H375" s="407"/>
      <c r="I375" s="407"/>
      <c r="J375" s="322"/>
      <c r="K375" s="79"/>
    </row>
    <row r="376" spans="1:11" ht="42" customHeight="1" x14ac:dyDescent="0.25">
      <c r="A376" s="37">
        <v>1</v>
      </c>
      <c r="B376" s="246" t="s">
        <v>131</v>
      </c>
      <c r="C376" s="178">
        <f t="shared" ref="C376:G381" si="327">C362</f>
        <v>3353</v>
      </c>
      <c r="D376" s="178">
        <f t="shared" si="327"/>
        <v>839</v>
      </c>
      <c r="E376" s="178">
        <f t="shared" si="327"/>
        <v>877</v>
      </c>
      <c r="F376" s="491">
        <f t="shared" si="327"/>
        <v>104.52920143027413</v>
      </c>
      <c r="G376" s="498">
        <f t="shared" si="327"/>
        <v>7288.4508333333324</v>
      </c>
      <c r="H376" s="498">
        <f t="shared" ref="H376:J376" si="328">H362</f>
        <v>1823</v>
      </c>
      <c r="I376" s="498">
        <f t="shared" si="328"/>
        <v>2003.19048</v>
      </c>
      <c r="J376" s="185">
        <f t="shared" si="328"/>
        <v>109.88428304991771</v>
      </c>
      <c r="K376" s="79"/>
    </row>
    <row r="377" spans="1:11" ht="30.75" customHeight="1" x14ac:dyDescent="0.25">
      <c r="A377" s="37">
        <v>1</v>
      </c>
      <c r="B377" s="98" t="s">
        <v>84</v>
      </c>
      <c r="C377" s="178">
        <f t="shared" si="327"/>
        <v>2421</v>
      </c>
      <c r="D377" s="178">
        <f t="shared" si="327"/>
        <v>605</v>
      </c>
      <c r="E377" s="178">
        <f t="shared" si="327"/>
        <v>716</v>
      </c>
      <c r="F377" s="491">
        <f t="shared" si="327"/>
        <v>118.34710743801654</v>
      </c>
      <c r="G377" s="498">
        <f t="shared" si="327"/>
        <v>4950.570193333333</v>
      </c>
      <c r="H377" s="498">
        <f t="shared" ref="H377:J377" si="329">H363</f>
        <v>1238</v>
      </c>
      <c r="I377" s="498">
        <f t="shared" si="329"/>
        <v>1501.19246</v>
      </c>
      <c r="J377" s="185">
        <f t="shared" si="329"/>
        <v>121.25948788368335</v>
      </c>
      <c r="K377" s="79"/>
    </row>
    <row r="378" spans="1:11" ht="30.75" customHeight="1" x14ac:dyDescent="0.25">
      <c r="A378" s="37">
        <v>1</v>
      </c>
      <c r="B378" s="98" t="s">
        <v>85</v>
      </c>
      <c r="C378" s="178">
        <f t="shared" si="327"/>
        <v>738</v>
      </c>
      <c r="D378" s="178">
        <f t="shared" si="327"/>
        <v>185</v>
      </c>
      <c r="E378" s="178">
        <f t="shared" si="327"/>
        <v>104</v>
      </c>
      <c r="F378" s="491">
        <f t="shared" si="327"/>
        <v>56.216216216216218</v>
      </c>
      <c r="G378" s="498">
        <f t="shared" si="327"/>
        <v>1326.3335999999999</v>
      </c>
      <c r="H378" s="498">
        <f t="shared" ref="H378:J378" si="330">H364</f>
        <v>332</v>
      </c>
      <c r="I378" s="498">
        <f t="shared" si="330"/>
        <v>204.79090000000002</v>
      </c>
      <c r="J378" s="185">
        <f t="shared" si="330"/>
        <v>61.684006024096391</v>
      </c>
      <c r="K378" s="79"/>
    </row>
    <row r="379" spans="1:11" ht="44.25" customHeight="1" x14ac:dyDescent="0.25">
      <c r="A379" s="37">
        <v>1</v>
      </c>
      <c r="B379" s="98" t="s">
        <v>125</v>
      </c>
      <c r="C379" s="178">
        <f t="shared" si="327"/>
        <v>36</v>
      </c>
      <c r="D379" s="178">
        <f t="shared" si="327"/>
        <v>9</v>
      </c>
      <c r="E379" s="178">
        <f t="shared" si="327"/>
        <v>36</v>
      </c>
      <c r="F379" s="491">
        <f t="shared" si="327"/>
        <v>400</v>
      </c>
      <c r="G379" s="498">
        <f t="shared" si="327"/>
        <v>187.70976000000002</v>
      </c>
      <c r="H379" s="498">
        <f t="shared" ref="H379:J379" si="331">H365</f>
        <v>47</v>
      </c>
      <c r="I379" s="498">
        <f t="shared" si="331"/>
        <v>187.70976000000002</v>
      </c>
      <c r="J379" s="185">
        <f t="shared" si="331"/>
        <v>399.38246808510638</v>
      </c>
      <c r="K379" s="79"/>
    </row>
    <row r="380" spans="1:11" ht="30.75" customHeight="1" x14ac:dyDescent="0.25">
      <c r="A380" s="37">
        <v>1</v>
      </c>
      <c r="B380" s="98" t="s">
        <v>126</v>
      </c>
      <c r="C380" s="178">
        <f t="shared" si="327"/>
        <v>158</v>
      </c>
      <c r="D380" s="178">
        <f t="shared" si="327"/>
        <v>40</v>
      </c>
      <c r="E380" s="178">
        <f t="shared" si="327"/>
        <v>21</v>
      </c>
      <c r="F380" s="491">
        <f t="shared" si="327"/>
        <v>52.5</v>
      </c>
      <c r="G380" s="498">
        <f t="shared" si="327"/>
        <v>823.83728000000008</v>
      </c>
      <c r="H380" s="498">
        <f t="shared" ref="H380:J380" si="332">H366</f>
        <v>206</v>
      </c>
      <c r="I380" s="498">
        <f t="shared" si="332"/>
        <v>109.49736</v>
      </c>
      <c r="J380" s="185">
        <f t="shared" si="332"/>
        <v>53.154058252427184</v>
      </c>
      <c r="K380" s="79"/>
    </row>
    <row r="381" spans="1:11" ht="42.75" customHeight="1" x14ac:dyDescent="0.25">
      <c r="A381" s="37">
        <v>1</v>
      </c>
      <c r="B381" s="246" t="s">
        <v>123</v>
      </c>
      <c r="C381" s="178">
        <f t="shared" si="327"/>
        <v>7697</v>
      </c>
      <c r="D381" s="178">
        <f t="shared" si="327"/>
        <v>1925</v>
      </c>
      <c r="E381" s="178">
        <f t="shared" si="327"/>
        <v>1231</v>
      </c>
      <c r="F381" s="491">
        <f t="shared" si="327"/>
        <v>63.94805194805194</v>
      </c>
      <c r="G381" s="498">
        <f t="shared" si="327"/>
        <v>12749.083509999999</v>
      </c>
      <c r="H381" s="498">
        <f t="shared" ref="H381:J381" si="333">H367</f>
        <v>3186</v>
      </c>
      <c r="I381" s="498">
        <f t="shared" si="333"/>
        <v>1456.5133999999998</v>
      </c>
      <c r="J381" s="185">
        <f t="shared" si="333"/>
        <v>45.716051475204011</v>
      </c>
      <c r="K381" s="79"/>
    </row>
    <row r="382" spans="1:11" ht="30" x14ac:dyDescent="0.25">
      <c r="A382" s="37">
        <v>1</v>
      </c>
      <c r="B382" s="98" t="s">
        <v>119</v>
      </c>
      <c r="C382" s="178">
        <f t="shared" ref="C382:C387" si="334">C368</f>
        <v>2000</v>
      </c>
      <c r="D382" s="178">
        <f t="shared" ref="D382:J382" si="335">D368</f>
        <v>500</v>
      </c>
      <c r="E382" s="178">
        <f t="shared" si="335"/>
        <v>357</v>
      </c>
      <c r="F382" s="491">
        <f t="shared" si="335"/>
        <v>71.399999999999991</v>
      </c>
      <c r="G382" s="498">
        <f t="shared" si="335"/>
        <v>2936.4</v>
      </c>
      <c r="H382" s="498">
        <f t="shared" si="335"/>
        <v>734</v>
      </c>
      <c r="I382" s="498">
        <f t="shared" si="335"/>
        <v>521.91866000000005</v>
      </c>
      <c r="J382" s="178">
        <f t="shared" si="335"/>
        <v>71.106084468664861</v>
      </c>
      <c r="K382" s="79"/>
    </row>
    <row r="383" spans="1:11" ht="60" x14ac:dyDescent="0.25">
      <c r="A383" s="37">
        <v>1</v>
      </c>
      <c r="B383" s="98" t="s">
        <v>86</v>
      </c>
      <c r="C383" s="178">
        <f t="shared" si="334"/>
        <v>3650</v>
      </c>
      <c r="D383" s="178">
        <f>D369</f>
        <v>913</v>
      </c>
      <c r="E383" s="178">
        <f>E369</f>
        <v>506</v>
      </c>
      <c r="F383" s="491">
        <f>F369</f>
        <v>55.421686746987952</v>
      </c>
      <c r="G383" s="498">
        <f>G369</f>
        <v>7041.8055599999998</v>
      </c>
      <c r="H383" s="498">
        <f t="shared" ref="H383:J383" si="336">H369</f>
        <v>1760</v>
      </c>
      <c r="I383" s="498">
        <f t="shared" si="336"/>
        <v>623.81143999999995</v>
      </c>
      <c r="J383" s="185">
        <f t="shared" si="336"/>
        <v>35.443831818181813</v>
      </c>
      <c r="K383" s="79"/>
    </row>
    <row r="384" spans="1:11" ht="45" x14ac:dyDescent="0.25">
      <c r="A384" s="37">
        <v>1</v>
      </c>
      <c r="B384" s="98" t="s">
        <v>120</v>
      </c>
      <c r="C384" s="178">
        <f t="shared" si="334"/>
        <v>1052</v>
      </c>
      <c r="D384" s="178">
        <f t="shared" ref="D384:J384" si="337">D370</f>
        <v>263</v>
      </c>
      <c r="E384" s="178">
        <f t="shared" si="337"/>
        <v>266</v>
      </c>
      <c r="F384" s="491">
        <f t="shared" si="337"/>
        <v>101.14068441064639</v>
      </c>
      <c r="G384" s="498">
        <f t="shared" si="337"/>
        <v>884.73199999999997</v>
      </c>
      <c r="H384" s="498">
        <f t="shared" si="337"/>
        <v>221</v>
      </c>
      <c r="I384" s="498">
        <f t="shared" si="337"/>
        <v>188.28083999999998</v>
      </c>
      <c r="J384" s="178">
        <f t="shared" si="337"/>
        <v>85.19495022624433</v>
      </c>
      <c r="K384" s="79"/>
    </row>
    <row r="385" spans="1:11" ht="30.75" customHeight="1" x14ac:dyDescent="0.25">
      <c r="A385" s="37">
        <v>1</v>
      </c>
      <c r="B385" s="98" t="s">
        <v>87</v>
      </c>
      <c r="C385" s="178">
        <f t="shared" si="334"/>
        <v>450</v>
      </c>
      <c r="D385" s="178">
        <f t="shared" ref="D385:G387" si="338">D371</f>
        <v>113</v>
      </c>
      <c r="E385" s="178">
        <f t="shared" si="338"/>
        <v>23</v>
      </c>
      <c r="F385" s="491">
        <f t="shared" si="338"/>
        <v>20.353982300884958</v>
      </c>
      <c r="G385" s="498">
        <f t="shared" si="338"/>
        <v>1540.665</v>
      </c>
      <c r="H385" s="498">
        <f t="shared" ref="H385:J385" si="339">H371</f>
        <v>385</v>
      </c>
      <c r="I385" s="498">
        <f t="shared" si="339"/>
        <v>72.423569999999998</v>
      </c>
      <c r="J385" s="185">
        <f t="shared" si="339"/>
        <v>18.811316883116884</v>
      </c>
      <c r="K385" s="79"/>
    </row>
    <row r="386" spans="1:11" ht="30.75" customHeight="1" x14ac:dyDescent="0.25">
      <c r="A386" s="37">
        <v>1</v>
      </c>
      <c r="B386" s="464" t="s">
        <v>88</v>
      </c>
      <c r="C386" s="469">
        <f t="shared" si="334"/>
        <v>545</v>
      </c>
      <c r="D386" s="469">
        <f t="shared" si="338"/>
        <v>136</v>
      </c>
      <c r="E386" s="469">
        <f t="shared" si="338"/>
        <v>79</v>
      </c>
      <c r="F386" s="492">
        <f t="shared" si="338"/>
        <v>58.088235294117652</v>
      </c>
      <c r="G386" s="498">
        <f t="shared" si="338"/>
        <v>345.48095000000001</v>
      </c>
      <c r="H386" s="498">
        <f t="shared" ref="H386:J387" si="340">H372</f>
        <v>86</v>
      </c>
      <c r="I386" s="498">
        <f t="shared" si="340"/>
        <v>50.078890000000008</v>
      </c>
      <c r="J386" s="465">
        <f t="shared" si="340"/>
        <v>58.231267441860481</v>
      </c>
      <c r="K386" s="79"/>
    </row>
    <row r="387" spans="1:11" ht="30.75" customHeight="1" thickBot="1" x14ac:dyDescent="0.3">
      <c r="B387" s="742" t="s">
        <v>139</v>
      </c>
      <c r="C387" s="469">
        <f t="shared" si="334"/>
        <v>9000</v>
      </c>
      <c r="D387" s="469">
        <f t="shared" si="338"/>
        <v>2250</v>
      </c>
      <c r="E387" s="469">
        <f t="shared" si="338"/>
        <v>1657</v>
      </c>
      <c r="F387" s="492">
        <f t="shared" si="338"/>
        <v>73.644444444444446</v>
      </c>
      <c r="G387" s="498">
        <f t="shared" si="338"/>
        <v>5785.92</v>
      </c>
      <c r="H387" s="498">
        <f t="shared" si="340"/>
        <v>1446</v>
      </c>
      <c r="I387" s="498">
        <f t="shared" si="340"/>
        <v>1037.75621</v>
      </c>
      <c r="J387" s="465">
        <f t="shared" si="340"/>
        <v>71.767372752420471</v>
      </c>
      <c r="K387" s="79"/>
    </row>
    <row r="388" spans="1:11" s="13" customFormat="1" ht="19.5" customHeight="1" thickBot="1" x14ac:dyDescent="0.3">
      <c r="A388" s="37">
        <v>1</v>
      </c>
      <c r="B388" s="466" t="s">
        <v>128</v>
      </c>
      <c r="C388" s="467">
        <f t="shared" ref="C388" si="341">C374</f>
        <v>0</v>
      </c>
      <c r="D388" s="467">
        <f t="shared" ref="D388:G388" si="342">D374</f>
        <v>0</v>
      </c>
      <c r="E388" s="467">
        <f t="shared" si="342"/>
        <v>0</v>
      </c>
      <c r="F388" s="493">
        <f t="shared" si="342"/>
        <v>0</v>
      </c>
      <c r="G388" s="468">
        <f t="shared" si="342"/>
        <v>25823.454343333331</v>
      </c>
      <c r="H388" s="468">
        <f>H374</f>
        <v>6455</v>
      </c>
      <c r="I388" s="468">
        <f>I374</f>
        <v>4497.4600900000005</v>
      </c>
      <c r="J388" s="467">
        <f>J374</f>
        <v>69.67405251742835</v>
      </c>
      <c r="K388" s="119"/>
    </row>
    <row r="389" spans="1:11" ht="15.75" customHeight="1" x14ac:dyDescent="0.25">
      <c r="A389" s="37">
        <v>1</v>
      </c>
      <c r="B389" s="243"/>
      <c r="C389" s="2"/>
      <c r="D389" s="2"/>
      <c r="E389" s="147"/>
      <c r="F389" s="2"/>
      <c r="G389" s="426"/>
      <c r="H389" s="426"/>
      <c r="I389" s="384"/>
      <c r="J389" s="8"/>
      <c r="K389" s="79"/>
    </row>
    <row r="390" spans="1:11" ht="29.25" customHeight="1" x14ac:dyDescent="0.25">
      <c r="A390" s="37">
        <v>1</v>
      </c>
      <c r="B390" s="7" t="s">
        <v>46</v>
      </c>
      <c r="C390" s="155"/>
      <c r="D390" s="155"/>
      <c r="E390" s="155"/>
      <c r="F390" s="723"/>
      <c r="G390" s="408"/>
      <c r="H390" s="408"/>
      <c r="I390" s="408"/>
      <c r="J390" s="724"/>
      <c r="K390" s="79"/>
    </row>
    <row r="391" spans="1:11" ht="31.5" customHeight="1" x14ac:dyDescent="0.25">
      <c r="A391" s="37">
        <v>1</v>
      </c>
      <c r="B391" s="248" t="s">
        <v>131</v>
      </c>
      <c r="C391" s="120">
        <f>SUM(C392:C395)</f>
        <v>2618</v>
      </c>
      <c r="D391" s="120">
        <f t="shared" ref="D391:E391" si="343">SUM(D392:D395)</f>
        <v>654</v>
      </c>
      <c r="E391" s="120">
        <f t="shared" si="343"/>
        <v>854</v>
      </c>
      <c r="F391" s="136">
        <f>E391/D391*100</f>
        <v>130.5810397553517</v>
      </c>
      <c r="G391" s="663">
        <f>SUM(G392:G395)</f>
        <v>5611.8295900000003</v>
      </c>
      <c r="H391" s="663">
        <f t="shared" ref="H391:I391" si="344">SUM(H392:H395)</f>
        <v>1403</v>
      </c>
      <c r="I391" s="663">
        <f t="shared" si="344"/>
        <v>1726.0785100000001</v>
      </c>
      <c r="J391" s="120">
        <f t="shared" ref="J391:J392" si="345">I391/H391*100</f>
        <v>123.02769137562366</v>
      </c>
      <c r="K391" s="79"/>
    </row>
    <row r="392" spans="1:11" ht="38.1" customHeight="1" x14ac:dyDescent="0.25">
      <c r="A392" s="37">
        <v>1</v>
      </c>
      <c r="B392" s="73" t="s">
        <v>84</v>
      </c>
      <c r="C392" s="120">
        <v>2004</v>
      </c>
      <c r="D392" s="113">
        <f t="shared" ref="D392:D402" si="346">ROUND(C392/12*$B$3,0)</f>
        <v>501</v>
      </c>
      <c r="E392" s="120">
        <v>676</v>
      </c>
      <c r="F392" s="136">
        <f>E392/D392*100</f>
        <v>134.93013972055888</v>
      </c>
      <c r="G392" s="663">
        <v>4258.9107100000001</v>
      </c>
      <c r="H392" s="663">
        <f t="shared" ref="H392" si="347">ROUND(G392/12*$B$3,0)</f>
        <v>1065</v>
      </c>
      <c r="I392" s="663">
        <v>1311.60869</v>
      </c>
      <c r="J392" s="120">
        <f t="shared" si="345"/>
        <v>123.15574553990612</v>
      </c>
      <c r="K392" s="79"/>
    </row>
    <row r="393" spans="1:11" ht="38.1" customHeight="1" x14ac:dyDescent="0.25">
      <c r="A393" s="37">
        <v>1</v>
      </c>
      <c r="B393" s="73" t="s">
        <v>85</v>
      </c>
      <c r="C393" s="120">
        <v>541</v>
      </c>
      <c r="D393" s="113">
        <f t="shared" si="346"/>
        <v>135</v>
      </c>
      <c r="E393" s="120">
        <v>157</v>
      </c>
      <c r="F393" s="136">
        <f>E393/D393*100</f>
        <v>116.2962962962963</v>
      </c>
      <c r="G393" s="663">
        <v>972.28519999999992</v>
      </c>
      <c r="H393" s="663">
        <f t="shared" ref="H393:H402" si="348">ROUND(G393/12*$B$3,0)</f>
        <v>243</v>
      </c>
      <c r="I393" s="663">
        <v>304.97245999999996</v>
      </c>
      <c r="J393" s="120">
        <f t="shared" ref="J393:J403" si="349">I393/H393*100</f>
        <v>125.50306995884772</v>
      </c>
      <c r="K393" s="79"/>
    </row>
    <row r="394" spans="1:11" ht="46.5" customHeight="1" x14ac:dyDescent="0.25">
      <c r="A394" s="37">
        <v>1</v>
      </c>
      <c r="B394" s="73" t="s">
        <v>125</v>
      </c>
      <c r="C394" s="120"/>
      <c r="D394" s="113">
        <f t="shared" si="346"/>
        <v>0</v>
      </c>
      <c r="E394" s="120"/>
      <c r="F394" s="136"/>
      <c r="G394" s="663"/>
      <c r="H394" s="663">
        <f t="shared" si="348"/>
        <v>0</v>
      </c>
      <c r="I394" s="663"/>
      <c r="J394" s="120"/>
      <c r="K394" s="79"/>
    </row>
    <row r="395" spans="1:11" ht="38.1" customHeight="1" x14ac:dyDescent="0.25">
      <c r="A395" s="37">
        <v>1</v>
      </c>
      <c r="B395" s="73" t="s">
        <v>126</v>
      </c>
      <c r="C395" s="120">
        <v>73</v>
      </c>
      <c r="D395" s="113">
        <f t="shared" si="346"/>
        <v>18</v>
      </c>
      <c r="E395" s="120">
        <v>21</v>
      </c>
      <c r="F395" s="136">
        <f t="shared" ref="F395:F402" si="350">E395/D395*100</f>
        <v>116.66666666666667</v>
      </c>
      <c r="G395" s="663">
        <v>380.63367999999997</v>
      </c>
      <c r="H395" s="663">
        <f t="shared" si="348"/>
        <v>95</v>
      </c>
      <c r="I395" s="663">
        <v>109.49736</v>
      </c>
      <c r="J395" s="120">
        <f t="shared" si="349"/>
        <v>115.26037894736842</v>
      </c>
      <c r="K395" s="79"/>
    </row>
    <row r="396" spans="1:11" ht="48" customHeight="1" x14ac:dyDescent="0.25">
      <c r="A396" s="37">
        <v>1</v>
      </c>
      <c r="B396" s="248" t="s">
        <v>123</v>
      </c>
      <c r="C396" s="120">
        <f>SUM(C397:C401)</f>
        <v>4430</v>
      </c>
      <c r="D396" s="120">
        <f t="shared" ref="D396:I396" si="351">SUM(D397:D401)</f>
        <v>1108</v>
      </c>
      <c r="E396" s="120">
        <f t="shared" si="351"/>
        <v>1620</v>
      </c>
      <c r="F396" s="136">
        <f t="shared" si="350"/>
        <v>146.20938628158845</v>
      </c>
      <c r="G396" s="663">
        <f>SUM(G397:G401)</f>
        <v>7435.3684000000003</v>
      </c>
      <c r="H396" s="663">
        <f t="shared" si="351"/>
        <v>1859</v>
      </c>
      <c r="I396" s="663">
        <f t="shared" si="351"/>
        <v>2326.7802000000001</v>
      </c>
      <c r="J396" s="120">
        <f t="shared" si="349"/>
        <v>125.16300161377086</v>
      </c>
      <c r="K396" s="79"/>
    </row>
    <row r="397" spans="1:11" ht="30" x14ac:dyDescent="0.25">
      <c r="A397" s="37">
        <v>1</v>
      </c>
      <c r="B397" s="73" t="s">
        <v>119</v>
      </c>
      <c r="C397" s="120">
        <v>150</v>
      </c>
      <c r="D397" s="113">
        <f t="shared" si="346"/>
        <v>38</v>
      </c>
      <c r="E397" s="120">
        <v>32</v>
      </c>
      <c r="F397" s="136">
        <f t="shared" si="350"/>
        <v>84.210526315789465</v>
      </c>
      <c r="G397" s="663">
        <v>220.23</v>
      </c>
      <c r="H397" s="663">
        <f t="shared" si="348"/>
        <v>55</v>
      </c>
      <c r="I397" s="663">
        <v>46.570519999999995</v>
      </c>
      <c r="J397" s="120">
        <f t="shared" si="349"/>
        <v>84.673672727272717</v>
      </c>
      <c r="K397" s="79"/>
    </row>
    <row r="398" spans="1:11" ht="44.25" customHeight="1" x14ac:dyDescent="0.25">
      <c r="A398" s="37">
        <v>1</v>
      </c>
      <c r="B398" s="73" t="s">
        <v>129</v>
      </c>
      <c r="C398" s="120">
        <v>3180</v>
      </c>
      <c r="D398" s="113">
        <f t="shared" si="346"/>
        <v>795</v>
      </c>
      <c r="E398" s="120">
        <v>1235</v>
      </c>
      <c r="F398" s="136">
        <f t="shared" si="350"/>
        <v>155.34591194968556</v>
      </c>
      <c r="G398" s="663">
        <v>6290.0384000000004</v>
      </c>
      <c r="H398" s="663">
        <f t="shared" si="348"/>
        <v>1573</v>
      </c>
      <c r="I398" s="663">
        <v>1992.2258100000001</v>
      </c>
      <c r="J398" s="120">
        <f t="shared" si="349"/>
        <v>126.65135473617293</v>
      </c>
      <c r="K398" s="79"/>
    </row>
    <row r="399" spans="1:11" ht="44.25" customHeight="1" x14ac:dyDescent="0.25">
      <c r="A399" s="37">
        <v>1</v>
      </c>
      <c r="B399" s="73" t="s">
        <v>120</v>
      </c>
      <c r="C399" s="120">
        <v>1100</v>
      </c>
      <c r="D399" s="113">
        <f t="shared" si="346"/>
        <v>275</v>
      </c>
      <c r="E399" s="120">
        <v>353</v>
      </c>
      <c r="F399" s="136">
        <f t="shared" si="350"/>
        <v>128.36363636363637</v>
      </c>
      <c r="G399" s="663">
        <v>925.1</v>
      </c>
      <c r="H399" s="663">
        <f t="shared" si="348"/>
        <v>231</v>
      </c>
      <c r="I399" s="663">
        <v>287.98387000000008</v>
      </c>
      <c r="J399" s="120">
        <f t="shared" si="349"/>
        <v>124.66834199134202</v>
      </c>
      <c r="K399" s="79"/>
    </row>
    <row r="400" spans="1:11" ht="30" x14ac:dyDescent="0.25">
      <c r="A400" s="37">
        <v>1</v>
      </c>
      <c r="B400" s="73" t="s">
        <v>87</v>
      </c>
      <c r="C400" s="120"/>
      <c r="D400" s="113">
        <f t="shared" si="346"/>
        <v>0</v>
      </c>
      <c r="E400" s="120"/>
      <c r="F400" s="136"/>
      <c r="G400" s="663"/>
      <c r="H400" s="663">
        <f t="shared" si="348"/>
        <v>0</v>
      </c>
      <c r="I400" s="663"/>
      <c r="J400" s="120"/>
      <c r="K400" s="79"/>
    </row>
    <row r="401" spans="1:11" ht="30" x14ac:dyDescent="0.25">
      <c r="A401" s="37">
        <v>1</v>
      </c>
      <c r="B401" s="316" t="s">
        <v>88</v>
      </c>
      <c r="C401" s="186"/>
      <c r="D401" s="331">
        <f t="shared" si="346"/>
        <v>0</v>
      </c>
      <c r="E401" s="186"/>
      <c r="F401" s="470"/>
      <c r="G401" s="663"/>
      <c r="H401" s="663">
        <f t="shared" si="348"/>
        <v>0</v>
      </c>
      <c r="I401" s="663"/>
      <c r="J401" s="186"/>
      <c r="K401" s="79"/>
    </row>
    <row r="402" spans="1:11" s="112" customFormat="1" ht="30.75" thickBot="1" x14ac:dyDescent="0.3">
      <c r="A402" s="112">
        <v>1</v>
      </c>
      <c r="B402" s="123" t="s">
        <v>139</v>
      </c>
      <c r="C402" s="120">
        <v>8800</v>
      </c>
      <c r="D402" s="113">
        <f t="shared" si="346"/>
        <v>2200</v>
      </c>
      <c r="E402" s="120">
        <v>2305</v>
      </c>
      <c r="F402" s="120">
        <f t="shared" si="350"/>
        <v>104.77272727272727</v>
      </c>
      <c r="G402" s="663">
        <v>5657.3440000000001</v>
      </c>
      <c r="H402" s="663">
        <f t="shared" si="348"/>
        <v>1414</v>
      </c>
      <c r="I402" s="663">
        <v>1479.2807399999999</v>
      </c>
      <c r="J402" s="120">
        <f t="shared" si="349"/>
        <v>104.61674257425742</v>
      </c>
      <c r="K402" s="111"/>
    </row>
    <row r="403" spans="1:11" s="13" customFormat="1" ht="15" customHeight="1" thickBot="1" x14ac:dyDescent="0.3">
      <c r="A403" s="37">
        <v>1</v>
      </c>
      <c r="B403" s="117" t="s">
        <v>3</v>
      </c>
      <c r="C403" s="473"/>
      <c r="D403" s="473"/>
      <c r="E403" s="473"/>
      <c r="F403" s="494"/>
      <c r="G403" s="695">
        <f>G396+G391+G402</f>
        <v>18704.541990000002</v>
      </c>
      <c r="H403" s="695">
        <f t="shared" ref="H403:I403" si="352">H396+H391+H402</f>
        <v>4676</v>
      </c>
      <c r="I403" s="695">
        <f t="shared" si="352"/>
        <v>5532.1394500000006</v>
      </c>
      <c r="J403" s="473">
        <f t="shared" si="349"/>
        <v>118.30922690333621</v>
      </c>
      <c r="K403" s="119"/>
    </row>
    <row r="404" spans="1:11" ht="29.25" customHeight="1" x14ac:dyDescent="0.25">
      <c r="A404" s="37">
        <v>1</v>
      </c>
      <c r="B404" s="82" t="s">
        <v>47</v>
      </c>
      <c r="C404" s="149"/>
      <c r="D404" s="149"/>
      <c r="E404" s="149"/>
      <c r="F404" s="149"/>
      <c r="G404" s="404"/>
      <c r="H404" s="404"/>
      <c r="I404" s="404"/>
      <c r="J404" s="149"/>
      <c r="K404" s="79"/>
    </row>
    <row r="405" spans="1:11" ht="47.25" customHeight="1" x14ac:dyDescent="0.25">
      <c r="A405" s="37">
        <v>1</v>
      </c>
      <c r="B405" s="248" t="s">
        <v>131</v>
      </c>
      <c r="C405" s="120">
        <f>SUM(C406:C409)</f>
        <v>11035</v>
      </c>
      <c r="D405" s="120">
        <f t="shared" ref="D405:E405" si="353">SUM(D406:D409)</f>
        <v>2760</v>
      </c>
      <c r="E405" s="120">
        <f t="shared" si="353"/>
        <v>3781</v>
      </c>
      <c r="F405" s="136">
        <f t="shared" ref="F405:F416" si="354">E405/D405*100</f>
        <v>136.99275362318841</v>
      </c>
      <c r="G405" s="663">
        <f>SUM(G406:G409)</f>
        <v>22197.365034074071</v>
      </c>
      <c r="H405" s="663">
        <f t="shared" ref="H405:I405" si="355">SUM(H406:H409)</f>
        <v>5549</v>
      </c>
      <c r="I405" s="663">
        <f t="shared" si="355"/>
        <v>7794.1402900000003</v>
      </c>
      <c r="J405" s="120">
        <f t="shared" ref="J405:J406" si="356">I405/H405*100</f>
        <v>140.46026833663723</v>
      </c>
      <c r="K405" s="79"/>
    </row>
    <row r="406" spans="1:11" ht="30" x14ac:dyDescent="0.25">
      <c r="A406" s="37">
        <v>1</v>
      </c>
      <c r="B406" s="73" t="s">
        <v>84</v>
      </c>
      <c r="C406" s="120">
        <v>8392</v>
      </c>
      <c r="D406" s="113">
        <f t="shared" ref="D406:D416" si="357">ROUND(C406/12*$B$3,0)</f>
        <v>2098</v>
      </c>
      <c r="E406" s="120">
        <v>2885</v>
      </c>
      <c r="F406" s="136">
        <f t="shared" si="354"/>
        <v>137.51191611058152</v>
      </c>
      <c r="G406" s="663">
        <v>17160.340794074073</v>
      </c>
      <c r="H406" s="663">
        <f t="shared" ref="H406" si="358">ROUND(G406/12*$B$3,0)</f>
        <v>4290</v>
      </c>
      <c r="I406" s="663">
        <v>5860.1328800000001</v>
      </c>
      <c r="J406" s="120">
        <f t="shared" si="356"/>
        <v>136.59983403263402</v>
      </c>
      <c r="K406" s="79"/>
    </row>
    <row r="407" spans="1:11" ht="30" x14ac:dyDescent="0.25">
      <c r="A407" s="37">
        <v>1</v>
      </c>
      <c r="B407" s="73" t="s">
        <v>85</v>
      </c>
      <c r="C407" s="120">
        <v>2559</v>
      </c>
      <c r="D407" s="113">
        <f t="shared" si="357"/>
        <v>640</v>
      </c>
      <c r="E407" s="120">
        <v>831</v>
      </c>
      <c r="F407" s="136">
        <f t="shared" si="354"/>
        <v>129.84375</v>
      </c>
      <c r="G407" s="663">
        <v>4599.0347999999994</v>
      </c>
      <c r="H407" s="663">
        <f t="shared" ref="H407:H416" si="359">ROUND(G407/12*$B$3,0)</f>
        <v>1150</v>
      </c>
      <c r="I407" s="663">
        <v>1595.08701</v>
      </c>
      <c r="J407" s="120">
        <f t="shared" ref="J407:J417" si="360">I407/H407*100</f>
        <v>138.70321826086956</v>
      </c>
      <c r="K407" s="79"/>
    </row>
    <row r="408" spans="1:11" ht="30" x14ac:dyDescent="0.25">
      <c r="A408" s="37">
        <v>1</v>
      </c>
      <c r="B408" s="73" t="s">
        <v>125</v>
      </c>
      <c r="C408" s="120">
        <v>74</v>
      </c>
      <c r="D408" s="113">
        <f t="shared" si="357"/>
        <v>19</v>
      </c>
      <c r="E408" s="120">
        <v>65</v>
      </c>
      <c r="F408" s="136">
        <f t="shared" si="354"/>
        <v>342.10526315789474</v>
      </c>
      <c r="G408" s="663">
        <v>385.84783999999996</v>
      </c>
      <c r="H408" s="663">
        <f t="shared" si="359"/>
        <v>96</v>
      </c>
      <c r="I408" s="663">
        <v>338.92040000000003</v>
      </c>
      <c r="J408" s="120">
        <f t="shared" si="360"/>
        <v>353.04208333333338</v>
      </c>
      <c r="K408" s="79"/>
    </row>
    <row r="409" spans="1:11" ht="30" x14ac:dyDescent="0.25">
      <c r="A409" s="37">
        <v>1</v>
      </c>
      <c r="B409" s="73" t="s">
        <v>126</v>
      </c>
      <c r="C409" s="120">
        <v>10</v>
      </c>
      <c r="D409" s="113">
        <f t="shared" si="357"/>
        <v>3</v>
      </c>
      <c r="E409" s="120">
        <v>0</v>
      </c>
      <c r="F409" s="136">
        <f t="shared" si="354"/>
        <v>0</v>
      </c>
      <c r="G409" s="663">
        <v>52.141599999999997</v>
      </c>
      <c r="H409" s="663">
        <f t="shared" si="359"/>
        <v>13</v>
      </c>
      <c r="I409" s="663">
        <v>0</v>
      </c>
      <c r="J409" s="120">
        <f t="shared" si="360"/>
        <v>0</v>
      </c>
      <c r="K409" s="79"/>
    </row>
    <row r="410" spans="1:11" ht="42.75" customHeight="1" x14ac:dyDescent="0.25">
      <c r="A410" s="37">
        <v>1</v>
      </c>
      <c r="B410" s="248" t="s">
        <v>123</v>
      </c>
      <c r="C410" s="120">
        <f>SUM(C411:C415)</f>
        <v>26910</v>
      </c>
      <c r="D410" s="120">
        <f t="shared" ref="D410:I410" si="361">SUM(D411:D415)</f>
        <v>6728</v>
      </c>
      <c r="E410" s="120">
        <f t="shared" si="361"/>
        <v>2536</v>
      </c>
      <c r="F410" s="136">
        <f t="shared" si="354"/>
        <v>37.693222354340072</v>
      </c>
      <c r="G410" s="663">
        <f>SUM(G411:G415)</f>
        <v>41273.638999999996</v>
      </c>
      <c r="H410" s="663">
        <f t="shared" si="361"/>
        <v>10318</v>
      </c>
      <c r="I410" s="663">
        <f t="shared" si="361"/>
        <v>3254.7792699999995</v>
      </c>
      <c r="J410" s="120">
        <f t="shared" si="360"/>
        <v>31.54467212638108</v>
      </c>
      <c r="K410" s="79"/>
    </row>
    <row r="411" spans="1:11" ht="30" x14ac:dyDescent="0.25">
      <c r="A411" s="37">
        <v>1</v>
      </c>
      <c r="B411" s="73" t="s">
        <v>119</v>
      </c>
      <c r="C411" s="120">
        <v>300</v>
      </c>
      <c r="D411" s="113">
        <f t="shared" si="357"/>
        <v>75</v>
      </c>
      <c r="E411" s="120"/>
      <c r="F411" s="136">
        <f t="shared" si="354"/>
        <v>0</v>
      </c>
      <c r="G411" s="663">
        <v>440.46</v>
      </c>
      <c r="H411" s="663">
        <f t="shared" si="359"/>
        <v>110</v>
      </c>
      <c r="I411" s="663"/>
      <c r="J411" s="120">
        <f t="shared" si="360"/>
        <v>0</v>
      </c>
      <c r="K411" s="79"/>
    </row>
    <row r="412" spans="1:11" ht="56.25" customHeight="1" x14ac:dyDescent="0.25">
      <c r="A412" s="37">
        <v>1</v>
      </c>
      <c r="B412" s="73" t="s">
        <v>129</v>
      </c>
      <c r="C412" s="120">
        <v>11500</v>
      </c>
      <c r="D412" s="113">
        <f t="shared" si="357"/>
        <v>2875</v>
      </c>
      <c r="E412" s="120">
        <v>1672</v>
      </c>
      <c r="F412" s="136">
        <f t="shared" si="354"/>
        <v>58.15652173913044</v>
      </c>
      <c r="G412" s="663">
        <v>27327.401999999998</v>
      </c>
      <c r="H412" s="663">
        <f t="shared" si="359"/>
        <v>6832</v>
      </c>
      <c r="I412" s="663">
        <v>2510.5892599999997</v>
      </c>
      <c r="J412" s="120">
        <f t="shared" si="360"/>
        <v>36.747500878220137</v>
      </c>
      <c r="K412" s="79"/>
    </row>
    <row r="413" spans="1:11" ht="45" x14ac:dyDescent="0.25">
      <c r="A413" s="37">
        <v>1</v>
      </c>
      <c r="B413" s="73" t="s">
        <v>120</v>
      </c>
      <c r="C413" s="120">
        <v>9400</v>
      </c>
      <c r="D413" s="113">
        <f t="shared" si="357"/>
        <v>2350</v>
      </c>
      <c r="E413" s="120">
        <v>832</v>
      </c>
      <c r="F413" s="136">
        <f t="shared" si="354"/>
        <v>35.404255319148938</v>
      </c>
      <c r="G413" s="663">
        <v>7905.4</v>
      </c>
      <c r="H413" s="663">
        <f t="shared" si="359"/>
        <v>1976</v>
      </c>
      <c r="I413" s="663">
        <v>691.57213000000002</v>
      </c>
      <c r="J413" s="120">
        <f t="shared" si="360"/>
        <v>34.998589574898787</v>
      </c>
      <c r="K413" s="79"/>
    </row>
    <row r="414" spans="1:11" ht="30" x14ac:dyDescent="0.25">
      <c r="A414" s="37">
        <v>1</v>
      </c>
      <c r="B414" s="73" t="s">
        <v>87</v>
      </c>
      <c r="C414" s="120">
        <v>710</v>
      </c>
      <c r="D414" s="113">
        <f t="shared" si="357"/>
        <v>178</v>
      </c>
      <c r="E414" s="120">
        <v>13</v>
      </c>
      <c r="F414" s="136">
        <f t="shared" si="354"/>
        <v>7.3033707865168536</v>
      </c>
      <c r="G414" s="663">
        <v>2430.8270000000002</v>
      </c>
      <c r="H414" s="663">
        <f t="shared" si="359"/>
        <v>608</v>
      </c>
      <c r="I414" s="663">
        <v>40.573589999999996</v>
      </c>
      <c r="J414" s="120">
        <f t="shared" si="360"/>
        <v>6.6732878289473678</v>
      </c>
      <c r="K414" s="79"/>
    </row>
    <row r="415" spans="1:11" ht="30" x14ac:dyDescent="0.25">
      <c r="A415" s="37">
        <v>1</v>
      </c>
      <c r="B415" s="316" t="s">
        <v>88</v>
      </c>
      <c r="C415" s="186">
        <v>5000</v>
      </c>
      <c r="D415" s="331">
        <f t="shared" si="357"/>
        <v>1250</v>
      </c>
      <c r="E415" s="186">
        <v>19</v>
      </c>
      <c r="F415" s="470">
        <f t="shared" si="354"/>
        <v>1.52</v>
      </c>
      <c r="G415" s="663">
        <v>3169.55</v>
      </c>
      <c r="H415" s="663">
        <f t="shared" si="359"/>
        <v>792</v>
      </c>
      <c r="I415" s="663">
        <v>12.04429</v>
      </c>
      <c r="J415" s="186">
        <f t="shared" si="360"/>
        <v>1.5207436868686868</v>
      </c>
      <c r="K415" s="79"/>
    </row>
    <row r="416" spans="1:11" s="112" customFormat="1" ht="30.75" thickBot="1" x14ac:dyDescent="0.3">
      <c r="A416" s="112">
        <v>1</v>
      </c>
      <c r="B416" s="123" t="s">
        <v>139</v>
      </c>
      <c r="C416" s="120">
        <v>30800</v>
      </c>
      <c r="D416" s="113">
        <f t="shared" si="357"/>
        <v>7700</v>
      </c>
      <c r="E416" s="120">
        <v>7327</v>
      </c>
      <c r="F416" s="120">
        <f t="shared" si="354"/>
        <v>95.155844155844164</v>
      </c>
      <c r="G416" s="663">
        <v>19800.704000000002</v>
      </c>
      <c r="H416" s="663">
        <f t="shared" si="359"/>
        <v>4950</v>
      </c>
      <c r="I416" s="663">
        <v>4567.0611000000008</v>
      </c>
      <c r="J416" s="120">
        <f t="shared" si="360"/>
        <v>92.263860606060618</v>
      </c>
      <c r="K416" s="111"/>
    </row>
    <row r="417" spans="1:11" s="35" customFormat="1" ht="15.75" thickBot="1" x14ac:dyDescent="0.3">
      <c r="A417" s="37">
        <v>1</v>
      </c>
      <c r="B417" s="117" t="s">
        <v>3</v>
      </c>
      <c r="C417" s="376"/>
      <c r="D417" s="376"/>
      <c r="E417" s="376"/>
      <c r="F417" s="494"/>
      <c r="G417" s="428">
        <f>G410+G405+G416</f>
        <v>83271.708034074065</v>
      </c>
      <c r="H417" s="428">
        <f t="shared" ref="H417:I417" si="362">H410+H405+H416</f>
        <v>20817</v>
      </c>
      <c r="I417" s="428">
        <f t="shared" si="362"/>
        <v>15615.980660000001</v>
      </c>
      <c r="J417" s="376">
        <f t="shared" si="360"/>
        <v>75.015519335158771</v>
      </c>
      <c r="K417" s="109"/>
    </row>
    <row r="418" spans="1:11" ht="32.25" customHeight="1" x14ac:dyDescent="0.25">
      <c r="A418" s="37">
        <v>1</v>
      </c>
      <c r="B418" s="312" t="s">
        <v>48</v>
      </c>
      <c r="C418" s="313"/>
      <c r="D418" s="313"/>
      <c r="E418" s="314"/>
      <c r="F418" s="310"/>
      <c r="G418" s="432"/>
      <c r="H418" s="432"/>
      <c r="I418" s="409"/>
      <c r="J418" s="313"/>
      <c r="K418" s="79"/>
    </row>
    <row r="419" spans="1:11" ht="43.5" customHeight="1" x14ac:dyDescent="0.25">
      <c r="A419" s="37">
        <v>1</v>
      </c>
      <c r="B419" s="249" t="s">
        <v>131</v>
      </c>
      <c r="C419" s="24">
        <f t="shared" ref="C419:E424" si="363">C405+C391</f>
        <v>13653</v>
      </c>
      <c r="D419" s="24">
        <f t="shared" si="363"/>
        <v>3414</v>
      </c>
      <c r="E419" s="24">
        <f t="shared" si="363"/>
        <v>4635</v>
      </c>
      <c r="F419" s="15">
        <f>E419/D419*100</f>
        <v>135.76449912126537</v>
      </c>
      <c r="G419" s="497">
        <f t="shared" ref="G419:I429" si="364">SUM(G405,G391)</f>
        <v>27809.194624074073</v>
      </c>
      <c r="H419" s="497">
        <f t="shared" si="364"/>
        <v>6952</v>
      </c>
      <c r="I419" s="497">
        <f t="shared" si="364"/>
        <v>9520.2188000000006</v>
      </c>
      <c r="J419" s="23">
        <f>I419/H419*100</f>
        <v>136.94215765247409</v>
      </c>
      <c r="K419" s="79"/>
    </row>
    <row r="420" spans="1:11" ht="30" x14ac:dyDescent="0.25">
      <c r="A420" s="37">
        <v>1</v>
      </c>
      <c r="B420" s="247" t="s">
        <v>84</v>
      </c>
      <c r="C420" s="24">
        <f t="shared" si="363"/>
        <v>10396</v>
      </c>
      <c r="D420" s="24">
        <f t="shared" si="363"/>
        <v>2599</v>
      </c>
      <c r="E420" s="24">
        <f t="shared" si="363"/>
        <v>3561</v>
      </c>
      <c r="F420" s="15">
        <f t="shared" ref="F420:F430" si="365">E420/D420*100</f>
        <v>137.01423624470951</v>
      </c>
      <c r="G420" s="497">
        <f t="shared" si="364"/>
        <v>21419.251504074073</v>
      </c>
      <c r="H420" s="497">
        <f t="shared" si="364"/>
        <v>5355</v>
      </c>
      <c r="I420" s="497">
        <f t="shared" si="364"/>
        <v>7171.7415700000001</v>
      </c>
      <c r="J420" s="23">
        <f t="shared" ref="J420:J430" si="366">I420/H420*100</f>
        <v>133.92607973856209</v>
      </c>
      <c r="K420" s="79"/>
    </row>
    <row r="421" spans="1:11" ht="30" x14ac:dyDescent="0.25">
      <c r="A421" s="37">
        <v>1</v>
      </c>
      <c r="B421" s="247" t="s">
        <v>85</v>
      </c>
      <c r="C421" s="24">
        <f t="shared" si="363"/>
        <v>3100</v>
      </c>
      <c r="D421" s="24">
        <f t="shared" si="363"/>
        <v>775</v>
      </c>
      <c r="E421" s="24">
        <f t="shared" si="363"/>
        <v>988</v>
      </c>
      <c r="F421" s="15">
        <f t="shared" si="365"/>
        <v>127.48387096774194</v>
      </c>
      <c r="G421" s="497">
        <f t="shared" si="364"/>
        <v>5571.32</v>
      </c>
      <c r="H421" s="497">
        <f t="shared" si="364"/>
        <v>1393</v>
      </c>
      <c r="I421" s="497">
        <f t="shared" si="364"/>
        <v>1900.0594699999999</v>
      </c>
      <c r="J421" s="23">
        <f t="shared" si="366"/>
        <v>136.40053625269201</v>
      </c>
      <c r="K421" s="79"/>
    </row>
    <row r="422" spans="1:11" ht="30" x14ac:dyDescent="0.25">
      <c r="A422" s="37">
        <v>1</v>
      </c>
      <c r="B422" s="247" t="s">
        <v>125</v>
      </c>
      <c r="C422" s="24">
        <f t="shared" si="363"/>
        <v>74</v>
      </c>
      <c r="D422" s="24">
        <f t="shared" si="363"/>
        <v>19</v>
      </c>
      <c r="E422" s="24">
        <f t="shared" si="363"/>
        <v>65</v>
      </c>
      <c r="F422" s="15">
        <f t="shared" si="365"/>
        <v>342.10526315789474</v>
      </c>
      <c r="G422" s="497">
        <f t="shared" si="364"/>
        <v>385.84783999999996</v>
      </c>
      <c r="H422" s="497">
        <f t="shared" si="364"/>
        <v>96</v>
      </c>
      <c r="I422" s="497">
        <f t="shared" si="364"/>
        <v>338.92040000000003</v>
      </c>
      <c r="J422" s="23">
        <f t="shared" si="366"/>
        <v>353.04208333333338</v>
      </c>
      <c r="K422" s="79"/>
    </row>
    <row r="423" spans="1:11" ht="30" x14ac:dyDescent="0.25">
      <c r="A423" s="37">
        <v>1</v>
      </c>
      <c r="B423" s="247" t="s">
        <v>126</v>
      </c>
      <c r="C423" s="24">
        <f t="shared" si="363"/>
        <v>83</v>
      </c>
      <c r="D423" s="24">
        <f t="shared" si="363"/>
        <v>21</v>
      </c>
      <c r="E423" s="24">
        <f t="shared" si="363"/>
        <v>21</v>
      </c>
      <c r="F423" s="15">
        <f t="shared" si="365"/>
        <v>100</v>
      </c>
      <c r="G423" s="497">
        <f t="shared" si="364"/>
        <v>432.77527999999995</v>
      </c>
      <c r="H423" s="497">
        <f t="shared" si="364"/>
        <v>108</v>
      </c>
      <c r="I423" s="497">
        <f t="shared" si="364"/>
        <v>109.49736</v>
      </c>
      <c r="J423" s="23">
        <f t="shared" si="366"/>
        <v>101.38644444444445</v>
      </c>
      <c r="K423" s="79"/>
    </row>
    <row r="424" spans="1:11" ht="30" x14ac:dyDescent="0.25">
      <c r="A424" s="37">
        <v>1</v>
      </c>
      <c r="B424" s="249" t="s">
        <v>123</v>
      </c>
      <c r="C424" s="24">
        <f t="shared" si="363"/>
        <v>31340</v>
      </c>
      <c r="D424" s="24">
        <f t="shared" si="363"/>
        <v>7836</v>
      </c>
      <c r="E424" s="24">
        <f t="shared" si="363"/>
        <v>4156</v>
      </c>
      <c r="F424" s="15">
        <f t="shared" si="365"/>
        <v>53.037263910158238</v>
      </c>
      <c r="G424" s="497">
        <f t="shared" si="364"/>
        <v>48709.007399999995</v>
      </c>
      <c r="H424" s="497">
        <f t="shared" si="364"/>
        <v>12177</v>
      </c>
      <c r="I424" s="497">
        <f t="shared" si="364"/>
        <v>5581.5594700000001</v>
      </c>
      <c r="J424" s="23">
        <f t="shared" si="366"/>
        <v>45.836901289315925</v>
      </c>
      <c r="K424" s="79"/>
    </row>
    <row r="425" spans="1:11" ht="30" x14ac:dyDescent="0.25">
      <c r="A425" s="37">
        <v>1</v>
      </c>
      <c r="B425" s="247" t="s">
        <v>119</v>
      </c>
      <c r="C425" s="24">
        <f t="shared" ref="C425:E429" si="367">SUM(C411,C397)</f>
        <v>450</v>
      </c>
      <c r="D425" s="24">
        <f t="shared" si="367"/>
        <v>113</v>
      </c>
      <c r="E425" s="24">
        <f t="shared" si="367"/>
        <v>32</v>
      </c>
      <c r="F425" s="15">
        <f t="shared" si="365"/>
        <v>28.318584070796462</v>
      </c>
      <c r="G425" s="497">
        <f t="shared" si="364"/>
        <v>660.68999999999994</v>
      </c>
      <c r="H425" s="497">
        <f t="shared" si="364"/>
        <v>165</v>
      </c>
      <c r="I425" s="497">
        <f t="shared" si="364"/>
        <v>46.570519999999995</v>
      </c>
      <c r="J425" s="23">
        <f t="shared" si="366"/>
        <v>28.224557575757576</v>
      </c>
      <c r="K425" s="79"/>
    </row>
    <row r="426" spans="1:11" ht="60" x14ac:dyDescent="0.25">
      <c r="A426" s="37">
        <v>1</v>
      </c>
      <c r="B426" s="247" t="s">
        <v>86</v>
      </c>
      <c r="C426" s="24">
        <f t="shared" si="367"/>
        <v>14680</v>
      </c>
      <c r="D426" s="24">
        <f t="shared" si="367"/>
        <v>3670</v>
      </c>
      <c r="E426" s="24">
        <f t="shared" si="367"/>
        <v>2907</v>
      </c>
      <c r="F426" s="15">
        <f t="shared" si="365"/>
        <v>79.209809264305179</v>
      </c>
      <c r="G426" s="497">
        <f t="shared" si="364"/>
        <v>33617.440399999999</v>
      </c>
      <c r="H426" s="497">
        <f t="shared" si="364"/>
        <v>8405</v>
      </c>
      <c r="I426" s="497">
        <f t="shared" si="364"/>
        <v>4502.8150699999997</v>
      </c>
      <c r="J426" s="23">
        <f t="shared" si="366"/>
        <v>53.573052587745387</v>
      </c>
      <c r="K426" s="79"/>
    </row>
    <row r="427" spans="1:11" ht="45" x14ac:dyDescent="0.25">
      <c r="A427" s="37">
        <v>1</v>
      </c>
      <c r="B427" s="247" t="s">
        <v>120</v>
      </c>
      <c r="C427" s="24">
        <f t="shared" si="367"/>
        <v>10500</v>
      </c>
      <c r="D427" s="24">
        <f t="shared" si="367"/>
        <v>2625</v>
      </c>
      <c r="E427" s="24">
        <f t="shared" si="367"/>
        <v>1185</v>
      </c>
      <c r="F427" s="15">
        <f t="shared" si="365"/>
        <v>45.142857142857139</v>
      </c>
      <c r="G427" s="497">
        <f t="shared" si="364"/>
        <v>8830.5</v>
      </c>
      <c r="H427" s="497">
        <f t="shared" si="364"/>
        <v>2207</v>
      </c>
      <c r="I427" s="497">
        <f t="shared" si="364"/>
        <v>979.55600000000004</v>
      </c>
      <c r="J427" s="23">
        <f t="shared" si="366"/>
        <v>44.38405074762121</v>
      </c>
      <c r="K427" s="79"/>
    </row>
    <row r="428" spans="1:11" ht="30" x14ac:dyDescent="0.25">
      <c r="A428" s="37">
        <v>1</v>
      </c>
      <c r="B428" s="247" t="s">
        <v>87</v>
      </c>
      <c r="C428" s="24">
        <f t="shared" si="367"/>
        <v>710</v>
      </c>
      <c r="D428" s="24">
        <f t="shared" si="367"/>
        <v>178</v>
      </c>
      <c r="E428" s="24">
        <f t="shared" si="367"/>
        <v>13</v>
      </c>
      <c r="F428" s="15">
        <f t="shared" si="365"/>
        <v>7.3033707865168536</v>
      </c>
      <c r="G428" s="497">
        <f t="shared" si="364"/>
        <v>2430.8270000000002</v>
      </c>
      <c r="H428" s="497">
        <f t="shared" si="364"/>
        <v>608</v>
      </c>
      <c r="I428" s="497">
        <f t="shared" si="364"/>
        <v>40.573589999999996</v>
      </c>
      <c r="J428" s="23">
        <f t="shared" si="366"/>
        <v>6.6732878289473678</v>
      </c>
      <c r="K428" s="79"/>
    </row>
    <row r="429" spans="1:11" ht="30" x14ac:dyDescent="0.25">
      <c r="A429" s="37">
        <v>1</v>
      </c>
      <c r="B429" s="471" t="s">
        <v>88</v>
      </c>
      <c r="C429" s="26">
        <f t="shared" si="367"/>
        <v>5000</v>
      </c>
      <c r="D429" s="26">
        <f t="shared" si="367"/>
        <v>1250</v>
      </c>
      <c r="E429" s="26">
        <f t="shared" si="367"/>
        <v>19</v>
      </c>
      <c r="F429" s="15">
        <f t="shared" si="365"/>
        <v>1.52</v>
      </c>
      <c r="G429" s="497">
        <f t="shared" si="364"/>
        <v>3169.55</v>
      </c>
      <c r="H429" s="497">
        <f t="shared" si="364"/>
        <v>792</v>
      </c>
      <c r="I429" s="497">
        <f t="shared" si="364"/>
        <v>12.04429</v>
      </c>
      <c r="J429" s="23">
        <f t="shared" si="366"/>
        <v>1.5207436868686868</v>
      </c>
      <c r="K429" s="79"/>
    </row>
    <row r="430" spans="1:11" ht="30.75" thickBot="1" x14ac:dyDescent="0.3">
      <c r="B430" s="743" t="s">
        <v>139</v>
      </c>
      <c r="C430" s="744">
        <f>SUM(C402,C416)</f>
        <v>39600</v>
      </c>
      <c r="D430" s="744">
        <f t="shared" ref="D430:I430" si="368">SUM(D402,D416)</f>
        <v>9900</v>
      </c>
      <c r="E430" s="744">
        <f t="shared" si="368"/>
        <v>9632</v>
      </c>
      <c r="F430" s="15">
        <f t="shared" si="365"/>
        <v>97.292929292929301</v>
      </c>
      <c r="G430" s="744">
        <f t="shared" si="368"/>
        <v>25458.048000000003</v>
      </c>
      <c r="H430" s="744">
        <f t="shared" si="368"/>
        <v>6364</v>
      </c>
      <c r="I430" s="744">
        <f t="shared" si="368"/>
        <v>6046.341840000001</v>
      </c>
      <c r="J430" s="23">
        <f t="shared" si="366"/>
        <v>95.008514142049037</v>
      </c>
      <c r="K430" s="79"/>
    </row>
    <row r="431" spans="1:11" ht="15.75" thickBot="1" x14ac:dyDescent="0.3">
      <c r="A431" s="37">
        <v>1</v>
      </c>
      <c r="B431" s="472" t="s">
        <v>128</v>
      </c>
      <c r="C431" s="413">
        <f t="shared" ref="C431:E431" si="369">SUM(C417,C403)</f>
        <v>0</v>
      </c>
      <c r="D431" s="413">
        <f t="shared" si="369"/>
        <v>0</v>
      </c>
      <c r="E431" s="413">
        <f t="shared" si="369"/>
        <v>0</v>
      </c>
      <c r="F431" s="495">
        <f>SUM(F417,F403)</f>
        <v>0</v>
      </c>
      <c r="G431" s="414">
        <f t="shared" ref="G431" si="370">SUM(G417,G403)</f>
        <v>101976.25002407406</v>
      </c>
      <c r="H431" s="414">
        <f t="shared" ref="H431:I431" si="371">SUM(H417,H403)</f>
        <v>25493</v>
      </c>
      <c r="I431" s="414">
        <f t="shared" si="371"/>
        <v>21148.120110000003</v>
      </c>
      <c r="J431" s="413">
        <f>SUM(J417,J403)</f>
        <v>193.32474623849498</v>
      </c>
      <c r="K431" s="79"/>
    </row>
    <row r="439" spans="2:10" x14ac:dyDescent="0.25">
      <c r="B439" s="37"/>
      <c r="C439" s="37"/>
      <c r="D439" s="37"/>
      <c r="E439" s="112"/>
      <c r="F439" s="37"/>
      <c r="G439" s="433"/>
      <c r="H439" s="433"/>
      <c r="I439" s="411"/>
      <c r="J439" s="37"/>
    </row>
    <row r="440" spans="2:10" x14ac:dyDescent="0.25">
      <c r="B440" s="37"/>
      <c r="C440" s="37"/>
      <c r="D440" s="37"/>
      <c r="E440" s="112"/>
      <c r="F440" s="37"/>
      <c r="G440" s="433"/>
      <c r="H440" s="433"/>
      <c r="I440" s="411"/>
      <c r="J440" s="37"/>
    </row>
    <row r="441" spans="2:10" x14ac:dyDescent="0.25">
      <c r="B441" s="37"/>
      <c r="C441" s="37"/>
      <c r="D441" s="37"/>
      <c r="E441" s="112"/>
      <c r="F441" s="37"/>
      <c r="G441" s="433"/>
      <c r="H441" s="433"/>
      <c r="I441" s="411"/>
      <c r="J441" s="37"/>
    </row>
    <row r="442" spans="2:10" x14ac:dyDescent="0.25">
      <c r="B442" s="37"/>
      <c r="C442" s="37"/>
      <c r="D442" s="37"/>
      <c r="E442" s="112"/>
      <c r="F442" s="37"/>
      <c r="G442" s="433"/>
      <c r="H442" s="433"/>
      <c r="I442" s="411"/>
      <c r="J442" s="37"/>
    </row>
    <row r="443" spans="2:10" x14ac:dyDescent="0.25">
      <c r="B443" s="37"/>
      <c r="C443" s="37"/>
      <c r="D443" s="37"/>
      <c r="E443" s="112"/>
      <c r="F443" s="37"/>
      <c r="G443" s="433"/>
      <c r="H443" s="433"/>
      <c r="I443" s="411"/>
      <c r="J443" s="37"/>
    </row>
    <row r="444" spans="2:10" x14ac:dyDescent="0.25">
      <c r="B444" s="37"/>
      <c r="C444" s="37"/>
      <c r="D444" s="37"/>
      <c r="E444" s="112"/>
      <c r="F444" s="37"/>
      <c r="G444" s="433"/>
      <c r="H444" s="433"/>
      <c r="I444" s="411"/>
      <c r="J444" s="37"/>
    </row>
    <row r="445" spans="2:10" x14ac:dyDescent="0.25">
      <c r="B445" s="37"/>
      <c r="C445" s="37"/>
      <c r="D445" s="37"/>
      <c r="E445" s="112"/>
      <c r="F445" s="37"/>
      <c r="G445" s="433"/>
      <c r="H445" s="433"/>
      <c r="I445" s="411"/>
      <c r="J445" s="37"/>
    </row>
    <row r="446" spans="2:10" x14ac:dyDescent="0.25">
      <c r="B446" s="37"/>
      <c r="C446" s="37"/>
      <c r="D446" s="37"/>
      <c r="E446" s="112"/>
      <c r="F446" s="37"/>
      <c r="G446" s="433"/>
      <c r="H446" s="433"/>
      <c r="I446" s="411"/>
      <c r="J446" s="37"/>
    </row>
    <row r="447" spans="2:10" x14ac:dyDescent="0.25">
      <c r="B447" s="37"/>
      <c r="C447" s="37"/>
      <c r="D447" s="37"/>
      <c r="E447" s="112"/>
      <c r="F447" s="37"/>
      <c r="G447" s="433"/>
      <c r="H447" s="433"/>
      <c r="I447" s="411"/>
      <c r="J447" s="37"/>
    </row>
    <row r="448" spans="2:10" x14ac:dyDescent="0.25">
      <c r="B448" s="37"/>
      <c r="C448" s="37"/>
      <c r="D448" s="37"/>
      <c r="E448" s="112"/>
      <c r="F448" s="37"/>
      <c r="G448" s="433"/>
      <c r="H448" s="433"/>
      <c r="I448" s="411"/>
      <c r="J448" s="37"/>
    </row>
    <row r="449" spans="2:10" x14ac:dyDescent="0.25">
      <c r="B449" s="37"/>
      <c r="C449" s="37"/>
      <c r="D449" s="37"/>
      <c r="E449" s="112"/>
      <c r="F449" s="37"/>
      <c r="G449" s="433"/>
      <c r="H449" s="433"/>
      <c r="I449" s="411"/>
      <c r="J449" s="37"/>
    </row>
    <row r="450" spans="2:10" x14ac:dyDescent="0.25">
      <c r="B450" s="37"/>
      <c r="C450" s="37"/>
      <c r="D450" s="37"/>
      <c r="E450" s="112"/>
      <c r="F450" s="37"/>
      <c r="G450" s="433"/>
      <c r="H450" s="433"/>
      <c r="I450" s="411"/>
      <c r="J450" s="37"/>
    </row>
    <row r="451" spans="2:10" x14ac:dyDescent="0.25">
      <c r="B451" s="37"/>
      <c r="C451" s="37"/>
      <c r="D451" s="37"/>
      <c r="E451" s="112"/>
      <c r="F451" s="37"/>
      <c r="G451" s="433"/>
      <c r="H451" s="433"/>
      <c r="I451" s="411"/>
      <c r="J451" s="37"/>
    </row>
    <row r="452" spans="2:10" x14ac:dyDescent="0.25">
      <c r="B452" s="37"/>
      <c r="C452" s="37"/>
      <c r="D452" s="37"/>
      <c r="E452" s="112"/>
      <c r="F452" s="37"/>
      <c r="G452" s="433"/>
      <c r="H452" s="433"/>
      <c r="I452" s="411"/>
      <c r="J452" s="37"/>
    </row>
    <row r="453" spans="2:10" x14ac:dyDescent="0.25">
      <c r="B453" s="37"/>
      <c r="C453" s="37"/>
      <c r="D453" s="37"/>
      <c r="E453" s="112"/>
      <c r="F453" s="37"/>
      <c r="G453" s="433"/>
      <c r="H453" s="433"/>
      <c r="I453" s="411"/>
      <c r="J453" s="37"/>
    </row>
    <row r="454" spans="2:10" x14ac:dyDescent="0.25">
      <c r="B454" s="37"/>
      <c r="C454" s="37"/>
      <c r="D454" s="37"/>
      <c r="E454" s="112"/>
      <c r="F454" s="37"/>
      <c r="G454" s="433"/>
      <c r="H454" s="433"/>
      <c r="I454" s="411"/>
      <c r="J454" s="37"/>
    </row>
    <row r="455" spans="2:10" x14ac:dyDescent="0.25">
      <c r="B455" s="37"/>
      <c r="C455" s="37"/>
      <c r="D455" s="37"/>
      <c r="E455" s="112"/>
      <c r="F455" s="37"/>
      <c r="G455" s="433"/>
      <c r="H455" s="433"/>
      <c r="I455" s="411"/>
      <c r="J455" s="37"/>
    </row>
    <row r="456" spans="2:10" x14ac:dyDescent="0.25">
      <c r="B456" s="37"/>
      <c r="C456" s="37"/>
      <c r="D456" s="37"/>
      <c r="E456" s="112"/>
      <c r="F456" s="37"/>
      <c r="G456" s="433"/>
      <c r="H456" s="433"/>
      <c r="I456" s="411"/>
      <c r="J456" s="37"/>
    </row>
    <row r="457" spans="2:10" x14ac:dyDescent="0.25">
      <c r="B457" s="37"/>
      <c r="C457" s="37"/>
      <c r="D457" s="37"/>
      <c r="E457" s="112"/>
      <c r="F457" s="37"/>
      <c r="G457" s="433"/>
      <c r="H457" s="433"/>
      <c r="I457" s="411"/>
      <c r="J457" s="37"/>
    </row>
    <row r="458" spans="2:10" x14ac:dyDescent="0.25">
      <c r="B458" s="37"/>
      <c r="C458" s="37"/>
      <c r="D458" s="37"/>
      <c r="E458" s="112"/>
      <c r="F458" s="37"/>
      <c r="G458" s="433"/>
      <c r="H458" s="433"/>
      <c r="I458" s="411"/>
      <c r="J458" s="37"/>
    </row>
    <row r="459" spans="2:10" x14ac:dyDescent="0.25">
      <c r="B459" s="37"/>
      <c r="C459" s="37"/>
      <c r="D459" s="37"/>
      <c r="E459" s="112"/>
      <c r="F459" s="37"/>
      <c r="G459" s="433"/>
      <c r="H459" s="433"/>
      <c r="I459" s="411"/>
      <c r="J459" s="37"/>
    </row>
    <row r="460" spans="2:10" x14ac:dyDescent="0.25">
      <c r="B460" s="37"/>
      <c r="C460" s="37"/>
      <c r="D460" s="37"/>
      <c r="E460" s="112"/>
      <c r="F460" s="37"/>
      <c r="G460" s="433"/>
      <c r="H460" s="433"/>
      <c r="I460" s="411"/>
      <c r="J460" s="37"/>
    </row>
    <row r="461" spans="2:10" x14ac:dyDescent="0.25">
      <c r="B461" s="37"/>
      <c r="C461" s="37"/>
      <c r="D461" s="37"/>
      <c r="E461" s="112"/>
      <c r="F461" s="37"/>
      <c r="G461" s="433"/>
      <c r="H461" s="433"/>
      <c r="I461" s="411"/>
      <c r="J461" s="37"/>
    </row>
    <row r="462" spans="2:10" x14ac:dyDescent="0.25">
      <c r="B462" s="37"/>
      <c r="C462" s="37"/>
      <c r="D462" s="37"/>
      <c r="E462" s="112"/>
      <c r="F462" s="37"/>
      <c r="G462" s="433"/>
      <c r="H462" s="433"/>
      <c r="I462" s="411"/>
      <c r="J462" s="37"/>
    </row>
    <row r="463" spans="2:10" x14ac:dyDescent="0.25">
      <c r="B463" s="37"/>
      <c r="C463" s="37"/>
      <c r="D463" s="37"/>
      <c r="E463" s="112"/>
      <c r="F463" s="37"/>
      <c r="G463" s="433"/>
      <c r="H463" s="433"/>
      <c r="I463" s="411"/>
      <c r="J463" s="37"/>
    </row>
    <row r="464" spans="2:10" x14ac:dyDescent="0.25">
      <c r="B464" s="37"/>
      <c r="C464" s="37"/>
      <c r="D464" s="37"/>
      <c r="E464" s="112"/>
      <c r="F464" s="37"/>
      <c r="G464" s="433"/>
      <c r="H464" s="433"/>
      <c r="I464" s="411"/>
      <c r="J464" s="37"/>
    </row>
    <row r="465" spans="2:10" x14ac:dyDescent="0.25">
      <c r="B465" s="37"/>
      <c r="C465" s="37"/>
      <c r="D465" s="37"/>
      <c r="E465" s="112"/>
      <c r="F465" s="37"/>
      <c r="G465" s="433"/>
      <c r="H465" s="433"/>
      <c r="I465" s="411"/>
      <c r="J465" s="37"/>
    </row>
    <row r="466" spans="2:10" x14ac:dyDescent="0.25">
      <c r="B466" s="37"/>
      <c r="C466" s="37"/>
      <c r="D466" s="37"/>
      <c r="E466" s="112"/>
      <c r="F466" s="37"/>
      <c r="G466" s="433"/>
      <c r="H466" s="433"/>
      <c r="I466" s="411"/>
      <c r="J466" s="37"/>
    </row>
    <row r="467" spans="2:10" x14ac:dyDescent="0.25">
      <c r="B467" s="37"/>
      <c r="C467" s="37"/>
      <c r="D467" s="37"/>
      <c r="E467" s="112"/>
      <c r="F467" s="37"/>
      <c r="G467" s="433"/>
      <c r="H467" s="433"/>
      <c r="I467" s="411"/>
      <c r="J467" s="37"/>
    </row>
    <row r="468" spans="2:10" x14ac:dyDescent="0.25">
      <c r="B468" s="37"/>
      <c r="C468" s="37"/>
      <c r="D468" s="37"/>
      <c r="E468" s="112"/>
      <c r="F468" s="37"/>
      <c r="G468" s="433"/>
      <c r="H468" s="433"/>
      <c r="I468" s="411"/>
      <c r="J468" s="37"/>
    </row>
    <row r="469" spans="2:10" x14ac:dyDescent="0.25">
      <c r="B469" s="37"/>
      <c r="C469" s="37"/>
      <c r="D469" s="37"/>
      <c r="E469" s="112"/>
      <c r="F469" s="37"/>
      <c r="G469" s="433"/>
      <c r="H469" s="433"/>
      <c r="I469" s="411"/>
      <c r="J469" s="37"/>
    </row>
    <row r="470" spans="2:10" x14ac:dyDescent="0.25">
      <c r="B470" s="37"/>
      <c r="C470" s="37"/>
      <c r="D470" s="37"/>
      <c r="E470" s="112"/>
      <c r="F470" s="37"/>
      <c r="G470" s="433"/>
      <c r="H470" s="433"/>
      <c r="I470" s="411"/>
      <c r="J470" s="37"/>
    </row>
    <row r="471" spans="2:10" x14ac:dyDescent="0.25">
      <c r="B471" s="37"/>
      <c r="C471" s="37"/>
      <c r="D471" s="37"/>
      <c r="E471" s="112"/>
      <c r="F471" s="37"/>
      <c r="G471" s="433"/>
      <c r="H471" s="433"/>
      <c r="I471" s="411"/>
      <c r="J471" s="37"/>
    </row>
    <row r="472" spans="2:10" x14ac:dyDescent="0.25">
      <c r="B472" s="37"/>
      <c r="C472" s="37"/>
      <c r="D472" s="37"/>
      <c r="E472" s="112"/>
      <c r="F472" s="37"/>
      <c r="G472" s="433"/>
      <c r="H472" s="433"/>
      <c r="I472" s="411"/>
      <c r="J472" s="37"/>
    </row>
    <row r="473" spans="2:10" x14ac:dyDescent="0.25">
      <c r="B473" s="37"/>
      <c r="C473" s="37"/>
      <c r="D473" s="37"/>
      <c r="E473" s="112"/>
      <c r="F473" s="37"/>
      <c r="G473" s="433"/>
      <c r="H473" s="433"/>
      <c r="I473" s="411"/>
      <c r="J473" s="37"/>
    </row>
    <row r="474" spans="2:10" x14ac:dyDescent="0.25">
      <c r="B474" s="37"/>
      <c r="C474" s="37"/>
      <c r="D474" s="37"/>
      <c r="E474" s="112"/>
      <c r="F474" s="37"/>
      <c r="G474" s="433"/>
      <c r="H474" s="433"/>
      <c r="I474" s="411"/>
      <c r="J474" s="37"/>
    </row>
    <row r="475" spans="2:10" x14ac:dyDescent="0.25">
      <c r="B475" s="37"/>
      <c r="C475" s="37"/>
      <c r="D475" s="37"/>
      <c r="E475" s="112"/>
      <c r="F475" s="37"/>
      <c r="G475" s="433"/>
      <c r="H475" s="433"/>
      <c r="I475" s="411"/>
      <c r="J475" s="37"/>
    </row>
    <row r="476" spans="2:10" x14ac:dyDescent="0.25">
      <c r="B476" s="37"/>
      <c r="C476" s="37"/>
      <c r="D476" s="37"/>
      <c r="E476" s="112"/>
      <c r="F476" s="37"/>
      <c r="G476" s="433"/>
      <c r="H476" s="433"/>
      <c r="I476" s="411"/>
      <c r="J476" s="37"/>
    </row>
    <row r="477" spans="2:10" x14ac:dyDescent="0.25">
      <c r="B477" s="37"/>
      <c r="C477" s="37"/>
      <c r="D477" s="37"/>
      <c r="E477" s="112"/>
      <c r="F477" s="37"/>
      <c r="G477" s="433"/>
      <c r="H477" s="433"/>
      <c r="I477" s="411"/>
      <c r="J477" s="37"/>
    </row>
    <row r="478" spans="2:10" x14ac:dyDescent="0.25">
      <c r="B478" s="37"/>
      <c r="C478" s="37"/>
      <c r="D478" s="37"/>
      <c r="E478" s="112"/>
      <c r="F478" s="37"/>
      <c r="G478" s="433"/>
      <c r="H478" s="433"/>
      <c r="I478" s="411"/>
      <c r="J478" s="37"/>
    </row>
    <row r="479" spans="2:10" x14ac:dyDescent="0.25">
      <c r="B479" s="37"/>
      <c r="C479" s="37"/>
      <c r="D479" s="37"/>
      <c r="E479" s="112"/>
      <c r="F479" s="37"/>
      <c r="G479" s="433"/>
      <c r="H479" s="433"/>
      <c r="I479" s="411"/>
      <c r="J479" s="37"/>
    </row>
    <row r="480" spans="2:10" x14ac:dyDescent="0.25">
      <c r="B480" s="37"/>
      <c r="C480" s="37"/>
      <c r="D480" s="37"/>
      <c r="E480" s="112"/>
      <c r="F480" s="37"/>
      <c r="G480" s="433"/>
      <c r="H480" s="433"/>
      <c r="I480" s="411"/>
      <c r="J480" s="37"/>
    </row>
    <row r="481" spans="2:10" x14ac:dyDescent="0.25">
      <c r="B481" s="37"/>
      <c r="C481" s="37"/>
      <c r="D481" s="37"/>
      <c r="E481" s="112"/>
      <c r="F481" s="37"/>
      <c r="G481" s="433"/>
      <c r="H481" s="433"/>
      <c r="I481" s="411"/>
      <c r="J481" s="37"/>
    </row>
    <row r="482" spans="2:10" x14ac:dyDescent="0.25">
      <c r="B482" s="37"/>
      <c r="C482" s="37"/>
      <c r="D482" s="37"/>
      <c r="E482" s="112"/>
      <c r="F482" s="37"/>
      <c r="G482" s="433"/>
      <c r="H482" s="433"/>
      <c r="I482" s="411"/>
      <c r="J482" s="37"/>
    </row>
    <row r="483" spans="2:10" x14ac:dyDescent="0.25">
      <c r="B483" s="37"/>
      <c r="C483" s="37"/>
      <c r="D483" s="37"/>
      <c r="E483" s="112"/>
      <c r="F483" s="37"/>
      <c r="G483" s="433"/>
      <c r="H483" s="433"/>
      <c r="I483" s="411"/>
      <c r="J483" s="37"/>
    </row>
    <row r="484" spans="2:10" x14ac:dyDescent="0.25">
      <c r="B484" s="37"/>
      <c r="C484" s="37"/>
      <c r="D484" s="37"/>
      <c r="E484" s="112"/>
      <c r="F484" s="37"/>
      <c r="G484" s="433"/>
      <c r="H484" s="433"/>
      <c r="I484" s="411"/>
      <c r="J484" s="37"/>
    </row>
    <row r="485" spans="2:10" x14ac:dyDescent="0.25">
      <c r="B485" s="37"/>
      <c r="C485" s="37"/>
      <c r="D485" s="37"/>
      <c r="E485" s="112"/>
      <c r="F485" s="37"/>
      <c r="G485" s="433"/>
      <c r="H485" s="433"/>
      <c r="I485" s="411"/>
      <c r="J485" s="37"/>
    </row>
    <row r="486" spans="2:10" x14ac:dyDescent="0.25">
      <c r="B486" s="37"/>
      <c r="C486" s="37"/>
      <c r="D486" s="37"/>
      <c r="E486" s="112"/>
      <c r="F486" s="37"/>
      <c r="G486" s="433"/>
      <c r="H486" s="433"/>
      <c r="I486" s="411"/>
      <c r="J486" s="37"/>
    </row>
    <row r="487" spans="2:10" x14ac:dyDescent="0.25">
      <c r="B487" s="37"/>
      <c r="C487" s="37"/>
      <c r="D487" s="37"/>
      <c r="E487" s="112"/>
      <c r="F487" s="37"/>
      <c r="G487" s="433"/>
      <c r="H487" s="433"/>
      <c r="I487" s="411"/>
      <c r="J487" s="37"/>
    </row>
    <row r="488" spans="2:10" x14ac:dyDescent="0.25">
      <c r="B488" s="37"/>
      <c r="C488" s="37"/>
      <c r="D488" s="37"/>
      <c r="E488" s="112"/>
      <c r="F488" s="37"/>
      <c r="G488" s="433"/>
      <c r="H488" s="433"/>
      <c r="I488" s="411"/>
      <c r="J488" s="37"/>
    </row>
    <row r="489" spans="2:10" x14ac:dyDescent="0.25">
      <c r="B489" s="37"/>
      <c r="C489" s="37"/>
      <c r="D489" s="37"/>
      <c r="E489" s="112"/>
      <c r="F489" s="37"/>
      <c r="G489" s="433"/>
      <c r="H489" s="433"/>
      <c r="I489" s="411"/>
      <c r="J489" s="37"/>
    </row>
    <row r="490" spans="2:10" x14ac:dyDescent="0.25">
      <c r="B490" s="37"/>
      <c r="C490" s="37"/>
      <c r="D490" s="37"/>
      <c r="E490" s="112"/>
      <c r="F490" s="37"/>
      <c r="G490" s="433"/>
      <c r="H490" s="433"/>
      <c r="I490" s="411"/>
      <c r="J490" s="37"/>
    </row>
    <row r="491" spans="2:10" x14ac:dyDescent="0.25">
      <c r="B491" s="37"/>
      <c r="C491" s="37"/>
      <c r="D491" s="37"/>
      <c r="E491" s="112"/>
      <c r="F491" s="37"/>
      <c r="G491" s="433"/>
      <c r="H491" s="433"/>
      <c r="I491" s="411"/>
      <c r="J491" s="37"/>
    </row>
    <row r="492" spans="2:10" x14ac:dyDescent="0.25">
      <c r="B492" s="37"/>
      <c r="C492" s="37"/>
      <c r="D492" s="37"/>
      <c r="E492" s="112"/>
      <c r="F492" s="37"/>
      <c r="G492" s="433"/>
      <c r="H492" s="433"/>
      <c r="I492" s="411"/>
      <c r="J492" s="37"/>
    </row>
    <row r="493" spans="2:10" x14ac:dyDescent="0.25">
      <c r="B493" s="37"/>
      <c r="C493" s="37"/>
      <c r="D493" s="37"/>
      <c r="E493" s="112"/>
      <c r="F493" s="37"/>
      <c r="G493" s="433"/>
      <c r="H493" s="433"/>
      <c r="I493" s="411"/>
      <c r="J493" s="37"/>
    </row>
    <row r="494" spans="2:10" x14ac:dyDescent="0.25">
      <c r="B494" s="37"/>
      <c r="C494" s="37"/>
      <c r="D494" s="37"/>
      <c r="E494" s="112"/>
      <c r="F494" s="37"/>
      <c r="G494" s="433"/>
      <c r="H494" s="433"/>
      <c r="I494" s="411"/>
      <c r="J494" s="37"/>
    </row>
    <row r="495" spans="2:10" x14ac:dyDescent="0.25">
      <c r="B495" s="37"/>
      <c r="C495" s="37"/>
      <c r="D495" s="37"/>
      <c r="E495" s="112"/>
      <c r="F495" s="37"/>
      <c r="G495" s="433"/>
      <c r="H495" s="433"/>
      <c r="I495" s="411"/>
      <c r="J495" s="37"/>
    </row>
    <row r="496" spans="2:10" x14ac:dyDescent="0.25">
      <c r="B496" s="37"/>
      <c r="C496" s="37"/>
      <c r="D496" s="37"/>
      <c r="E496" s="112"/>
      <c r="F496" s="37"/>
      <c r="G496" s="433"/>
      <c r="H496" s="433"/>
      <c r="I496" s="411"/>
      <c r="J496" s="37"/>
    </row>
    <row r="497" spans="2:10" x14ac:dyDescent="0.25">
      <c r="B497" s="37"/>
      <c r="C497" s="37"/>
      <c r="D497" s="37"/>
      <c r="E497" s="112"/>
      <c r="F497" s="37"/>
      <c r="G497" s="433"/>
      <c r="H497" s="433"/>
      <c r="I497" s="411"/>
      <c r="J497" s="37"/>
    </row>
    <row r="498" spans="2:10" x14ac:dyDescent="0.25">
      <c r="B498" s="37"/>
      <c r="C498" s="37"/>
      <c r="D498" s="37"/>
      <c r="E498" s="112"/>
      <c r="F498" s="37"/>
      <c r="G498" s="433"/>
      <c r="H498" s="433"/>
      <c r="I498" s="411"/>
      <c r="J498" s="37"/>
    </row>
    <row r="499" spans="2:10" x14ac:dyDescent="0.25">
      <c r="B499" s="37"/>
      <c r="C499" s="37"/>
      <c r="D499" s="37"/>
      <c r="E499" s="112"/>
      <c r="F499" s="37"/>
      <c r="G499" s="433"/>
      <c r="H499" s="433"/>
      <c r="I499" s="411"/>
      <c r="J499" s="37"/>
    </row>
    <row r="500" spans="2:10" x14ac:dyDescent="0.25">
      <c r="B500" s="37"/>
      <c r="C500" s="37"/>
      <c r="D500" s="37"/>
      <c r="E500" s="112"/>
      <c r="F500" s="37"/>
      <c r="G500" s="433"/>
      <c r="H500" s="433"/>
      <c r="I500" s="411"/>
      <c r="J500" s="37"/>
    </row>
    <row r="501" spans="2:10" x14ac:dyDescent="0.25">
      <c r="B501" s="37"/>
      <c r="C501" s="37"/>
      <c r="D501" s="37"/>
      <c r="E501" s="112"/>
      <c r="F501" s="37"/>
      <c r="G501" s="433"/>
      <c r="H501" s="433"/>
      <c r="I501" s="411"/>
      <c r="J501" s="37"/>
    </row>
    <row r="502" spans="2:10" x14ac:dyDescent="0.25">
      <c r="B502" s="37"/>
      <c r="C502" s="37"/>
      <c r="D502" s="37"/>
      <c r="E502" s="112"/>
      <c r="F502" s="37"/>
      <c r="G502" s="433"/>
      <c r="H502" s="433"/>
      <c r="I502" s="411"/>
      <c r="J502" s="37"/>
    </row>
    <row r="503" spans="2:10" x14ac:dyDescent="0.25">
      <c r="B503" s="37"/>
      <c r="C503" s="37"/>
      <c r="D503" s="37"/>
      <c r="E503" s="112"/>
      <c r="F503" s="37"/>
      <c r="G503" s="433"/>
      <c r="H503" s="433"/>
      <c r="I503" s="411"/>
      <c r="J503" s="37"/>
    </row>
    <row r="504" spans="2:10" x14ac:dyDescent="0.25">
      <c r="B504" s="37"/>
      <c r="C504" s="37"/>
      <c r="D504" s="37"/>
      <c r="E504" s="112"/>
      <c r="F504" s="37"/>
      <c r="G504" s="433"/>
      <c r="H504" s="433"/>
      <c r="I504" s="411"/>
      <c r="J504" s="37"/>
    </row>
    <row r="505" spans="2:10" x14ac:dyDescent="0.25">
      <c r="B505" s="37"/>
      <c r="C505" s="37"/>
      <c r="D505" s="37"/>
      <c r="E505" s="112"/>
      <c r="F505" s="37"/>
      <c r="G505" s="433"/>
      <c r="H505" s="433"/>
      <c r="I505" s="411"/>
      <c r="J505" s="37"/>
    </row>
    <row r="506" spans="2:10" x14ac:dyDescent="0.25">
      <c r="B506" s="37"/>
      <c r="C506" s="37"/>
      <c r="D506" s="37"/>
      <c r="E506" s="112"/>
      <c r="F506" s="37"/>
      <c r="G506" s="433"/>
      <c r="H506" s="433"/>
      <c r="I506" s="411"/>
      <c r="J506" s="37"/>
    </row>
    <row r="507" spans="2:10" x14ac:dyDescent="0.25">
      <c r="B507" s="37"/>
      <c r="C507" s="37"/>
      <c r="D507" s="37"/>
      <c r="E507" s="112"/>
      <c r="F507" s="37"/>
      <c r="G507" s="433"/>
      <c r="H507" s="433"/>
      <c r="I507" s="411"/>
      <c r="J507" s="37"/>
    </row>
    <row r="508" spans="2:10" x14ac:dyDescent="0.25">
      <c r="B508" s="37"/>
      <c r="C508" s="37"/>
      <c r="D508" s="37"/>
      <c r="E508" s="112"/>
      <c r="F508" s="37"/>
      <c r="G508" s="433"/>
      <c r="H508" s="433"/>
      <c r="I508" s="411"/>
      <c r="J508" s="37"/>
    </row>
    <row r="509" spans="2:10" x14ac:dyDescent="0.25">
      <c r="B509" s="37"/>
      <c r="C509" s="37"/>
      <c r="D509" s="37"/>
      <c r="E509" s="112"/>
      <c r="F509" s="37"/>
      <c r="G509" s="433"/>
      <c r="H509" s="433"/>
      <c r="I509" s="411"/>
      <c r="J509" s="37"/>
    </row>
    <row r="510" spans="2:10" x14ac:dyDescent="0.25">
      <c r="B510" s="37"/>
      <c r="C510" s="37"/>
      <c r="D510" s="37"/>
      <c r="E510" s="112"/>
      <c r="F510" s="37"/>
      <c r="G510" s="433"/>
      <c r="H510" s="433"/>
      <c r="I510" s="411"/>
      <c r="J510" s="37"/>
    </row>
    <row r="511" spans="2:10" x14ac:dyDescent="0.25">
      <c r="B511" s="37"/>
      <c r="C511" s="37"/>
      <c r="D511" s="37"/>
      <c r="E511" s="112"/>
      <c r="F511" s="37"/>
      <c r="G511" s="433"/>
      <c r="H511" s="433"/>
      <c r="I511" s="411"/>
      <c r="J511" s="37"/>
    </row>
    <row r="512" spans="2:10" x14ac:dyDescent="0.25">
      <c r="B512" s="37"/>
      <c r="C512" s="37"/>
      <c r="D512" s="37"/>
      <c r="E512" s="112"/>
      <c r="F512" s="37"/>
      <c r="G512" s="433"/>
      <c r="H512" s="433"/>
      <c r="I512" s="411"/>
      <c r="J512" s="37"/>
    </row>
    <row r="513" spans="2:10" x14ac:dyDescent="0.25">
      <c r="B513" s="37"/>
      <c r="C513" s="37"/>
      <c r="D513" s="37"/>
      <c r="E513" s="112"/>
      <c r="F513" s="37"/>
      <c r="G513" s="433"/>
      <c r="H513" s="433"/>
      <c r="I513" s="411"/>
      <c r="J513" s="37"/>
    </row>
    <row r="514" spans="2:10" x14ac:dyDescent="0.25">
      <c r="B514" s="37"/>
      <c r="C514" s="37"/>
      <c r="D514" s="37"/>
      <c r="E514" s="112"/>
      <c r="F514" s="37"/>
      <c r="G514" s="433"/>
      <c r="H514" s="433"/>
      <c r="I514" s="411"/>
      <c r="J514" s="37"/>
    </row>
    <row r="515" spans="2:10" x14ac:dyDescent="0.25">
      <c r="B515" s="37"/>
      <c r="C515" s="37"/>
      <c r="D515" s="37"/>
      <c r="E515" s="112"/>
      <c r="F515" s="37"/>
      <c r="G515" s="433"/>
      <c r="H515" s="433"/>
      <c r="I515" s="411"/>
      <c r="J515" s="37"/>
    </row>
    <row r="516" spans="2:10" x14ac:dyDescent="0.25">
      <c r="B516" s="37"/>
      <c r="C516" s="37"/>
      <c r="D516" s="37"/>
      <c r="E516" s="112"/>
      <c r="F516" s="37"/>
      <c r="G516" s="433"/>
      <c r="H516" s="433"/>
      <c r="I516" s="411"/>
      <c r="J516" s="37"/>
    </row>
    <row r="517" spans="2:10" x14ac:dyDescent="0.25">
      <c r="B517" s="37"/>
      <c r="C517" s="37"/>
      <c r="D517" s="37"/>
      <c r="E517" s="112"/>
      <c r="F517" s="37"/>
      <c r="G517" s="433"/>
      <c r="H517" s="433"/>
      <c r="I517" s="411"/>
      <c r="J517" s="37"/>
    </row>
    <row r="518" spans="2:10" x14ac:dyDescent="0.25">
      <c r="B518" s="37"/>
      <c r="C518" s="37"/>
      <c r="D518" s="37"/>
      <c r="E518" s="112"/>
      <c r="F518" s="37"/>
      <c r="G518" s="433"/>
      <c r="H518" s="433"/>
      <c r="I518" s="411"/>
      <c r="J518" s="37"/>
    </row>
    <row r="519" spans="2:10" x14ac:dyDescent="0.25">
      <c r="B519" s="37"/>
      <c r="C519" s="37"/>
      <c r="D519" s="37"/>
      <c r="E519" s="112"/>
      <c r="F519" s="37"/>
      <c r="G519" s="433"/>
      <c r="H519" s="433"/>
      <c r="I519" s="411"/>
      <c r="J519" s="37"/>
    </row>
    <row r="520" spans="2:10" x14ac:dyDescent="0.25">
      <c r="B520" s="37"/>
      <c r="C520" s="37"/>
      <c r="D520" s="37"/>
      <c r="E520" s="112"/>
      <c r="F520" s="37"/>
      <c r="G520" s="433"/>
      <c r="H520" s="433"/>
      <c r="I520" s="411"/>
      <c r="J520" s="37"/>
    </row>
    <row r="521" spans="2:10" x14ac:dyDescent="0.25">
      <c r="B521" s="37"/>
      <c r="C521" s="37"/>
      <c r="D521" s="37"/>
      <c r="E521" s="112"/>
      <c r="F521" s="37"/>
      <c r="G521" s="433"/>
      <c r="H521" s="433"/>
      <c r="I521" s="411"/>
      <c r="J521" s="37"/>
    </row>
    <row r="522" spans="2:10" x14ac:dyDescent="0.25">
      <c r="B522" s="37"/>
      <c r="C522" s="37"/>
      <c r="D522" s="37"/>
      <c r="E522" s="112"/>
      <c r="F522" s="37"/>
      <c r="G522" s="433"/>
      <c r="H522" s="433"/>
      <c r="I522" s="411"/>
      <c r="J522" s="37"/>
    </row>
    <row r="523" spans="2:10" x14ac:dyDescent="0.25">
      <c r="B523" s="37"/>
      <c r="C523" s="37"/>
      <c r="D523" s="37"/>
      <c r="E523" s="112"/>
      <c r="F523" s="37"/>
      <c r="G523" s="433"/>
      <c r="H523" s="433"/>
      <c r="I523" s="411"/>
      <c r="J523" s="37"/>
    </row>
    <row r="524" spans="2:10" x14ac:dyDescent="0.25">
      <c r="B524" s="37"/>
      <c r="C524" s="37"/>
      <c r="D524" s="37"/>
      <c r="E524" s="112"/>
      <c r="F524" s="37"/>
      <c r="G524" s="433"/>
      <c r="H524" s="433"/>
      <c r="I524" s="411"/>
      <c r="J524" s="37"/>
    </row>
    <row r="525" spans="2:10" x14ac:dyDescent="0.25">
      <c r="B525" s="37"/>
      <c r="C525" s="37"/>
      <c r="D525" s="37"/>
      <c r="E525" s="112"/>
      <c r="F525" s="37"/>
      <c r="G525" s="433"/>
      <c r="H525" s="433"/>
      <c r="I525" s="411"/>
      <c r="J525" s="37"/>
    </row>
    <row r="526" spans="2:10" x14ac:dyDescent="0.25">
      <c r="B526" s="37"/>
      <c r="C526" s="37"/>
      <c r="D526" s="37"/>
      <c r="E526" s="112"/>
      <c r="F526" s="37"/>
      <c r="G526" s="433"/>
      <c r="H526" s="433"/>
      <c r="I526" s="411"/>
      <c r="J526" s="37"/>
    </row>
    <row r="527" spans="2:10" x14ac:dyDescent="0.25">
      <c r="B527" s="37"/>
      <c r="C527" s="37"/>
      <c r="D527" s="37"/>
      <c r="E527" s="112"/>
      <c r="F527" s="37"/>
      <c r="G527" s="433"/>
      <c r="H527" s="433"/>
      <c r="I527" s="411"/>
      <c r="J527" s="37"/>
    </row>
    <row r="528" spans="2:10" x14ac:dyDescent="0.25">
      <c r="B528" s="37"/>
      <c r="C528" s="37"/>
      <c r="D528" s="37"/>
      <c r="E528" s="112"/>
      <c r="F528" s="37"/>
      <c r="G528" s="433"/>
      <c r="H528" s="433"/>
      <c r="I528" s="411"/>
      <c r="J528" s="37"/>
    </row>
    <row r="529" spans="2:10" x14ac:dyDescent="0.25">
      <c r="B529" s="37"/>
      <c r="C529" s="37"/>
      <c r="D529" s="37"/>
      <c r="E529" s="112"/>
      <c r="F529" s="37"/>
      <c r="G529" s="433"/>
      <c r="H529" s="433"/>
      <c r="I529" s="411"/>
      <c r="J529" s="37"/>
    </row>
    <row r="530" spans="2:10" x14ac:dyDescent="0.25">
      <c r="B530" s="37"/>
      <c r="C530" s="37"/>
      <c r="D530" s="37"/>
      <c r="E530" s="112"/>
      <c r="F530" s="37"/>
      <c r="G530" s="433"/>
      <c r="H530" s="433"/>
      <c r="I530" s="411"/>
      <c r="J530" s="37"/>
    </row>
    <row r="531" spans="2:10" x14ac:dyDescent="0.25">
      <c r="B531" s="37"/>
      <c r="C531" s="37"/>
      <c r="D531" s="37"/>
      <c r="E531" s="112"/>
      <c r="F531" s="37"/>
      <c r="G531" s="433"/>
      <c r="H531" s="433"/>
      <c r="I531" s="411"/>
      <c r="J531" s="37"/>
    </row>
    <row r="532" spans="2:10" x14ac:dyDescent="0.25">
      <c r="B532" s="37"/>
      <c r="C532" s="37"/>
      <c r="D532" s="37"/>
      <c r="E532" s="112"/>
      <c r="F532" s="37"/>
      <c r="G532" s="433"/>
      <c r="H532" s="433"/>
      <c r="I532" s="411"/>
      <c r="J532" s="37"/>
    </row>
    <row r="533" spans="2:10" x14ac:dyDescent="0.25">
      <c r="B533" s="37"/>
      <c r="C533" s="37"/>
      <c r="D533" s="37"/>
      <c r="E533" s="112"/>
      <c r="F533" s="37"/>
      <c r="G533" s="433"/>
      <c r="H533" s="433"/>
      <c r="I533" s="411"/>
      <c r="J533" s="37"/>
    </row>
    <row r="534" spans="2:10" x14ac:dyDescent="0.25">
      <c r="B534" s="37"/>
      <c r="C534" s="37"/>
      <c r="D534" s="37"/>
      <c r="E534" s="112"/>
      <c r="F534" s="37"/>
      <c r="G534" s="433"/>
      <c r="H534" s="433"/>
      <c r="I534" s="411"/>
      <c r="J534" s="37"/>
    </row>
    <row r="535" spans="2:10" x14ac:dyDescent="0.25">
      <c r="B535" s="37"/>
      <c r="C535" s="37"/>
      <c r="D535" s="37"/>
      <c r="E535" s="112"/>
      <c r="F535" s="37"/>
      <c r="G535" s="433"/>
      <c r="H535" s="433"/>
      <c r="I535" s="411"/>
      <c r="J535" s="37"/>
    </row>
    <row r="536" spans="2:10" x14ac:dyDescent="0.25">
      <c r="B536" s="37"/>
      <c r="C536" s="37"/>
      <c r="D536" s="37"/>
      <c r="E536" s="112"/>
      <c r="F536" s="37"/>
      <c r="G536" s="433"/>
      <c r="H536" s="433"/>
      <c r="I536" s="411"/>
      <c r="J536" s="37"/>
    </row>
    <row r="537" spans="2:10" x14ac:dyDescent="0.25">
      <c r="B537" s="37"/>
      <c r="C537" s="37"/>
      <c r="D537" s="37"/>
      <c r="E537" s="112"/>
      <c r="F537" s="37"/>
      <c r="G537" s="433"/>
      <c r="H537" s="433"/>
      <c r="I537" s="411"/>
      <c r="J537" s="37"/>
    </row>
    <row r="538" spans="2:10" x14ac:dyDescent="0.25">
      <c r="B538" s="37"/>
      <c r="C538" s="37"/>
      <c r="D538" s="37"/>
      <c r="E538" s="112"/>
      <c r="F538" s="37"/>
      <c r="G538" s="433"/>
      <c r="H538" s="433"/>
      <c r="I538" s="411"/>
      <c r="J538" s="37"/>
    </row>
    <row r="539" spans="2:10" x14ac:dyDescent="0.25">
      <c r="B539" s="37"/>
      <c r="C539" s="37"/>
      <c r="D539" s="37"/>
      <c r="E539" s="112"/>
      <c r="F539" s="37"/>
      <c r="G539" s="433"/>
      <c r="H539" s="433"/>
      <c r="I539" s="411"/>
      <c r="J539" s="37"/>
    </row>
    <row r="540" spans="2:10" x14ac:dyDescent="0.25">
      <c r="B540" s="37"/>
      <c r="C540" s="37"/>
      <c r="D540" s="37"/>
      <c r="E540" s="112"/>
      <c r="F540" s="37"/>
      <c r="G540" s="433"/>
      <c r="H540" s="433"/>
      <c r="I540" s="411"/>
      <c r="J540" s="37"/>
    </row>
    <row r="541" spans="2:10" x14ac:dyDescent="0.25">
      <c r="B541" s="37"/>
      <c r="C541" s="37"/>
      <c r="D541" s="37"/>
      <c r="E541" s="112"/>
      <c r="F541" s="37"/>
      <c r="G541" s="433"/>
      <c r="H541" s="433"/>
      <c r="I541" s="411"/>
      <c r="J541" s="37"/>
    </row>
    <row r="542" spans="2:10" x14ac:dyDescent="0.25">
      <c r="B542" s="37"/>
      <c r="C542" s="37"/>
      <c r="D542" s="37"/>
      <c r="E542" s="112"/>
      <c r="F542" s="37"/>
      <c r="G542" s="433"/>
      <c r="H542" s="433"/>
      <c r="I542" s="411"/>
      <c r="J542" s="37"/>
    </row>
    <row r="543" spans="2:10" x14ac:dyDescent="0.25">
      <c r="B543" s="37"/>
      <c r="C543" s="37"/>
      <c r="D543" s="37"/>
      <c r="E543" s="112"/>
      <c r="F543" s="37"/>
      <c r="G543" s="433"/>
      <c r="H543" s="433"/>
      <c r="I543" s="411"/>
      <c r="J543" s="37"/>
    </row>
    <row r="544" spans="2:10" x14ac:dyDescent="0.25">
      <c r="B544" s="37"/>
      <c r="C544" s="37"/>
      <c r="D544" s="37"/>
      <c r="E544" s="112"/>
      <c r="F544" s="37"/>
      <c r="G544" s="433"/>
      <c r="H544" s="433"/>
      <c r="I544" s="411"/>
      <c r="J544" s="37"/>
    </row>
    <row r="545" spans="2:10" x14ac:dyDescent="0.25">
      <c r="B545" s="37"/>
      <c r="C545" s="37"/>
      <c r="D545" s="37"/>
      <c r="E545" s="112"/>
      <c r="F545" s="37"/>
      <c r="G545" s="433"/>
      <c r="H545" s="433"/>
      <c r="I545" s="411"/>
      <c r="J545" s="37"/>
    </row>
    <row r="546" spans="2:10" x14ac:dyDescent="0.25">
      <c r="B546" s="37"/>
      <c r="C546" s="37"/>
      <c r="D546" s="37"/>
      <c r="E546" s="112"/>
      <c r="F546" s="37"/>
      <c r="G546" s="433"/>
      <c r="H546" s="433"/>
      <c r="I546" s="411"/>
      <c r="J546" s="37"/>
    </row>
    <row r="547" spans="2:10" x14ac:dyDescent="0.25">
      <c r="B547" s="37"/>
      <c r="C547" s="37"/>
      <c r="D547" s="37"/>
      <c r="E547" s="112"/>
      <c r="F547" s="37"/>
      <c r="G547" s="433"/>
      <c r="H547" s="433"/>
      <c r="I547" s="411"/>
      <c r="J547" s="37"/>
    </row>
    <row r="548" spans="2:10" x14ac:dyDescent="0.25">
      <c r="B548" s="37"/>
      <c r="C548" s="37"/>
      <c r="D548" s="37"/>
      <c r="E548" s="112"/>
      <c r="F548" s="37"/>
      <c r="G548" s="433"/>
      <c r="H548" s="433"/>
      <c r="I548" s="411"/>
      <c r="J548" s="37"/>
    </row>
    <row r="549" spans="2:10" x14ac:dyDescent="0.25">
      <c r="B549" s="37"/>
      <c r="C549" s="37"/>
      <c r="D549" s="37"/>
      <c r="E549" s="112"/>
      <c r="F549" s="37"/>
      <c r="G549" s="433"/>
      <c r="H549" s="433"/>
      <c r="I549" s="411"/>
      <c r="J549" s="37"/>
    </row>
    <row r="550" spans="2:10" x14ac:dyDescent="0.25">
      <c r="B550" s="37"/>
      <c r="C550" s="37"/>
      <c r="D550" s="37"/>
      <c r="E550" s="112"/>
      <c r="F550" s="37"/>
      <c r="G550" s="433"/>
      <c r="H550" s="433"/>
      <c r="I550" s="411"/>
      <c r="J550" s="37"/>
    </row>
    <row r="551" spans="2:10" x14ac:dyDescent="0.25">
      <c r="B551" s="37"/>
      <c r="C551" s="37"/>
      <c r="D551" s="37"/>
      <c r="E551" s="112"/>
      <c r="F551" s="37"/>
      <c r="G551" s="433"/>
      <c r="H551" s="433"/>
      <c r="I551" s="411"/>
      <c r="J551" s="37"/>
    </row>
    <row r="552" spans="2:10" x14ac:dyDescent="0.25">
      <c r="B552" s="37"/>
      <c r="C552" s="37"/>
      <c r="D552" s="37"/>
      <c r="E552" s="112"/>
      <c r="F552" s="37"/>
      <c r="G552" s="433"/>
      <c r="H552" s="433"/>
      <c r="I552" s="411"/>
      <c r="J552" s="37"/>
    </row>
    <row r="553" spans="2:10" x14ac:dyDescent="0.25">
      <c r="B553" s="37"/>
      <c r="C553" s="37"/>
      <c r="D553" s="37"/>
      <c r="E553" s="112"/>
      <c r="F553" s="37"/>
      <c r="G553" s="433"/>
      <c r="H553" s="433"/>
      <c r="I553" s="411"/>
      <c r="J553" s="37"/>
    </row>
    <row r="554" spans="2:10" x14ac:dyDescent="0.25">
      <c r="B554" s="37"/>
      <c r="C554" s="37"/>
      <c r="D554" s="37"/>
      <c r="E554" s="112"/>
      <c r="F554" s="37"/>
      <c r="G554" s="433"/>
      <c r="H554" s="433"/>
      <c r="I554" s="411"/>
      <c r="J554" s="37"/>
    </row>
    <row r="555" spans="2:10" x14ac:dyDescent="0.25">
      <c r="B555" s="37"/>
      <c r="C555" s="37"/>
      <c r="D555" s="37"/>
      <c r="E555" s="112"/>
      <c r="F555" s="37"/>
      <c r="G555" s="433"/>
      <c r="H555" s="433"/>
      <c r="I555" s="411"/>
      <c r="J555" s="37"/>
    </row>
    <row r="556" spans="2:10" x14ac:dyDescent="0.25">
      <c r="B556" s="37"/>
      <c r="C556" s="37"/>
      <c r="D556" s="37"/>
      <c r="E556" s="112"/>
      <c r="F556" s="37"/>
      <c r="G556" s="433"/>
      <c r="H556" s="433"/>
      <c r="I556" s="411"/>
      <c r="J556" s="37"/>
    </row>
    <row r="557" spans="2:10" x14ac:dyDescent="0.25">
      <c r="B557" s="37"/>
      <c r="C557" s="37"/>
      <c r="D557" s="37"/>
      <c r="E557" s="112"/>
      <c r="F557" s="37"/>
      <c r="G557" s="433"/>
      <c r="H557" s="433"/>
      <c r="I557" s="411"/>
      <c r="J557" s="37"/>
    </row>
    <row r="558" spans="2:10" x14ac:dyDescent="0.25">
      <c r="B558" s="37"/>
      <c r="C558" s="37"/>
      <c r="D558" s="37"/>
      <c r="E558" s="112"/>
      <c r="F558" s="37"/>
      <c r="G558" s="433"/>
      <c r="H558" s="433"/>
      <c r="I558" s="411"/>
      <c r="J558" s="37"/>
    </row>
    <row r="559" spans="2:10" x14ac:dyDescent="0.25">
      <c r="B559" s="37"/>
      <c r="C559" s="37"/>
      <c r="D559" s="37"/>
      <c r="E559" s="112"/>
      <c r="F559" s="37"/>
      <c r="G559" s="433"/>
      <c r="H559" s="433"/>
      <c r="I559" s="411"/>
      <c r="J559" s="37"/>
    </row>
    <row r="560" spans="2:10" x14ac:dyDescent="0.25">
      <c r="B560" s="37"/>
      <c r="C560" s="37"/>
      <c r="D560" s="37"/>
      <c r="E560" s="112"/>
      <c r="F560" s="37"/>
      <c r="G560" s="433"/>
      <c r="H560" s="433"/>
      <c r="I560" s="411"/>
      <c r="J560" s="37"/>
    </row>
    <row r="561" spans="2:10" x14ac:dyDescent="0.25">
      <c r="B561" s="37"/>
      <c r="C561" s="37"/>
      <c r="D561" s="37"/>
      <c r="E561" s="112"/>
      <c r="F561" s="37"/>
      <c r="G561" s="433"/>
      <c r="H561" s="433"/>
      <c r="I561" s="411"/>
      <c r="J561" s="37"/>
    </row>
    <row r="562" spans="2:10" x14ac:dyDescent="0.25">
      <c r="B562" s="37"/>
      <c r="C562" s="37"/>
      <c r="D562" s="37"/>
      <c r="E562" s="112"/>
      <c r="F562" s="37"/>
      <c r="G562" s="433"/>
      <c r="H562" s="433"/>
      <c r="I562" s="411"/>
      <c r="J562" s="37"/>
    </row>
    <row r="563" spans="2:10" x14ac:dyDescent="0.25">
      <c r="B563" s="37"/>
      <c r="C563" s="37"/>
      <c r="D563" s="37"/>
      <c r="E563" s="112"/>
      <c r="F563" s="37"/>
      <c r="G563" s="433"/>
      <c r="H563" s="433"/>
      <c r="I563" s="411"/>
      <c r="J563" s="37"/>
    </row>
    <row r="564" spans="2:10" x14ac:dyDescent="0.25">
      <c r="B564" s="37"/>
      <c r="C564" s="37"/>
      <c r="D564" s="37"/>
      <c r="E564" s="112"/>
      <c r="F564" s="37"/>
      <c r="G564" s="433"/>
      <c r="H564" s="433"/>
      <c r="I564" s="411"/>
      <c r="J564" s="37"/>
    </row>
    <row r="565" spans="2:10" x14ac:dyDescent="0.25">
      <c r="B565" s="37"/>
      <c r="C565" s="37"/>
      <c r="D565" s="37"/>
      <c r="E565" s="112"/>
      <c r="F565" s="37"/>
      <c r="G565" s="433"/>
      <c r="H565" s="433"/>
      <c r="I565" s="411"/>
      <c r="J565" s="37"/>
    </row>
    <row r="566" spans="2:10" x14ac:dyDescent="0.25">
      <c r="B566" s="37"/>
      <c r="C566" s="37"/>
      <c r="D566" s="37"/>
      <c r="E566" s="112"/>
      <c r="F566" s="37"/>
      <c r="G566" s="433"/>
      <c r="H566" s="433"/>
      <c r="I566" s="411"/>
      <c r="J566" s="37"/>
    </row>
    <row r="567" spans="2:10" x14ac:dyDescent="0.25">
      <c r="B567" s="37"/>
      <c r="C567" s="37"/>
      <c r="D567" s="37"/>
      <c r="E567" s="112"/>
      <c r="F567" s="37"/>
      <c r="G567" s="433"/>
      <c r="H567" s="433"/>
      <c r="I567" s="411"/>
      <c r="J567" s="37"/>
    </row>
    <row r="568" spans="2:10" x14ac:dyDescent="0.25">
      <c r="B568" s="37"/>
      <c r="C568" s="37"/>
      <c r="D568" s="37"/>
      <c r="E568" s="112"/>
      <c r="F568" s="37"/>
      <c r="G568" s="433"/>
      <c r="H568" s="433"/>
      <c r="I568" s="411"/>
      <c r="J568" s="37"/>
    </row>
    <row r="569" spans="2:10" x14ac:dyDescent="0.25">
      <c r="B569" s="37"/>
      <c r="C569" s="37"/>
      <c r="D569" s="37"/>
      <c r="E569" s="112"/>
      <c r="F569" s="37"/>
      <c r="G569" s="433"/>
      <c r="H569" s="433"/>
      <c r="I569" s="411"/>
      <c r="J569" s="37"/>
    </row>
    <row r="570" spans="2:10" x14ac:dyDescent="0.25">
      <c r="B570" s="37"/>
      <c r="C570" s="37"/>
      <c r="D570" s="37"/>
      <c r="E570" s="112"/>
      <c r="F570" s="37"/>
      <c r="G570" s="433"/>
      <c r="H570" s="433"/>
      <c r="I570" s="411"/>
      <c r="J570" s="37"/>
    </row>
    <row r="571" spans="2:10" x14ac:dyDescent="0.25">
      <c r="B571" s="37"/>
      <c r="C571" s="37"/>
      <c r="D571" s="37"/>
      <c r="E571" s="112"/>
      <c r="F571" s="37"/>
      <c r="G571" s="433"/>
      <c r="H571" s="433"/>
      <c r="I571" s="411"/>
      <c r="J571" s="37"/>
    </row>
    <row r="572" spans="2:10" x14ac:dyDescent="0.25">
      <c r="B572" s="37"/>
      <c r="C572" s="37"/>
      <c r="D572" s="37"/>
      <c r="E572" s="112"/>
      <c r="F572" s="37"/>
      <c r="G572" s="433"/>
      <c r="H572" s="433"/>
      <c r="I572" s="411"/>
      <c r="J572" s="37"/>
    </row>
    <row r="573" spans="2:10" x14ac:dyDescent="0.25">
      <c r="B573" s="37"/>
      <c r="C573" s="37"/>
      <c r="D573" s="37"/>
      <c r="E573" s="112"/>
      <c r="F573" s="37"/>
      <c r="G573" s="433"/>
      <c r="H573" s="433"/>
      <c r="I573" s="411"/>
      <c r="J573" s="37"/>
    </row>
    <row r="574" spans="2:10" x14ac:dyDescent="0.25">
      <c r="B574" s="37"/>
      <c r="C574" s="37"/>
      <c r="D574" s="37"/>
      <c r="E574" s="112"/>
      <c r="F574" s="37"/>
      <c r="G574" s="433"/>
      <c r="H574" s="433"/>
      <c r="I574" s="411"/>
      <c r="J574" s="37"/>
    </row>
    <row r="575" spans="2:10" x14ac:dyDescent="0.25">
      <c r="B575" s="37"/>
      <c r="C575" s="37"/>
      <c r="D575" s="37"/>
      <c r="E575" s="112"/>
      <c r="F575" s="37"/>
      <c r="G575" s="433"/>
      <c r="H575" s="433"/>
      <c r="I575" s="411"/>
      <c r="J575" s="37"/>
    </row>
    <row r="576" spans="2:10" x14ac:dyDescent="0.25">
      <c r="B576" s="37"/>
      <c r="C576" s="37"/>
      <c r="D576" s="37"/>
      <c r="E576" s="112"/>
      <c r="F576" s="37"/>
      <c r="G576" s="433"/>
      <c r="H576" s="433"/>
      <c r="I576" s="411"/>
      <c r="J576" s="37"/>
    </row>
    <row r="577" spans="2:10" x14ac:dyDescent="0.25">
      <c r="B577" s="37"/>
      <c r="C577" s="37"/>
      <c r="D577" s="37"/>
      <c r="E577" s="112"/>
      <c r="F577" s="37"/>
      <c r="G577" s="433"/>
      <c r="H577" s="433"/>
      <c r="I577" s="411"/>
      <c r="J577" s="37"/>
    </row>
    <row r="578" spans="2:10" x14ac:dyDescent="0.25">
      <c r="B578" s="37"/>
      <c r="C578" s="37"/>
      <c r="D578" s="37"/>
      <c r="E578" s="112"/>
      <c r="F578" s="37"/>
      <c r="G578" s="433"/>
      <c r="H578" s="433"/>
      <c r="I578" s="411"/>
      <c r="J578" s="37"/>
    </row>
    <row r="579" spans="2:10" x14ac:dyDescent="0.25">
      <c r="B579" s="37"/>
      <c r="C579" s="37"/>
      <c r="D579" s="37"/>
      <c r="E579" s="112"/>
      <c r="F579" s="37"/>
      <c r="G579" s="433"/>
      <c r="H579" s="433"/>
      <c r="I579" s="411"/>
      <c r="J579" s="37"/>
    </row>
    <row r="580" spans="2:10" x14ac:dyDescent="0.25">
      <c r="B580" s="37"/>
      <c r="C580" s="37"/>
      <c r="D580" s="37"/>
      <c r="E580" s="112"/>
      <c r="F580" s="37"/>
      <c r="G580" s="433"/>
      <c r="H580" s="433"/>
      <c r="I580" s="411"/>
      <c r="J580" s="37"/>
    </row>
    <row r="581" spans="2:10" x14ac:dyDescent="0.25">
      <c r="B581" s="37"/>
      <c r="C581" s="37"/>
      <c r="D581" s="37"/>
      <c r="E581" s="112"/>
      <c r="F581" s="37"/>
      <c r="G581" s="433"/>
      <c r="H581" s="433"/>
      <c r="I581" s="411"/>
      <c r="J581" s="37"/>
    </row>
    <row r="582" spans="2:10" x14ac:dyDescent="0.25">
      <c r="B582" s="37"/>
      <c r="C582" s="37"/>
      <c r="D582" s="37"/>
      <c r="E582" s="112"/>
      <c r="F582" s="37"/>
      <c r="G582" s="433"/>
      <c r="H582" s="433"/>
      <c r="I582" s="411"/>
      <c r="J582" s="37"/>
    </row>
    <row r="583" spans="2:10" x14ac:dyDescent="0.25">
      <c r="B583" s="37"/>
      <c r="C583" s="37"/>
      <c r="D583" s="37"/>
      <c r="E583" s="112"/>
      <c r="F583" s="37"/>
      <c r="G583" s="433"/>
      <c r="H583" s="433"/>
      <c r="I583" s="411"/>
      <c r="J583" s="37"/>
    </row>
    <row r="584" spans="2:10" x14ac:dyDescent="0.25">
      <c r="B584" s="37"/>
      <c r="C584" s="37"/>
      <c r="D584" s="37"/>
      <c r="E584" s="112"/>
      <c r="F584" s="37"/>
      <c r="G584" s="433"/>
      <c r="H584" s="433"/>
      <c r="I584" s="411"/>
      <c r="J584" s="37"/>
    </row>
    <row r="585" spans="2:10" x14ac:dyDescent="0.25">
      <c r="B585" s="37"/>
      <c r="C585" s="37"/>
      <c r="D585" s="37"/>
      <c r="E585" s="112"/>
      <c r="F585" s="37"/>
      <c r="G585" s="433"/>
      <c r="H585" s="433"/>
      <c r="I585" s="411"/>
      <c r="J585" s="37"/>
    </row>
    <row r="586" spans="2:10" x14ac:dyDescent="0.25">
      <c r="B586" s="37"/>
      <c r="C586" s="37"/>
      <c r="D586" s="37"/>
      <c r="E586" s="112"/>
      <c r="F586" s="37"/>
      <c r="G586" s="433"/>
      <c r="H586" s="433"/>
      <c r="I586" s="411"/>
      <c r="J586" s="37"/>
    </row>
    <row r="587" spans="2:10" x14ac:dyDescent="0.25">
      <c r="B587" s="37"/>
      <c r="C587" s="37"/>
      <c r="D587" s="37"/>
      <c r="E587" s="112"/>
      <c r="F587" s="37"/>
      <c r="G587" s="433"/>
      <c r="H587" s="433"/>
      <c r="I587" s="411"/>
      <c r="J587" s="37"/>
    </row>
    <row r="588" spans="2:10" x14ac:dyDescent="0.25">
      <c r="B588" s="37"/>
      <c r="C588" s="37"/>
      <c r="D588" s="37"/>
      <c r="E588" s="112"/>
      <c r="F588" s="37"/>
      <c r="G588" s="433"/>
      <c r="H588" s="433"/>
      <c r="I588" s="411"/>
      <c r="J588" s="37"/>
    </row>
    <row r="589" spans="2:10" x14ac:dyDescent="0.25">
      <c r="B589" s="37"/>
      <c r="C589" s="37"/>
      <c r="D589" s="37"/>
      <c r="E589" s="112"/>
      <c r="F589" s="37"/>
      <c r="G589" s="433"/>
      <c r="H589" s="433"/>
      <c r="I589" s="411"/>
      <c r="J589" s="37"/>
    </row>
    <row r="590" spans="2:10" x14ac:dyDescent="0.25">
      <c r="B590" s="37"/>
      <c r="C590" s="37"/>
      <c r="D590" s="37"/>
      <c r="E590" s="112"/>
      <c r="F590" s="37"/>
      <c r="G590" s="433"/>
      <c r="H590" s="433"/>
      <c r="I590" s="411"/>
      <c r="J590" s="37"/>
    </row>
    <row r="591" spans="2:10" x14ac:dyDescent="0.25">
      <c r="B591" s="37"/>
      <c r="C591" s="37"/>
      <c r="D591" s="37"/>
      <c r="E591" s="112"/>
      <c r="F591" s="37"/>
      <c r="G591" s="433"/>
      <c r="H591" s="433"/>
      <c r="I591" s="411"/>
      <c r="J591" s="37"/>
    </row>
    <row r="592" spans="2:10" x14ac:dyDescent="0.25">
      <c r="B592" s="37"/>
      <c r="C592" s="37"/>
      <c r="D592" s="37"/>
      <c r="E592" s="112"/>
      <c r="F592" s="37"/>
      <c r="G592" s="433"/>
      <c r="H592" s="433"/>
      <c r="I592" s="411"/>
      <c r="J592" s="37"/>
    </row>
    <row r="593" spans="2:10" x14ac:dyDescent="0.25">
      <c r="B593" s="37"/>
      <c r="C593" s="37"/>
      <c r="D593" s="37"/>
      <c r="E593" s="112"/>
      <c r="F593" s="37"/>
      <c r="G593" s="433"/>
      <c r="H593" s="433"/>
      <c r="I593" s="411"/>
      <c r="J593" s="37"/>
    </row>
    <row r="594" spans="2:10" x14ac:dyDescent="0.25">
      <c r="B594" s="37"/>
      <c r="C594" s="37"/>
      <c r="D594" s="37"/>
      <c r="E594" s="112"/>
      <c r="F594" s="37"/>
      <c r="G594" s="433"/>
      <c r="H594" s="433"/>
      <c r="I594" s="411"/>
      <c r="J594" s="37"/>
    </row>
    <row r="595" spans="2:10" x14ac:dyDescent="0.25">
      <c r="B595" s="37"/>
      <c r="C595" s="37"/>
      <c r="D595" s="37"/>
      <c r="E595" s="112"/>
      <c r="F595" s="37"/>
      <c r="G595" s="433"/>
      <c r="H595" s="433"/>
      <c r="I595" s="411"/>
      <c r="J595" s="37"/>
    </row>
    <row r="596" spans="2:10" x14ac:dyDescent="0.25">
      <c r="B596" s="37"/>
      <c r="C596" s="37"/>
      <c r="D596" s="37"/>
      <c r="E596" s="112"/>
      <c r="F596" s="37"/>
      <c r="G596" s="433"/>
      <c r="H596" s="433"/>
      <c r="I596" s="411"/>
      <c r="J596" s="37"/>
    </row>
    <row r="597" spans="2:10" x14ac:dyDescent="0.25">
      <c r="B597" s="37"/>
      <c r="C597" s="37"/>
      <c r="D597" s="37"/>
      <c r="E597" s="112"/>
      <c r="F597" s="37"/>
      <c r="G597" s="433"/>
      <c r="H597" s="433"/>
      <c r="I597" s="411"/>
      <c r="J597" s="37"/>
    </row>
    <row r="598" spans="2:10" x14ac:dyDescent="0.25">
      <c r="B598" s="37"/>
      <c r="C598" s="37"/>
      <c r="D598" s="37"/>
      <c r="E598" s="112"/>
      <c r="F598" s="37"/>
      <c r="G598" s="433"/>
      <c r="H598" s="433"/>
      <c r="I598" s="411"/>
      <c r="J598" s="37"/>
    </row>
    <row r="599" spans="2:10" x14ac:dyDescent="0.25">
      <c r="B599" s="37"/>
      <c r="C599" s="37"/>
      <c r="D599" s="37"/>
      <c r="E599" s="112"/>
      <c r="F599" s="37"/>
      <c r="G599" s="433"/>
      <c r="H599" s="433"/>
      <c r="I599" s="411"/>
      <c r="J599" s="37"/>
    </row>
    <row r="600" spans="2:10" x14ac:dyDescent="0.25">
      <c r="B600" s="37"/>
      <c r="C600" s="37"/>
      <c r="D600" s="37"/>
      <c r="E600" s="112"/>
      <c r="F600" s="37"/>
      <c r="G600" s="433"/>
      <c r="H600" s="433"/>
      <c r="I600" s="411"/>
      <c r="J600" s="37"/>
    </row>
    <row r="601" spans="2:10" x14ac:dyDescent="0.25">
      <c r="B601" s="37"/>
      <c r="C601" s="37"/>
      <c r="D601" s="37"/>
      <c r="E601" s="112"/>
      <c r="F601" s="37"/>
      <c r="G601" s="433"/>
      <c r="H601" s="433"/>
      <c r="I601" s="411"/>
      <c r="J601" s="37"/>
    </row>
    <row r="602" spans="2:10" x14ac:dyDescent="0.25">
      <c r="B602" s="37"/>
      <c r="C602" s="37"/>
      <c r="D602" s="37"/>
      <c r="E602" s="112"/>
      <c r="F602" s="37"/>
      <c r="G602" s="433"/>
      <c r="H602" s="433"/>
      <c r="I602" s="411"/>
      <c r="J602" s="37"/>
    </row>
    <row r="603" spans="2:10" x14ac:dyDescent="0.25">
      <c r="B603" s="37"/>
      <c r="C603" s="37"/>
      <c r="D603" s="37"/>
      <c r="E603" s="112"/>
      <c r="F603" s="37"/>
      <c r="G603" s="433"/>
      <c r="H603" s="433"/>
      <c r="I603" s="411"/>
      <c r="J603" s="37"/>
    </row>
    <row r="604" spans="2:10" x14ac:dyDescent="0.25">
      <c r="B604" s="37"/>
      <c r="C604" s="37"/>
      <c r="D604" s="37"/>
      <c r="E604" s="112"/>
      <c r="F604" s="37"/>
      <c r="G604" s="433"/>
      <c r="H604" s="433"/>
      <c r="I604" s="411"/>
      <c r="J604" s="37"/>
    </row>
    <row r="605" spans="2:10" x14ac:dyDescent="0.25">
      <c r="B605" s="37"/>
      <c r="C605" s="37"/>
      <c r="D605" s="37"/>
      <c r="E605" s="112"/>
      <c r="F605" s="37"/>
      <c r="G605" s="433"/>
      <c r="H605" s="433"/>
      <c r="I605" s="411"/>
      <c r="J605" s="37"/>
    </row>
    <row r="606" spans="2:10" x14ac:dyDescent="0.25">
      <c r="B606" s="37"/>
      <c r="C606" s="37"/>
      <c r="D606" s="37"/>
      <c r="E606" s="112"/>
      <c r="F606" s="37"/>
      <c r="G606" s="433"/>
      <c r="H606" s="433"/>
      <c r="I606" s="411"/>
      <c r="J606" s="37"/>
    </row>
    <row r="607" spans="2:10" x14ac:dyDescent="0.25">
      <c r="B607" s="37"/>
      <c r="C607" s="37"/>
      <c r="D607" s="37"/>
      <c r="E607" s="112"/>
      <c r="F607" s="37"/>
      <c r="G607" s="433"/>
      <c r="H607" s="433"/>
      <c r="I607" s="411"/>
      <c r="J607" s="37"/>
    </row>
    <row r="608" spans="2:10" x14ac:dyDescent="0.25">
      <c r="B608" s="37"/>
      <c r="C608" s="37"/>
      <c r="D608" s="37"/>
      <c r="E608" s="112"/>
      <c r="F608" s="37"/>
      <c r="G608" s="433"/>
      <c r="H608" s="433"/>
      <c r="I608" s="411"/>
      <c r="J608" s="37"/>
    </row>
    <row r="609" spans="2:10" x14ac:dyDescent="0.25">
      <c r="B609" s="37"/>
      <c r="C609" s="37"/>
      <c r="D609" s="37"/>
      <c r="E609" s="112"/>
      <c r="F609" s="37"/>
      <c r="G609" s="433"/>
      <c r="H609" s="433"/>
      <c r="I609" s="411"/>
      <c r="J609" s="37"/>
    </row>
    <row r="610" spans="2:10" x14ac:dyDescent="0.25">
      <c r="B610" s="37"/>
      <c r="C610" s="37"/>
      <c r="D610" s="37"/>
      <c r="E610" s="112"/>
      <c r="F610" s="37"/>
      <c r="G610" s="433"/>
      <c r="H610" s="433"/>
      <c r="I610" s="411"/>
      <c r="J610" s="37"/>
    </row>
    <row r="611" spans="2:10" x14ac:dyDescent="0.25">
      <c r="B611" s="37"/>
      <c r="C611" s="37"/>
      <c r="D611" s="37"/>
      <c r="E611" s="112"/>
      <c r="F611" s="37"/>
      <c r="G611" s="433"/>
      <c r="H611" s="433"/>
      <c r="I611" s="411"/>
      <c r="J611" s="37"/>
    </row>
    <row r="612" spans="2:10" x14ac:dyDescent="0.25">
      <c r="B612" s="37"/>
      <c r="C612" s="37"/>
      <c r="D612" s="37"/>
      <c r="E612" s="112"/>
      <c r="F612" s="37"/>
      <c r="G612" s="433"/>
      <c r="H612" s="433"/>
      <c r="I612" s="411"/>
      <c r="J612" s="37"/>
    </row>
    <row r="613" spans="2:10" x14ac:dyDescent="0.25">
      <c r="B613" s="37"/>
      <c r="C613" s="37"/>
      <c r="D613" s="37"/>
      <c r="E613" s="112"/>
      <c r="F613" s="37"/>
      <c r="G613" s="433"/>
      <c r="H613" s="433"/>
      <c r="I613" s="411"/>
      <c r="J613" s="37"/>
    </row>
    <row r="614" spans="2:10" x14ac:dyDescent="0.25">
      <c r="B614" s="37"/>
      <c r="C614" s="37"/>
      <c r="D614" s="37"/>
      <c r="E614" s="112"/>
      <c r="F614" s="37"/>
      <c r="G614" s="433"/>
      <c r="H614" s="433"/>
      <c r="I614" s="411"/>
      <c r="J614" s="37"/>
    </row>
    <row r="615" spans="2:10" x14ac:dyDescent="0.25">
      <c r="B615" s="37"/>
      <c r="C615" s="37"/>
      <c r="D615" s="37"/>
      <c r="E615" s="112"/>
      <c r="F615" s="37"/>
      <c r="G615" s="433"/>
      <c r="H615" s="433"/>
      <c r="I615" s="411"/>
      <c r="J615" s="37"/>
    </row>
    <row r="616" spans="2:10" x14ac:dyDescent="0.25">
      <c r="B616" s="37"/>
      <c r="C616" s="37"/>
      <c r="D616" s="37"/>
      <c r="E616" s="112"/>
      <c r="F616" s="37"/>
      <c r="G616" s="433"/>
      <c r="H616" s="433"/>
      <c r="I616" s="411"/>
      <c r="J616" s="37"/>
    </row>
    <row r="617" spans="2:10" x14ac:dyDescent="0.25">
      <c r="B617" s="37"/>
      <c r="C617" s="37"/>
      <c r="D617" s="37"/>
      <c r="E617" s="112"/>
      <c r="F617" s="37"/>
      <c r="G617" s="433"/>
      <c r="H617" s="433"/>
      <c r="I617" s="411"/>
      <c r="J617" s="37"/>
    </row>
    <row r="618" spans="2:10" x14ac:dyDescent="0.25">
      <c r="B618" s="37"/>
      <c r="C618" s="37"/>
      <c r="D618" s="37"/>
      <c r="E618" s="112"/>
      <c r="F618" s="37"/>
      <c r="G618" s="433"/>
      <c r="H618" s="433"/>
      <c r="I618" s="411"/>
      <c r="J618" s="37"/>
    </row>
    <row r="619" spans="2:10" x14ac:dyDescent="0.25">
      <c r="B619" s="37"/>
      <c r="C619" s="37"/>
      <c r="D619" s="37"/>
      <c r="E619" s="112"/>
      <c r="F619" s="37"/>
      <c r="G619" s="433"/>
      <c r="H619" s="433"/>
      <c r="I619" s="411"/>
      <c r="J619" s="37"/>
    </row>
    <row r="620" spans="2:10" x14ac:dyDescent="0.25">
      <c r="B620" s="37"/>
      <c r="C620" s="37"/>
      <c r="D620" s="37"/>
      <c r="E620" s="112"/>
      <c r="F620" s="37"/>
      <c r="G620" s="433"/>
      <c r="H620" s="433"/>
      <c r="I620" s="411"/>
      <c r="J620" s="37"/>
    </row>
    <row r="621" spans="2:10" x14ac:dyDescent="0.25">
      <c r="B621" s="37"/>
      <c r="C621" s="37"/>
      <c r="D621" s="37"/>
      <c r="E621" s="112"/>
      <c r="F621" s="37"/>
      <c r="G621" s="433"/>
      <c r="H621" s="433"/>
      <c r="I621" s="411"/>
      <c r="J621" s="37"/>
    </row>
    <row r="622" spans="2:10" x14ac:dyDescent="0.25">
      <c r="B622" s="37"/>
      <c r="C622" s="37"/>
      <c r="D622" s="37"/>
      <c r="E622" s="112"/>
      <c r="F622" s="37"/>
      <c r="G622" s="433"/>
      <c r="H622" s="433"/>
      <c r="I622" s="411"/>
      <c r="J622" s="37"/>
    </row>
    <row r="623" spans="2:10" x14ac:dyDescent="0.25">
      <c r="B623" s="37"/>
      <c r="C623" s="37"/>
      <c r="D623" s="37"/>
      <c r="E623" s="112"/>
      <c r="F623" s="37"/>
      <c r="G623" s="433"/>
      <c r="H623" s="433"/>
      <c r="I623" s="411"/>
      <c r="J623" s="37"/>
    </row>
    <row r="624" spans="2:10" x14ac:dyDescent="0.25">
      <c r="B624" s="37"/>
      <c r="C624" s="37"/>
      <c r="D624" s="37"/>
      <c r="E624" s="112"/>
      <c r="F624" s="37"/>
      <c r="G624" s="433"/>
      <c r="H624" s="433"/>
      <c r="I624" s="411"/>
      <c r="J624" s="37"/>
    </row>
    <row r="625" spans="2:10" x14ac:dyDescent="0.25">
      <c r="B625" s="37"/>
      <c r="C625" s="37"/>
      <c r="D625" s="37"/>
      <c r="E625" s="112"/>
      <c r="F625" s="37"/>
      <c r="G625" s="433"/>
      <c r="H625" s="433"/>
      <c r="I625" s="411"/>
      <c r="J625" s="37"/>
    </row>
    <row r="626" spans="2:10" x14ac:dyDescent="0.25">
      <c r="B626" s="37"/>
      <c r="C626" s="37"/>
      <c r="D626" s="37"/>
      <c r="E626" s="112"/>
      <c r="F626" s="37"/>
      <c r="G626" s="433"/>
      <c r="H626" s="433"/>
      <c r="I626" s="411"/>
      <c r="J626" s="37"/>
    </row>
    <row r="627" spans="2:10" x14ac:dyDescent="0.25">
      <c r="B627" s="37"/>
      <c r="C627" s="37"/>
      <c r="D627" s="37"/>
      <c r="E627" s="112"/>
      <c r="F627" s="37"/>
      <c r="G627" s="433"/>
      <c r="H627" s="433"/>
      <c r="I627" s="411"/>
      <c r="J627" s="37"/>
    </row>
    <row r="628" spans="2:10" x14ac:dyDescent="0.25">
      <c r="B628" s="37"/>
      <c r="C628" s="37"/>
      <c r="D628" s="37"/>
      <c r="E628" s="112"/>
      <c r="F628" s="37"/>
      <c r="G628" s="433"/>
      <c r="H628" s="433"/>
      <c r="I628" s="411"/>
      <c r="J628" s="37"/>
    </row>
    <row r="629" spans="2:10" x14ac:dyDescent="0.25">
      <c r="B629" s="37"/>
      <c r="C629" s="37"/>
      <c r="D629" s="37"/>
      <c r="E629" s="112"/>
      <c r="F629" s="37"/>
      <c r="G629" s="433"/>
      <c r="H629" s="433"/>
      <c r="I629" s="411"/>
      <c r="J629" s="37"/>
    </row>
    <row r="630" spans="2:10" x14ac:dyDescent="0.25">
      <c r="B630" s="37"/>
      <c r="C630" s="37"/>
      <c r="D630" s="37"/>
      <c r="E630" s="112"/>
      <c r="F630" s="37"/>
      <c r="G630" s="433"/>
      <c r="H630" s="433"/>
      <c r="I630" s="411"/>
      <c r="J630" s="37"/>
    </row>
    <row r="631" spans="2:10" x14ac:dyDescent="0.25">
      <c r="B631" s="37"/>
      <c r="C631" s="37"/>
      <c r="D631" s="37"/>
      <c r="E631" s="112"/>
      <c r="F631" s="37"/>
      <c r="G631" s="433"/>
      <c r="H631" s="433"/>
      <c r="I631" s="411"/>
      <c r="J631" s="37"/>
    </row>
    <row r="632" spans="2:10" x14ac:dyDescent="0.25">
      <c r="B632" s="37"/>
      <c r="C632" s="37"/>
      <c r="D632" s="37"/>
      <c r="E632" s="112"/>
      <c r="F632" s="37"/>
      <c r="G632" s="433"/>
      <c r="H632" s="433"/>
      <c r="I632" s="411"/>
      <c r="J632" s="37"/>
    </row>
    <row r="633" spans="2:10" x14ac:dyDescent="0.25">
      <c r="B633" s="37"/>
      <c r="C633" s="37"/>
      <c r="D633" s="37"/>
      <c r="E633" s="112"/>
      <c r="F633" s="37"/>
      <c r="G633" s="433"/>
      <c r="H633" s="433"/>
      <c r="I633" s="411"/>
      <c r="J633" s="37"/>
    </row>
    <row r="634" spans="2:10" x14ac:dyDescent="0.25">
      <c r="B634" s="37"/>
      <c r="C634" s="37"/>
      <c r="D634" s="37"/>
      <c r="E634" s="112"/>
      <c r="F634" s="37"/>
      <c r="G634" s="433"/>
      <c r="H634" s="433"/>
      <c r="I634" s="411"/>
      <c r="J634" s="37"/>
    </row>
    <row r="635" spans="2:10" x14ac:dyDescent="0.25">
      <c r="B635" s="37"/>
      <c r="C635" s="37"/>
      <c r="D635" s="37"/>
      <c r="E635" s="112"/>
      <c r="F635" s="37"/>
      <c r="G635" s="433"/>
      <c r="H635" s="433"/>
      <c r="I635" s="411"/>
      <c r="J635" s="37"/>
    </row>
    <row r="636" spans="2:10" x14ac:dyDescent="0.25">
      <c r="B636" s="37"/>
      <c r="C636" s="37"/>
      <c r="D636" s="37"/>
      <c r="E636" s="112"/>
      <c r="F636" s="37"/>
      <c r="G636" s="433"/>
      <c r="H636" s="433"/>
      <c r="I636" s="411"/>
      <c r="J636" s="37"/>
    </row>
    <row r="637" spans="2:10" x14ac:dyDescent="0.25">
      <c r="B637" s="37"/>
      <c r="C637" s="37"/>
      <c r="D637" s="37"/>
      <c r="E637" s="112"/>
      <c r="F637" s="37"/>
      <c r="G637" s="433"/>
      <c r="H637" s="433"/>
      <c r="I637" s="411"/>
      <c r="J637" s="37"/>
    </row>
    <row r="638" spans="2:10" x14ac:dyDescent="0.25">
      <c r="B638" s="37"/>
      <c r="C638" s="37"/>
      <c r="D638" s="37"/>
      <c r="E638" s="112"/>
      <c r="F638" s="37"/>
      <c r="G638" s="433"/>
      <c r="H638" s="433"/>
      <c r="I638" s="411"/>
      <c r="J638" s="37"/>
    </row>
    <row r="639" spans="2:10" x14ac:dyDescent="0.25">
      <c r="B639" s="37"/>
      <c r="C639" s="37"/>
      <c r="D639" s="37"/>
      <c r="E639" s="112"/>
      <c r="F639" s="37"/>
      <c r="G639" s="433"/>
      <c r="H639" s="433"/>
      <c r="I639" s="411"/>
      <c r="J639" s="37"/>
    </row>
    <row r="640" spans="2:10" x14ac:dyDescent="0.25">
      <c r="B640" s="37"/>
      <c r="C640" s="37"/>
      <c r="D640" s="37"/>
      <c r="E640" s="112"/>
      <c r="F640" s="37"/>
      <c r="G640" s="433"/>
      <c r="H640" s="433"/>
      <c r="I640" s="411"/>
      <c r="J640" s="37"/>
    </row>
    <row r="641" spans="2:10" x14ac:dyDescent="0.25">
      <c r="B641" s="37"/>
      <c r="C641" s="37"/>
      <c r="D641" s="37"/>
      <c r="E641" s="112"/>
      <c r="F641" s="37"/>
      <c r="G641" s="433"/>
      <c r="H641" s="433"/>
      <c r="I641" s="411"/>
      <c r="J641" s="37"/>
    </row>
    <row r="642" spans="2:10" x14ac:dyDescent="0.25">
      <c r="B642" s="37"/>
      <c r="C642" s="37"/>
      <c r="D642" s="37"/>
      <c r="E642" s="112"/>
      <c r="F642" s="37"/>
      <c r="G642" s="433"/>
      <c r="H642" s="433"/>
      <c r="I642" s="411"/>
      <c r="J642" s="37"/>
    </row>
    <row r="643" spans="2:10" x14ac:dyDescent="0.25">
      <c r="B643" s="37"/>
      <c r="C643" s="37"/>
      <c r="D643" s="37"/>
      <c r="E643" s="112"/>
      <c r="F643" s="37"/>
      <c r="G643" s="433"/>
      <c r="H643" s="433"/>
      <c r="I643" s="411"/>
      <c r="J643" s="37"/>
    </row>
    <row r="644" spans="2:10" x14ac:dyDescent="0.25">
      <c r="B644" s="37"/>
      <c r="C644" s="37"/>
      <c r="D644" s="37"/>
      <c r="E644" s="112"/>
      <c r="F644" s="37"/>
      <c r="G644" s="433"/>
      <c r="H644" s="433"/>
      <c r="I644" s="411"/>
      <c r="J644" s="37"/>
    </row>
    <row r="645" spans="2:10" x14ac:dyDescent="0.25">
      <c r="B645" s="37"/>
      <c r="C645" s="37"/>
      <c r="D645" s="37"/>
      <c r="E645" s="112"/>
      <c r="F645" s="37"/>
      <c r="G645" s="433"/>
      <c r="H645" s="433"/>
      <c r="I645" s="411"/>
      <c r="J645" s="37"/>
    </row>
    <row r="646" spans="2:10" x14ac:dyDescent="0.25">
      <c r="B646" s="37"/>
      <c r="C646" s="37"/>
      <c r="D646" s="37"/>
      <c r="E646" s="112"/>
      <c r="F646" s="37"/>
      <c r="G646" s="433"/>
      <c r="H646" s="433"/>
      <c r="I646" s="411"/>
      <c r="J646" s="37"/>
    </row>
    <row r="647" spans="2:10" x14ac:dyDescent="0.25">
      <c r="B647" s="37"/>
      <c r="C647" s="37"/>
      <c r="D647" s="37"/>
      <c r="E647" s="112"/>
      <c r="F647" s="37"/>
      <c r="G647" s="433"/>
      <c r="H647" s="433"/>
      <c r="I647" s="411"/>
      <c r="J647" s="37"/>
    </row>
    <row r="648" spans="2:10" x14ac:dyDescent="0.25">
      <c r="B648" s="37"/>
      <c r="C648" s="37"/>
      <c r="D648" s="37"/>
      <c r="E648" s="112"/>
      <c r="F648" s="37"/>
      <c r="G648" s="433"/>
      <c r="H648" s="433"/>
      <c r="I648" s="411"/>
      <c r="J648" s="37"/>
    </row>
    <row r="649" spans="2:10" x14ac:dyDescent="0.25">
      <c r="B649" s="37"/>
      <c r="C649" s="37"/>
      <c r="D649" s="37"/>
      <c r="E649" s="112"/>
      <c r="F649" s="37"/>
      <c r="G649" s="433"/>
      <c r="H649" s="433"/>
      <c r="I649" s="411"/>
      <c r="J649" s="37"/>
    </row>
    <row r="650" spans="2:10" x14ac:dyDescent="0.25">
      <c r="B650" s="37"/>
      <c r="C650" s="37"/>
      <c r="D650" s="37"/>
      <c r="E650" s="112"/>
      <c r="F650" s="37"/>
      <c r="G650" s="433"/>
      <c r="H650" s="433"/>
      <c r="I650" s="411"/>
      <c r="J650" s="37"/>
    </row>
    <row r="651" spans="2:10" x14ac:dyDescent="0.25">
      <c r="B651" s="37"/>
      <c r="C651" s="37"/>
      <c r="D651" s="37"/>
      <c r="E651" s="112"/>
      <c r="F651" s="37"/>
      <c r="G651" s="433"/>
      <c r="H651" s="433"/>
      <c r="I651" s="411"/>
      <c r="J651" s="37"/>
    </row>
    <row r="652" spans="2:10" x14ac:dyDescent="0.25">
      <c r="B652" s="37"/>
      <c r="C652" s="37"/>
      <c r="D652" s="37"/>
      <c r="E652" s="112"/>
      <c r="F652" s="37"/>
      <c r="G652" s="433"/>
      <c r="H652" s="433"/>
      <c r="I652" s="411"/>
      <c r="J652" s="37"/>
    </row>
    <row r="653" spans="2:10" x14ac:dyDescent="0.25">
      <c r="B653" s="37"/>
      <c r="C653" s="37"/>
      <c r="D653" s="37"/>
      <c r="E653" s="112"/>
      <c r="F653" s="37"/>
      <c r="G653" s="433"/>
      <c r="H653" s="433"/>
      <c r="I653" s="411"/>
      <c r="J653" s="37"/>
    </row>
    <row r="654" spans="2:10" x14ac:dyDescent="0.25">
      <c r="B654" s="37"/>
      <c r="C654" s="37"/>
      <c r="D654" s="37"/>
      <c r="E654" s="112"/>
      <c r="F654" s="37"/>
      <c r="G654" s="433"/>
      <c r="H654" s="433"/>
      <c r="I654" s="411"/>
      <c r="J654" s="37"/>
    </row>
    <row r="655" spans="2:10" x14ac:dyDescent="0.25">
      <c r="B655" s="37"/>
      <c r="C655" s="37"/>
      <c r="D655" s="37"/>
      <c r="E655" s="112"/>
      <c r="F655" s="37"/>
      <c r="G655" s="433"/>
      <c r="H655" s="433"/>
      <c r="I655" s="411"/>
      <c r="J655" s="37"/>
    </row>
    <row r="656" spans="2:10" x14ac:dyDescent="0.25">
      <c r="B656" s="37"/>
      <c r="C656" s="37"/>
      <c r="D656" s="37"/>
      <c r="E656" s="112"/>
      <c r="F656" s="37"/>
      <c r="G656" s="433"/>
      <c r="H656" s="433"/>
      <c r="I656" s="411"/>
      <c r="J656" s="37"/>
    </row>
    <row r="657" spans="2:10" x14ac:dyDescent="0.25">
      <c r="B657" s="37"/>
      <c r="C657" s="37"/>
      <c r="D657" s="37"/>
      <c r="E657" s="112"/>
      <c r="F657" s="37"/>
      <c r="G657" s="433"/>
      <c r="H657" s="433"/>
      <c r="I657" s="411"/>
      <c r="J657" s="37"/>
    </row>
    <row r="658" spans="2:10" x14ac:dyDescent="0.25">
      <c r="B658" s="37"/>
      <c r="C658" s="37"/>
      <c r="D658" s="37"/>
      <c r="E658" s="112"/>
      <c r="F658" s="37"/>
      <c r="G658" s="433"/>
      <c r="H658" s="433"/>
      <c r="I658" s="411"/>
      <c r="J658" s="37"/>
    </row>
    <row r="659" spans="2:10" x14ac:dyDescent="0.25">
      <c r="B659" s="37"/>
      <c r="C659" s="37"/>
      <c r="D659" s="37"/>
      <c r="E659" s="112"/>
      <c r="F659" s="37"/>
      <c r="G659" s="433"/>
      <c r="H659" s="433"/>
      <c r="I659" s="411"/>
      <c r="J659" s="37"/>
    </row>
    <row r="660" spans="2:10" x14ac:dyDescent="0.25">
      <c r="B660" s="37"/>
      <c r="C660" s="37"/>
      <c r="D660" s="37"/>
      <c r="E660" s="112"/>
      <c r="F660" s="37"/>
      <c r="G660" s="433"/>
      <c r="H660" s="433"/>
      <c r="I660" s="411"/>
      <c r="J660" s="37"/>
    </row>
    <row r="661" spans="2:10" x14ac:dyDescent="0.25">
      <c r="B661" s="37"/>
      <c r="C661" s="37"/>
      <c r="D661" s="37"/>
      <c r="E661" s="112"/>
      <c r="F661" s="37"/>
      <c r="G661" s="433"/>
      <c r="H661" s="433"/>
      <c r="I661" s="411"/>
      <c r="J661" s="37"/>
    </row>
    <row r="662" spans="2:10" x14ac:dyDescent="0.25">
      <c r="B662" s="37"/>
      <c r="C662" s="37"/>
      <c r="D662" s="37"/>
      <c r="E662" s="112"/>
      <c r="F662" s="37"/>
      <c r="G662" s="433"/>
      <c r="H662" s="433"/>
      <c r="I662" s="411"/>
      <c r="J662" s="37"/>
    </row>
    <row r="663" spans="2:10" x14ac:dyDescent="0.25">
      <c r="B663" s="37"/>
      <c r="C663" s="37"/>
      <c r="D663" s="37"/>
      <c r="E663" s="112"/>
      <c r="F663" s="37"/>
      <c r="G663" s="433"/>
      <c r="H663" s="433"/>
      <c r="I663" s="411"/>
      <c r="J663" s="37"/>
    </row>
    <row r="664" spans="2:10" x14ac:dyDescent="0.25">
      <c r="B664" s="37"/>
      <c r="C664" s="37"/>
      <c r="D664" s="37"/>
      <c r="E664" s="112"/>
      <c r="F664" s="37"/>
      <c r="G664" s="433"/>
      <c r="H664" s="433"/>
      <c r="I664" s="411"/>
      <c r="J664" s="37"/>
    </row>
    <row r="665" spans="2:10" x14ac:dyDescent="0.25">
      <c r="B665" s="37"/>
      <c r="C665" s="37"/>
      <c r="D665" s="37"/>
      <c r="E665" s="112"/>
      <c r="F665" s="37"/>
      <c r="G665" s="433"/>
      <c r="H665" s="433"/>
      <c r="I665" s="411"/>
      <c r="J665" s="37"/>
    </row>
    <row r="666" spans="2:10" x14ac:dyDescent="0.25">
      <c r="B666" s="37"/>
      <c r="C666" s="37"/>
      <c r="D666" s="37"/>
      <c r="E666" s="112"/>
      <c r="F666" s="37"/>
      <c r="G666" s="433"/>
      <c r="H666" s="433"/>
      <c r="I666" s="411"/>
      <c r="J666" s="37"/>
    </row>
    <row r="667" spans="2:10" x14ac:dyDescent="0.25">
      <c r="B667" s="37"/>
      <c r="C667" s="37"/>
      <c r="D667" s="37"/>
      <c r="E667" s="112"/>
      <c r="F667" s="37"/>
      <c r="G667" s="433"/>
      <c r="H667" s="433"/>
      <c r="I667" s="411"/>
      <c r="J667" s="37"/>
    </row>
    <row r="668" spans="2:10" x14ac:dyDescent="0.25">
      <c r="B668" s="37"/>
      <c r="C668" s="37"/>
      <c r="D668" s="37"/>
      <c r="E668" s="112"/>
      <c r="F668" s="37"/>
      <c r="G668" s="433"/>
      <c r="H668" s="433"/>
      <c r="I668" s="411"/>
      <c r="J668" s="37"/>
    </row>
    <row r="669" spans="2:10" x14ac:dyDescent="0.25">
      <c r="B669" s="37"/>
      <c r="C669" s="37"/>
      <c r="D669" s="37"/>
      <c r="E669" s="112"/>
      <c r="F669" s="37"/>
      <c r="G669" s="433"/>
      <c r="H669" s="433"/>
      <c r="I669" s="411"/>
      <c r="J669" s="37"/>
    </row>
    <row r="670" spans="2:10" x14ac:dyDescent="0.25">
      <c r="B670" s="37"/>
      <c r="C670" s="37"/>
      <c r="D670" s="37"/>
      <c r="E670" s="112"/>
      <c r="F670" s="37"/>
      <c r="G670" s="433"/>
      <c r="H670" s="433"/>
      <c r="I670" s="411"/>
      <c r="J670" s="37"/>
    </row>
    <row r="671" spans="2:10" x14ac:dyDescent="0.25">
      <c r="B671" s="37"/>
      <c r="C671" s="37"/>
      <c r="D671" s="37"/>
      <c r="E671" s="112"/>
      <c r="F671" s="37"/>
      <c r="G671" s="433"/>
      <c r="H671" s="433"/>
      <c r="I671" s="411"/>
      <c r="J671" s="37"/>
    </row>
    <row r="672" spans="2:10" x14ac:dyDescent="0.25">
      <c r="B672" s="37"/>
      <c r="C672" s="37"/>
      <c r="D672" s="37"/>
      <c r="E672" s="112"/>
      <c r="F672" s="37"/>
      <c r="G672" s="433"/>
      <c r="H672" s="433"/>
      <c r="I672" s="411"/>
      <c r="J672" s="37"/>
    </row>
    <row r="673" spans="2:10" x14ac:dyDescent="0.25">
      <c r="B673" s="37"/>
      <c r="C673" s="37"/>
      <c r="D673" s="37"/>
      <c r="E673" s="112"/>
      <c r="F673" s="37"/>
      <c r="G673" s="433"/>
      <c r="H673" s="433"/>
      <c r="I673" s="411"/>
      <c r="J673" s="37"/>
    </row>
    <row r="674" spans="2:10" x14ac:dyDescent="0.25">
      <c r="B674" s="37"/>
      <c r="C674" s="37"/>
      <c r="D674" s="37"/>
      <c r="E674" s="112"/>
      <c r="F674" s="37"/>
      <c r="G674" s="433"/>
      <c r="H674" s="433"/>
      <c r="I674" s="411"/>
      <c r="J674" s="37"/>
    </row>
    <row r="675" spans="2:10" x14ac:dyDescent="0.25">
      <c r="B675" s="37"/>
      <c r="C675" s="37"/>
      <c r="D675" s="37"/>
      <c r="E675" s="112"/>
      <c r="F675" s="37"/>
      <c r="G675" s="433"/>
      <c r="H675" s="433"/>
      <c r="I675" s="411"/>
      <c r="J675" s="37"/>
    </row>
    <row r="676" spans="2:10" x14ac:dyDescent="0.25">
      <c r="B676" s="37"/>
      <c r="C676" s="37"/>
      <c r="D676" s="37"/>
      <c r="E676" s="112"/>
      <c r="F676" s="37"/>
      <c r="G676" s="433"/>
      <c r="H676" s="433"/>
      <c r="I676" s="411"/>
      <c r="J676" s="37"/>
    </row>
    <row r="677" spans="2:10" x14ac:dyDescent="0.25">
      <c r="B677" s="37"/>
      <c r="C677" s="37"/>
      <c r="D677" s="37"/>
      <c r="E677" s="112"/>
      <c r="F677" s="37"/>
      <c r="G677" s="433"/>
      <c r="H677" s="433"/>
      <c r="I677" s="411"/>
      <c r="J677" s="37"/>
    </row>
    <row r="678" spans="2:10" x14ac:dyDescent="0.25">
      <c r="B678" s="37"/>
      <c r="C678" s="37"/>
      <c r="D678" s="37"/>
      <c r="E678" s="112"/>
      <c r="F678" s="37"/>
      <c r="G678" s="433"/>
      <c r="H678" s="433"/>
      <c r="I678" s="411"/>
      <c r="J678" s="37"/>
    </row>
    <row r="679" spans="2:10" x14ac:dyDescent="0.25">
      <c r="B679" s="37"/>
      <c r="C679" s="37"/>
      <c r="D679" s="37"/>
      <c r="E679" s="112"/>
      <c r="F679" s="37"/>
      <c r="G679" s="433"/>
      <c r="H679" s="433"/>
      <c r="I679" s="411"/>
      <c r="J679" s="37"/>
    </row>
    <row r="680" spans="2:10" x14ac:dyDescent="0.25">
      <c r="B680" s="37"/>
      <c r="C680" s="37"/>
      <c r="D680" s="37"/>
      <c r="E680" s="112"/>
      <c r="F680" s="37"/>
      <c r="G680" s="433"/>
      <c r="H680" s="433"/>
      <c r="I680" s="411"/>
      <c r="J680" s="37"/>
    </row>
    <row r="681" spans="2:10" x14ac:dyDescent="0.25">
      <c r="B681" s="37"/>
      <c r="C681" s="37"/>
      <c r="D681" s="37"/>
      <c r="E681" s="112"/>
      <c r="F681" s="37"/>
      <c r="G681" s="433"/>
      <c r="H681" s="433"/>
      <c r="I681" s="411"/>
      <c r="J681" s="37"/>
    </row>
    <row r="682" spans="2:10" x14ac:dyDescent="0.25">
      <c r="B682" s="37"/>
      <c r="C682" s="37"/>
      <c r="D682" s="37"/>
      <c r="E682" s="112"/>
      <c r="F682" s="37"/>
      <c r="G682" s="433"/>
      <c r="H682" s="433"/>
      <c r="I682" s="411"/>
      <c r="J682" s="37"/>
    </row>
    <row r="683" spans="2:10" x14ac:dyDescent="0.25">
      <c r="B683" s="37"/>
      <c r="C683" s="37"/>
      <c r="D683" s="37"/>
      <c r="E683" s="112"/>
      <c r="F683" s="37"/>
      <c r="G683" s="433"/>
      <c r="H683" s="433"/>
      <c r="I683" s="411"/>
      <c r="J683" s="37"/>
    </row>
    <row r="684" spans="2:10" x14ac:dyDescent="0.25">
      <c r="B684" s="37"/>
      <c r="C684" s="37"/>
      <c r="D684" s="37"/>
      <c r="E684" s="112"/>
      <c r="F684" s="37"/>
      <c r="G684" s="433"/>
      <c r="H684" s="433"/>
      <c r="I684" s="411"/>
      <c r="J684" s="37"/>
    </row>
    <row r="685" spans="2:10" x14ac:dyDescent="0.25">
      <c r="B685" s="37"/>
      <c r="C685" s="37"/>
      <c r="D685" s="37"/>
      <c r="E685" s="112"/>
      <c r="F685" s="37"/>
      <c r="G685" s="433"/>
      <c r="H685" s="433"/>
      <c r="I685" s="411"/>
      <c r="J685" s="37"/>
    </row>
    <row r="686" spans="2:10" x14ac:dyDescent="0.25">
      <c r="B686" s="37"/>
      <c r="C686" s="37"/>
      <c r="D686" s="37"/>
      <c r="E686" s="112"/>
      <c r="F686" s="37"/>
      <c r="G686" s="433"/>
      <c r="H686" s="433"/>
      <c r="I686" s="411"/>
      <c r="J686" s="37"/>
    </row>
    <row r="687" spans="2:10" x14ac:dyDescent="0.25">
      <c r="B687" s="37"/>
      <c r="C687" s="37"/>
      <c r="D687" s="37"/>
      <c r="E687" s="112"/>
      <c r="F687" s="37"/>
      <c r="G687" s="433"/>
      <c r="H687" s="433"/>
      <c r="I687" s="411"/>
      <c r="J687" s="37"/>
    </row>
    <row r="688" spans="2:10" x14ac:dyDescent="0.25">
      <c r="B688" s="37"/>
      <c r="C688" s="37"/>
      <c r="D688" s="37"/>
      <c r="E688" s="112"/>
      <c r="F688" s="37"/>
      <c r="G688" s="433"/>
      <c r="H688" s="433"/>
      <c r="I688" s="411"/>
      <c r="J688" s="37"/>
    </row>
    <row r="689" spans="2:10" x14ac:dyDescent="0.25">
      <c r="B689" s="37"/>
      <c r="C689" s="37"/>
      <c r="D689" s="37"/>
      <c r="E689" s="112"/>
      <c r="F689" s="37"/>
      <c r="G689" s="433"/>
      <c r="H689" s="433"/>
      <c r="I689" s="411"/>
      <c r="J689" s="37"/>
    </row>
    <row r="690" spans="2:10" x14ac:dyDescent="0.25">
      <c r="B690" s="37"/>
      <c r="C690" s="37"/>
      <c r="D690" s="37"/>
      <c r="E690" s="112"/>
      <c r="F690" s="37"/>
      <c r="G690" s="433"/>
      <c r="H690" s="433"/>
      <c r="I690" s="411"/>
      <c r="J690" s="37"/>
    </row>
    <row r="691" spans="2:10" x14ac:dyDescent="0.25">
      <c r="B691" s="37"/>
      <c r="C691" s="37"/>
      <c r="D691" s="37"/>
      <c r="E691" s="112"/>
      <c r="F691" s="37"/>
      <c r="G691" s="433"/>
      <c r="H691" s="433"/>
      <c r="I691" s="411"/>
      <c r="J691" s="37"/>
    </row>
    <row r="692" spans="2:10" x14ac:dyDescent="0.25">
      <c r="B692" s="37"/>
      <c r="C692" s="37"/>
      <c r="D692" s="37"/>
      <c r="E692" s="112"/>
      <c r="F692" s="37"/>
      <c r="G692" s="433"/>
      <c r="H692" s="433"/>
      <c r="I692" s="411"/>
      <c r="J692" s="37"/>
    </row>
    <row r="693" spans="2:10" x14ac:dyDescent="0.25">
      <c r="B693" s="37"/>
      <c r="C693" s="37"/>
      <c r="D693" s="37"/>
      <c r="E693" s="112"/>
      <c r="F693" s="37"/>
      <c r="G693" s="433"/>
      <c r="H693" s="433"/>
      <c r="I693" s="411"/>
      <c r="J693" s="37"/>
    </row>
    <row r="694" spans="2:10" x14ac:dyDescent="0.25">
      <c r="B694" s="37"/>
      <c r="C694" s="37"/>
      <c r="D694" s="37"/>
      <c r="E694" s="112"/>
      <c r="F694" s="37"/>
      <c r="G694" s="433"/>
      <c r="H694" s="433"/>
      <c r="I694" s="411"/>
      <c r="J694" s="37"/>
    </row>
    <row r="695" spans="2:10" x14ac:dyDescent="0.25">
      <c r="B695" s="37"/>
      <c r="C695" s="37"/>
      <c r="D695" s="37"/>
      <c r="E695" s="112"/>
      <c r="F695" s="37"/>
      <c r="G695" s="433"/>
      <c r="H695" s="433"/>
      <c r="I695" s="411"/>
      <c r="J695" s="37"/>
    </row>
    <row r="696" spans="2:10" x14ac:dyDescent="0.25">
      <c r="B696" s="37"/>
      <c r="C696" s="37"/>
      <c r="D696" s="37"/>
      <c r="E696" s="112"/>
      <c r="F696" s="37"/>
      <c r="G696" s="433"/>
      <c r="H696" s="433"/>
      <c r="I696" s="411"/>
      <c r="J696" s="37"/>
    </row>
    <row r="697" spans="2:10" x14ac:dyDescent="0.25">
      <c r="B697" s="37"/>
      <c r="C697" s="37"/>
      <c r="D697" s="37"/>
      <c r="E697" s="112"/>
      <c r="F697" s="37"/>
      <c r="G697" s="433"/>
      <c r="H697" s="433"/>
      <c r="I697" s="411"/>
      <c r="J697" s="37"/>
    </row>
    <row r="698" spans="2:10" x14ac:dyDescent="0.25">
      <c r="B698" s="37"/>
      <c r="C698" s="37"/>
      <c r="D698" s="37"/>
      <c r="E698" s="112"/>
      <c r="F698" s="37"/>
      <c r="G698" s="433"/>
      <c r="H698" s="433"/>
      <c r="I698" s="411"/>
      <c r="J698" s="37"/>
    </row>
    <row r="699" spans="2:10" x14ac:dyDescent="0.25">
      <c r="B699" s="37"/>
      <c r="C699" s="37"/>
      <c r="D699" s="37"/>
      <c r="E699" s="112"/>
      <c r="F699" s="37"/>
      <c r="G699" s="433"/>
      <c r="H699" s="433"/>
      <c r="I699" s="411"/>
      <c r="J699" s="37"/>
    </row>
    <row r="700" spans="2:10" x14ac:dyDescent="0.25">
      <c r="B700" s="37"/>
      <c r="C700" s="37"/>
      <c r="D700" s="37"/>
      <c r="E700" s="112"/>
      <c r="F700" s="37"/>
      <c r="G700" s="433"/>
      <c r="H700" s="433"/>
      <c r="I700" s="411"/>
      <c r="J700" s="37"/>
    </row>
    <row r="701" spans="2:10" x14ac:dyDescent="0.25">
      <c r="B701" s="37"/>
      <c r="C701" s="37"/>
      <c r="D701" s="37"/>
      <c r="E701" s="112"/>
      <c r="F701" s="37"/>
      <c r="G701" s="433"/>
      <c r="H701" s="433"/>
      <c r="I701" s="411"/>
      <c r="J701" s="37"/>
    </row>
    <row r="702" spans="2:10" x14ac:dyDescent="0.25">
      <c r="B702" s="37"/>
      <c r="C702" s="37"/>
      <c r="D702" s="37"/>
      <c r="E702" s="112"/>
      <c r="F702" s="37"/>
      <c r="G702" s="433"/>
      <c r="H702" s="433"/>
      <c r="I702" s="411"/>
      <c r="J702" s="37"/>
    </row>
    <row r="703" spans="2:10" x14ac:dyDescent="0.25">
      <c r="B703" s="37"/>
      <c r="C703" s="37"/>
      <c r="D703" s="37"/>
      <c r="E703" s="112"/>
      <c r="F703" s="37"/>
      <c r="G703" s="433"/>
      <c r="H703" s="433"/>
      <c r="I703" s="411"/>
      <c r="J703" s="37"/>
    </row>
    <row r="704" spans="2:10" x14ac:dyDescent="0.25">
      <c r="B704" s="37"/>
      <c r="C704" s="37"/>
      <c r="D704" s="37"/>
      <c r="E704" s="112"/>
      <c r="F704" s="37"/>
      <c r="G704" s="433"/>
      <c r="H704" s="433"/>
      <c r="I704" s="411"/>
      <c r="J704" s="37"/>
    </row>
    <row r="705" spans="2:10" x14ac:dyDescent="0.25">
      <c r="B705" s="37"/>
      <c r="C705" s="37"/>
      <c r="D705" s="37"/>
      <c r="E705" s="112"/>
      <c r="F705" s="37"/>
      <c r="G705" s="433"/>
      <c r="H705" s="433"/>
      <c r="I705" s="411"/>
      <c r="J705" s="37"/>
    </row>
    <row r="706" spans="2:10" x14ac:dyDescent="0.25">
      <c r="B706" s="37"/>
      <c r="C706" s="37"/>
      <c r="D706" s="37"/>
      <c r="E706" s="112"/>
      <c r="F706" s="37"/>
      <c r="G706" s="433"/>
      <c r="H706" s="433"/>
      <c r="I706" s="411"/>
      <c r="J706" s="37"/>
    </row>
    <row r="707" spans="2:10" x14ac:dyDescent="0.25">
      <c r="B707" s="37"/>
      <c r="C707" s="37"/>
      <c r="D707" s="37"/>
      <c r="E707" s="112"/>
      <c r="F707" s="37"/>
      <c r="G707" s="433"/>
      <c r="H707" s="433"/>
      <c r="I707" s="411"/>
      <c r="J707" s="37"/>
    </row>
    <row r="708" spans="2:10" x14ac:dyDescent="0.25">
      <c r="B708" s="37"/>
      <c r="C708" s="37"/>
      <c r="D708" s="37"/>
      <c r="E708" s="112"/>
      <c r="F708" s="37"/>
      <c r="G708" s="433"/>
      <c r="H708" s="433"/>
      <c r="I708" s="411"/>
      <c r="J708" s="37"/>
    </row>
    <row r="709" spans="2:10" x14ac:dyDescent="0.25">
      <c r="B709" s="37"/>
      <c r="C709" s="37"/>
      <c r="D709" s="37"/>
      <c r="E709" s="112"/>
      <c r="F709" s="37"/>
      <c r="G709" s="433"/>
      <c r="H709" s="433"/>
      <c r="I709" s="411"/>
      <c r="J709" s="37"/>
    </row>
    <row r="710" spans="2:10" x14ac:dyDescent="0.25">
      <c r="B710" s="37"/>
      <c r="C710" s="37"/>
      <c r="D710" s="37"/>
      <c r="E710" s="112"/>
      <c r="F710" s="37"/>
      <c r="G710" s="433"/>
      <c r="H710" s="433"/>
      <c r="I710" s="411"/>
      <c r="J710" s="37"/>
    </row>
    <row r="711" spans="2:10" x14ac:dyDescent="0.25">
      <c r="B711" s="37"/>
      <c r="C711" s="37"/>
      <c r="D711" s="37"/>
      <c r="E711" s="112"/>
      <c r="F711" s="37"/>
      <c r="G711" s="433"/>
      <c r="H711" s="433"/>
      <c r="I711" s="411"/>
      <c r="J711" s="37"/>
    </row>
    <row r="712" spans="2:10" x14ac:dyDescent="0.25">
      <c r="B712" s="37"/>
      <c r="C712" s="37"/>
      <c r="D712" s="37"/>
      <c r="E712" s="112"/>
      <c r="F712" s="37"/>
      <c r="G712" s="433"/>
      <c r="H712" s="433"/>
      <c r="I712" s="411"/>
      <c r="J712" s="37"/>
    </row>
    <row r="713" spans="2:10" x14ac:dyDescent="0.25">
      <c r="B713" s="37"/>
      <c r="C713" s="37"/>
      <c r="D713" s="37"/>
      <c r="E713" s="112"/>
      <c r="F713" s="37"/>
      <c r="G713" s="433"/>
      <c r="H713" s="433"/>
      <c r="I713" s="411"/>
      <c r="J713" s="37"/>
    </row>
    <row r="714" spans="2:10" x14ac:dyDescent="0.25">
      <c r="B714" s="37"/>
      <c r="C714" s="37"/>
      <c r="D714" s="37"/>
      <c r="E714" s="112"/>
      <c r="F714" s="37"/>
      <c r="G714" s="433"/>
      <c r="H714" s="433"/>
      <c r="I714" s="411"/>
      <c r="J714" s="37"/>
    </row>
    <row r="715" spans="2:10" x14ac:dyDescent="0.25">
      <c r="B715" s="37"/>
      <c r="C715" s="37"/>
      <c r="D715" s="37"/>
      <c r="E715" s="112"/>
      <c r="F715" s="37"/>
      <c r="G715" s="433"/>
      <c r="H715" s="433"/>
      <c r="I715" s="411"/>
      <c r="J715" s="37"/>
    </row>
    <row r="716" spans="2:10" x14ac:dyDescent="0.25">
      <c r="B716" s="37"/>
      <c r="C716" s="37"/>
      <c r="D716" s="37"/>
      <c r="E716" s="112"/>
      <c r="F716" s="37"/>
      <c r="G716" s="433"/>
      <c r="H716" s="433"/>
      <c r="I716" s="411"/>
      <c r="J716" s="37"/>
    </row>
    <row r="717" spans="2:10" x14ac:dyDescent="0.25">
      <c r="B717" s="37"/>
      <c r="C717" s="37"/>
      <c r="D717" s="37"/>
      <c r="E717" s="112"/>
      <c r="F717" s="37"/>
      <c r="G717" s="433"/>
      <c r="H717" s="433"/>
      <c r="I717" s="411"/>
      <c r="J717" s="37"/>
    </row>
    <row r="718" spans="2:10" x14ac:dyDescent="0.25">
      <c r="B718" s="37"/>
      <c r="C718" s="37"/>
      <c r="D718" s="37"/>
      <c r="E718" s="112"/>
      <c r="F718" s="37"/>
      <c r="G718" s="433"/>
      <c r="H718" s="433"/>
      <c r="I718" s="411"/>
      <c r="J718" s="37"/>
    </row>
    <row r="719" spans="2:10" x14ac:dyDescent="0.25">
      <c r="B719" s="37"/>
      <c r="C719" s="37"/>
      <c r="D719" s="37"/>
      <c r="E719" s="112"/>
      <c r="F719" s="37"/>
      <c r="G719" s="433"/>
      <c r="H719" s="433"/>
      <c r="I719" s="411"/>
      <c r="J719" s="37"/>
    </row>
    <row r="720" spans="2:10" x14ac:dyDescent="0.25">
      <c r="B720" s="37"/>
      <c r="C720" s="37"/>
      <c r="D720" s="37"/>
      <c r="E720" s="112"/>
      <c r="F720" s="37"/>
      <c r="G720" s="433"/>
      <c r="H720" s="433"/>
      <c r="I720" s="411"/>
      <c r="J720" s="37"/>
    </row>
    <row r="721" spans="2:10" x14ac:dyDescent="0.25">
      <c r="B721" s="37"/>
      <c r="C721" s="37"/>
      <c r="D721" s="37"/>
      <c r="E721" s="112"/>
      <c r="F721" s="37"/>
      <c r="G721" s="433"/>
      <c r="H721" s="433"/>
      <c r="I721" s="411"/>
      <c r="J721" s="37"/>
    </row>
    <row r="722" spans="2:10" x14ac:dyDescent="0.25">
      <c r="B722" s="37"/>
      <c r="C722" s="37"/>
      <c r="D722" s="37"/>
      <c r="E722" s="112"/>
      <c r="F722" s="37"/>
      <c r="G722" s="433"/>
      <c r="H722" s="433"/>
      <c r="I722" s="411"/>
      <c r="J722" s="37"/>
    </row>
    <row r="723" spans="2:10" x14ac:dyDescent="0.25">
      <c r="B723" s="37"/>
      <c r="C723" s="37"/>
      <c r="D723" s="37"/>
      <c r="E723" s="112"/>
      <c r="F723" s="37"/>
      <c r="G723" s="433"/>
      <c r="H723" s="433"/>
      <c r="I723" s="411"/>
      <c r="J723" s="37"/>
    </row>
    <row r="724" spans="2:10" x14ac:dyDescent="0.25">
      <c r="B724" s="37"/>
      <c r="C724" s="37"/>
      <c r="D724" s="37"/>
      <c r="E724" s="112"/>
      <c r="F724" s="37"/>
      <c r="G724" s="433"/>
      <c r="H724" s="433"/>
      <c r="I724" s="411"/>
      <c r="J724" s="37"/>
    </row>
    <row r="725" spans="2:10" x14ac:dyDescent="0.25">
      <c r="B725" s="37"/>
      <c r="C725" s="37"/>
      <c r="D725" s="37"/>
      <c r="E725" s="112"/>
      <c r="F725" s="37"/>
      <c r="G725" s="433"/>
      <c r="H725" s="433"/>
      <c r="I725" s="411"/>
      <c r="J725" s="37"/>
    </row>
    <row r="726" spans="2:10" x14ac:dyDescent="0.25">
      <c r="B726" s="37"/>
      <c r="C726" s="37"/>
      <c r="D726" s="37"/>
      <c r="E726" s="112"/>
      <c r="F726" s="37"/>
      <c r="G726" s="433"/>
      <c r="H726" s="433"/>
      <c r="I726" s="411"/>
      <c r="J726" s="37"/>
    </row>
    <row r="727" spans="2:10" x14ac:dyDescent="0.25">
      <c r="B727" s="37"/>
      <c r="C727" s="37"/>
      <c r="D727" s="37"/>
      <c r="E727" s="112"/>
      <c r="F727" s="37"/>
      <c r="G727" s="433"/>
      <c r="H727" s="433"/>
      <c r="I727" s="411"/>
      <c r="J727" s="37"/>
    </row>
    <row r="728" spans="2:10" x14ac:dyDescent="0.25">
      <c r="B728" s="37"/>
      <c r="C728" s="37"/>
      <c r="D728" s="37"/>
      <c r="E728" s="112"/>
      <c r="F728" s="37"/>
      <c r="G728" s="433"/>
      <c r="H728" s="433"/>
      <c r="I728" s="411"/>
      <c r="J728" s="37"/>
    </row>
    <row r="729" spans="2:10" x14ac:dyDescent="0.25">
      <c r="B729" s="37"/>
      <c r="C729" s="37"/>
      <c r="D729" s="37"/>
      <c r="E729" s="112"/>
      <c r="F729" s="37"/>
      <c r="G729" s="433"/>
      <c r="H729" s="433"/>
      <c r="I729" s="411"/>
      <c r="J729" s="37"/>
    </row>
    <row r="730" spans="2:10" x14ac:dyDescent="0.25">
      <c r="B730" s="37"/>
      <c r="C730" s="37"/>
      <c r="D730" s="37"/>
      <c r="E730" s="112"/>
      <c r="F730" s="37"/>
      <c r="G730" s="433"/>
      <c r="H730" s="433"/>
      <c r="I730" s="411"/>
      <c r="J730" s="37"/>
    </row>
    <row r="731" spans="2:10" x14ac:dyDescent="0.25">
      <c r="B731" s="37"/>
      <c r="C731" s="37"/>
      <c r="D731" s="37"/>
      <c r="E731" s="112"/>
      <c r="F731" s="37"/>
      <c r="G731" s="433"/>
      <c r="H731" s="433"/>
      <c r="I731" s="411"/>
      <c r="J731" s="37"/>
    </row>
    <row r="732" spans="2:10" x14ac:dyDescent="0.25">
      <c r="B732" s="37"/>
      <c r="C732" s="37"/>
      <c r="D732" s="37"/>
      <c r="E732" s="112"/>
      <c r="F732" s="37"/>
      <c r="G732" s="433"/>
      <c r="H732" s="433"/>
      <c r="I732" s="411"/>
      <c r="J732" s="37"/>
    </row>
    <row r="733" spans="2:10" x14ac:dyDescent="0.25">
      <c r="B733" s="37"/>
      <c r="C733" s="37"/>
      <c r="D733" s="37"/>
      <c r="E733" s="112"/>
      <c r="F733" s="37"/>
      <c r="G733" s="433"/>
      <c r="H733" s="433"/>
      <c r="I733" s="411"/>
      <c r="J733" s="37"/>
    </row>
    <row r="734" spans="2:10" x14ac:dyDescent="0.25">
      <c r="B734" s="37"/>
      <c r="C734" s="37"/>
      <c r="D734" s="37"/>
      <c r="E734" s="112"/>
      <c r="F734" s="37"/>
      <c r="G734" s="433"/>
      <c r="H734" s="433"/>
      <c r="I734" s="411"/>
      <c r="J734" s="37"/>
    </row>
    <row r="735" spans="2:10" x14ac:dyDescent="0.25">
      <c r="B735" s="37"/>
      <c r="C735" s="37"/>
      <c r="D735" s="37"/>
      <c r="E735" s="112"/>
      <c r="F735" s="37"/>
      <c r="G735" s="433"/>
      <c r="H735" s="433"/>
      <c r="I735" s="411"/>
      <c r="J735" s="37"/>
    </row>
    <row r="736" spans="2:10" x14ac:dyDescent="0.25">
      <c r="B736" s="37"/>
      <c r="C736" s="37"/>
      <c r="D736" s="37"/>
      <c r="E736" s="112"/>
      <c r="F736" s="37"/>
      <c r="G736" s="433"/>
      <c r="H736" s="433"/>
      <c r="I736" s="411"/>
      <c r="J736" s="37"/>
    </row>
    <row r="737" spans="2:10" x14ac:dyDescent="0.25">
      <c r="B737" s="37"/>
      <c r="C737" s="37"/>
      <c r="D737" s="37"/>
      <c r="E737" s="112"/>
      <c r="F737" s="37"/>
      <c r="G737" s="433"/>
      <c r="H737" s="433"/>
      <c r="I737" s="411"/>
      <c r="J737" s="37"/>
    </row>
    <row r="738" spans="2:10" x14ac:dyDescent="0.25">
      <c r="B738" s="37"/>
      <c r="C738" s="37"/>
      <c r="D738" s="37"/>
      <c r="E738" s="112"/>
      <c r="F738" s="37"/>
      <c r="G738" s="433"/>
      <c r="H738" s="433"/>
      <c r="I738" s="411"/>
      <c r="J738" s="37"/>
    </row>
    <row r="739" spans="2:10" x14ac:dyDescent="0.25">
      <c r="B739" s="37"/>
      <c r="C739" s="37"/>
      <c r="D739" s="37"/>
      <c r="E739" s="112"/>
      <c r="F739" s="37"/>
      <c r="G739" s="433"/>
      <c r="H739" s="433"/>
      <c r="I739" s="411"/>
      <c r="J739" s="37"/>
    </row>
    <row r="740" spans="2:10" x14ac:dyDescent="0.25">
      <c r="B740" s="37"/>
      <c r="C740" s="37"/>
      <c r="D740" s="37"/>
      <c r="E740" s="112"/>
      <c r="F740" s="37"/>
      <c r="G740" s="433"/>
      <c r="H740" s="433"/>
      <c r="I740" s="411"/>
      <c r="J740" s="37"/>
    </row>
    <row r="741" spans="2:10" x14ac:dyDescent="0.25">
      <c r="B741" s="37"/>
      <c r="C741" s="37"/>
      <c r="D741" s="37"/>
      <c r="E741" s="112"/>
      <c r="F741" s="37"/>
      <c r="G741" s="433"/>
      <c r="H741" s="433"/>
      <c r="I741" s="411"/>
      <c r="J741" s="37"/>
    </row>
    <row r="742" spans="2:10" x14ac:dyDescent="0.25">
      <c r="B742" s="37"/>
      <c r="C742" s="37"/>
      <c r="D742" s="37"/>
      <c r="E742" s="112"/>
      <c r="F742" s="37"/>
      <c r="G742" s="433"/>
      <c r="H742" s="433"/>
      <c r="I742" s="411"/>
      <c r="J742" s="37"/>
    </row>
    <row r="743" spans="2:10" x14ac:dyDescent="0.25">
      <c r="B743" s="37"/>
      <c r="C743" s="37"/>
      <c r="D743" s="37"/>
      <c r="E743" s="112"/>
      <c r="F743" s="37"/>
      <c r="G743" s="433"/>
      <c r="H743" s="433"/>
      <c r="I743" s="411"/>
      <c r="J743" s="37"/>
    </row>
    <row r="744" spans="2:10" x14ac:dyDescent="0.25">
      <c r="B744" s="37"/>
      <c r="C744" s="37"/>
      <c r="D744" s="37"/>
      <c r="E744" s="112"/>
      <c r="F744" s="37"/>
      <c r="G744" s="433"/>
      <c r="H744" s="433"/>
      <c r="I744" s="411"/>
      <c r="J744" s="37"/>
    </row>
    <row r="745" spans="2:10" x14ac:dyDescent="0.25">
      <c r="B745" s="37"/>
      <c r="C745" s="37"/>
      <c r="D745" s="37"/>
      <c r="E745" s="112"/>
      <c r="F745" s="37"/>
      <c r="G745" s="433"/>
      <c r="H745" s="433"/>
      <c r="I745" s="411"/>
      <c r="J745" s="37"/>
    </row>
    <row r="746" spans="2:10" x14ac:dyDescent="0.25">
      <c r="B746" s="37"/>
      <c r="C746" s="37"/>
      <c r="D746" s="37"/>
      <c r="E746" s="112"/>
      <c r="F746" s="37"/>
      <c r="G746" s="433"/>
      <c r="H746" s="433"/>
      <c r="I746" s="411"/>
      <c r="J746" s="37"/>
    </row>
    <row r="747" spans="2:10" x14ac:dyDescent="0.25">
      <c r="B747" s="37"/>
      <c r="C747" s="37"/>
      <c r="D747" s="37"/>
      <c r="E747" s="112"/>
      <c r="F747" s="37"/>
      <c r="G747" s="433"/>
      <c r="H747" s="433"/>
      <c r="I747" s="411"/>
      <c r="J747" s="37"/>
    </row>
    <row r="748" spans="2:10" x14ac:dyDescent="0.25">
      <c r="B748" s="37"/>
      <c r="C748" s="37"/>
      <c r="D748" s="37"/>
      <c r="E748" s="112"/>
      <c r="F748" s="37"/>
      <c r="G748" s="433"/>
      <c r="H748" s="433"/>
      <c r="I748" s="411"/>
      <c r="J748" s="37"/>
    </row>
    <row r="749" spans="2:10" x14ac:dyDescent="0.25">
      <c r="B749" s="37"/>
      <c r="C749" s="37"/>
      <c r="D749" s="37"/>
      <c r="E749" s="112"/>
      <c r="F749" s="37"/>
      <c r="G749" s="433"/>
      <c r="H749" s="433"/>
      <c r="I749" s="411"/>
      <c r="J749" s="37"/>
    </row>
    <row r="750" spans="2:10" x14ac:dyDescent="0.25">
      <c r="B750" s="37"/>
      <c r="C750" s="37"/>
      <c r="D750" s="37"/>
      <c r="E750" s="112"/>
      <c r="F750" s="37"/>
      <c r="G750" s="433"/>
      <c r="H750" s="433"/>
      <c r="I750" s="411"/>
      <c r="J750" s="37"/>
    </row>
    <row r="751" spans="2:10" x14ac:dyDescent="0.25">
      <c r="B751" s="37"/>
      <c r="C751" s="37"/>
      <c r="D751" s="37"/>
      <c r="E751" s="112"/>
      <c r="F751" s="37"/>
      <c r="G751" s="433"/>
      <c r="H751" s="433"/>
      <c r="I751" s="411"/>
      <c r="J751" s="37"/>
    </row>
    <row r="752" spans="2:10" x14ac:dyDescent="0.25">
      <c r="B752" s="37"/>
      <c r="C752" s="37"/>
      <c r="D752" s="37"/>
      <c r="E752" s="112"/>
      <c r="F752" s="37"/>
      <c r="G752" s="433"/>
      <c r="H752" s="433"/>
      <c r="I752" s="411"/>
      <c r="J752" s="37"/>
    </row>
    <row r="753" spans="2:10" x14ac:dyDescent="0.25">
      <c r="B753" s="37"/>
      <c r="C753" s="37"/>
      <c r="D753" s="37"/>
      <c r="E753" s="112"/>
      <c r="F753" s="37"/>
      <c r="G753" s="433"/>
      <c r="H753" s="433"/>
      <c r="I753" s="411"/>
      <c r="J753" s="37"/>
    </row>
    <row r="754" spans="2:10" x14ac:dyDescent="0.25">
      <c r="B754" s="37"/>
      <c r="C754" s="37"/>
      <c r="D754" s="37"/>
      <c r="E754" s="112"/>
      <c r="F754" s="37"/>
      <c r="G754" s="433"/>
      <c r="H754" s="433"/>
      <c r="I754" s="411"/>
      <c r="J754" s="37"/>
    </row>
    <row r="755" spans="2:10" x14ac:dyDescent="0.25">
      <c r="B755" s="37"/>
      <c r="C755" s="37"/>
      <c r="D755" s="37"/>
      <c r="E755" s="112"/>
      <c r="F755" s="37"/>
      <c r="G755" s="433"/>
      <c r="H755" s="433"/>
      <c r="I755" s="411"/>
      <c r="J755" s="37"/>
    </row>
    <row r="756" spans="2:10" x14ac:dyDescent="0.25">
      <c r="B756" s="37"/>
      <c r="C756" s="37"/>
      <c r="D756" s="37"/>
      <c r="E756" s="112"/>
      <c r="F756" s="37"/>
      <c r="G756" s="433"/>
      <c r="H756" s="433"/>
      <c r="I756" s="411"/>
      <c r="J756" s="37"/>
    </row>
    <row r="757" spans="2:10" x14ac:dyDescent="0.25">
      <c r="B757" s="37"/>
      <c r="C757" s="37"/>
      <c r="D757" s="37"/>
      <c r="E757" s="112"/>
      <c r="F757" s="37"/>
      <c r="G757" s="433"/>
      <c r="H757" s="433"/>
      <c r="I757" s="411"/>
      <c r="J757" s="37"/>
    </row>
    <row r="758" spans="2:10" x14ac:dyDescent="0.25">
      <c r="B758" s="37"/>
      <c r="C758" s="37"/>
      <c r="D758" s="37"/>
      <c r="E758" s="112"/>
      <c r="F758" s="37"/>
      <c r="G758" s="433"/>
      <c r="H758" s="433"/>
      <c r="I758" s="411"/>
      <c r="J758" s="37"/>
    </row>
    <row r="759" spans="2:10" x14ac:dyDescent="0.25">
      <c r="B759" s="37"/>
      <c r="C759" s="37"/>
      <c r="D759" s="37"/>
      <c r="E759" s="112"/>
      <c r="F759" s="37"/>
      <c r="G759" s="433"/>
      <c r="H759" s="433"/>
      <c r="I759" s="411"/>
      <c r="J759" s="37"/>
    </row>
    <row r="760" spans="2:10" x14ac:dyDescent="0.25">
      <c r="B760" s="37"/>
      <c r="C760" s="37"/>
      <c r="D760" s="37"/>
      <c r="E760" s="112"/>
      <c r="F760" s="37"/>
      <c r="G760" s="433"/>
      <c r="H760" s="433"/>
      <c r="I760" s="411"/>
      <c r="J760" s="37"/>
    </row>
    <row r="761" spans="2:10" x14ac:dyDescent="0.25">
      <c r="B761" s="37"/>
      <c r="C761" s="37"/>
      <c r="D761" s="37"/>
      <c r="E761" s="112"/>
      <c r="F761" s="37"/>
      <c r="G761" s="433"/>
      <c r="H761" s="433"/>
      <c r="I761" s="411"/>
      <c r="J761" s="37"/>
    </row>
    <row r="762" spans="2:10" x14ac:dyDescent="0.25">
      <c r="B762" s="37"/>
      <c r="C762" s="37"/>
      <c r="D762" s="37"/>
      <c r="E762" s="112"/>
      <c r="F762" s="37"/>
      <c r="G762" s="433"/>
      <c r="H762" s="433"/>
      <c r="I762" s="411"/>
      <c r="J762" s="37"/>
    </row>
    <row r="763" spans="2:10" x14ac:dyDescent="0.25">
      <c r="B763" s="37"/>
      <c r="C763" s="37"/>
      <c r="D763" s="37"/>
      <c r="E763" s="112"/>
      <c r="F763" s="37"/>
      <c r="G763" s="433"/>
      <c r="H763" s="433"/>
      <c r="I763" s="411"/>
      <c r="J763" s="37"/>
    </row>
    <row r="764" spans="2:10" x14ac:dyDescent="0.25">
      <c r="B764" s="37"/>
      <c r="C764" s="37"/>
      <c r="D764" s="37"/>
      <c r="E764" s="112"/>
      <c r="F764" s="37"/>
      <c r="G764" s="433"/>
      <c r="H764" s="433"/>
      <c r="I764" s="411"/>
      <c r="J764" s="37"/>
    </row>
    <row r="765" spans="2:10" x14ac:dyDescent="0.25">
      <c r="B765" s="37"/>
      <c r="C765" s="37"/>
      <c r="D765" s="37"/>
      <c r="E765" s="112"/>
      <c r="F765" s="37"/>
      <c r="G765" s="433"/>
      <c r="H765" s="433"/>
      <c r="I765" s="411"/>
      <c r="J765" s="37"/>
    </row>
    <row r="766" spans="2:10" x14ac:dyDescent="0.25">
      <c r="B766" s="37"/>
      <c r="C766" s="37"/>
      <c r="D766" s="37"/>
      <c r="E766" s="112"/>
      <c r="F766" s="37"/>
      <c r="G766" s="433"/>
      <c r="H766" s="433"/>
      <c r="I766" s="411"/>
      <c r="J766" s="37"/>
    </row>
    <row r="767" spans="2:10" x14ac:dyDescent="0.25">
      <c r="B767" s="37"/>
      <c r="C767" s="37"/>
      <c r="D767" s="37"/>
      <c r="E767" s="112"/>
      <c r="F767" s="37"/>
      <c r="G767" s="433"/>
      <c r="H767" s="433"/>
      <c r="I767" s="411"/>
      <c r="J767" s="37"/>
    </row>
    <row r="768" spans="2:10" x14ac:dyDescent="0.25">
      <c r="B768" s="37"/>
      <c r="C768" s="37"/>
      <c r="D768" s="37"/>
      <c r="E768" s="112"/>
      <c r="F768" s="37"/>
      <c r="G768" s="433"/>
      <c r="H768" s="433"/>
      <c r="I768" s="411"/>
      <c r="J768" s="37"/>
    </row>
    <row r="769" spans="2:10" x14ac:dyDescent="0.25">
      <c r="B769" s="37"/>
      <c r="C769" s="37"/>
      <c r="D769" s="37"/>
      <c r="E769" s="112"/>
      <c r="F769" s="37"/>
      <c r="G769" s="433"/>
      <c r="H769" s="433"/>
      <c r="I769" s="411"/>
      <c r="J769" s="37"/>
    </row>
    <row r="770" spans="2:10" x14ac:dyDescent="0.25">
      <c r="B770" s="37"/>
      <c r="C770" s="37"/>
      <c r="D770" s="37"/>
      <c r="E770" s="112"/>
      <c r="F770" s="37"/>
      <c r="G770" s="433"/>
      <c r="H770" s="433"/>
      <c r="I770" s="411"/>
      <c r="J770" s="37"/>
    </row>
    <row r="771" spans="2:10" x14ac:dyDescent="0.25">
      <c r="B771" s="37"/>
      <c r="C771" s="37"/>
      <c r="D771" s="37"/>
      <c r="E771" s="112"/>
      <c r="F771" s="37"/>
      <c r="G771" s="433"/>
      <c r="H771" s="433"/>
      <c r="I771" s="411"/>
      <c r="J771" s="37"/>
    </row>
    <row r="772" spans="2:10" x14ac:dyDescent="0.25">
      <c r="B772" s="37"/>
      <c r="C772" s="37"/>
      <c r="D772" s="37"/>
      <c r="E772" s="112"/>
      <c r="F772" s="37"/>
      <c r="G772" s="433"/>
      <c r="H772" s="433"/>
      <c r="I772" s="411"/>
      <c r="J772" s="37"/>
    </row>
    <row r="773" spans="2:10" x14ac:dyDescent="0.25">
      <c r="B773" s="37"/>
      <c r="C773" s="37"/>
      <c r="D773" s="37"/>
      <c r="E773" s="112"/>
      <c r="F773" s="37"/>
      <c r="G773" s="433"/>
      <c r="H773" s="433"/>
      <c r="I773" s="411"/>
      <c r="J773" s="37"/>
    </row>
    <row r="774" spans="2:10" x14ac:dyDescent="0.25">
      <c r="B774" s="37"/>
      <c r="C774" s="37"/>
      <c r="D774" s="37"/>
      <c r="E774" s="112"/>
      <c r="F774" s="37"/>
      <c r="G774" s="433"/>
      <c r="H774" s="433"/>
      <c r="I774" s="411"/>
      <c r="J774" s="37"/>
    </row>
    <row r="775" spans="2:10" x14ac:dyDescent="0.25">
      <c r="B775" s="37"/>
      <c r="C775" s="37"/>
      <c r="D775" s="37"/>
      <c r="E775" s="112"/>
      <c r="F775" s="37"/>
      <c r="G775" s="433"/>
      <c r="H775" s="433"/>
      <c r="I775" s="411"/>
      <c r="J775" s="37"/>
    </row>
    <row r="776" spans="2:10" x14ac:dyDescent="0.25">
      <c r="B776" s="37"/>
      <c r="C776" s="37"/>
      <c r="D776" s="37"/>
      <c r="E776" s="112"/>
      <c r="F776" s="37"/>
      <c r="G776" s="433"/>
      <c r="H776" s="433"/>
      <c r="I776" s="411"/>
      <c r="J776" s="37"/>
    </row>
    <row r="777" spans="2:10" x14ac:dyDescent="0.25">
      <c r="B777" s="37"/>
      <c r="C777" s="37"/>
      <c r="D777" s="37"/>
      <c r="E777" s="112"/>
      <c r="F777" s="37"/>
      <c r="G777" s="433"/>
      <c r="H777" s="433"/>
      <c r="I777" s="411"/>
      <c r="J777" s="37"/>
    </row>
    <row r="778" spans="2:10" x14ac:dyDescent="0.25">
      <c r="B778" s="37"/>
      <c r="C778" s="37"/>
      <c r="D778" s="37"/>
      <c r="E778" s="112"/>
      <c r="F778" s="37"/>
      <c r="G778" s="433"/>
      <c r="H778" s="433"/>
      <c r="I778" s="411"/>
      <c r="J778" s="37"/>
    </row>
    <row r="779" spans="2:10" x14ac:dyDescent="0.25">
      <c r="B779" s="37"/>
      <c r="C779" s="37"/>
      <c r="D779" s="37"/>
      <c r="E779" s="112"/>
      <c r="F779" s="37"/>
      <c r="G779" s="433"/>
      <c r="H779" s="433"/>
      <c r="I779" s="411"/>
      <c r="J779" s="37"/>
    </row>
    <row r="780" spans="2:10" x14ac:dyDescent="0.25">
      <c r="B780" s="37"/>
      <c r="C780" s="37"/>
      <c r="D780" s="37"/>
      <c r="E780" s="112"/>
      <c r="F780" s="37"/>
      <c r="G780" s="433"/>
      <c r="H780" s="433"/>
      <c r="I780" s="411"/>
      <c r="J780" s="37"/>
    </row>
    <row r="781" spans="2:10" x14ac:dyDescent="0.25">
      <c r="B781" s="37"/>
      <c r="C781" s="37"/>
      <c r="D781" s="37"/>
      <c r="E781" s="112"/>
      <c r="F781" s="37"/>
      <c r="G781" s="433"/>
      <c r="H781" s="433"/>
      <c r="I781" s="411"/>
      <c r="J781" s="37"/>
    </row>
    <row r="782" spans="2:10" x14ac:dyDescent="0.25">
      <c r="B782" s="37"/>
      <c r="C782" s="37"/>
      <c r="D782" s="37"/>
      <c r="E782" s="112"/>
      <c r="F782" s="37"/>
      <c r="G782" s="433"/>
      <c r="H782" s="433"/>
      <c r="I782" s="411"/>
      <c r="J782" s="37"/>
    </row>
    <row r="783" spans="2:10" x14ac:dyDescent="0.25">
      <c r="B783" s="37"/>
      <c r="C783" s="37"/>
      <c r="D783" s="37"/>
      <c r="E783" s="112"/>
      <c r="F783" s="37"/>
      <c r="G783" s="433"/>
      <c r="H783" s="433"/>
      <c r="I783" s="411"/>
      <c r="J783" s="37"/>
    </row>
    <row r="784" spans="2:10" x14ac:dyDescent="0.25">
      <c r="B784" s="37"/>
      <c r="C784" s="37"/>
      <c r="D784" s="37"/>
      <c r="E784" s="112"/>
      <c r="F784" s="37"/>
      <c r="G784" s="433"/>
      <c r="H784" s="433"/>
      <c r="I784" s="411"/>
      <c r="J784" s="37"/>
    </row>
    <row r="785" spans="2:10" x14ac:dyDescent="0.25">
      <c r="B785" s="37"/>
      <c r="C785" s="37"/>
      <c r="D785" s="37"/>
      <c r="E785" s="112"/>
      <c r="F785" s="37"/>
      <c r="G785" s="433"/>
      <c r="H785" s="433"/>
      <c r="I785" s="411"/>
      <c r="J785" s="37"/>
    </row>
    <row r="786" spans="2:10" x14ac:dyDescent="0.25">
      <c r="B786" s="37"/>
      <c r="C786" s="37"/>
      <c r="D786" s="37"/>
      <c r="E786" s="112"/>
      <c r="F786" s="37"/>
      <c r="G786" s="433"/>
      <c r="H786" s="433"/>
      <c r="I786" s="411"/>
      <c r="J786" s="37"/>
    </row>
    <row r="787" spans="2:10" x14ac:dyDescent="0.25">
      <c r="B787" s="37"/>
      <c r="C787" s="37"/>
      <c r="D787" s="37"/>
      <c r="E787" s="112"/>
      <c r="F787" s="37"/>
      <c r="G787" s="433"/>
      <c r="H787" s="433"/>
      <c r="I787" s="411"/>
      <c r="J787" s="37"/>
    </row>
    <row r="788" spans="2:10" x14ac:dyDescent="0.25">
      <c r="B788" s="37"/>
      <c r="C788" s="37"/>
      <c r="D788" s="37"/>
      <c r="E788" s="112"/>
      <c r="F788" s="37"/>
      <c r="G788" s="433"/>
      <c r="H788" s="433"/>
      <c r="I788" s="411"/>
      <c r="J788" s="37"/>
    </row>
    <row r="789" spans="2:10" x14ac:dyDescent="0.25">
      <c r="B789" s="37"/>
      <c r="C789" s="37"/>
      <c r="D789" s="37"/>
      <c r="E789" s="112"/>
      <c r="F789" s="37"/>
      <c r="G789" s="433"/>
      <c r="H789" s="433"/>
      <c r="I789" s="411"/>
      <c r="J789" s="37"/>
    </row>
    <row r="790" spans="2:10" x14ac:dyDescent="0.25">
      <c r="B790" s="37"/>
      <c r="C790" s="37"/>
      <c r="D790" s="37"/>
      <c r="E790" s="112"/>
      <c r="F790" s="37"/>
      <c r="G790" s="433"/>
      <c r="H790" s="433"/>
      <c r="I790" s="411"/>
      <c r="J790" s="37"/>
    </row>
    <row r="791" spans="2:10" x14ac:dyDescent="0.25">
      <c r="B791" s="37"/>
      <c r="C791" s="37"/>
      <c r="D791" s="37"/>
      <c r="E791" s="112"/>
      <c r="F791" s="37"/>
      <c r="G791" s="433"/>
      <c r="H791" s="433"/>
      <c r="I791" s="411"/>
      <c r="J791" s="37"/>
    </row>
    <row r="792" spans="2:10" x14ac:dyDescent="0.25">
      <c r="B792" s="37"/>
      <c r="C792" s="37"/>
      <c r="D792" s="37"/>
      <c r="E792" s="112"/>
      <c r="F792" s="37"/>
      <c r="G792" s="433"/>
      <c r="H792" s="433"/>
      <c r="I792" s="411"/>
      <c r="J792" s="37"/>
    </row>
    <row r="793" spans="2:10" x14ac:dyDescent="0.25">
      <c r="B793" s="37"/>
      <c r="C793" s="37"/>
      <c r="D793" s="37"/>
      <c r="E793" s="112"/>
      <c r="F793" s="37"/>
      <c r="G793" s="433"/>
      <c r="H793" s="433"/>
      <c r="I793" s="411"/>
      <c r="J793" s="37"/>
    </row>
    <row r="794" spans="2:10" x14ac:dyDescent="0.25">
      <c r="B794" s="37"/>
      <c r="C794" s="37"/>
      <c r="D794" s="37"/>
      <c r="E794" s="112"/>
      <c r="F794" s="37"/>
      <c r="G794" s="433"/>
      <c r="H794" s="433"/>
      <c r="I794" s="411"/>
      <c r="J794" s="37"/>
    </row>
    <row r="795" spans="2:10" x14ac:dyDescent="0.25">
      <c r="B795" s="37"/>
      <c r="C795" s="37"/>
      <c r="D795" s="37"/>
      <c r="E795" s="112"/>
      <c r="F795" s="37"/>
      <c r="G795" s="433"/>
      <c r="H795" s="433"/>
      <c r="I795" s="411"/>
      <c r="J795" s="37"/>
    </row>
    <row r="796" spans="2:10" x14ac:dyDescent="0.25">
      <c r="B796" s="37"/>
      <c r="C796" s="37"/>
      <c r="D796" s="37"/>
      <c r="E796" s="112"/>
      <c r="F796" s="37"/>
      <c r="G796" s="433"/>
      <c r="H796" s="433"/>
      <c r="I796" s="411"/>
      <c r="J796" s="37"/>
    </row>
    <row r="797" spans="2:10" x14ac:dyDescent="0.25">
      <c r="B797" s="37"/>
      <c r="C797" s="37"/>
      <c r="D797" s="37"/>
      <c r="E797" s="112"/>
      <c r="F797" s="37"/>
      <c r="G797" s="433"/>
      <c r="H797" s="433"/>
      <c r="I797" s="411"/>
      <c r="J797" s="37"/>
    </row>
    <row r="798" spans="2:10" x14ac:dyDescent="0.25">
      <c r="B798" s="37"/>
      <c r="C798" s="37"/>
      <c r="D798" s="37"/>
      <c r="E798" s="112"/>
      <c r="F798" s="37"/>
      <c r="G798" s="433"/>
      <c r="H798" s="433"/>
      <c r="I798" s="411"/>
      <c r="J798" s="37"/>
    </row>
    <row r="799" spans="2:10" x14ac:dyDescent="0.25">
      <c r="B799" s="37"/>
      <c r="C799" s="37"/>
      <c r="D799" s="37"/>
      <c r="E799" s="112"/>
      <c r="F799" s="37"/>
      <c r="G799" s="433"/>
      <c r="H799" s="433"/>
      <c r="I799" s="411"/>
      <c r="J799" s="37"/>
    </row>
    <row r="800" spans="2:10" x14ac:dyDescent="0.25">
      <c r="B800" s="37"/>
      <c r="C800" s="37"/>
      <c r="D800" s="37"/>
      <c r="E800" s="112"/>
      <c r="F800" s="37"/>
      <c r="G800" s="433"/>
      <c r="H800" s="433"/>
      <c r="I800" s="411"/>
      <c r="J800" s="37"/>
    </row>
    <row r="801" spans="2:10" x14ac:dyDescent="0.25">
      <c r="B801" s="37"/>
      <c r="C801" s="37"/>
      <c r="D801" s="37"/>
      <c r="E801" s="112"/>
      <c r="F801" s="37"/>
      <c r="G801" s="433"/>
      <c r="H801" s="433"/>
      <c r="I801" s="411"/>
      <c r="J801" s="37"/>
    </row>
    <row r="802" spans="2:10" x14ac:dyDescent="0.25">
      <c r="B802" s="37"/>
      <c r="C802" s="37"/>
      <c r="D802" s="37"/>
      <c r="E802" s="112"/>
      <c r="F802" s="37"/>
      <c r="G802" s="433"/>
      <c r="H802" s="433"/>
      <c r="I802" s="411"/>
      <c r="J802" s="37"/>
    </row>
    <row r="803" spans="2:10" x14ac:dyDescent="0.25">
      <c r="B803" s="37"/>
      <c r="C803" s="37"/>
      <c r="D803" s="37"/>
      <c r="E803" s="112"/>
      <c r="F803" s="37"/>
      <c r="G803" s="433"/>
      <c r="H803" s="433"/>
      <c r="I803" s="411"/>
      <c r="J803" s="37"/>
    </row>
    <row r="804" spans="2:10" x14ac:dyDescent="0.25">
      <c r="B804" s="37"/>
      <c r="C804" s="37"/>
      <c r="D804" s="37"/>
      <c r="E804" s="112"/>
      <c r="F804" s="37"/>
      <c r="G804" s="433"/>
      <c r="H804" s="433"/>
      <c r="I804" s="411"/>
      <c r="J804" s="37"/>
    </row>
    <row r="805" spans="2:10" x14ac:dyDescent="0.25">
      <c r="B805" s="37"/>
      <c r="C805" s="37"/>
      <c r="D805" s="37"/>
      <c r="E805" s="112"/>
      <c r="F805" s="37"/>
      <c r="G805" s="433"/>
      <c r="H805" s="433"/>
      <c r="I805" s="411"/>
      <c r="J805" s="37"/>
    </row>
    <row r="806" spans="2:10" x14ac:dyDescent="0.25">
      <c r="B806" s="37"/>
      <c r="C806" s="37"/>
      <c r="D806" s="37"/>
      <c r="E806" s="112"/>
      <c r="F806" s="37"/>
      <c r="G806" s="433"/>
      <c r="H806" s="433"/>
      <c r="I806" s="411"/>
      <c r="J806" s="37"/>
    </row>
    <row r="807" spans="2:10" x14ac:dyDescent="0.25">
      <c r="B807" s="37"/>
      <c r="C807" s="37"/>
      <c r="D807" s="37"/>
      <c r="E807" s="112"/>
      <c r="F807" s="37"/>
      <c r="G807" s="433"/>
      <c r="H807" s="433"/>
      <c r="I807" s="411"/>
      <c r="J807" s="37"/>
    </row>
    <row r="808" spans="2:10" x14ac:dyDescent="0.25">
      <c r="B808" s="37"/>
      <c r="C808" s="37"/>
      <c r="D808" s="37"/>
      <c r="E808" s="112"/>
      <c r="F808" s="37"/>
      <c r="G808" s="433"/>
      <c r="H808" s="433"/>
      <c r="I808" s="411"/>
      <c r="J808" s="37"/>
    </row>
    <row r="809" spans="2:10" x14ac:dyDescent="0.25">
      <c r="B809" s="37"/>
      <c r="C809" s="37"/>
      <c r="D809" s="37"/>
      <c r="E809" s="112"/>
      <c r="F809" s="37"/>
      <c r="G809" s="433"/>
      <c r="H809" s="433"/>
      <c r="I809" s="411"/>
      <c r="J809" s="37"/>
    </row>
    <row r="810" spans="2:10" x14ac:dyDescent="0.25">
      <c r="B810" s="37"/>
      <c r="C810" s="37"/>
      <c r="D810" s="37"/>
      <c r="E810" s="112"/>
      <c r="F810" s="37"/>
      <c r="G810" s="433"/>
      <c r="H810" s="433"/>
      <c r="I810" s="411"/>
      <c r="J810" s="37"/>
    </row>
    <row r="811" spans="2:10" x14ac:dyDescent="0.25">
      <c r="B811" s="37"/>
      <c r="C811" s="37"/>
      <c r="D811" s="37"/>
      <c r="E811" s="112"/>
      <c r="F811" s="37"/>
      <c r="G811" s="433"/>
      <c r="H811" s="433"/>
      <c r="I811" s="411"/>
      <c r="J811" s="37"/>
    </row>
    <row r="812" spans="2:10" x14ac:dyDescent="0.25">
      <c r="B812" s="37"/>
      <c r="C812" s="37"/>
      <c r="D812" s="37"/>
      <c r="E812" s="112"/>
      <c r="F812" s="37"/>
      <c r="G812" s="433"/>
      <c r="H812" s="433"/>
      <c r="I812" s="411"/>
      <c r="J812" s="37"/>
    </row>
    <row r="813" spans="2:10" x14ac:dyDescent="0.25">
      <c r="B813" s="37"/>
      <c r="C813" s="37"/>
      <c r="D813" s="37"/>
      <c r="E813" s="112"/>
      <c r="F813" s="37"/>
      <c r="G813" s="433"/>
      <c r="H813" s="433"/>
      <c r="I813" s="411"/>
      <c r="J813" s="37"/>
    </row>
    <row r="814" spans="2:10" x14ac:dyDescent="0.25">
      <c r="B814" s="37"/>
      <c r="C814" s="37"/>
      <c r="D814" s="37"/>
      <c r="E814" s="112"/>
      <c r="F814" s="37"/>
      <c r="G814" s="433"/>
      <c r="H814" s="433"/>
      <c r="I814" s="411"/>
      <c r="J814" s="37"/>
    </row>
    <row r="815" spans="2:10" x14ac:dyDescent="0.25">
      <c r="B815" s="37"/>
      <c r="C815" s="37"/>
      <c r="D815" s="37"/>
      <c r="E815" s="112"/>
      <c r="F815" s="37"/>
      <c r="G815" s="433"/>
      <c r="H815" s="433"/>
      <c r="I815" s="411"/>
      <c r="J815" s="37"/>
    </row>
    <row r="816" spans="2:10" x14ac:dyDescent="0.25">
      <c r="B816" s="37"/>
      <c r="C816" s="37"/>
      <c r="D816" s="37"/>
      <c r="E816" s="112"/>
      <c r="F816" s="37"/>
      <c r="G816" s="433"/>
      <c r="H816" s="433"/>
      <c r="I816" s="411"/>
      <c r="J816" s="37"/>
    </row>
    <row r="817" spans="2:10" x14ac:dyDescent="0.25">
      <c r="B817" s="37"/>
      <c r="C817" s="37"/>
      <c r="D817" s="37"/>
      <c r="E817" s="112"/>
      <c r="F817" s="37"/>
      <c r="G817" s="433"/>
      <c r="H817" s="433"/>
      <c r="I817" s="411"/>
      <c r="J817" s="37"/>
    </row>
    <row r="818" spans="2:10" x14ac:dyDescent="0.25">
      <c r="B818" s="37"/>
      <c r="C818" s="37"/>
      <c r="D818" s="37"/>
      <c r="E818" s="112"/>
      <c r="F818" s="37"/>
      <c r="G818" s="433"/>
      <c r="H818" s="433"/>
      <c r="I818" s="411"/>
      <c r="J818" s="37"/>
    </row>
    <row r="819" spans="2:10" x14ac:dyDescent="0.25">
      <c r="B819" s="37"/>
      <c r="C819" s="37"/>
      <c r="D819" s="37"/>
      <c r="E819" s="112"/>
      <c r="F819" s="37"/>
      <c r="G819" s="433"/>
      <c r="H819" s="433"/>
      <c r="I819" s="411"/>
      <c r="J819" s="37"/>
    </row>
    <row r="820" spans="2:10" x14ac:dyDescent="0.25">
      <c r="B820" s="37"/>
      <c r="C820" s="37"/>
      <c r="D820" s="37"/>
      <c r="E820" s="112"/>
      <c r="F820" s="37"/>
      <c r="G820" s="433"/>
      <c r="H820" s="433"/>
      <c r="I820" s="411"/>
      <c r="J820" s="37"/>
    </row>
    <row r="821" spans="2:10" x14ac:dyDescent="0.25">
      <c r="B821" s="37"/>
      <c r="C821" s="37"/>
      <c r="D821" s="37"/>
      <c r="E821" s="112"/>
      <c r="F821" s="37"/>
      <c r="G821" s="433"/>
      <c r="H821" s="433"/>
      <c r="I821" s="411"/>
      <c r="J821" s="37"/>
    </row>
    <row r="822" spans="2:10" x14ac:dyDescent="0.25">
      <c r="B822" s="37"/>
      <c r="C822" s="37"/>
      <c r="D822" s="37"/>
      <c r="E822" s="112"/>
      <c r="F822" s="37"/>
      <c r="G822" s="433"/>
      <c r="H822" s="433"/>
      <c r="I822" s="411"/>
      <c r="J822" s="37"/>
    </row>
    <row r="823" spans="2:10" x14ac:dyDescent="0.25">
      <c r="B823" s="37"/>
      <c r="C823" s="37"/>
      <c r="D823" s="37"/>
      <c r="E823" s="112"/>
      <c r="F823" s="37"/>
      <c r="G823" s="433"/>
      <c r="H823" s="433"/>
      <c r="I823" s="411"/>
      <c r="J823" s="37"/>
    </row>
    <row r="824" spans="2:10" x14ac:dyDescent="0.25">
      <c r="B824" s="37"/>
      <c r="C824" s="37"/>
      <c r="D824" s="37"/>
      <c r="E824" s="112"/>
      <c r="F824" s="37"/>
      <c r="G824" s="433"/>
      <c r="H824" s="433"/>
      <c r="I824" s="411"/>
      <c r="J824" s="37"/>
    </row>
    <row r="825" spans="2:10" x14ac:dyDescent="0.25">
      <c r="B825" s="37"/>
      <c r="C825" s="37"/>
      <c r="D825" s="37"/>
      <c r="E825" s="112"/>
      <c r="F825" s="37"/>
      <c r="G825" s="433"/>
      <c r="H825" s="433"/>
      <c r="I825" s="411"/>
      <c r="J825" s="37"/>
    </row>
    <row r="826" spans="2:10" x14ac:dyDescent="0.25">
      <c r="B826" s="37"/>
      <c r="C826" s="37"/>
      <c r="D826" s="37"/>
      <c r="E826" s="112"/>
      <c r="F826" s="37"/>
      <c r="G826" s="433"/>
      <c r="H826" s="433"/>
      <c r="I826" s="411"/>
      <c r="J826" s="37"/>
    </row>
    <row r="827" spans="2:10" x14ac:dyDescent="0.25">
      <c r="B827" s="37"/>
      <c r="C827" s="37"/>
      <c r="D827" s="37"/>
      <c r="E827" s="112"/>
      <c r="F827" s="37"/>
      <c r="G827" s="433"/>
      <c r="H827" s="433"/>
      <c r="I827" s="411"/>
      <c r="J827" s="37"/>
    </row>
    <row r="828" spans="2:10" x14ac:dyDescent="0.25">
      <c r="B828" s="37"/>
      <c r="C828" s="37"/>
      <c r="D828" s="37"/>
      <c r="E828" s="112"/>
      <c r="F828" s="37"/>
      <c r="G828" s="433"/>
      <c r="H828" s="433"/>
      <c r="I828" s="411"/>
      <c r="J828" s="37"/>
    </row>
    <row r="829" spans="2:10" x14ac:dyDescent="0.25">
      <c r="B829" s="37"/>
      <c r="C829" s="37"/>
      <c r="D829" s="37"/>
      <c r="E829" s="112"/>
      <c r="F829" s="37"/>
      <c r="G829" s="433"/>
      <c r="H829" s="433"/>
      <c r="I829" s="411"/>
      <c r="J829" s="37"/>
    </row>
    <row r="830" spans="2:10" x14ac:dyDescent="0.25">
      <c r="B830" s="37"/>
      <c r="C830" s="37"/>
      <c r="D830" s="37"/>
      <c r="E830" s="112"/>
      <c r="F830" s="37"/>
      <c r="G830" s="433"/>
      <c r="H830" s="433"/>
      <c r="I830" s="411"/>
      <c r="J830" s="37"/>
    </row>
    <row r="831" spans="2:10" x14ac:dyDescent="0.25">
      <c r="B831" s="37"/>
      <c r="C831" s="37"/>
      <c r="D831" s="37"/>
      <c r="E831" s="112"/>
      <c r="F831" s="37"/>
      <c r="G831" s="433"/>
      <c r="H831" s="433"/>
      <c r="I831" s="411"/>
      <c r="J831" s="37"/>
    </row>
    <row r="832" spans="2:10" x14ac:dyDescent="0.25">
      <c r="B832" s="37"/>
      <c r="C832" s="37"/>
      <c r="D832" s="37"/>
      <c r="E832" s="112"/>
      <c r="F832" s="37"/>
      <c r="G832" s="433"/>
      <c r="H832" s="433"/>
      <c r="I832" s="411"/>
      <c r="J832" s="37"/>
    </row>
    <row r="833" spans="2:10" x14ac:dyDescent="0.25">
      <c r="B833" s="37"/>
      <c r="C833" s="37"/>
      <c r="D833" s="37"/>
      <c r="E833" s="112"/>
      <c r="F833" s="37"/>
      <c r="G833" s="433"/>
      <c r="H833" s="433"/>
      <c r="I833" s="411"/>
      <c r="J833" s="37"/>
    </row>
    <row r="834" spans="2:10" x14ac:dyDescent="0.25">
      <c r="B834" s="37"/>
      <c r="C834" s="37"/>
      <c r="D834" s="37"/>
      <c r="E834" s="112"/>
      <c r="F834" s="37"/>
      <c r="G834" s="433"/>
      <c r="H834" s="433"/>
      <c r="I834" s="411"/>
      <c r="J834" s="37"/>
    </row>
    <row r="835" spans="2:10" x14ac:dyDescent="0.25">
      <c r="B835" s="37"/>
      <c r="C835" s="37"/>
      <c r="D835" s="37"/>
      <c r="E835" s="112"/>
      <c r="F835" s="37"/>
      <c r="G835" s="433"/>
      <c r="H835" s="433"/>
      <c r="I835" s="411"/>
      <c r="J835" s="37"/>
    </row>
    <row r="836" spans="2:10" x14ac:dyDescent="0.25">
      <c r="B836" s="37"/>
      <c r="C836" s="37"/>
      <c r="D836" s="37"/>
      <c r="E836" s="112"/>
      <c r="F836" s="37"/>
      <c r="G836" s="433"/>
      <c r="H836" s="433"/>
      <c r="I836" s="411"/>
      <c r="J836" s="37"/>
    </row>
    <row r="837" spans="2:10" x14ac:dyDescent="0.25">
      <c r="B837" s="37"/>
      <c r="C837" s="37"/>
      <c r="D837" s="37"/>
      <c r="E837" s="112"/>
      <c r="F837" s="37"/>
      <c r="G837" s="433"/>
      <c r="H837" s="433"/>
      <c r="I837" s="411"/>
      <c r="J837" s="37"/>
    </row>
    <row r="838" spans="2:10" x14ac:dyDescent="0.25">
      <c r="B838" s="37"/>
      <c r="C838" s="37"/>
      <c r="D838" s="37"/>
      <c r="E838" s="112"/>
      <c r="F838" s="37"/>
      <c r="G838" s="433"/>
      <c r="H838" s="433"/>
      <c r="I838" s="411"/>
      <c r="J838" s="37"/>
    </row>
    <row r="839" spans="2:10" x14ac:dyDescent="0.25">
      <c r="B839" s="37"/>
      <c r="C839" s="37"/>
      <c r="D839" s="37"/>
      <c r="E839" s="112"/>
      <c r="F839" s="37"/>
      <c r="G839" s="433"/>
      <c r="H839" s="433"/>
      <c r="I839" s="411"/>
      <c r="J839" s="37"/>
    </row>
    <row r="840" spans="2:10" x14ac:dyDescent="0.25">
      <c r="B840" s="37"/>
      <c r="C840" s="37"/>
      <c r="D840" s="37"/>
      <c r="E840" s="112"/>
      <c r="F840" s="37"/>
      <c r="G840" s="433"/>
      <c r="H840" s="433"/>
      <c r="I840" s="411"/>
      <c r="J840" s="37"/>
    </row>
    <row r="841" spans="2:10" x14ac:dyDescent="0.25">
      <c r="B841" s="37"/>
      <c r="C841" s="37"/>
      <c r="D841" s="37"/>
      <c r="E841" s="112"/>
      <c r="F841" s="37"/>
      <c r="G841" s="433"/>
      <c r="H841" s="433"/>
      <c r="I841" s="411"/>
      <c r="J841" s="37"/>
    </row>
    <row r="842" spans="2:10" x14ac:dyDescent="0.25">
      <c r="B842" s="37"/>
      <c r="C842" s="37"/>
      <c r="D842" s="37"/>
      <c r="E842" s="112"/>
      <c r="F842" s="37"/>
      <c r="G842" s="433"/>
      <c r="H842" s="433"/>
      <c r="I842" s="411"/>
      <c r="J842" s="37"/>
    </row>
    <row r="843" spans="2:10" x14ac:dyDescent="0.25">
      <c r="B843" s="37"/>
      <c r="C843" s="37"/>
      <c r="D843" s="37"/>
      <c r="E843" s="112"/>
      <c r="F843" s="37"/>
      <c r="G843" s="433"/>
      <c r="H843" s="433"/>
      <c r="I843" s="411"/>
      <c r="J843" s="37"/>
    </row>
    <row r="844" spans="2:10" x14ac:dyDescent="0.25">
      <c r="B844" s="37"/>
      <c r="C844" s="37"/>
      <c r="D844" s="37"/>
      <c r="E844" s="112"/>
      <c r="F844" s="37"/>
      <c r="G844" s="433"/>
      <c r="H844" s="433"/>
      <c r="I844" s="411"/>
      <c r="J844" s="37"/>
    </row>
    <row r="845" spans="2:10" x14ac:dyDescent="0.25">
      <c r="B845" s="37"/>
      <c r="C845" s="37"/>
      <c r="D845" s="37"/>
      <c r="E845" s="112"/>
      <c r="F845" s="37"/>
      <c r="G845" s="433"/>
      <c r="H845" s="433"/>
      <c r="I845" s="411"/>
      <c r="J845" s="37"/>
    </row>
    <row r="846" spans="2:10" x14ac:dyDescent="0.25">
      <c r="B846" s="37"/>
      <c r="C846" s="37"/>
      <c r="D846" s="37"/>
      <c r="E846" s="112"/>
      <c r="F846" s="37"/>
      <c r="G846" s="433"/>
      <c r="H846" s="433"/>
      <c r="I846" s="411"/>
      <c r="J846" s="37"/>
    </row>
    <row r="847" spans="2:10" x14ac:dyDescent="0.25">
      <c r="B847" s="37"/>
      <c r="C847" s="37"/>
      <c r="D847" s="37"/>
      <c r="E847" s="112"/>
      <c r="F847" s="37"/>
      <c r="G847" s="433"/>
      <c r="H847" s="433"/>
      <c r="I847" s="411"/>
      <c r="J847" s="37"/>
    </row>
    <row r="848" spans="2:10" x14ac:dyDescent="0.25">
      <c r="B848" s="37"/>
      <c r="C848" s="37"/>
      <c r="D848" s="37"/>
      <c r="E848" s="112"/>
      <c r="F848" s="37"/>
      <c r="G848" s="433"/>
      <c r="H848" s="433"/>
      <c r="I848" s="411"/>
      <c r="J848" s="37"/>
    </row>
    <row r="849" spans="2:10" x14ac:dyDescent="0.25">
      <c r="B849" s="37"/>
      <c r="C849" s="37"/>
      <c r="D849" s="37"/>
      <c r="E849" s="112"/>
      <c r="F849" s="37"/>
      <c r="G849" s="433"/>
      <c r="H849" s="433"/>
      <c r="I849" s="411"/>
      <c r="J849" s="37"/>
    </row>
    <row r="850" spans="2:10" x14ac:dyDescent="0.25">
      <c r="B850" s="37"/>
      <c r="C850" s="37"/>
      <c r="D850" s="37"/>
      <c r="E850" s="112"/>
      <c r="F850" s="37"/>
      <c r="G850" s="433"/>
      <c r="H850" s="433"/>
      <c r="I850" s="411"/>
      <c r="J850" s="37"/>
    </row>
    <row r="851" spans="2:10" x14ac:dyDescent="0.25">
      <c r="B851" s="37"/>
      <c r="C851" s="37"/>
      <c r="D851" s="37"/>
      <c r="E851" s="112"/>
      <c r="F851" s="37"/>
      <c r="G851" s="433"/>
      <c r="H851" s="433"/>
      <c r="I851" s="411"/>
      <c r="J851" s="37"/>
    </row>
    <row r="852" spans="2:10" x14ac:dyDescent="0.25">
      <c r="B852" s="37"/>
      <c r="C852" s="37"/>
      <c r="D852" s="37"/>
      <c r="E852" s="112"/>
      <c r="F852" s="37"/>
      <c r="G852" s="433"/>
      <c r="H852" s="433"/>
      <c r="I852" s="411"/>
      <c r="J852" s="37"/>
    </row>
    <row r="853" spans="2:10" x14ac:dyDescent="0.25">
      <c r="B853" s="37"/>
      <c r="C853" s="37"/>
      <c r="D853" s="37"/>
      <c r="E853" s="112"/>
      <c r="F853" s="37"/>
      <c r="G853" s="433"/>
      <c r="H853" s="433"/>
      <c r="I853" s="411"/>
      <c r="J853" s="37"/>
    </row>
    <row r="854" spans="2:10" x14ac:dyDescent="0.25">
      <c r="B854" s="37"/>
      <c r="C854" s="37"/>
      <c r="D854" s="37"/>
      <c r="E854" s="112"/>
      <c r="F854" s="37"/>
      <c r="G854" s="433"/>
      <c r="H854" s="433"/>
      <c r="I854" s="411"/>
      <c r="J854" s="37"/>
    </row>
    <row r="855" spans="2:10" x14ac:dyDescent="0.25">
      <c r="B855" s="37"/>
      <c r="C855" s="37"/>
      <c r="D855" s="37"/>
      <c r="E855" s="112"/>
      <c r="F855" s="37"/>
      <c r="G855" s="433"/>
      <c r="H855" s="433"/>
      <c r="I855" s="411"/>
      <c r="J855" s="37"/>
    </row>
    <row r="856" spans="2:10" x14ac:dyDescent="0.25">
      <c r="B856" s="37"/>
      <c r="C856" s="37"/>
      <c r="D856" s="37"/>
      <c r="E856" s="112"/>
      <c r="F856" s="37"/>
      <c r="G856" s="433"/>
      <c r="H856" s="433"/>
      <c r="I856" s="411"/>
      <c r="J856" s="37"/>
    </row>
    <row r="857" spans="2:10" x14ac:dyDescent="0.25">
      <c r="B857" s="37"/>
      <c r="C857" s="37"/>
      <c r="D857" s="37"/>
      <c r="E857" s="112"/>
      <c r="F857" s="37"/>
      <c r="G857" s="433"/>
      <c r="H857" s="433"/>
      <c r="I857" s="411"/>
      <c r="J857" s="37"/>
    </row>
    <row r="858" spans="2:10" x14ac:dyDescent="0.25">
      <c r="B858" s="37"/>
      <c r="C858" s="37"/>
      <c r="D858" s="37"/>
      <c r="E858" s="112"/>
      <c r="F858" s="37"/>
      <c r="G858" s="433"/>
      <c r="H858" s="433"/>
      <c r="I858" s="411"/>
      <c r="J858" s="37"/>
    </row>
    <row r="859" spans="2:10" x14ac:dyDescent="0.25">
      <c r="B859" s="37"/>
      <c r="C859" s="37"/>
      <c r="D859" s="37"/>
      <c r="E859" s="112"/>
      <c r="F859" s="37"/>
      <c r="G859" s="433"/>
      <c r="H859" s="433"/>
      <c r="I859" s="411"/>
      <c r="J859" s="37"/>
    </row>
    <row r="860" spans="2:10" x14ac:dyDescent="0.25">
      <c r="B860" s="37"/>
      <c r="C860" s="37"/>
      <c r="D860" s="37"/>
      <c r="E860" s="112"/>
      <c r="F860" s="37"/>
      <c r="G860" s="433"/>
      <c r="H860" s="433"/>
      <c r="I860" s="411"/>
      <c r="J860" s="37"/>
    </row>
    <row r="861" spans="2:10" x14ac:dyDescent="0.25">
      <c r="B861" s="37"/>
      <c r="C861" s="37"/>
      <c r="D861" s="37"/>
      <c r="E861" s="112"/>
      <c r="F861" s="37"/>
      <c r="G861" s="433"/>
      <c r="H861" s="433"/>
      <c r="I861" s="411"/>
      <c r="J861" s="37"/>
    </row>
    <row r="862" spans="2:10" x14ac:dyDescent="0.25">
      <c r="B862" s="37"/>
      <c r="C862" s="37"/>
      <c r="D862" s="37"/>
      <c r="E862" s="112"/>
      <c r="F862" s="37"/>
      <c r="G862" s="433"/>
      <c r="H862" s="433"/>
      <c r="I862" s="411"/>
      <c r="J862" s="37"/>
    </row>
    <row r="863" spans="2:10" x14ac:dyDescent="0.25">
      <c r="B863" s="37"/>
      <c r="C863" s="37"/>
      <c r="D863" s="37"/>
      <c r="E863" s="112"/>
      <c r="F863" s="37"/>
      <c r="G863" s="433"/>
      <c r="H863" s="433"/>
      <c r="I863" s="411"/>
      <c r="J863" s="37"/>
    </row>
    <row r="864" spans="2:10" x14ac:dyDescent="0.25">
      <c r="B864" s="37"/>
      <c r="C864" s="37"/>
      <c r="D864" s="37"/>
      <c r="E864" s="112"/>
      <c r="F864" s="37"/>
      <c r="G864" s="433"/>
      <c r="H864" s="433"/>
      <c r="I864" s="411"/>
      <c r="J864" s="37"/>
    </row>
    <row r="865" spans="2:10" x14ac:dyDescent="0.25">
      <c r="B865" s="37"/>
      <c r="C865" s="37"/>
      <c r="D865" s="37"/>
      <c r="E865" s="112"/>
      <c r="F865" s="37"/>
      <c r="G865" s="433"/>
      <c r="H865" s="433"/>
      <c r="I865" s="411"/>
      <c r="J865" s="37"/>
    </row>
    <row r="866" spans="2:10" x14ac:dyDescent="0.25">
      <c r="B866" s="37"/>
      <c r="C866" s="37"/>
      <c r="D866" s="37"/>
      <c r="E866" s="112"/>
      <c r="F866" s="37"/>
      <c r="G866" s="433"/>
      <c r="H866" s="433"/>
      <c r="I866" s="411"/>
      <c r="J866" s="37"/>
    </row>
    <row r="867" spans="2:10" x14ac:dyDescent="0.25">
      <c r="B867" s="37"/>
      <c r="C867" s="37"/>
      <c r="D867" s="37"/>
      <c r="E867" s="112"/>
      <c r="F867" s="37"/>
      <c r="G867" s="433"/>
      <c r="H867" s="433"/>
      <c r="I867" s="411"/>
      <c r="J867" s="37"/>
    </row>
    <row r="868" spans="2:10" x14ac:dyDescent="0.25">
      <c r="B868" s="37"/>
      <c r="C868" s="37"/>
      <c r="D868" s="37"/>
      <c r="E868" s="112"/>
      <c r="F868" s="37"/>
      <c r="G868" s="433"/>
      <c r="H868" s="433"/>
      <c r="I868" s="411"/>
      <c r="J868" s="37"/>
    </row>
    <row r="869" spans="2:10" x14ac:dyDescent="0.25">
      <c r="B869" s="37"/>
      <c r="C869" s="37"/>
      <c r="D869" s="37"/>
      <c r="E869" s="112"/>
      <c r="F869" s="37"/>
      <c r="G869" s="433"/>
      <c r="H869" s="433"/>
      <c r="I869" s="411"/>
      <c r="J869" s="37"/>
    </row>
    <row r="870" spans="2:10" x14ac:dyDescent="0.25">
      <c r="B870" s="37"/>
      <c r="C870" s="37"/>
      <c r="D870" s="37"/>
      <c r="E870" s="112"/>
      <c r="F870" s="37"/>
      <c r="G870" s="433"/>
      <c r="H870" s="433"/>
      <c r="I870" s="411"/>
      <c r="J870" s="37"/>
    </row>
    <row r="871" spans="2:10" x14ac:dyDescent="0.25">
      <c r="B871" s="37"/>
      <c r="C871" s="37"/>
      <c r="D871" s="37"/>
      <c r="E871" s="112"/>
      <c r="F871" s="37"/>
      <c r="G871" s="433"/>
      <c r="H871" s="433"/>
      <c r="I871" s="411"/>
      <c r="J871" s="37"/>
    </row>
    <row r="872" spans="2:10" x14ac:dyDescent="0.25">
      <c r="B872" s="37"/>
      <c r="C872" s="37"/>
      <c r="D872" s="37"/>
      <c r="E872" s="112"/>
      <c r="F872" s="37"/>
      <c r="G872" s="433"/>
      <c r="H872" s="433"/>
      <c r="I872" s="411"/>
      <c r="J872" s="37"/>
    </row>
    <row r="873" spans="2:10" x14ac:dyDescent="0.25">
      <c r="B873" s="37"/>
      <c r="C873" s="37"/>
      <c r="D873" s="37"/>
      <c r="E873" s="112"/>
      <c r="F873" s="37"/>
      <c r="G873" s="433"/>
      <c r="H873" s="433"/>
      <c r="I873" s="411"/>
      <c r="J873" s="37"/>
    </row>
    <row r="874" spans="2:10" x14ac:dyDescent="0.25">
      <c r="B874" s="37"/>
      <c r="C874" s="37"/>
      <c r="D874" s="37"/>
      <c r="E874" s="112"/>
      <c r="F874" s="37"/>
      <c r="G874" s="433"/>
      <c r="H874" s="433"/>
      <c r="I874" s="411"/>
      <c r="J874" s="37"/>
    </row>
    <row r="875" spans="2:10" x14ac:dyDescent="0.25">
      <c r="B875" s="37"/>
      <c r="C875" s="37"/>
      <c r="D875" s="37"/>
      <c r="E875" s="112"/>
      <c r="F875" s="37"/>
      <c r="G875" s="433"/>
      <c r="H875" s="433"/>
      <c r="I875" s="411"/>
      <c r="J875" s="37"/>
    </row>
    <row r="876" spans="2:10" x14ac:dyDescent="0.25">
      <c r="B876" s="37"/>
      <c r="C876" s="37"/>
      <c r="D876" s="37"/>
      <c r="E876" s="112"/>
      <c r="F876" s="37"/>
      <c r="G876" s="433"/>
      <c r="H876" s="433"/>
      <c r="I876" s="411"/>
      <c r="J876" s="37"/>
    </row>
    <row r="877" spans="2:10" x14ac:dyDescent="0.25">
      <c r="B877" s="37"/>
      <c r="C877" s="37"/>
      <c r="D877" s="37"/>
      <c r="E877" s="112"/>
      <c r="F877" s="37"/>
      <c r="G877" s="433"/>
      <c r="H877" s="433"/>
      <c r="I877" s="411"/>
      <c r="J877" s="37"/>
    </row>
    <row r="878" spans="2:10" x14ac:dyDescent="0.25">
      <c r="B878" s="37"/>
      <c r="C878" s="37"/>
      <c r="D878" s="37"/>
      <c r="E878" s="112"/>
      <c r="F878" s="37"/>
      <c r="G878" s="433"/>
      <c r="H878" s="433"/>
      <c r="I878" s="411"/>
      <c r="J878" s="37"/>
    </row>
    <row r="879" spans="2:10" x14ac:dyDescent="0.25">
      <c r="B879" s="37"/>
      <c r="C879" s="37"/>
      <c r="D879" s="37"/>
      <c r="E879" s="112"/>
      <c r="F879" s="37"/>
      <c r="G879" s="433"/>
      <c r="H879" s="433"/>
      <c r="I879" s="411"/>
      <c r="J879" s="37"/>
    </row>
    <row r="880" spans="2:10" x14ac:dyDescent="0.25">
      <c r="B880" s="37"/>
      <c r="C880" s="37"/>
      <c r="D880" s="37"/>
      <c r="E880" s="112"/>
      <c r="F880" s="37"/>
      <c r="G880" s="433"/>
      <c r="H880" s="433"/>
      <c r="I880" s="411"/>
      <c r="J880" s="37"/>
    </row>
    <row r="881" spans="2:10" x14ac:dyDescent="0.25">
      <c r="B881" s="37"/>
      <c r="C881" s="37"/>
      <c r="D881" s="37"/>
      <c r="E881" s="112"/>
      <c r="F881" s="37"/>
      <c r="G881" s="433"/>
      <c r="H881" s="433"/>
      <c r="I881" s="411"/>
      <c r="J881" s="37"/>
    </row>
    <row r="882" spans="2:10" x14ac:dyDescent="0.25">
      <c r="B882" s="37"/>
      <c r="C882" s="37"/>
      <c r="D882" s="37"/>
      <c r="E882" s="112"/>
      <c r="F882" s="37"/>
      <c r="G882" s="433"/>
      <c r="H882" s="433"/>
      <c r="I882" s="411"/>
      <c r="J882" s="37"/>
    </row>
    <row r="883" spans="2:10" x14ac:dyDescent="0.25">
      <c r="B883" s="37"/>
      <c r="C883" s="37"/>
      <c r="D883" s="37"/>
      <c r="E883" s="112"/>
      <c r="F883" s="37"/>
      <c r="G883" s="433"/>
      <c r="H883" s="433"/>
      <c r="I883" s="411"/>
      <c r="J883" s="37"/>
    </row>
    <row r="884" spans="2:10" x14ac:dyDescent="0.25">
      <c r="B884" s="37"/>
      <c r="C884" s="37"/>
      <c r="D884" s="37"/>
      <c r="E884" s="112"/>
      <c r="F884" s="37"/>
      <c r="G884" s="433"/>
      <c r="H884" s="433"/>
      <c r="I884" s="411"/>
      <c r="J884" s="37"/>
    </row>
    <row r="885" spans="2:10" x14ac:dyDescent="0.25">
      <c r="B885" s="37"/>
      <c r="C885" s="37"/>
      <c r="D885" s="37"/>
      <c r="E885" s="112"/>
      <c r="F885" s="37"/>
      <c r="G885" s="433"/>
      <c r="H885" s="433"/>
      <c r="I885" s="411"/>
      <c r="J885" s="37"/>
    </row>
    <row r="886" spans="2:10" x14ac:dyDescent="0.25">
      <c r="B886" s="37"/>
      <c r="C886" s="37"/>
      <c r="D886" s="37"/>
      <c r="E886" s="112"/>
      <c r="F886" s="37"/>
      <c r="G886" s="433"/>
      <c r="H886" s="433"/>
      <c r="I886" s="411"/>
      <c r="J886" s="37"/>
    </row>
    <row r="887" spans="2:10" x14ac:dyDescent="0.25">
      <c r="B887" s="37"/>
      <c r="C887" s="37"/>
      <c r="D887" s="37"/>
      <c r="E887" s="112"/>
      <c r="F887" s="37"/>
      <c r="G887" s="433"/>
      <c r="H887" s="433"/>
      <c r="I887" s="411"/>
      <c r="J887" s="37"/>
    </row>
    <row r="888" spans="2:10" x14ac:dyDescent="0.25">
      <c r="B888" s="37"/>
      <c r="C888" s="37"/>
      <c r="D888" s="37"/>
      <c r="E888" s="112"/>
      <c r="F888" s="37"/>
      <c r="G888" s="433"/>
      <c r="H888" s="433"/>
      <c r="I888" s="411"/>
      <c r="J888" s="37"/>
    </row>
    <row r="889" spans="2:10" x14ac:dyDescent="0.25">
      <c r="B889" s="37"/>
      <c r="C889" s="37"/>
      <c r="D889" s="37"/>
      <c r="E889" s="112"/>
      <c r="F889" s="37"/>
      <c r="G889" s="433"/>
      <c r="H889" s="433"/>
      <c r="I889" s="411"/>
      <c r="J889" s="37"/>
    </row>
    <row r="890" spans="2:10" x14ac:dyDescent="0.25">
      <c r="B890" s="37"/>
      <c r="C890" s="37"/>
      <c r="D890" s="37"/>
      <c r="E890" s="112"/>
      <c r="F890" s="37"/>
      <c r="G890" s="433"/>
      <c r="H890" s="433"/>
      <c r="I890" s="411"/>
      <c r="J890" s="37"/>
    </row>
    <row r="891" spans="2:10" x14ac:dyDescent="0.25">
      <c r="B891" s="37"/>
      <c r="C891" s="37"/>
      <c r="D891" s="37"/>
      <c r="E891" s="112"/>
      <c r="F891" s="37"/>
      <c r="G891" s="433"/>
      <c r="H891" s="433"/>
      <c r="I891" s="411"/>
      <c r="J891" s="37"/>
    </row>
    <row r="892" spans="2:10" x14ac:dyDescent="0.25">
      <c r="B892" s="37"/>
      <c r="C892" s="37"/>
      <c r="D892" s="37"/>
      <c r="E892" s="112"/>
      <c r="F892" s="37"/>
      <c r="G892" s="433"/>
      <c r="H892" s="433"/>
      <c r="I892" s="411"/>
      <c r="J892" s="37"/>
    </row>
    <row r="893" spans="2:10" x14ac:dyDescent="0.25">
      <c r="B893" s="37"/>
      <c r="C893" s="37"/>
      <c r="D893" s="37"/>
      <c r="E893" s="112"/>
      <c r="F893" s="37"/>
      <c r="G893" s="433"/>
      <c r="H893" s="433"/>
      <c r="I893" s="411"/>
      <c r="J893" s="37"/>
    </row>
    <row r="894" spans="2:10" x14ac:dyDescent="0.25">
      <c r="B894" s="37"/>
      <c r="C894" s="37"/>
      <c r="D894" s="37"/>
      <c r="E894" s="112"/>
      <c r="F894" s="37"/>
      <c r="G894" s="433"/>
      <c r="H894" s="433"/>
      <c r="I894" s="411"/>
      <c r="J894" s="37"/>
    </row>
    <row r="895" spans="2:10" x14ac:dyDescent="0.25">
      <c r="B895" s="37"/>
      <c r="C895" s="37"/>
      <c r="D895" s="37"/>
      <c r="E895" s="112"/>
      <c r="F895" s="37"/>
      <c r="G895" s="433"/>
      <c r="H895" s="433"/>
      <c r="I895" s="411"/>
      <c r="J895" s="37"/>
    </row>
    <row r="896" spans="2:10" x14ac:dyDescent="0.25">
      <c r="B896" s="37"/>
      <c r="C896" s="37"/>
      <c r="D896" s="37"/>
      <c r="E896" s="112"/>
      <c r="F896" s="37"/>
      <c r="G896" s="433"/>
      <c r="H896" s="433"/>
      <c r="I896" s="411"/>
      <c r="J896" s="37"/>
    </row>
    <row r="897" spans="2:10" x14ac:dyDescent="0.25">
      <c r="B897" s="37"/>
      <c r="C897" s="37"/>
      <c r="D897" s="37"/>
      <c r="E897" s="112"/>
      <c r="F897" s="37"/>
      <c r="G897" s="433"/>
      <c r="H897" s="433"/>
      <c r="I897" s="411"/>
      <c r="J897" s="37"/>
    </row>
    <row r="898" spans="2:10" x14ac:dyDescent="0.25">
      <c r="B898" s="37"/>
      <c r="C898" s="37"/>
      <c r="D898" s="37"/>
      <c r="E898" s="112"/>
      <c r="F898" s="37"/>
      <c r="G898" s="433"/>
      <c r="H898" s="433"/>
      <c r="I898" s="411"/>
      <c r="J898" s="37"/>
    </row>
    <row r="899" spans="2:10" x14ac:dyDescent="0.25">
      <c r="B899" s="37"/>
      <c r="C899" s="37"/>
      <c r="D899" s="37"/>
      <c r="E899" s="112"/>
      <c r="F899" s="37"/>
      <c r="G899" s="433"/>
      <c r="H899" s="433"/>
      <c r="I899" s="411"/>
      <c r="J899" s="37"/>
    </row>
    <row r="900" spans="2:10" x14ac:dyDescent="0.25">
      <c r="B900" s="37"/>
      <c r="C900" s="37"/>
      <c r="D900" s="37"/>
      <c r="E900" s="112"/>
      <c r="F900" s="37"/>
      <c r="G900" s="433"/>
      <c r="H900" s="433"/>
      <c r="I900" s="411"/>
      <c r="J900" s="37"/>
    </row>
    <row r="901" spans="2:10" x14ac:dyDescent="0.25">
      <c r="B901" s="37"/>
      <c r="C901" s="37"/>
      <c r="D901" s="37"/>
      <c r="E901" s="112"/>
      <c r="F901" s="37"/>
      <c r="G901" s="433"/>
      <c r="H901" s="433"/>
      <c r="I901" s="411"/>
      <c r="J901" s="37"/>
    </row>
    <row r="902" spans="2:10" x14ac:dyDescent="0.25">
      <c r="B902" s="37"/>
      <c r="C902" s="37"/>
      <c r="D902" s="37"/>
      <c r="E902" s="112"/>
      <c r="F902" s="37"/>
      <c r="G902" s="433"/>
      <c r="H902" s="433"/>
      <c r="I902" s="411"/>
      <c r="J902" s="37"/>
    </row>
    <row r="903" spans="2:10" x14ac:dyDescent="0.25">
      <c r="B903" s="37"/>
      <c r="C903" s="37"/>
      <c r="D903" s="37"/>
      <c r="E903" s="112"/>
      <c r="F903" s="37"/>
      <c r="G903" s="433"/>
      <c r="H903" s="433"/>
      <c r="I903" s="411"/>
      <c r="J903" s="37"/>
    </row>
    <row r="904" spans="2:10" x14ac:dyDescent="0.25">
      <c r="B904" s="37"/>
      <c r="C904" s="37"/>
      <c r="D904" s="37"/>
      <c r="E904" s="112"/>
      <c r="F904" s="37"/>
      <c r="G904" s="433"/>
      <c r="H904" s="433"/>
      <c r="I904" s="411"/>
      <c r="J904" s="37"/>
    </row>
    <row r="905" spans="2:10" x14ac:dyDescent="0.25">
      <c r="B905" s="37"/>
      <c r="C905" s="37"/>
      <c r="D905" s="37"/>
      <c r="E905" s="112"/>
      <c r="F905" s="37"/>
      <c r="G905" s="433"/>
      <c r="H905" s="433"/>
      <c r="I905" s="411"/>
      <c r="J905" s="37"/>
    </row>
    <row r="906" spans="2:10" x14ac:dyDescent="0.25">
      <c r="B906" s="37"/>
      <c r="C906" s="37"/>
      <c r="D906" s="37"/>
      <c r="E906" s="112"/>
      <c r="F906" s="37"/>
      <c r="G906" s="433"/>
      <c r="H906" s="433"/>
      <c r="I906" s="411"/>
      <c r="J906" s="37"/>
    </row>
    <row r="907" spans="2:10" x14ac:dyDescent="0.25">
      <c r="B907" s="37"/>
      <c r="C907" s="37"/>
      <c r="D907" s="37"/>
      <c r="E907" s="112"/>
      <c r="F907" s="37"/>
      <c r="G907" s="433"/>
      <c r="H907" s="433"/>
      <c r="I907" s="411"/>
      <c r="J907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zoomScaleNormal="100" zoomScaleSheetLayoutView="85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B13" sqref="B1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4" width="13.710937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2.7109375" style="160" customWidth="1"/>
    <col min="10" max="10" width="10" style="9" customWidth="1"/>
    <col min="11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61" t="s">
        <v>136</v>
      </c>
      <c r="C1" s="762"/>
      <c r="D1" s="762"/>
      <c r="E1" s="762"/>
      <c r="F1" s="762"/>
      <c r="G1" s="762"/>
      <c r="H1" s="762"/>
      <c r="I1" s="762"/>
      <c r="J1" s="76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5.75" customHeight="1" x14ac:dyDescent="0.25">
      <c r="B2" s="761"/>
      <c r="C2" s="761"/>
      <c r="D2" s="761"/>
      <c r="E2" s="761"/>
      <c r="F2" s="761"/>
      <c r="G2" s="761"/>
      <c r="H2" s="761"/>
      <c r="I2" s="761"/>
      <c r="J2" s="761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3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58" t="s">
        <v>111</v>
      </c>
      <c r="D5" s="759"/>
      <c r="E5" s="759"/>
      <c r="F5" s="760"/>
      <c r="G5" s="758" t="s">
        <v>110</v>
      </c>
      <c r="H5" s="759"/>
      <c r="I5" s="759"/>
      <c r="J5" s="760"/>
    </row>
    <row r="6" spans="1:249" ht="45" customHeight="1" thickBot="1" x14ac:dyDescent="0.3">
      <c r="B6" s="41"/>
      <c r="C6" s="328" t="s">
        <v>115</v>
      </c>
      <c r="D6" s="328" t="s">
        <v>137</v>
      </c>
      <c r="E6" s="329" t="s">
        <v>112</v>
      </c>
      <c r="F6" s="100" t="s">
        <v>38</v>
      </c>
      <c r="G6" s="328" t="s">
        <v>116</v>
      </c>
      <c r="H6" s="328" t="s">
        <v>138</v>
      </c>
      <c r="I6" s="329" t="s">
        <v>113</v>
      </c>
      <c r="J6" s="100" t="s">
        <v>38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</row>
    <row r="9" spans="1:249" ht="31.5" customHeight="1" x14ac:dyDescent="0.25">
      <c r="A9" s="18">
        <v>1</v>
      </c>
      <c r="B9" s="180" t="s">
        <v>76</v>
      </c>
      <c r="C9" s="143"/>
      <c r="D9" s="143"/>
      <c r="E9" s="143"/>
      <c r="F9" s="143"/>
      <c r="G9" s="511"/>
      <c r="H9" s="511"/>
      <c r="I9" s="511"/>
      <c r="J9" s="511"/>
    </row>
    <row r="10" spans="1:249" s="37" customFormat="1" ht="30" x14ac:dyDescent="0.25">
      <c r="A10" s="18">
        <v>1</v>
      </c>
      <c r="B10" s="219" t="s">
        <v>131</v>
      </c>
      <c r="C10" s="120">
        <f>SUM(C11:C14)</f>
        <v>10061</v>
      </c>
      <c r="D10" s="120">
        <f t="shared" ref="D10:E10" si="0">SUM(D11:D14)</f>
        <v>2516</v>
      </c>
      <c r="E10" s="120">
        <f t="shared" si="0"/>
        <v>1975</v>
      </c>
      <c r="F10" s="125">
        <f t="shared" ref="F10:F20" si="1">E10/D10*100</f>
        <v>78.497615262321148</v>
      </c>
      <c r="G10" s="520">
        <f>SUM(G11:G14)</f>
        <v>25391.595806222223</v>
      </c>
      <c r="H10" s="520">
        <f t="shared" ref="H10:I10" si="2">SUM(H11:H14)</f>
        <v>6348</v>
      </c>
      <c r="I10" s="520">
        <f t="shared" si="2"/>
        <v>5443.9818270000005</v>
      </c>
      <c r="J10" s="512">
        <f t="shared" ref="J10:J11" si="3">I10/H10*100</f>
        <v>85.7590079867675</v>
      </c>
    </row>
    <row r="11" spans="1:249" s="37" customFormat="1" ht="30" x14ac:dyDescent="0.25">
      <c r="A11" s="18">
        <v>1</v>
      </c>
      <c r="B11" s="73" t="s">
        <v>84</v>
      </c>
      <c r="C11" s="120">
        <v>7462</v>
      </c>
      <c r="D11" s="113">
        <f t="shared" ref="D11:D20" si="4">ROUND(C11/12*$B$3,0)</f>
        <v>1866</v>
      </c>
      <c r="E11" s="120">
        <v>1405</v>
      </c>
      <c r="F11" s="125">
        <f t="shared" si="1"/>
        <v>75.294748124330113</v>
      </c>
      <c r="G11" s="520">
        <v>18310.361726222221</v>
      </c>
      <c r="H11" s="706">
        <f t="shared" ref="H11" si="5">ROUND(G11/12*$B$3,0)</f>
        <v>4578</v>
      </c>
      <c r="I11" s="513">
        <v>3544.1674770000004</v>
      </c>
      <c r="J11" s="512">
        <f t="shared" si="3"/>
        <v>77.417376081258197</v>
      </c>
    </row>
    <row r="12" spans="1:249" s="37" customFormat="1" ht="30" x14ac:dyDescent="0.25">
      <c r="A12" s="18">
        <v>1</v>
      </c>
      <c r="B12" s="73" t="s">
        <v>85</v>
      </c>
      <c r="C12" s="120">
        <v>2239</v>
      </c>
      <c r="D12" s="113">
        <f t="shared" si="4"/>
        <v>560</v>
      </c>
      <c r="E12" s="120">
        <v>415</v>
      </c>
      <c r="F12" s="125">
        <f t="shared" si="1"/>
        <v>74.107142857142861</v>
      </c>
      <c r="G12" s="520">
        <v>4828.7169599999997</v>
      </c>
      <c r="H12" s="706">
        <f t="shared" ref="H12:H20" si="6">ROUND(G12/12*$B$3,0)</f>
        <v>1207</v>
      </c>
      <c r="I12" s="513">
        <v>929.98089999999991</v>
      </c>
      <c r="J12" s="512">
        <f t="shared" ref="J12:J23" si="7">I12/H12*100</f>
        <v>77.04895608947804</v>
      </c>
    </row>
    <row r="13" spans="1:249" s="37" customFormat="1" ht="45" x14ac:dyDescent="0.25">
      <c r="A13" s="18">
        <v>1</v>
      </c>
      <c r="B13" s="73" t="s">
        <v>125</v>
      </c>
      <c r="C13" s="120">
        <v>139</v>
      </c>
      <c r="D13" s="113">
        <f t="shared" si="4"/>
        <v>35</v>
      </c>
      <c r="E13" s="120">
        <v>10</v>
      </c>
      <c r="F13" s="125">
        <f t="shared" si="1"/>
        <v>28.571428571428569</v>
      </c>
      <c r="G13" s="520">
        <v>869.72188800000004</v>
      </c>
      <c r="H13" s="706">
        <f t="shared" si="6"/>
        <v>217</v>
      </c>
      <c r="I13" s="513">
        <v>62.569899999999997</v>
      </c>
      <c r="J13" s="512">
        <f t="shared" si="7"/>
        <v>28.83405529953917</v>
      </c>
    </row>
    <row r="14" spans="1:249" s="37" customFormat="1" ht="30" x14ac:dyDescent="0.25">
      <c r="A14" s="18">
        <v>1</v>
      </c>
      <c r="B14" s="73" t="s">
        <v>126</v>
      </c>
      <c r="C14" s="120">
        <v>221</v>
      </c>
      <c r="D14" s="113">
        <f t="shared" si="4"/>
        <v>55</v>
      </c>
      <c r="E14" s="120">
        <v>145</v>
      </c>
      <c r="F14" s="125">
        <f t="shared" si="1"/>
        <v>263.63636363636363</v>
      </c>
      <c r="G14" s="520">
        <v>1382.7952320000002</v>
      </c>
      <c r="H14" s="706">
        <f t="shared" si="6"/>
        <v>346</v>
      </c>
      <c r="I14" s="513">
        <v>907.2635499999999</v>
      </c>
      <c r="J14" s="512">
        <f t="shared" si="7"/>
        <v>262.2148988439306</v>
      </c>
    </row>
    <row r="15" spans="1:249" s="37" customFormat="1" ht="44.25" customHeight="1" x14ac:dyDescent="0.25">
      <c r="A15" s="18">
        <v>1</v>
      </c>
      <c r="B15" s="219" t="s">
        <v>123</v>
      </c>
      <c r="C15" s="120">
        <f>SUM(C16:C20)</f>
        <v>22016</v>
      </c>
      <c r="D15" s="120">
        <f t="shared" ref="D15:I15" si="8">SUM(D16:D20)</f>
        <v>5505</v>
      </c>
      <c r="E15" s="120">
        <f t="shared" si="8"/>
        <v>3909</v>
      </c>
      <c r="F15" s="125">
        <f t="shared" si="1"/>
        <v>71.008174386920984</v>
      </c>
      <c r="G15" s="513">
        <f>SUM(G16:G20)</f>
        <v>40896.60196</v>
      </c>
      <c r="H15" s="513">
        <f t="shared" si="8"/>
        <v>10224</v>
      </c>
      <c r="I15" s="513">
        <f t="shared" si="8"/>
        <v>7082.8175100000008</v>
      </c>
      <c r="J15" s="512">
        <f t="shared" si="7"/>
        <v>69.276384096244144</v>
      </c>
    </row>
    <row r="16" spans="1:249" s="37" customFormat="1" ht="30" x14ac:dyDescent="0.25">
      <c r="A16" s="18">
        <v>1</v>
      </c>
      <c r="B16" s="73" t="s">
        <v>119</v>
      </c>
      <c r="C16" s="120">
        <v>1008</v>
      </c>
      <c r="D16" s="113">
        <f t="shared" si="4"/>
        <v>252</v>
      </c>
      <c r="E16" s="120">
        <v>14</v>
      </c>
      <c r="F16" s="125">
        <f t="shared" si="1"/>
        <v>5.5555555555555554</v>
      </c>
      <c r="G16" s="520">
        <v>1767.9009599999999</v>
      </c>
      <c r="H16" s="706">
        <f t="shared" si="6"/>
        <v>442</v>
      </c>
      <c r="I16" s="520">
        <v>25.458320000000001</v>
      </c>
      <c r="J16" s="512">
        <f t="shared" si="7"/>
        <v>5.759800904977376</v>
      </c>
    </row>
    <row r="17" spans="1:249" s="37" customFormat="1" ht="60" x14ac:dyDescent="0.25">
      <c r="A17" s="18">
        <v>1</v>
      </c>
      <c r="B17" s="73" t="s">
        <v>130</v>
      </c>
      <c r="C17" s="120">
        <v>14900</v>
      </c>
      <c r="D17" s="113">
        <f t="shared" si="4"/>
        <v>3725</v>
      </c>
      <c r="E17" s="120">
        <v>1229</v>
      </c>
      <c r="F17" s="125">
        <f t="shared" si="1"/>
        <v>32.993288590604024</v>
      </c>
      <c r="G17" s="520">
        <v>30488.614000000001</v>
      </c>
      <c r="H17" s="706">
        <f t="shared" si="6"/>
        <v>7622</v>
      </c>
      <c r="I17" s="513">
        <v>3034.7704900000003</v>
      </c>
      <c r="J17" s="512">
        <f t="shared" si="7"/>
        <v>39.81593400682236</v>
      </c>
    </row>
    <row r="18" spans="1:249" s="37" customFormat="1" ht="45" x14ac:dyDescent="0.25">
      <c r="A18" s="18">
        <v>1</v>
      </c>
      <c r="B18" s="73" t="s">
        <v>120</v>
      </c>
      <c r="C18" s="120">
        <v>1328</v>
      </c>
      <c r="D18" s="113">
        <f t="shared" si="4"/>
        <v>332</v>
      </c>
      <c r="E18" s="120">
        <v>1087</v>
      </c>
      <c r="F18" s="125">
        <f t="shared" si="1"/>
        <v>327.40963855421683</v>
      </c>
      <c r="G18" s="520">
        <v>1342.6079999999999</v>
      </c>
      <c r="H18" s="706">
        <f t="shared" si="6"/>
        <v>336</v>
      </c>
      <c r="I18" s="513">
        <v>1108.9214299999999</v>
      </c>
      <c r="J18" s="512">
        <f t="shared" si="7"/>
        <v>330.03613988095231</v>
      </c>
    </row>
    <row r="19" spans="1:249" s="37" customFormat="1" ht="30" x14ac:dyDescent="0.25">
      <c r="A19" s="18">
        <v>1</v>
      </c>
      <c r="B19" s="73" t="s">
        <v>87</v>
      </c>
      <c r="C19" s="120">
        <v>1130</v>
      </c>
      <c r="D19" s="113">
        <f t="shared" si="4"/>
        <v>283</v>
      </c>
      <c r="E19" s="120">
        <v>500</v>
      </c>
      <c r="F19" s="125">
        <f t="shared" si="1"/>
        <v>176.67844522968196</v>
      </c>
      <c r="G19" s="520">
        <v>4520.9605000000001</v>
      </c>
      <c r="H19" s="706">
        <f t="shared" si="6"/>
        <v>1130</v>
      </c>
      <c r="I19" s="513">
        <v>2092.88276</v>
      </c>
      <c r="J19" s="512">
        <f t="shared" si="7"/>
        <v>185.21086371681417</v>
      </c>
    </row>
    <row r="20" spans="1:249" s="37" customFormat="1" ht="30" x14ac:dyDescent="0.25">
      <c r="A20" s="18">
        <v>1</v>
      </c>
      <c r="B20" s="316" t="s">
        <v>88</v>
      </c>
      <c r="C20" s="186">
        <v>3650</v>
      </c>
      <c r="D20" s="331">
        <f t="shared" si="4"/>
        <v>913</v>
      </c>
      <c r="E20" s="186">
        <v>1079</v>
      </c>
      <c r="F20" s="415">
        <f t="shared" si="1"/>
        <v>118.18181818181819</v>
      </c>
      <c r="G20" s="521">
        <v>2776.5185000000001</v>
      </c>
      <c r="H20" s="707">
        <f t="shared" si="6"/>
        <v>694</v>
      </c>
      <c r="I20" s="715">
        <v>820.78450999999995</v>
      </c>
      <c r="J20" s="514">
        <f t="shared" si="7"/>
        <v>118.26866138328529</v>
      </c>
    </row>
    <row r="21" spans="1:249" s="37" customFormat="1" ht="30" x14ac:dyDescent="0.25">
      <c r="A21" s="18">
        <v>1</v>
      </c>
      <c r="B21" s="727" t="s">
        <v>139</v>
      </c>
      <c r="C21" s="120">
        <v>19849</v>
      </c>
      <c r="D21" s="113">
        <f t="shared" ref="D21:D22" si="9">ROUND(C21/12*$B$3,0)</f>
        <v>4962</v>
      </c>
      <c r="E21" s="120">
        <v>4687</v>
      </c>
      <c r="F21" s="125">
        <f t="shared" ref="F21:F22" si="10">E21/D21*100</f>
        <v>94.457879887142283</v>
      </c>
      <c r="G21" s="520">
        <v>15312.70954</v>
      </c>
      <c r="H21" s="706">
        <f t="shared" ref="H21:H22" si="11">ROUND(G21/12*$B$3,0)</f>
        <v>3828</v>
      </c>
      <c r="I21" s="513">
        <v>3434.9</v>
      </c>
      <c r="J21" s="512">
        <f t="shared" ref="J21" si="12">I21/H21*100</f>
        <v>89.730929989550674</v>
      </c>
    </row>
    <row r="22" spans="1:249" s="37" customFormat="1" ht="24" customHeight="1" thickBot="1" x14ac:dyDescent="0.3">
      <c r="A22" s="18">
        <v>1</v>
      </c>
      <c r="B22" s="727" t="s">
        <v>141</v>
      </c>
      <c r="C22" s="120">
        <v>2378</v>
      </c>
      <c r="D22" s="113">
        <f t="shared" si="9"/>
        <v>595</v>
      </c>
      <c r="E22" s="120">
        <v>208</v>
      </c>
      <c r="F22" s="125">
        <f t="shared" si="10"/>
        <v>34.957983193277308</v>
      </c>
      <c r="G22" s="520"/>
      <c r="H22" s="706">
        <f t="shared" si="11"/>
        <v>0</v>
      </c>
      <c r="I22" s="513"/>
      <c r="J22" s="512"/>
    </row>
    <row r="23" spans="1:249" s="13" customFormat="1" ht="15.75" thickBot="1" x14ac:dyDescent="0.3">
      <c r="A23" s="18">
        <v>1</v>
      </c>
      <c r="B23" s="117" t="s">
        <v>3</v>
      </c>
      <c r="C23" s="473"/>
      <c r="D23" s="473"/>
      <c r="E23" s="473"/>
      <c r="F23" s="474"/>
      <c r="G23" s="515">
        <f>G10+G15+G21</f>
        <v>81600.907306222216</v>
      </c>
      <c r="H23" s="515">
        <f t="shared" ref="H23:I23" si="13">H10+H15+H21</f>
        <v>20400</v>
      </c>
      <c r="I23" s="515">
        <f t="shared" si="13"/>
        <v>15961.699337</v>
      </c>
      <c r="J23" s="516">
        <f t="shared" si="7"/>
        <v>78.243624200980392</v>
      </c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17"/>
      <c r="H24" s="517"/>
      <c r="I24" s="517"/>
      <c r="J24" s="517"/>
    </row>
    <row r="25" spans="1:249" s="21" customFormat="1" ht="27.75" customHeight="1" x14ac:dyDescent="0.25">
      <c r="A25" s="18">
        <v>1</v>
      </c>
      <c r="B25" s="180" t="s">
        <v>77</v>
      </c>
      <c r="C25" s="163"/>
      <c r="D25" s="163"/>
      <c r="E25" s="163"/>
      <c r="F25" s="163"/>
      <c r="G25" s="511"/>
      <c r="H25" s="511"/>
      <c r="I25" s="511"/>
      <c r="J25" s="511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9" t="s">
        <v>131</v>
      </c>
      <c r="C26" s="120">
        <f>SUM(C27:C30)</f>
        <v>6018</v>
      </c>
      <c r="D26" s="120">
        <f t="shared" ref="D26" si="14">SUM(D27:D30)</f>
        <v>1505</v>
      </c>
      <c r="E26" s="120">
        <f t="shared" ref="E26" si="15">SUM(E27:E30)</f>
        <v>2726</v>
      </c>
      <c r="F26" s="125">
        <f>E26/D26*100</f>
        <v>181.12956810631229</v>
      </c>
      <c r="G26" s="520">
        <f>SUM(G27:G30)</f>
        <v>14586.630100444443</v>
      </c>
      <c r="H26" s="520">
        <f t="shared" ref="H26:I26" si="16">SUM(H27:H30)</f>
        <v>3646</v>
      </c>
      <c r="I26" s="520">
        <f t="shared" si="16"/>
        <v>6264.2800200000011</v>
      </c>
      <c r="J26" s="512">
        <f t="shared" ref="J26:J27" si="17">I26/H26*100</f>
        <v>171.81239769610534</v>
      </c>
    </row>
    <row r="27" spans="1:249" s="37" customFormat="1" ht="30" x14ac:dyDescent="0.25">
      <c r="A27" s="18">
        <v>1</v>
      </c>
      <c r="B27" s="73" t="s">
        <v>84</v>
      </c>
      <c r="C27" s="120">
        <v>4583</v>
      </c>
      <c r="D27" s="113">
        <f t="shared" ref="D27:D30" si="18">ROUND(C27/12*$B$3,0)</f>
        <v>1146</v>
      </c>
      <c r="E27" s="120">
        <v>2158</v>
      </c>
      <c r="F27" s="125">
        <f>E27/D27*100</f>
        <v>188.30715532286212</v>
      </c>
      <c r="G27" s="520">
        <v>11245.830580444443</v>
      </c>
      <c r="H27" s="706">
        <f t="shared" ref="H27" si="19">ROUND(G27/12*$B$3,0)</f>
        <v>2811</v>
      </c>
      <c r="I27" s="513">
        <v>4814.8558500000008</v>
      </c>
      <c r="J27" s="512">
        <f t="shared" si="17"/>
        <v>171.28622732123802</v>
      </c>
    </row>
    <row r="28" spans="1:249" s="37" customFormat="1" ht="30" x14ac:dyDescent="0.25">
      <c r="A28" s="18">
        <v>1</v>
      </c>
      <c r="B28" s="73" t="s">
        <v>85</v>
      </c>
      <c r="C28" s="120">
        <v>1375</v>
      </c>
      <c r="D28" s="113">
        <f t="shared" si="18"/>
        <v>344</v>
      </c>
      <c r="E28" s="120">
        <v>525</v>
      </c>
      <c r="F28" s="125">
        <f>E28/D28*100</f>
        <v>152.61627906976744</v>
      </c>
      <c r="G28" s="520">
        <v>2965.38</v>
      </c>
      <c r="H28" s="706">
        <f t="shared" ref="H28:H36" si="20">ROUND(G28/12*$B$3,0)</f>
        <v>741</v>
      </c>
      <c r="I28" s="513">
        <v>1180.3736000000001</v>
      </c>
      <c r="J28" s="512">
        <f t="shared" ref="J28:J39" si="21">I28/H28*100</f>
        <v>159.29468286099865</v>
      </c>
    </row>
    <row r="29" spans="1:249" s="37" customFormat="1" ht="45" x14ac:dyDescent="0.25">
      <c r="A29" s="18">
        <v>1</v>
      </c>
      <c r="B29" s="73" t="s">
        <v>125</v>
      </c>
      <c r="C29" s="120"/>
      <c r="D29" s="113">
        <f t="shared" si="18"/>
        <v>0</v>
      </c>
      <c r="E29" s="120"/>
      <c r="F29" s="125"/>
      <c r="G29" s="520"/>
      <c r="H29" s="706">
        <f t="shared" si="20"/>
        <v>0</v>
      </c>
      <c r="I29" s="513"/>
      <c r="J29" s="512"/>
    </row>
    <row r="30" spans="1:249" s="37" customFormat="1" ht="30" x14ac:dyDescent="0.25">
      <c r="A30" s="18">
        <v>1</v>
      </c>
      <c r="B30" s="73" t="s">
        <v>126</v>
      </c>
      <c r="C30" s="120">
        <v>60</v>
      </c>
      <c r="D30" s="113">
        <f t="shared" si="18"/>
        <v>15</v>
      </c>
      <c r="E30" s="120">
        <v>43</v>
      </c>
      <c r="F30" s="125">
        <f t="shared" ref="F30:F36" si="22">E30/D30*100</f>
        <v>286.66666666666669</v>
      </c>
      <c r="G30" s="520">
        <v>375.41952000000003</v>
      </c>
      <c r="H30" s="706">
        <f t="shared" si="20"/>
        <v>94</v>
      </c>
      <c r="I30" s="513">
        <v>269.05056999999999</v>
      </c>
      <c r="J30" s="512">
        <f t="shared" si="21"/>
        <v>286.2240106382979</v>
      </c>
    </row>
    <row r="31" spans="1:249" s="37" customFormat="1" ht="30" x14ac:dyDescent="0.25">
      <c r="A31" s="18">
        <v>1</v>
      </c>
      <c r="B31" s="219" t="s">
        <v>123</v>
      </c>
      <c r="C31" s="120">
        <f>SUM(C32:C36)</f>
        <v>8240</v>
      </c>
      <c r="D31" s="120">
        <f t="shared" ref="D31:I31" si="23">SUM(D32:D36)</f>
        <v>2061</v>
      </c>
      <c r="E31" s="120">
        <f t="shared" si="23"/>
        <v>1074</v>
      </c>
      <c r="F31" s="125">
        <f t="shared" si="22"/>
        <v>52.110625909752549</v>
      </c>
      <c r="G31" s="513">
        <f t="shared" si="23"/>
        <v>15710.696660000001</v>
      </c>
      <c r="H31" s="513">
        <f t="shared" si="23"/>
        <v>3927</v>
      </c>
      <c r="I31" s="513">
        <f t="shared" si="23"/>
        <v>1646.1376399999999</v>
      </c>
      <c r="J31" s="512">
        <f t="shared" si="21"/>
        <v>41.918452762923344</v>
      </c>
    </row>
    <row r="32" spans="1:249" s="37" customFormat="1" ht="30" x14ac:dyDescent="0.25">
      <c r="A32" s="18">
        <v>1</v>
      </c>
      <c r="B32" s="73" t="s">
        <v>119</v>
      </c>
      <c r="C32" s="120">
        <v>1000</v>
      </c>
      <c r="D32" s="113">
        <f t="shared" ref="D32:D36" si="24">ROUND(C32/12*$B$3,0)</f>
        <v>250</v>
      </c>
      <c r="E32" s="120">
        <v>177</v>
      </c>
      <c r="F32" s="125">
        <f t="shared" si="22"/>
        <v>70.8</v>
      </c>
      <c r="G32" s="520">
        <v>1753.87</v>
      </c>
      <c r="H32" s="706">
        <f t="shared" si="20"/>
        <v>438</v>
      </c>
      <c r="I32" s="520">
        <v>304.32673999999997</v>
      </c>
      <c r="J32" s="512">
        <f t="shared" si="21"/>
        <v>69.480990867579905</v>
      </c>
    </row>
    <row r="33" spans="1:249" s="37" customFormat="1" ht="61.5" customHeight="1" x14ac:dyDescent="0.25">
      <c r="A33" s="18">
        <v>1</v>
      </c>
      <c r="B33" s="73" t="s">
        <v>130</v>
      </c>
      <c r="C33" s="120">
        <v>3610</v>
      </c>
      <c r="D33" s="113">
        <f t="shared" si="24"/>
        <v>903</v>
      </c>
      <c r="E33" s="120">
        <v>296</v>
      </c>
      <c r="F33" s="125">
        <f t="shared" si="22"/>
        <v>32.779623477297896</v>
      </c>
      <c r="G33" s="520">
        <v>9491.4830000000002</v>
      </c>
      <c r="H33" s="706">
        <f t="shared" si="20"/>
        <v>2373</v>
      </c>
      <c r="I33" s="513">
        <v>704.71437000000003</v>
      </c>
      <c r="J33" s="512">
        <f t="shared" si="21"/>
        <v>29.697192161820478</v>
      </c>
    </row>
    <row r="34" spans="1:249" s="37" customFormat="1" ht="45" x14ac:dyDescent="0.25">
      <c r="A34" s="18">
        <v>1</v>
      </c>
      <c r="B34" s="73" t="s">
        <v>120</v>
      </c>
      <c r="C34" s="120">
        <v>2536</v>
      </c>
      <c r="D34" s="113">
        <f t="shared" si="24"/>
        <v>634</v>
      </c>
      <c r="E34" s="120">
        <v>535</v>
      </c>
      <c r="F34" s="125">
        <f t="shared" si="22"/>
        <v>84.384858044164034</v>
      </c>
      <c r="G34" s="520">
        <v>2563.8960000000002</v>
      </c>
      <c r="H34" s="706">
        <f t="shared" si="20"/>
        <v>641</v>
      </c>
      <c r="I34" s="513">
        <v>548.49178000000006</v>
      </c>
      <c r="J34" s="512">
        <f t="shared" si="21"/>
        <v>85.568140405616234</v>
      </c>
    </row>
    <row r="35" spans="1:249" s="37" customFormat="1" ht="30" x14ac:dyDescent="0.25">
      <c r="A35" s="18">
        <v>1</v>
      </c>
      <c r="B35" s="73" t="s">
        <v>87</v>
      </c>
      <c r="C35" s="120">
        <v>330</v>
      </c>
      <c r="D35" s="113">
        <f t="shared" si="24"/>
        <v>83</v>
      </c>
      <c r="E35" s="120">
        <v>12</v>
      </c>
      <c r="F35" s="125">
        <f t="shared" si="22"/>
        <v>14.457831325301203</v>
      </c>
      <c r="G35" s="520">
        <v>1320.2805000000001</v>
      </c>
      <c r="H35" s="706">
        <f t="shared" si="20"/>
        <v>330</v>
      </c>
      <c r="I35" s="513">
        <v>47.52749</v>
      </c>
      <c r="J35" s="512">
        <f t="shared" si="21"/>
        <v>14.402269696969697</v>
      </c>
    </row>
    <row r="36" spans="1:249" s="37" customFormat="1" ht="30" x14ac:dyDescent="0.25">
      <c r="A36" s="18">
        <v>1</v>
      </c>
      <c r="B36" s="316" t="s">
        <v>88</v>
      </c>
      <c r="C36" s="186">
        <v>764</v>
      </c>
      <c r="D36" s="331">
        <f t="shared" si="24"/>
        <v>191</v>
      </c>
      <c r="E36" s="186">
        <v>54</v>
      </c>
      <c r="F36" s="415">
        <f t="shared" si="22"/>
        <v>28.272251308900525</v>
      </c>
      <c r="G36" s="521">
        <v>581.16716000000008</v>
      </c>
      <c r="H36" s="707">
        <f t="shared" si="20"/>
        <v>145</v>
      </c>
      <c r="I36" s="715">
        <v>41.077260000000003</v>
      </c>
      <c r="J36" s="514">
        <f t="shared" si="21"/>
        <v>28.329144827586212</v>
      </c>
    </row>
    <row r="37" spans="1:249" s="37" customFormat="1" ht="30" x14ac:dyDescent="0.25">
      <c r="A37" s="18">
        <v>1</v>
      </c>
      <c r="B37" s="727" t="s">
        <v>139</v>
      </c>
      <c r="C37" s="120">
        <v>14527</v>
      </c>
      <c r="D37" s="113">
        <f t="shared" ref="D37:D38" si="25">ROUND(C37/12*$B$3,0)</f>
        <v>3632</v>
      </c>
      <c r="E37" s="120">
        <v>2949</v>
      </c>
      <c r="F37" s="125">
        <f t="shared" ref="F37:F38" si="26">E37/D37*100</f>
        <v>81.194933920704841</v>
      </c>
      <c r="G37" s="520">
        <v>11206.99942</v>
      </c>
      <c r="H37" s="706">
        <f t="shared" ref="H37:H38" si="27">ROUND(G37/12*$B$3,0)</f>
        <v>2802</v>
      </c>
      <c r="I37" s="513">
        <v>2201.7643400000002</v>
      </c>
      <c r="J37" s="512">
        <f t="shared" ref="J37" si="28">I37/H37*100</f>
        <v>78.578313347608855</v>
      </c>
    </row>
    <row r="38" spans="1:249" s="37" customFormat="1" ht="30.75" thickBot="1" x14ac:dyDescent="0.3">
      <c r="A38" s="18">
        <v>1</v>
      </c>
      <c r="B38" s="727" t="s">
        <v>141</v>
      </c>
      <c r="C38" s="120">
        <v>50</v>
      </c>
      <c r="D38" s="113">
        <f t="shared" si="25"/>
        <v>13</v>
      </c>
      <c r="E38" s="120"/>
      <c r="F38" s="125">
        <f t="shared" si="26"/>
        <v>0</v>
      </c>
      <c r="G38" s="520"/>
      <c r="H38" s="706">
        <f t="shared" si="27"/>
        <v>0</v>
      </c>
      <c r="I38" s="513"/>
      <c r="J38" s="512"/>
    </row>
    <row r="39" spans="1:249" s="37" customFormat="1" ht="17.25" customHeight="1" thickBot="1" x14ac:dyDescent="0.3">
      <c r="A39" s="18">
        <v>1</v>
      </c>
      <c r="B39" s="117" t="s">
        <v>3</v>
      </c>
      <c r="C39" s="473"/>
      <c r="D39" s="473"/>
      <c r="E39" s="473"/>
      <c r="F39" s="474"/>
      <c r="G39" s="515">
        <f>G31+G26+G37</f>
        <v>41504.326180444448</v>
      </c>
      <c r="H39" s="515">
        <f t="shared" ref="H39:I39" si="29">H31+H26+H37</f>
        <v>10375</v>
      </c>
      <c r="I39" s="515">
        <f t="shared" si="29"/>
        <v>10112.182000000001</v>
      </c>
      <c r="J39" s="516">
        <f t="shared" si="21"/>
        <v>97.466814457831333</v>
      </c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19"/>
      <c r="H40" s="519"/>
      <c r="I40" s="519"/>
      <c r="J40" s="519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78</v>
      </c>
      <c r="C41" s="163"/>
      <c r="D41" s="163"/>
      <c r="E41" s="163"/>
      <c r="F41" s="163"/>
      <c r="G41" s="511"/>
      <c r="H41" s="511"/>
      <c r="I41" s="511"/>
      <c r="J41" s="511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9" t="s">
        <v>131</v>
      </c>
      <c r="C42" s="120">
        <f>SUM(C43:C44)</f>
        <v>7522</v>
      </c>
      <c r="D42" s="120">
        <f>SUM(D43:D44)</f>
        <v>1881</v>
      </c>
      <c r="E42" s="120">
        <f>SUM(E43:E44)</f>
        <v>1666</v>
      </c>
      <c r="F42" s="125">
        <f>E42/D42*100</f>
        <v>88.569909622541203</v>
      </c>
      <c r="G42" s="520">
        <f>SUM(G43:G44)</f>
        <v>17941.696129777778</v>
      </c>
      <c r="H42" s="520">
        <f t="shared" ref="H42:I42" si="30">SUM(H43:H44)</f>
        <v>4485</v>
      </c>
      <c r="I42" s="520">
        <f t="shared" si="30"/>
        <v>3710.3989700000002</v>
      </c>
      <c r="J42" s="514">
        <f t="shared" ref="J42:J49" si="31">I42/H42*100</f>
        <v>82.729074024526199</v>
      </c>
    </row>
    <row r="43" spans="1:249" s="37" customFormat="1" ht="30" x14ac:dyDescent="0.25">
      <c r="A43" s="18">
        <v>1</v>
      </c>
      <c r="B43" s="73" t="s">
        <v>84</v>
      </c>
      <c r="C43" s="120">
        <v>5786</v>
      </c>
      <c r="D43" s="113">
        <f t="shared" ref="D43:D46" si="32">ROUND(C43/12*$B$3,0)</f>
        <v>1447</v>
      </c>
      <c r="E43" s="120">
        <v>1324</v>
      </c>
      <c r="F43" s="125">
        <f>E43/D43*100</f>
        <v>91.499654457498266</v>
      </c>
      <c r="G43" s="520">
        <v>14197.769089777779</v>
      </c>
      <c r="H43" s="706">
        <f t="shared" ref="H43:H46" si="33">ROUND(G43/12*$B$3,0)</f>
        <v>3549</v>
      </c>
      <c r="I43" s="520">
        <v>2928.1732800000004</v>
      </c>
      <c r="J43" s="514">
        <f t="shared" si="31"/>
        <v>82.506995773457319</v>
      </c>
    </row>
    <row r="44" spans="1:249" s="37" customFormat="1" ht="30" x14ac:dyDescent="0.25">
      <c r="A44" s="18">
        <v>1</v>
      </c>
      <c r="B44" s="73" t="s">
        <v>85</v>
      </c>
      <c r="C44" s="120">
        <v>1736</v>
      </c>
      <c r="D44" s="113">
        <f t="shared" si="32"/>
        <v>434</v>
      </c>
      <c r="E44" s="120">
        <v>342</v>
      </c>
      <c r="F44" s="125">
        <f>E44/D44*100</f>
        <v>78.801843317972356</v>
      </c>
      <c r="G44" s="520">
        <v>3743.92704</v>
      </c>
      <c r="H44" s="706">
        <f t="shared" si="33"/>
        <v>936</v>
      </c>
      <c r="I44" s="520">
        <v>782.22568999999999</v>
      </c>
      <c r="J44" s="514">
        <f t="shared" si="31"/>
        <v>83.571120726495735</v>
      </c>
    </row>
    <row r="45" spans="1:249" s="37" customFormat="1" ht="30" x14ac:dyDescent="0.25">
      <c r="A45" s="18">
        <v>1</v>
      </c>
      <c r="B45" s="219" t="s">
        <v>123</v>
      </c>
      <c r="C45" s="120">
        <f>SUM(C46)</f>
        <v>2000</v>
      </c>
      <c r="D45" s="120">
        <f t="shared" ref="D45:I45" si="34">SUM(D46)</f>
        <v>500</v>
      </c>
      <c r="E45" s="120">
        <f t="shared" si="34"/>
        <v>76</v>
      </c>
      <c r="F45" s="125">
        <f t="shared" ref="F45:F48" si="35">E45/D45*100</f>
        <v>15.2</v>
      </c>
      <c r="G45" s="513">
        <f t="shared" si="34"/>
        <v>3507.74</v>
      </c>
      <c r="H45" s="513">
        <f t="shared" si="34"/>
        <v>877</v>
      </c>
      <c r="I45" s="513">
        <f t="shared" si="34"/>
        <v>133.03140000000002</v>
      </c>
      <c r="J45" s="514">
        <f t="shared" si="31"/>
        <v>15.168916761687573</v>
      </c>
    </row>
    <row r="46" spans="1:249" s="37" customFormat="1" ht="30" x14ac:dyDescent="0.25">
      <c r="A46" s="18">
        <v>1</v>
      </c>
      <c r="B46" s="316" t="s">
        <v>119</v>
      </c>
      <c r="C46" s="186">
        <v>2000</v>
      </c>
      <c r="D46" s="331">
        <f t="shared" si="32"/>
        <v>500</v>
      </c>
      <c r="E46" s="186">
        <v>76</v>
      </c>
      <c r="F46" s="415">
        <f t="shared" si="35"/>
        <v>15.2</v>
      </c>
      <c r="G46" s="521">
        <v>3507.74</v>
      </c>
      <c r="H46" s="707">
        <f t="shared" si="33"/>
        <v>877</v>
      </c>
      <c r="I46" s="521">
        <v>133.03140000000002</v>
      </c>
      <c r="J46" s="514">
        <f t="shared" si="31"/>
        <v>15.168916761687573</v>
      </c>
    </row>
    <row r="47" spans="1:249" s="37" customFormat="1" ht="30" x14ac:dyDescent="0.25">
      <c r="A47" s="18">
        <v>1</v>
      </c>
      <c r="B47" s="727" t="s">
        <v>139</v>
      </c>
      <c r="C47" s="120">
        <v>8800</v>
      </c>
      <c r="D47" s="113">
        <f t="shared" ref="D47:D48" si="36">ROUND(C47/12*$B$3,0)</f>
        <v>2200</v>
      </c>
      <c r="E47" s="120">
        <v>2348</v>
      </c>
      <c r="F47" s="125">
        <f t="shared" si="35"/>
        <v>106.72727272727273</v>
      </c>
      <c r="G47" s="520">
        <v>6788.848</v>
      </c>
      <c r="H47" s="706">
        <f t="shared" ref="H47:H48" si="37">ROUND(G47/12*$B$3,0)</f>
        <v>1697</v>
      </c>
      <c r="I47" s="520">
        <v>1574.5498599999999</v>
      </c>
      <c r="J47" s="514">
        <f t="shared" ref="J47" si="38">I47/H47*100</f>
        <v>92.784317030053018</v>
      </c>
    </row>
    <row r="48" spans="1:249" s="37" customFormat="1" ht="30.75" thickBot="1" x14ac:dyDescent="0.3">
      <c r="A48" s="18">
        <v>1</v>
      </c>
      <c r="B48" s="727" t="s">
        <v>141</v>
      </c>
      <c r="C48" s="120">
        <v>2000</v>
      </c>
      <c r="D48" s="113">
        <f t="shared" si="36"/>
        <v>500</v>
      </c>
      <c r="E48" s="120"/>
      <c r="F48" s="125">
        <f t="shared" si="35"/>
        <v>0</v>
      </c>
      <c r="G48" s="520"/>
      <c r="H48" s="706">
        <f t="shared" si="37"/>
        <v>0</v>
      </c>
      <c r="I48" s="520"/>
      <c r="J48" s="514"/>
    </row>
    <row r="49" spans="1:10" s="37" customFormat="1" ht="17.25" customHeight="1" thickBot="1" x14ac:dyDescent="0.3">
      <c r="A49" s="18">
        <v>1</v>
      </c>
      <c r="B49" s="117" t="s">
        <v>3</v>
      </c>
      <c r="C49" s="473"/>
      <c r="D49" s="473"/>
      <c r="E49" s="473"/>
      <c r="F49" s="474"/>
      <c r="G49" s="515">
        <f>G42+G45+G47</f>
        <v>28238.284129777778</v>
      </c>
      <c r="H49" s="515">
        <f t="shared" ref="H49:I49" si="39">H42+H45+H47</f>
        <v>7059</v>
      </c>
      <c r="I49" s="515">
        <f t="shared" si="39"/>
        <v>5417.9802300000001</v>
      </c>
      <c r="J49" s="522">
        <f t="shared" si="31"/>
        <v>76.752801104972377</v>
      </c>
    </row>
    <row r="50" spans="1:10" ht="15" customHeight="1" x14ac:dyDescent="0.25">
      <c r="A50" s="18">
        <v>1</v>
      </c>
      <c r="B50" s="93"/>
      <c r="C50" s="162"/>
      <c r="D50" s="162"/>
      <c r="E50" s="162"/>
      <c r="F50" s="162"/>
      <c r="G50" s="523"/>
      <c r="H50" s="523"/>
      <c r="I50" s="523"/>
      <c r="J50" s="523"/>
    </row>
    <row r="51" spans="1:10" ht="33" customHeight="1" x14ac:dyDescent="0.25">
      <c r="A51" s="18">
        <v>1</v>
      </c>
      <c r="B51" s="180" t="s">
        <v>79</v>
      </c>
      <c r="C51" s="163"/>
      <c r="D51" s="163"/>
      <c r="E51" s="163"/>
      <c r="F51" s="163"/>
      <c r="G51" s="511"/>
      <c r="H51" s="511"/>
      <c r="I51" s="511"/>
      <c r="J51" s="511"/>
    </row>
    <row r="52" spans="1:10" s="37" customFormat="1" ht="30" x14ac:dyDescent="0.25">
      <c r="A52" s="18">
        <v>1</v>
      </c>
      <c r="B52" s="219" t="s">
        <v>131</v>
      </c>
      <c r="C52" s="120">
        <f>SUM(C53:C54)</f>
        <v>16699</v>
      </c>
      <c r="D52" s="120">
        <f>SUM(D53:D54)</f>
        <v>4175</v>
      </c>
      <c r="E52" s="120">
        <f>SUM(E53:E54)</f>
        <v>3810</v>
      </c>
      <c r="F52" s="125">
        <f t="shared" ref="F52:F56" si="40">E52/D52*100</f>
        <v>91.257485029940128</v>
      </c>
      <c r="G52" s="520">
        <f>SUM(G53:G54)</f>
        <v>39830.934244444441</v>
      </c>
      <c r="H52" s="520">
        <f t="shared" ref="H52:I52" si="41">SUM(H53:H54)</f>
        <v>9958</v>
      </c>
      <c r="I52" s="520">
        <f t="shared" si="41"/>
        <v>9484.7097599999997</v>
      </c>
      <c r="J52" s="514">
        <f t="shared" ref="J52:J60" si="42">I52/H52*100</f>
        <v>95.247135569391446</v>
      </c>
    </row>
    <row r="53" spans="1:10" s="37" customFormat="1" ht="30" x14ac:dyDescent="0.25">
      <c r="A53" s="18">
        <v>1</v>
      </c>
      <c r="B53" s="73" t="s">
        <v>84</v>
      </c>
      <c r="C53" s="120">
        <v>12845</v>
      </c>
      <c r="D53" s="113">
        <f t="shared" ref="D53:D56" si="43">ROUND(C53/12*$B$3,0)</f>
        <v>3211</v>
      </c>
      <c r="E53" s="120">
        <v>2946</v>
      </c>
      <c r="F53" s="125">
        <f t="shared" si="40"/>
        <v>91.747119277483648</v>
      </c>
      <c r="G53" s="520">
        <v>31519.243684444442</v>
      </c>
      <c r="H53" s="706">
        <f t="shared" ref="H53" si="44">ROUND(G53/12*$B$3,0)</f>
        <v>7880</v>
      </c>
      <c r="I53" s="520">
        <v>7492.4266199999993</v>
      </c>
      <c r="J53" s="514">
        <f t="shared" si="42"/>
        <v>95.081556091370544</v>
      </c>
    </row>
    <row r="54" spans="1:10" s="37" customFormat="1" ht="30" x14ac:dyDescent="0.25">
      <c r="A54" s="18">
        <v>1</v>
      </c>
      <c r="B54" s="73" t="s">
        <v>85</v>
      </c>
      <c r="C54" s="120">
        <v>3854</v>
      </c>
      <c r="D54" s="113">
        <f t="shared" si="43"/>
        <v>964</v>
      </c>
      <c r="E54" s="120">
        <v>864</v>
      </c>
      <c r="F54" s="125">
        <f t="shared" si="40"/>
        <v>89.626556016597519</v>
      </c>
      <c r="G54" s="520">
        <v>8311.6905600000009</v>
      </c>
      <c r="H54" s="706">
        <f>ROUND(G54/12*$B$3,0)</f>
        <v>2078</v>
      </c>
      <c r="I54" s="520">
        <v>1992.2831400000002</v>
      </c>
      <c r="J54" s="514">
        <f t="shared" si="42"/>
        <v>95.875030798845046</v>
      </c>
    </row>
    <row r="55" spans="1:10" s="37" customFormat="1" ht="30" x14ac:dyDescent="0.25">
      <c r="A55" s="18">
        <v>1</v>
      </c>
      <c r="B55" s="220" t="s">
        <v>123</v>
      </c>
      <c r="C55" s="120">
        <f>SUM(C56)</f>
        <v>8030</v>
      </c>
      <c r="D55" s="120">
        <f t="shared" ref="D55:I55" si="45">SUM(D56)</f>
        <v>2008</v>
      </c>
      <c r="E55" s="120">
        <f t="shared" si="45"/>
        <v>1913</v>
      </c>
      <c r="F55" s="125">
        <f t="shared" si="40"/>
        <v>95.268924302788847</v>
      </c>
      <c r="G55" s="513">
        <f t="shared" si="45"/>
        <v>14083.5761</v>
      </c>
      <c r="H55" s="513">
        <f t="shared" si="45"/>
        <v>3521</v>
      </c>
      <c r="I55" s="513">
        <f t="shared" si="45"/>
        <v>3339.4782500000006</v>
      </c>
      <c r="J55" s="514">
        <f t="shared" si="42"/>
        <v>94.844596705481408</v>
      </c>
    </row>
    <row r="56" spans="1:10" s="37" customFormat="1" ht="30" x14ac:dyDescent="0.25">
      <c r="A56" s="18">
        <v>1</v>
      </c>
      <c r="B56" s="316" t="s">
        <v>119</v>
      </c>
      <c r="C56" s="186">
        <v>8030</v>
      </c>
      <c r="D56" s="331">
        <f t="shared" si="43"/>
        <v>2008</v>
      </c>
      <c r="E56" s="186">
        <v>1913</v>
      </c>
      <c r="F56" s="415">
        <f t="shared" si="40"/>
        <v>95.268924302788847</v>
      </c>
      <c r="G56" s="521">
        <v>14083.5761</v>
      </c>
      <c r="H56" s="707">
        <f t="shared" ref="H56:H59" si="46">ROUND(G56/12*$B$3,0)</f>
        <v>3521</v>
      </c>
      <c r="I56" s="521">
        <v>3339.4782500000006</v>
      </c>
      <c r="J56" s="514">
        <f t="shared" si="42"/>
        <v>94.844596705481408</v>
      </c>
    </row>
    <row r="57" spans="1:10" s="37" customFormat="1" ht="30" x14ac:dyDescent="0.25">
      <c r="A57" s="18">
        <v>1</v>
      </c>
      <c r="B57" s="123" t="s">
        <v>139</v>
      </c>
      <c r="C57" s="120">
        <v>32450</v>
      </c>
      <c r="D57" s="113">
        <f t="shared" ref="D57:D59" si="47">ROUND(C57/12*$B$3,0)</f>
        <v>8113</v>
      </c>
      <c r="E57" s="120">
        <v>6557</v>
      </c>
      <c r="F57" s="125">
        <f t="shared" ref="F57:F59" si="48">E57/D57*100</f>
        <v>80.820904720818447</v>
      </c>
      <c r="G57" s="520">
        <v>25033.877</v>
      </c>
      <c r="H57" s="706">
        <f t="shared" si="46"/>
        <v>6258</v>
      </c>
      <c r="I57" s="520">
        <v>4995.8</v>
      </c>
      <c r="J57" s="514">
        <f t="shared" ref="J57" si="49">I57/H57*100</f>
        <v>79.830616810482582</v>
      </c>
    </row>
    <row r="58" spans="1:10" s="37" customFormat="1" ht="30" x14ac:dyDescent="0.25">
      <c r="A58" s="18">
        <v>1</v>
      </c>
      <c r="B58" s="123" t="s">
        <v>140</v>
      </c>
      <c r="C58" s="120">
        <v>15500</v>
      </c>
      <c r="D58" s="113">
        <f t="shared" si="47"/>
        <v>3875</v>
      </c>
      <c r="E58" s="120">
        <v>3249</v>
      </c>
      <c r="F58" s="125">
        <f t="shared" si="48"/>
        <v>83.845161290322579</v>
      </c>
      <c r="G58" s="520"/>
      <c r="H58" s="706">
        <f t="shared" si="46"/>
        <v>0</v>
      </c>
      <c r="I58" s="520"/>
      <c r="J58" s="514"/>
    </row>
    <row r="59" spans="1:10" s="37" customFormat="1" ht="15.75" thickBot="1" x14ac:dyDescent="0.3">
      <c r="A59" s="18">
        <v>1</v>
      </c>
      <c r="B59" s="123" t="s">
        <v>141</v>
      </c>
      <c r="C59" s="120">
        <v>7800</v>
      </c>
      <c r="D59" s="113">
        <f t="shared" si="47"/>
        <v>1950</v>
      </c>
      <c r="E59" s="120"/>
      <c r="F59" s="125">
        <f t="shared" si="48"/>
        <v>0</v>
      </c>
      <c r="G59" s="520"/>
      <c r="H59" s="706">
        <f t="shared" si="46"/>
        <v>0</v>
      </c>
      <c r="I59" s="520"/>
      <c r="J59" s="514"/>
    </row>
    <row r="60" spans="1:10" s="37" customFormat="1" ht="15" customHeight="1" thickBot="1" x14ac:dyDescent="0.3">
      <c r="A60" s="18">
        <v>1</v>
      </c>
      <c r="B60" s="117" t="s">
        <v>3</v>
      </c>
      <c r="C60" s="473"/>
      <c r="D60" s="473"/>
      <c r="E60" s="473"/>
      <c r="F60" s="474"/>
      <c r="G60" s="515">
        <f>G52+G55+G57</f>
        <v>78948.387344444433</v>
      </c>
      <c r="H60" s="515">
        <f t="shared" ref="H60:I60" si="50">H52+H55+H57</f>
        <v>19737</v>
      </c>
      <c r="I60" s="515">
        <f t="shared" si="50"/>
        <v>17819.988010000001</v>
      </c>
      <c r="J60" s="522">
        <f t="shared" si="42"/>
        <v>90.287216952931047</v>
      </c>
    </row>
    <row r="61" spans="1:10" ht="15" customHeight="1" x14ac:dyDescent="0.25">
      <c r="A61" s="18">
        <v>1</v>
      </c>
      <c r="B61" s="92"/>
      <c r="C61" s="91"/>
      <c r="D61" s="91"/>
      <c r="E61" s="164"/>
      <c r="F61" s="91"/>
      <c r="G61" s="518"/>
      <c r="H61" s="518"/>
      <c r="I61" s="519"/>
      <c r="J61" s="518"/>
    </row>
    <row r="62" spans="1:10" ht="29.25" x14ac:dyDescent="0.25">
      <c r="A62" s="18">
        <v>1</v>
      </c>
      <c r="B62" s="177" t="s">
        <v>80</v>
      </c>
      <c r="C62" s="165"/>
      <c r="D62" s="165"/>
      <c r="E62" s="165"/>
      <c r="F62" s="165"/>
      <c r="G62" s="511"/>
      <c r="H62" s="511"/>
      <c r="I62" s="511"/>
      <c r="J62" s="511"/>
    </row>
    <row r="63" spans="1:10" s="37" customFormat="1" ht="30" x14ac:dyDescent="0.25">
      <c r="A63" s="18">
        <v>1</v>
      </c>
      <c r="B63" s="219" t="s">
        <v>131</v>
      </c>
      <c r="C63" s="120">
        <f>SUM(C64:C65)</f>
        <v>420</v>
      </c>
      <c r="D63" s="120">
        <f>SUM(D64:D65)</f>
        <v>105</v>
      </c>
      <c r="E63" s="120">
        <f>SUM(E64:E65)</f>
        <v>331</v>
      </c>
      <c r="F63" s="125">
        <f t="shared" ref="F63:F72" si="51">E63/D63*100</f>
        <v>315.23809523809524</v>
      </c>
      <c r="G63" s="520">
        <f>SUM(G64:G65)</f>
        <v>2627.9366399999999</v>
      </c>
      <c r="H63" s="520">
        <f t="shared" ref="H63:I63" si="52">SUM(H64:H65)</f>
        <v>657</v>
      </c>
      <c r="I63" s="520">
        <f t="shared" si="52"/>
        <v>2071.06369</v>
      </c>
      <c r="J63" s="520">
        <f>I63/H63*100</f>
        <v>315.23039421613396</v>
      </c>
    </row>
    <row r="64" spans="1:10" s="37" customFormat="1" ht="45" x14ac:dyDescent="0.25">
      <c r="A64" s="18">
        <v>1</v>
      </c>
      <c r="B64" s="73" t="s">
        <v>125</v>
      </c>
      <c r="C64" s="120">
        <v>120</v>
      </c>
      <c r="D64" s="113">
        <f t="shared" ref="D64:D65" si="53">ROUND(C64/12*$B$3,0)</f>
        <v>30</v>
      </c>
      <c r="E64" s="120">
        <v>31</v>
      </c>
      <c r="F64" s="125">
        <f t="shared" si="51"/>
        <v>103.33333333333334</v>
      </c>
      <c r="G64" s="520">
        <v>750.83904000000007</v>
      </c>
      <c r="H64" s="706">
        <f t="shared" ref="H64:H72" si="54">ROUND(G64/12*$B$3,0)</f>
        <v>188</v>
      </c>
      <c r="I64" s="520">
        <v>193.96669</v>
      </c>
      <c r="J64" s="520">
        <f t="shared" ref="J64:J73" si="55">I64/H64*100</f>
        <v>103.17377127659574</v>
      </c>
    </row>
    <row r="65" spans="1:10" s="37" customFormat="1" ht="30" x14ac:dyDescent="0.25">
      <c r="A65" s="18">
        <v>1</v>
      </c>
      <c r="B65" s="73" t="s">
        <v>126</v>
      </c>
      <c r="C65" s="120">
        <v>300</v>
      </c>
      <c r="D65" s="113">
        <f t="shared" si="53"/>
        <v>75</v>
      </c>
      <c r="E65" s="120">
        <v>300</v>
      </c>
      <c r="F65" s="125">
        <f t="shared" si="51"/>
        <v>400</v>
      </c>
      <c r="G65" s="520">
        <v>1877.0976000000001</v>
      </c>
      <c r="H65" s="706">
        <f t="shared" si="54"/>
        <v>469</v>
      </c>
      <c r="I65" s="520">
        <v>1877.097</v>
      </c>
      <c r="J65" s="520">
        <f t="shared" si="55"/>
        <v>400.23390191897653</v>
      </c>
    </row>
    <row r="66" spans="1:10" s="37" customFormat="1" ht="30" x14ac:dyDescent="0.25">
      <c r="A66" s="18">
        <v>1</v>
      </c>
      <c r="B66" s="219" t="s">
        <v>123</v>
      </c>
      <c r="C66" s="120">
        <f>SUM(C67:C70)</f>
        <v>53705</v>
      </c>
      <c r="D66" s="120">
        <f>SUM(D67:D70)</f>
        <v>13427</v>
      </c>
      <c r="E66" s="120">
        <f>SUM(E67:E70)</f>
        <v>6779</v>
      </c>
      <c r="F66" s="125">
        <f t="shared" si="51"/>
        <v>50.48782304312207</v>
      </c>
      <c r="G66" s="520">
        <f>SUM(G67:G70)</f>
        <v>100134.69265</v>
      </c>
      <c r="H66" s="520">
        <f t="shared" ref="H66:I66" si="56">SUM(H67:H70)</f>
        <v>25034</v>
      </c>
      <c r="I66" s="520">
        <f t="shared" si="56"/>
        <v>13647.57266</v>
      </c>
      <c r="J66" s="520">
        <f t="shared" si="55"/>
        <v>54.516148677798192</v>
      </c>
    </row>
    <row r="67" spans="1:10" s="37" customFormat="1" ht="60" x14ac:dyDescent="0.25">
      <c r="A67" s="18">
        <v>1</v>
      </c>
      <c r="B67" s="73" t="s">
        <v>130</v>
      </c>
      <c r="C67" s="120">
        <v>28000</v>
      </c>
      <c r="D67" s="113">
        <f t="shared" ref="D67:D72" si="57">ROUND(C67/12*$B$3,0)</f>
        <v>7000</v>
      </c>
      <c r="E67" s="120">
        <v>3337</v>
      </c>
      <c r="F67" s="125">
        <f t="shared" si="51"/>
        <v>47.671428571428571</v>
      </c>
      <c r="G67" s="520">
        <v>74027.05</v>
      </c>
      <c r="H67" s="706">
        <f t="shared" si="54"/>
        <v>18507</v>
      </c>
      <c r="I67" s="520">
        <v>9900.7645300000004</v>
      </c>
      <c r="J67" s="520">
        <f t="shared" si="55"/>
        <v>53.497403847192956</v>
      </c>
    </row>
    <row r="68" spans="1:10" s="37" customFormat="1" ht="45" x14ac:dyDescent="0.25">
      <c r="A68" s="18">
        <v>1</v>
      </c>
      <c r="B68" s="73" t="s">
        <v>120</v>
      </c>
      <c r="C68" s="120">
        <v>20100</v>
      </c>
      <c r="D68" s="113">
        <f t="shared" si="57"/>
        <v>5025</v>
      </c>
      <c r="E68" s="120">
        <v>3268</v>
      </c>
      <c r="F68" s="125">
        <f t="shared" si="51"/>
        <v>65.034825870646756</v>
      </c>
      <c r="G68" s="520">
        <v>20321.099999999999</v>
      </c>
      <c r="H68" s="706">
        <f t="shared" si="54"/>
        <v>5080</v>
      </c>
      <c r="I68" s="520">
        <v>3420.9561999999996</v>
      </c>
      <c r="J68" s="520">
        <f t="shared" si="55"/>
        <v>67.34165748031495</v>
      </c>
    </row>
    <row r="69" spans="1:10" s="37" customFormat="1" ht="30" x14ac:dyDescent="0.25">
      <c r="A69" s="18">
        <v>1</v>
      </c>
      <c r="B69" s="73" t="s">
        <v>87</v>
      </c>
      <c r="C69" s="120">
        <v>470</v>
      </c>
      <c r="D69" s="113">
        <f t="shared" si="57"/>
        <v>118</v>
      </c>
      <c r="E69" s="120">
        <v>82</v>
      </c>
      <c r="F69" s="125">
        <f t="shared" si="51"/>
        <v>69.491525423728817</v>
      </c>
      <c r="G69" s="520">
        <v>1880.3995</v>
      </c>
      <c r="H69" s="706">
        <f>ROUND(G69/12*$B$3,0)</f>
        <v>470</v>
      </c>
      <c r="I69" s="520">
        <v>259.67190000000005</v>
      </c>
      <c r="J69" s="520">
        <f t="shared" si="55"/>
        <v>55.249340425531926</v>
      </c>
    </row>
    <row r="70" spans="1:10" s="37" customFormat="1" ht="30" x14ac:dyDescent="0.25">
      <c r="A70" s="18">
        <v>1</v>
      </c>
      <c r="B70" s="316" t="s">
        <v>88</v>
      </c>
      <c r="C70" s="186">
        <v>5135</v>
      </c>
      <c r="D70" s="331">
        <f t="shared" si="57"/>
        <v>1284</v>
      </c>
      <c r="E70" s="186">
        <v>92</v>
      </c>
      <c r="F70" s="415">
        <f t="shared" si="51"/>
        <v>7.1651090342679122</v>
      </c>
      <c r="G70" s="521">
        <v>3906.1431500000003</v>
      </c>
      <c r="H70" s="707">
        <f t="shared" si="54"/>
        <v>977</v>
      </c>
      <c r="I70" s="521">
        <v>66.180030000000016</v>
      </c>
      <c r="J70" s="521">
        <f t="shared" si="55"/>
        <v>6.7738004094165829</v>
      </c>
    </row>
    <row r="71" spans="1:10" s="37" customFormat="1" ht="38.1" customHeight="1" x14ac:dyDescent="0.25">
      <c r="A71" s="18">
        <v>1</v>
      </c>
      <c r="B71" s="727" t="s">
        <v>139</v>
      </c>
      <c r="C71" s="120">
        <v>26692</v>
      </c>
      <c r="D71" s="113">
        <f t="shared" si="57"/>
        <v>6673</v>
      </c>
      <c r="E71" s="120">
        <v>6071</v>
      </c>
      <c r="F71" s="125">
        <f t="shared" si="51"/>
        <v>90.978570358159743</v>
      </c>
      <c r="G71" s="520">
        <v>20591.810320000001</v>
      </c>
      <c r="H71" s="706">
        <f t="shared" si="54"/>
        <v>5148</v>
      </c>
      <c r="I71" s="520">
        <v>4467.5</v>
      </c>
      <c r="J71" s="520">
        <f t="shared" si="55"/>
        <v>86.781274281274278</v>
      </c>
    </row>
    <row r="72" spans="1:10" s="37" customFormat="1" ht="38.1" customHeight="1" thickBot="1" x14ac:dyDescent="0.3">
      <c r="A72" s="18">
        <v>1</v>
      </c>
      <c r="B72" s="745" t="s">
        <v>140</v>
      </c>
      <c r="C72" s="120">
        <v>5100</v>
      </c>
      <c r="D72" s="113">
        <f t="shared" si="57"/>
        <v>1275</v>
      </c>
      <c r="E72" s="120">
        <v>2421</v>
      </c>
      <c r="F72" s="125">
        <f t="shared" si="51"/>
        <v>189.88235294117649</v>
      </c>
      <c r="G72" s="520"/>
      <c r="H72" s="706">
        <f t="shared" si="54"/>
        <v>0</v>
      </c>
      <c r="I72" s="520"/>
      <c r="J72" s="520"/>
    </row>
    <row r="73" spans="1:10" s="37" customFormat="1" ht="15.75" thickBot="1" x14ac:dyDescent="0.3">
      <c r="A73" s="18">
        <v>1</v>
      </c>
      <c r="B73" s="117" t="s">
        <v>3</v>
      </c>
      <c r="C73" s="473"/>
      <c r="D73" s="473"/>
      <c r="E73" s="473"/>
      <c r="F73" s="474"/>
      <c r="G73" s="526">
        <f>G66+G63+G71</f>
        <v>123354.43961</v>
      </c>
      <c r="H73" s="526">
        <f t="shared" ref="H73:I73" si="58">H66+H63+H71</f>
        <v>30839</v>
      </c>
      <c r="I73" s="526">
        <f t="shared" si="58"/>
        <v>20186.136350000001</v>
      </c>
      <c r="J73" s="526">
        <f t="shared" si="55"/>
        <v>65.456520477317682</v>
      </c>
    </row>
    <row r="74" spans="1:10" ht="15" customHeight="1" x14ac:dyDescent="0.25">
      <c r="A74" s="18">
        <v>1</v>
      </c>
      <c r="B74" s="80"/>
      <c r="C74" s="54"/>
      <c r="D74" s="54"/>
      <c r="E74" s="166"/>
      <c r="F74" s="54"/>
      <c r="G74" s="527"/>
      <c r="H74" s="527"/>
      <c r="I74" s="528"/>
      <c r="J74" s="527"/>
    </row>
    <row r="75" spans="1:10" ht="29.25" customHeight="1" x14ac:dyDescent="0.25">
      <c r="A75" s="18">
        <v>1</v>
      </c>
      <c r="B75" s="180" t="s">
        <v>81</v>
      </c>
      <c r="C75" s="165"/>
      <c r="D75" s="165"/>
      <c r="E75" s="165"/>
      <c r="F75" s="165"/>
      <c r="G75" s="511"/>
      <c r="H75" s="511"/>
      <c r="I75" s="511"/>
      <c r="J75" s="511"/>
    </row>
    <row r="76" spans="1:10" s="37" customFormat="1" ht="39.75" customHeight="1" x14ac:dyDescent="0.25">
      <c r="A76" s="18">
        <v>1</v>
      </c>
      <c r="B76" s="219" t="s">
        <v>131</v>
      </c>
      <c r="C76" s="120">
        <f>SUM(C77:C78)</f>
        <v>4709</v>
      </c>
      <c r="D76" s="120">
        <f>SUM(D77:D78)</f>
        <v>1178</v>
      </c>
      <c r="E76" s="120">
        <f>SUM(E77:E78)</f>
        <v>1073</v>
      </c>
      <c r="F76" s="125">
        <f>E76/D76*100</f>
        <v>91.086587436332763</v>
      </c>
      <c r="G76" s="520">
        <f>SUM(G77:G78)</f>
        <v>11231.98279288889</v>
      </c>
      <c r="H76" s="520">
        <f>SUM(H77:H78)</f>
        <v>2808</v>
      </c>
      <c r="I76" s="520">
        <f t="shared" ref="I76" si="59">SUM(I77:I78)</f>
        <v>1869.2176300000001</v>
      </c>
      <c r="J76" s="520">
        <f t="shared" ref="J76:J82" si="60">I76/H76*100</f>
        <v>66.567579415954413</v>
      </c>
    </row>
    <row r="77" spans="1:10" s="37" customFormat="1" ht="38.1" customHeight="1" x14ac:dyDescent="0.25">
      <c r="A77" s="18">
        <v>1</v>
      </c>
      <c r="B77" s="73" t="s">
        <v>84</v>
      </c>
      <c r="C77" s="120">
        <v>3622</v>
      </c>
      <c r="D77" s="113">
        <f t="shared" ref="D77:D80" si="61">ROUND(C77/12*$B$3,0)</f>
        <v>906</v>
      </c>
      <c r="E77" s="120">
        <v>893</v>
      </c>
      <c r="F77" s="125">
        <f>E77/D77*100</f>
        <v>98.565121412803535</v>
      </c>
      <c r="G77" s="520">
        <v>8887.7151128888891</v>
      </c>
      <c r="H77" s="706">
        <f>ROUND(G77/12*$B$3,0)</f>
        <v>2222</v>
      </c>
      <c r="I77" s="520">
        <v>1499.6878800000002</v>
      </c>
      <c r="J77" s="520">
        <f t="shared" si="60"/>
        <v>67.492703870387047</v>
      </c>
    </row>
    <row r="78" spans="1:10" s="37" customFormat="1" ht="38.1" customHeight="1" x14ac:dyDescent="0.25">
      <c r="A78" s="18">
        <v>1</v>
      </c>
      <c r="B78" s="73" t="s">
        <v>85</v>
      </c>
      <c r="C78" s="120">
        <v>1087</v>
      </c>
      <c r="D78" s="113">
        <f t="shared" si="61"/>
        <v>272</v>
      </c>
      <c r="E78" s="120">
        <v>180</v>
      </c>
      <c r="F78" s="125">
        <f>E78/D78*100</f>
        <v>66.17647058823529</v>
      </c>
      <c r="G78" s="520">
        <v>2344.2676800000004</v>
      </c>
      <c r="H78" s="706">
        <f>ROUND(G78/12*$B$3,0)</f>
        <v>586</v>
      </c>
      <c r="I78" s="520">
        <v>369.52974999999998</v>
      </c>
      <c r="J78" s="520">
        <f t="shared" si="60"/>
        <v>63.059684300341289</v>
      </c>
    </row>
    <row r="79" spans="1:10" s="37" customFormat="1" ht="30" x14ac:dyDescent="0.25">
      <c r="A79" s="18">
        <v>1</v>
      </c>
      <c r="B79" s="220" t="s">
        <v>123</v>
      </c>
      <c r="C79" s="120">
        <f>SUM(C80)</f>
        <v>100</v>
      </c>
      <c r="D79" s="120">
        <f t="shared" ref="D79:I79" si="62">SUM(D80)</f>
        <v>25</v>
      </c>
      <c r="E79" s="120">
        <f t="shared" si="62"/>
        <v>25</v>
      </c>
      <c r="F79" s="125">
        <f t="shared" ref="F79:F81" si="63">E79/D79*100</f>
        <v>100</v>
      </c>
      <c r="G79" s="513">
        <f t="shared" si="62"/>
        <v>175.387</v>
      </c>
      <c r="H79" s="513">
        <f t="shared" si="62"/>
        <v>44</v>
      </c>
      <c r="I79" s="513">
        <f t="shared" si="62"/>
        <v>42.910770000000007</v>
      </c>
      <c r="J79" s="520">
        <f t="shared" si="60"/>
        <v>97.524477272727282</v>
      </c>
    </row>
    <row r="80" spans="1:10" s="37" customFormat="1" ht="38.1" customHeight="1" x14ac:dyDescent="0.25">
      <c r="A80" s="18">
        <v>1</v>
      </c>
      <c r="B80" s="316" t="s">
        <v>119</v>
      </c>
      <c r="C80" s="186">
        <v>100</v>
      </c>
      <c r="D80" s="331">
        <f t="shared" si="61"/>
        <v>25</v>
      </c>
      <c r="E80" s="186">
        <v>25</v>
      </c>
      <c r="F80" s="415">
        <f t="shared" si="63"/>
        <v>100</v>
      </c>
      <c r="G80" s="521">
        <v>175.387</v>
      </c>
      <c r="H80" s="707">
        <f t="shared" ref="H80:H81" si="64">ROUND(G80/12*$B$3,0)</f>
        <v>44</v>
      </c>
      <c r="I80" s="521">
        <v>42.910770000000007</v>
      </c>
      <c r="J80" s="521">
        <f t="shared" si="60"/>
        <v>97.524477272727282</v>
      </c>
    </row>
    <row r="81" spans="1:10" s="37" customFormat="1" ht="38.1" customHeight="1" thickBot="1" x14ac:dyDescent="0.3">
      <c r="A81" s="18">
        <v>1</v>
      </c>
      <c r="B81" s="727" t="s">
        <v>139</v>
      </c>
      <c r="C81" s="120">
        <v>7236</v>
      </c>
      <c r="D81" s="113">
        <f t="shared" ref="D81" si="65">ROUND(C81/12*$B$3,0)</f>
        <v>1809</v>
      </c>
      <c r="E81" s="120">
        <v>1568</v>
      </c>
      <c r="F81" s="125">
        <f t="shared" si="63"/>
        <v>86.677722498618024</v>
      </c>
      <c r="G81" s="520">
        <v>5582.2845599999991</v>
      </c>
      <c r="H81" s="706">
        <f t="shared" si="64"/>
        <v>1396</v>
      </c>
      <c r="I81" s="520">
        <v>1208.10636</v>
      </c>
      <c r="J81" s="520">
        <f t="shared" ref="J81" si="66">I81/H81*100</f>
        <v>86.540570200573057</v>
      </c>
    </row>
    <row r="82" spans="1:10" s="37" customFormat="1" ht="20.25" customHeight="1" thickBot="1" x14ac:dyDescent="0.3">
      <c r="A82" s="18">
        <v>1</v>
      </c>
      <c r="B82" s="117" t="s">
        <v>3</v>
      </c>
      <c r="C82" s="473"/>
      <c r="D82" s="473"/>
      <c r="E82" s="473"/>
      <c r="F82" s="474"/>
      <c r="G82" s="515">
        <f>G76+G79+G81</f>
        <v>16989.654352888891</v>
      </c>
      <c r="H82" s="515">
        <f t="shared" ref="H82:I82" si="67">H76+H79+H81</f>
        <v>4248</v>
      </c>
      <c r="I82" s="515">
        <f t="shared" si="67"/>
        <v>3120.2347600000003</v>
      </c>
      <c r="J82" s="526">
        <f t="shared" si="60"/>
        <v>73.451854048964222</v>
      </c>
    </row>
    <row r="83" spans="1:10" ht="15" customHeight="1" x14ac:dyDescent="0.25">
      <c r="A83" s="18">
        <v>1</v>
      </c>
      <c r="B83" s="80"/>
      <c r="C83" s="89"/>
      <c r="D83" s="89"/>
      <c r="E83" s="167"/>
      <c r="F83" s="89"/>
      <c r="G83" s="530"/>
      <c r="H83" s="530"/>
      <c r="I83" s="531"/>
      <c r="J83" s="530"/>
    </row>
    <row r="84" spans="1:10" ht="44.25" customHeight="1" x14ac:dyDescent="0.25">
      <c r="A84" s="18">
        <v>1</v>
      </c>
      <c r="B84" s="76" t="s">
        <v>101</v>
      </c>
      <c r="C84" s="165"/>
      <c r="D84" s="165"/>
      <c r="E84" s="165"/>
      <c r="F84" s="165"/>
      <c r="G84" s="511"/>
      <c r="H84" s="511"/>
      <c r="I84" s="511"/>
      <c r="J84" s="511"/>
    </row>
    <row r="85" spans="1:10" s="37" customFormat="1" ht="30" x14ac:dyDescent="0.25">
      <c r="A85" s="18">
        <v>1</v>
      </c>
      <c r="B85" s="219" t="s">
        <v>131</v>
      </c>
      <c r="C85" s="120">
        <f>SUM(C86:C87,C88)</f>
        <v>5386</v>
      </c>
      <c r="D85" s="120">
        <f t="shared" ref="D85:G85" si="68">SUM(D86:D87,D88)</f>
        <v>1347</v>
      </c>
      <c r="E85" s="120">
        <f t="shared" si="68"/>
        <v>141</v>
      </c>
      <c r="F85" s="120">
        <f t="shared" si="68"/>
        <v>26.436082384635441</v>
      </c>
      <c r="G85" s="663">
        <f t="shared" si="68"/>
        <v>12846.85584</v>
      </c>
      <c r="H85" s="520">
        <f t="shared" ref="H85:I85" si="69">SUM(H86:H87)</f>
        <v>3212</v>
      </c>
      <c r="I85" s="520">
        <f t="shared" si="69"/>
        <v>278.71581000000003</v>
      </c>
      <c r="J85" s="520">
        <f t="shared" ref="J85:J97" si="70">I85/H85*100</f>
        <v>8.6773290784557915</v>
      </c>
    </row>
    <row r="86" spans="1:10" s="37" customFormat="1" ht="30" x14ac:dyDescent="0.25">
      <c r="A86" s="18">
        <v>1</v>
      </c>
      <c r="B86" s="73" t="s">
        <v>84</v>
      </c>
      <c r="C86" s="120">
        <v>4143</v>
      </c>
      <c r="D86" s="113">
        <f>ROUND(C86/12*$B$3,0)</f>
        <v>1036</v>
      </c>
      <c r="E86" s="120">
        <v>84</v>
      </c>
      <c r="F86" s="125">
        <f t="shared" ref="F86:F96" si="71">E86/D86*100</f>
        <v>8.1081081081081088</v>
      </c>
      <c r="G86" s="520">
        <v>10166.152319999999</v>
      </c>
      <c r="H86" s="706">
        <f t="shared" ref="H86" si="72">ROUND(G86/12*$B$3,0)</f>
        <v>2542</v>
      </c>
      <c r="I86" s="520">
        <v>155.37056000000001</v>
      </c>
      <c r="J86" s="520">
        <f t="shared" si="70"/>
        <v>6.1121384736428013</v>
      </c>
    </row>
    <row r="87" spans="1:10" s="37" customFormat="1" ht="30" x14ac:dyDescent="0.25">
      <c r="A87" s="18">
        <v>1</v>
      </c>
      <c r="B87" s="73" t="s">
        <v>85</v>
      </c>
      <c r="C87" s="120">
        <v>1243</v>
      </c>
      <c r="D87" s="113">
        <f>ROUND(C87/12*$B$3,0)</f>
        <v>311</v>
      </c>
      <c r="E87" s="120">
        <v>57</v>
      </c>
      <c r="F87" s="125">
        <f t="shared" si="71"/>
        <v>18.327974276527332</v>
      </c>
      <c r="G87" s="520">
        <v>2680.70352</v>
      </c>
      <c r="H87" s="706">
        <f t="shared" ref="H87:H96" si="73">ROUND(G87/12*$B$3,0)</f>
        <v>670</v>
      </c>
      <c r="I87" s="520">
        <v>123.34524999999999</v>
      </c>
      <c r="J87" s="520">
        <f t="shared" si="70"/>
        <v>18.40973880597015</v>
      </c>
    </row>
    <row r="88" spans="1:10" s="37" customFormat="1" ht="46.5" customHeight="1" x14ac:dyDescent="0.25">
      <c r="A88" s="18">
        <v>1</v>
      </c>
      <c r="B88" s="73" t="s">
        <v>134</v>
      </c>
      <c r="C88" s="120"/>
      <c r="D88" s="113"/>
      <c r="E88" s="120"/>
      <c r="F88" s="125"/>
      <c r="G88" s="520">
        <v>0</v>
      </c>
      <c r="H88" s="706"/>
      <c r="I88" s="520"/>
      <c r="J88" s="520"/>
    </row>
    <row r="89" spans="1:10" s="37" customFormat="1" ht="30" x14ac:dyDescent="0.25">
      <c r="A89" s="18">
        <v>1</v>
      </c>
      <c r="B89" s="220" t="s">
        <v>123</v>
      </c>
      <c r="C89" s="120">
        <f>SUM(C90:C94)</f>
        <v>2934</v>
      </c>
      <c r="D89" s="120">
        <f>SUM(D90:D94)</f>
        <v>734</v>
      </c>
      <c r="E89" s="120">
        <f>SUM(E90:E94)</f>
        <v>359</v>
      </c>
      <c r="F89" s="125">
        <f t="shared" si="71"/>
        <v>48.910081743869213</v>
      </c>
      <c r="G89" s="513">
        <f>SUM(G90:G94)</f>
        <v>5927.276499999999</v>
      </c>
      <c r="H89" s="513">
        <f>SUM(H90:H94)</f>
        <v>1482</v>
      </c>
      <c r="I89" s="513">
        <f>SUM(I90:I94)</f>
        <v>698.66733999999997</v>
      </c>
      <c r="J89" s="520">
        <f t="shared" si="70"/>
        <v>47.143545209176786</v>
      </c>
    </row>
    <row r="90" spans="1:10" s="37" customFormat="1" ht="30" x14ac:dyDescent="0.25">
      <c r="A90" s="18">
        <v>1</v>
      </c>
      <c r="B90" s="73" t="s">
        <v>119</v>
      </c>
      <c r="C90" s="120">
        <v>500</v>
      </c>
      <c r="D90" s="113">
        <f t="shared" ref="D90:D96" si="74">ROUND(C90/12*$B$3,0)</f>
        <v>125</v>
      </c>
      <c r="E90" s="120">
        <v>38</v>
      </c>
      <c r="F90" s="125">
        <f t="shared" si="71"/>
        <v>30.4</v>
      </c>
      <c r="G90" s="520">
        <v>876.93499999999995</v>
      </c>
      <c r="H90" s="706">
        <f t="shared" si="73"/>
        <v>219</v>
      </c>
      <c r="I90" s="520">
        <v>63.336289999999998</v>
      </c>
      <c r="J90" s="520">
        <f t="shared" si="70"/>
        <v>28.920680365296803</v>
      </c>
    </row>
    <row r="91" spans="1:10" s="37" customFormat="1" ht="56.25" customHeight="1" x14ac:dyDescent="0.25">
      <c r="A91" s="18">
        <v>1</v>
      </c>
      <c r="B91" s="73" t="s">
        <v>130</v>
      </c>
      <c r="C91" s="120">
        <v>2190</v>
      </c>
      <c r="D91" s="113">
        <f t="shared" si="74"/>
        <v>548</v>
      </c>
      <c r="E91" s="120">
        <v>92</v>
      </c>
      <c r="F91" s="125">
        <f t="shared" si="71"/>
        <v>16.788321167883211</v>
      </c>
      <c r="G91" s="520">
        <v>4720.2197500000002</v>
      </c>
      <c r="H91" s="706">
        <f t="shared" si="73"/>
        <v>1180</v>
      </c>
      <c r="I91" s="520">
        <v>404.29636999999997</v>
      </c>
      <c r="J91" s="520">
        <f t="shared" si="70"/>
        <v>34.262404237288138</v>
      </c>
    </row>
    <row r="92" spans="1:10" s="37" customFormat="1" ht="56.25" customHeight="1" x14ac:dyDescent="0.25">
      <c r="A92" s="18">
        <v>1</v>
      </c>
      <c r="B92" s="73" t="s">
        <v>133</v>
      </c>
      <c r="C92" s="120">
        <v>189</v>
      </c>
      <c r="D92" s="113">
        <f t="shared" si="74"/>
        <v>47</v>
      </c>
      <c r="E92" s="120">
        <v>214</v>
      </c>
      <c r="F92" s="125">
        <f t="shared" si="71"/>
        <v>455.31914893617022</v>
      </c>
      <c r="G92" s="520">
        <v>191.07900000000001</v>
      </c>
      <c r="H92" s="706">
        <f t="shared" si="73"/>
        <v>48</v>
      </c>
      <c r="I92" s="520">
        <v>174.11233999999999</v>
      </c>
      <c r="J92" s="520">
        <f t="shared" si="70"/>
        <v>362.73404166666666</v>
      </c>
    </row>
    <row r="93" spans="1:10" s="37" customFormat="1" ht="38.1" customHeight="1" x14ac:dyDescent="0.25">
      <c r="A93" s="18">
        <v>1</v>
      </c>
      <c r="B93" s="73" t="s">
        <v>87</v>
      </c>
      <c r="C93" s="120">
        <v>30</v>
      </c>
      <c r="D93" s="113">
        <f t="shared" si="74"/>
        <v>8</v>
      </c>
      <c r="E93" s="120">
        <v>15</v>
      </c>
      <c r="F93" s="125">
        <f t="shared" si="71"/>
        <v>187.5</v>
      </c>
      <c r="G93" s="520">
        <v>120.02549999999999</v>
      </c>
      <c r="H93" s="706">
        <f t="shared" si="73"/>
        <v>30</v>
      </c>
      <c r="I93" s="520">
        <v>56.922339999999998</v>
      </c>
      <c r="J93" s="520">
        <f t="shared" si="70"/>
        <v>189.74113333333332</v>
      </c>
    </row>
    <row r="94" spans="1:10" s="37" customFormat="1" ht="38.1" customHeight="1" x14ac:dyDescent="0.25">
      <c r="A94" s="18">
        <v>1</v>
      </c>
      <c r="B94" s="73" t="s">
        <v>88</v>
      </c>
      <c r="C94" s="120">
        <v>25</v>
      </c>
      <c r="D94" s="113">
        <f t="shared" si="74"/>
        <v>6</v>
      </c>
      <c r="E94" s="120">
        <v>0</v>
      </c>
      <c r="F94" s="125">
        <f t="shared" si="71"/>
        <v>0</v>
      </c>
      <c r="G94" s="520">
        <v>19.017250000000001</v>
      </c>
      <c r="H94" s="706">
        <f t="shared" si="73"/>
        <v>5</v>
      </c>
      <c r="I94" s="520">
        <v>0</v>
      </c>
      <c r="J94" s="520">
        <f t="shared" si="70"/>
        <v>0</v>
      </c>
    </row>
    <row r="95" spans="1:10" s="37" customFormat="1" ht="30" x14ac:dyDescent="0.25">
      <c r="A95" s="18">
        <v>1</v>
      </c>
      <c r="B95" s="727" t="s">
        <v>139</v>
      </c>
      <c r="C95" s="120">
        <v>9393</v>
      </c>
      <c r="D95" s="113">
        <f t="shared" si="74"/>
        <v>2348</v>
      </c>
      <c r="E95" s="120">
        <v>1495</v>
      </c>
      <c r="F95" s="125">
        <f t="shared" si="71"/>
        <v>63.67120954003407</v>
      </c>
      <c r="G95" s="520">
        <v>7246.3237800000006</v>
      </c>
      <c r="H95" s="706">
        <f t="shared" si="73"/>
        <v>1812</v>
      </c>
      <c r="I95" s="520">
        <v>1148.7</v>
      </c>
      <c r="J95" s="514">
        <f t="shared" si="70"/>
        <v>63.394039735099341</v>
      </c>
    </row>
    <row r="96" spans="1:10" s="37" customFormat="1" ht="30" x14ac:dyDescent="0.25">
      <c r="A96" s="18">
        <v>1</v>
      </c>
      <c r="B96" s="727" t="s">
        <v>141</v>
      </c>
      <c r="C96" s="120">
        <v>400</v>
      </c>
      <c r="D96" s="113">
        <f t="shared" si="74"/>
        <v>100</v>
      </c>
      <c r="E96" s="120">
        <v>63</v>
      </c>
      <c r="F96" s="125">
        <f t="shared" si="71"/>
        <v>63</v>
      </c>
      <c r="G96" s="520"/>
      <c r="H96" s="706">
        <f t="shared" si="73"/>
        <v>0</v>
      </c>
      <c r="I96" s="520"/>
      <c r="J96" s="514"/>
    </row>
    <row r="97" spans="1:10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24">
        <f>G85+G89+G95</f>
        <v>26020.456120000003</v>
      </c>
      <c r="H97" s="524">
        <f t="shared" ref="H97:I97" si="75">H85+H89+H95</f>
        <v>6506</v>
      </c>
      <c r="I97" s="524">
        <f t="shared" si="75"/>
        <v>2126.0831499999999</v>
      </c>
      <c r="J97" s="524">
        <f t="shared" si="70"/>
        <v>32.678806486320319</v>
      </c>
    </row>
    <row r="98" spans="1:10" s="37" customFormat="1" ht="15.75" customHeight="1" x14ac:dyDescent="0.25">
      <c r="A98" s="18">
        <v>1</v>
      </c>
      <c r="C98" s="78"/>
      <c r="D98" s="78"/>
      <c r="E98" s="153"/>
      <c r="F98" s="78"/>
      <c r="G98" s="532"/>
      <c r="H98" s="532"/>
      <c r="I98" s="533"/>
      <c r="J98" s="532"/>
    </row>
    <row r="99" spans="1:10" ht="29.25" customHeight="1" x14ac:dyDescent="0.25">
      <c r="A99" s="18">
        <v>1</v>
      </c>
      <c r="B99" s="76" t="s">
        <v>102</v>
      </c>
      <c r="C99" s="49"/>
      <c r="D99" s="49"/>
      <c r="E99" s="165"/>
      <c r="F99" s="49"/>
      <c r="G99" s="510"/>
      <c r="H99" s="510"/>
      <c r="I99" s="511"/>
      <c r="J99" s="510"/>
    </row>
    <row r="100" spans="1:10" s="37" customFormat="1" ht="45" customHeight="1" x14ac:dyDescent="0.25">
      <c r="A100" s="18">
        <v>1</v>
      </c>
      <c r="B100" s="219" t="s">
        <v>131</v>
      </c>
      <c r="C100" s="120">
        <f>SUM(C101:C102)</f>
        <v>1584</v>
      </c>
      <c r="D100" s="120">
        <f>SUM(D101:D102)</f>
        <v>397</v>
      </c>
      <c r="E100" s="120">
        <f>SUM(E101:E102)</f>
        <v>510</v>
      </c>
      <c r="F100" s="125">
        <f>E100/D100*100</f>
        <v>128.46347607052897</v>
      </c>
      <c r="G100" s="520">
        <f>SUM(G101:G102)</f>
        <v>3776.8872657777779</v>
      </c>
      <c r="H100" s="520">
        <f t="shared" ref="H100:I100" si="76">SUM(H101:H102)</f>
        <v>944</v>
      </c>
      <c r="I100" s="520">
        <f t="shared" si="76"/>
        <v>937.88784999999996</v>
      </c>
      <c r="J100" s="520">
        <f>I91/H91*100</f>
        <v>34.262404237288138</v>
      </c>
    </row>
    <row r="101" spans="1:10" s="37" customFormat="1" ht="38.1" customHeight="1" x14ac:dyDescent="0.25">
      <c r="A101" s="18">
        <v>1</v>
      </c>
      <c r="B101" s="73" t="s">
        <v>84</v>
      </c>
      <c r="C101" s="120">
        <v>1214</v>
      </c>
      <c r="D101" s="113">
        <f t="shared" ref="D101:D105" si="77">ROUND(C101/12*$B$3,0)</f>
        <v>304</v>
      </c>
      <c r="E101" s="120">
        <v>384</v>
      </c>
      <c r="F101" s="125">
        <f>E101/D101*100</f>
        <v>126.31578947368421</v>
      </c>
      <c r="G101" s="520">
        <v>2978.930465777778</v>
      </c>
      <c r="H101" s="706">
        <f t="shared" ref="H101" si="78">ROUND(G101/12*$B$3,0)</f>
        <v>745</v>
      </c>
      <c r="I101" s="520">
        <v>640.07071999999994</v>
      </c>
      <c r="J101" s="520">
        <f t="shared" ref="J101:J122" si="79">I101/H101*100</f>
        <v>85.915532885906032</v>
      </c>
    </row>
    <row r="102" spans="1:10" s="37" customFormat="1" ht="38.1" customHeight="1" x14ac:dyDescent="0.25">
      <c r="A102" s="18">
        <v>1</v>
      </c>
      <c r="B102" s="73" t="s">
        <v>85</v>
      </c>
      <c r="C102" s="120">
        <v>370</v>
      </c>
      <c r="D102" s="113">
        <f t="shared" si="77"/>
        <v>93</v>
      </c>
      <c r="E102" s="120">
        <v>126</v>
      </c>
      <c r="F102" s="125">
        <f>E102/D102*100</f>
        <v>135.48387096774192</v>
      </c>
      <c r="G102" s="520">
        <v>797.95680000000004</v>
      </c>
      <c r="H102" s="706">
        <f t="shared" ref="H102:H105" si="80">ROUND(G102/12*$B$3,0)</f>
        <v>199</v>
      </c>
      <c r="I102" s="520">
        <v>297.81713000000002</v>
      </c>
      <c r="J102" s="520">
        <f t="shared" si="79"/>
        <v>149.65684924623116</v>
      </c>
    </row>
    <row r="103" spans="1:10" s="37" customFormat="1" ht="30" x14ac:dyDescent="0.25">
      <c r="A103" s="18">
        <v>1</v>
      </c>
      <c r="B103" s="220" t="s">
        <v>123</v>
      </c>
      <c r="C103" s="120">
        <f>SUM(C104)</f>
        <v>357</v>
      </c>
      <c r="D103" s="120">
        <f t="shared" ref="D103:I103" si="81">SUM(D104)</f>
        <v>89</v>
      </c>
      <c r="E103" s="120">
        <f t="shared" si="81"/>
        <v>178</v>
      </c>
      <c r="F103" s="125">
        <f t="shared" ref="F103:F105" si="82">E103/D103*100</f>
        <v>200</v>
      </c>
      <c r="G103" s="513">
        <f t="shared" si="81"/>
        <v>626.13158999999996</v>
      </c>
      <c r="H103" s="513">
        <f t="shared" si="81"/>
        <v>157</v>
      </c>
      <c r="I103" s="513">
        <f t="shared" si="81"/>
        <v>293.95163000000002</v>
      </c>
      <c r="J103" s="520">
        <f t="shared" si="79"/>
        <v>187.23033757961784</v>
      </c>
    </row>
    <row r="104" spans="1:10" s="37" customFormat="1" ht="30" x14ac:dyDescent="0.25">
      <c r="A104" s="18">
        <v>1</v>
      </c>
      <c r="B104" s="356" t="s">
        <v>119</v>
      </c>
      <c r="C104" s="120">
        <v>357</v>
      </c>
      <c r="D104" s="113">
        <f t="shared" si="77"/>
        <v>89</v>
      </c>
      <c r="E104" s="120">
        <v>178</v>
      </c>
      <c r="F104" s="125">
        <f t="shared" si="82"/>
        <v>200</v>
      </c>
      <c r="G104" s="520">
        <v>626.13158999999996</v>
      </c>
      <c r="H104" s="706">
        <f t="shared" si="80"/>
        <v>157</v>
      </c>
      <c r="I104" s="520">
        <v>293.95163000000002</v>
      </c>
      <c r="J104" s="520">
        <f t="shared" si="79"/>
        <v>187.23033757961784</v>
      </c>
    </row>
    <row r="105" spans="1:10" s="37" customFormat="1" ht="30" x14ac:dyDescent="0.25">
      <c r="A105" s="18">
        <v>1</v>
      </c>
      <c r="B105" s="727" t="s">
        <v>139</v>
      </c>
      <c r="C105" s="120">
        <v>3566</v>
      </c>
      <c r="D105" s="113">
        <f t="shared" si="77"/>
        <v>892</v>
      </c>
      <c r="E105" s="120">
        <v>130</v>
      </c>
      <c r="F105" s="125">
        <f t="shared" si="82"/>
        <v>14.573991031390134</v>
      </c>
      <c r="G105" s="520">
        <v>2751.0263599999998</v>
      </c>
      <c r="H105" s="706">
        <f t="shared" si="80"/>
        <v>688</v>
      </c>
      <c r="I105" s="520">
        <v>100.28980000000001</v>
      </c>
      <c r="J105" s="514">
        <f t="shared" si="79"/>
        <v>14.577005813953489</v>
      </c>
    </row>
    <row r="106" spans="1:10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29">
        <f>G100+G103+G105</f>
        <v>7154.0452157777781</v>
      </c>
      <c r="H106" s="529">
        <f t="shared" ref="H106:I106" si="83">H100+H103+H105</f>
        <v>1789</v>
      </c>
      <c r="I106" s="529">
        <f t="shared" si="83"/>
        <v>1332.1292800000001</v>
      </c>
      <c r="J106" s="524">
        <f t="shared" si="79"/>
        <v>74.462229178311915</v>
      </c>
    </row>
    <row r="107" spans="1:10" ht="15" customHeight="1" x14ac:dyDescent="0.25">
      <c r="A107" s="18">
        <v>1</v>
      </c>
      <c r="B107" s="250" t="s">
        <v>100</v>
      </c>
      <c r="C107" s="251"/>
      <c r="D107" s="251"/>
      <c r="E107" s="251"/>
      <c r="F107" s="251"/>
      <c r="G107" s="534"/>
      <c r="H107" s="534"/>
      <c r="I107" s="534"/>
      <c r="J107" s="534"/>
    </row>
    <row r="108" spans="1:10" ht="30" x14ac:dyDescent="0.25">
      <c r="A108" s="18">
        <v>1</v>
      </c>
      <c r="B108" s="229" t="s">
        <v>131</v>
      </c>
      <c r="C108" s="252">
        <f>SUM(C10,C26,C42,C52,C63,C76,C85,C100)</f>
        <v>52399</v>
      </c>
      <c r="D108" s="252">
        <f>SUM(D10,D26,D42,D52,D63,D76,D85,D100)</f>
        <v>13104</v>
      </c>
      <c r="E108" s="252">
        <f>SUM(E10,E26,E42,E52,E63,E76,E85,E100)</f>
        <v>12232</v>
      </c>
      <c r="F108" s="252">
        <f t="shared" ref="F108:F121" si="84">E108/D108*100</f>
        <v>93.345543345543348</v>
      </c>
      <c r="G108" s="535">
        <f>SUM(G10,G26,G42,G52,G63,G76,G85,G100)</f>
        <v>128234.51881955557</v>
      </c>
      <c r="H108" s="535">
        <f>SUM(H10,H26,H42,H52,H63,H76,H85,H100)</f>
        <v>32058</v>
      </c>
      <c r="I108" s="535">
        <f>SUM(I10,I26,I42,I52,I63,I76,I85,I100)</f>
        <v>30060.255557</v>
      </c>
      <c r="J108" s="535">
        <f t="shared" si="79"/>
        <v>93.768343493043858</v>
      </c>
    </row>
    <row r="109" spans="1:10" ht="30" x14ac:dyDescent="0.25">
      <c r="A109" s="18">
        <v>1</v>
      </c>
      <c r="B109" s="228" t="s">
        <v>84</v>
      </c>
      <c r="C109" s="252">
        <f t="shared" ref="C109:E110" si="85">SUM(C101,C86,C77,C53,C43,C27,C11)</f>
        <v>39655</v>
      </c>
      <c r="D109" s="252">
        <f t="shared" si="85"/>
        <v>9916</v>
      </c>
      <c r="E109" s="252">
        <f t="shared" si="85"/>
        <v>9194</v>
      </c>
      <c r="F109" s="252">
        <f t="shared" si="84"/>
        <v>92.718838241226294</v>
      </c>
      <c r="G109" s="535">
        <f t="shared" ref="G109:I110" si="86">SUM(G101,G86,G77,G53,G43,G27,G11)</f>
        <v>97306.002979555546</v>
      </c>
      <c r="H109" s="535">
        <f t="shared" si="86"/>
        <v>24327</v>
      </c>
      <c r="I109" s="535">
        <f t="shared" si="86"/>
        <v>21074.752387</v>
      </c>
      <c r="J109" s="535">
        <f t="shared" si="79"/>
        <v>86.631119278990425</v>
      </c>
    </row>
    <row r="110" spans="1:10" ht="30" x14ac:dyDescent="0.25">
      <c r="A110" s="18">
        <v>1</v>
      </c>
      <c r="B110" s="228" t="s">
        <v>85</v>
      </c>
      <c r="C110" s="252">
        <f t="shared" si="85"/>
        <v>11904</v>
      </c>
      <c r="D110" s="252">
        <f t="shared" si="85"/>
        <v>2978</v>
      </c>
      <c r="E110" s="252">
        <f t="shared" si="85"/>
        <v>2509</v>
      </c>
      <c r="F110" s="252">
        <f t="shared" si="84"/>
        <v>84.251175285426456</v>
      </c>
      <c r="G110" s="535">
        <f t="shared" si="86"/>
        <v>25672.64256</v>
      </c>
      <c r="H110" s="535">
        <f t="shared" si="86"/>
        <v>6417</v>
      </c>
      <c r="I110" s="535">
        <f t="shared" si="86"/>
        <v>5675.5554599999996</v>
      </c>
      <c r="J110" s="535">
        <f t="shared" si="79"/>
        <v>88.445620383356697</v>
      </c>
    </row>
    <row r="111" spans="1:10" ht="45" x14ac:dyDescent="0.25">
      <c r="A111" s="18">
        <v>1</v>
      </c>
      <c r="B111" s="228" t="s">
        <v>125</v>
      </c>
      <c r="C111" s="252">
        <f t="shared" ref="C111:E112" si="87">SUM(C64,C29,C13)</f>
        <v>259</v>
      </c>
      <c r="D111" s="252">
        <f t="shared" si="87"/>
        <v>65</v>
      </c>
      <c r="E111" s="252">
        <f t="shared" si="87"/>
        <v>41</v>
      </c>
      <c r="F111" s="252">
        <f t="shared" si="84"/>
        <v>63.076923076923073</v>
      </c>
      <c r="G111" s="535">
        <f t="shared" ref="G111:I112" si="88">SUM(G64,G29,G13)</f>
        <v>1620.5609280000001</v>
      </c>
      <c r="H111" s="535">
        <f t="shared" si="88"/>
        <v>405</v>
      </c>
      <c r="I111" s="535">
        <f t="shared" si="88"/>
        <v>256.53658999999999</v>
      </c>
      <c r="J111" s="535">
        <f t="shared" si="79"/>
        <v>63.342367901234567</v>
      </c>
    </row>
    <row r="112" spans="1:10" ht="30" x14ac:dyDescent="0.25">
      <c r="A112" s="18">
        <v>1</v>
      </c>
      <c r="B112" s="228" t="s">
        <v>126</v>
      </c>
      <c r="C112" s="252">
        <f t="shared" si="87"/>
        <v>581</v>
      </c>
      <c r="D112" s="252">
        <f t="shared" si="87"/>
        <v>145</v>
      </c>
      <c r="E112" s="252">
        <f t="shared" si="87"/>
        <v>488</v>
      </c>
      <c r="F112" s="252">
        <f t="shared" si="84"/>
        <v>336.55172413793105</v>
      </c>
      <c r="G112" s="535">
        <f t="shared" si="88"/>
        <v>3635.3123519999999</v>
      </c>
      <c r="H112" s="535">
        <f t="shared" si="88"/>
        <v>909</v>
      </c>
      <c r="I112" s="535">
        <f t="shared" si="88"/>
        <v>3053.4111199999998</v>
      </c>
      <c r="J112" s="535">
        <f t="shared" si="79"/>
        <v>335.90881408140814</v>
      </c>
    </row>
    <row r="113" spans="1:10" ht="30" x14ac:dyDescent="0.25">
      <c r="A113" s="18">
        <v>1</v>
      </c>
      <c r="B113" s="229" t="s">
        <v>123</v>
      </c>
      <c r="C113" s="252">
        <f>SUM(C103,C89,C79,C66,C55,C45,C31,C15)</f>
        <v>97382</v>
      </c>
      <c r="D113" s="252">
        <f>SUM(D103,D89,D79,D66,D55,D45,D31,D15)</f>
        <v>24349</v>
      </c>
      <c r="E113" s="252">
        <f>SUM(E103,E89,E79,E66,E55,E45,E31,E15)</f>
        <v>14313</v>
      </c>
      <c r="F113" s="252">
        <f t="shared" si="84"/>
        <v>58.782701548318208</v>
      </c>
      <c r="G113" s="535">
        <f>SUM(G103,G89,G79,G66,G55,G45,G31,G15)</f>
        <v>181062.10246000002</v>
      </c>
      <c r="H113" s="535">
        <f>SUM(H103,H89,H79,H66,H55,H45,H31,H15)</f>
        <v>45266</v>
      </c>
      <c r="I113" s="535">
        <f>SUM(I103,I89,I79,I66,I55,I45,I31,I15)</f>
        <v>26884.567200000001</v>
      </c>
      <c r="J113" s="535">
        <f t="shared" si="79"/>
        <v>59.392407546502902</v>
      </c>
    </row>
    <row r="114" spans="1:10" ht="30" x14ac:dyDescent="0.25">
      <c r="A114" s="18">
        <v>1</v>
      </c>
      <c r="B114" s="228" t="s">
        <v>119</v>
      </c>
      <c r="C114" s="252">
        <f>SUM(C104,C90,C80,C56,C46,C32,C16)</f>
        <v>12995</v>
      </c>
      <c r="D114" s="252">
        <f>SUM(D104,D90,D80,D56,D46,D32,D16)</f>
        <v>3249</v>
      </c>
      <c r="E114" s="252">
        <f>SUM(E104,E90,E80,E56,E46,E32,E16)</f>
        <v>2421</v>
      </c>
      <c r="F114" s="252">
        <f t="shared" si="84"/>
        <v>74.51523545706371</v>
      </c>
      <c r="G114" s="535">
        <f>SUM(G104,G90,G80,G56,G46,G32,G16)</f>
        <v>22791.540649999999</v>
      </c>
      <c r="H114" s="535">
        <f>SUM(H104,H90,H80,H56,H46,H32,H16)</f>
        <v>5698</v>
      </c>
      <c r="I114" s="535">
        <f>SUM(I104,I90,I80,I56,I46,I32,I16)</f>
        <v>4202.4934000000003</v>
      </c>
      <c r="J114" s="535">
        <f t="shared" si="79"/>
        <v>73.753832923832931</v>
      </c>
    </row>
    <row r="115" spans="1:10" ht="60" x14ac:dyDescent="0.25">
      <c r="A115" s="18">
        <v>1</v>
      </c>
      <c r="B115" s="228" t="s">
        <v>86</v>
      </c>
      <c r="C115" s="252">
        <f>SUM(C91,C67,C33,C17)</f>
        <v>48700</v>
      </c>
      <c r="D115" s="252">
        <f>SUM(D91,D67,D33,D17)</f>
        <v>12176</v>
      </c>
      <c r="E115" s="252">
        <f>SUM(E91,E67,E33,E17)</f>
        <v>4954</v>
      </c>
      <c r="F115" s="252">
        <f t="shared" si="84"/>
        <v>40.686596583442842</v>
      </c>
      <c r="G115" s="535">
        <f t="shared" ref="G115:I118" si="89">SUM(G91,G67,G33,G17)</f>
        <v>118727.36675000002</v>
      </c>
      <c r="H115" s="535">
        <f t="shared" si="89"/>
        <v>29682</v>
      </c>
      <c r="I115" s="535">
        <f t="shared" si="89"/>
        <v>14044.545760000001</v>
      </c>
      <c r="J115" s="535">
        <f t="shared" si="79"/>
        <v>47.316709655683582</v>
      </c>
    </row>
    <row r="116" spans="1:10" ht="45" x14ac:dyDescent="0.25">
      <c r="A116" s="18">
        <v>1</v>
      </c>
      <c r="B116" s="228" t="s">
        <v>120</v>
      </c>
      <c r="C116" s="252">
        <f>SUM(C68,C34,C18)</f>
        <v>23964</v>
      </c>
      <c r="D116" s="252">
        <f>SUM(D68,D34,D18)</f>
        <v>5991</v>
      </c>
      <c r="E116" s="252">
        <f>SUM(E92,E68,E34,E18)</f>
        <v>5104</v>
      </c>
      <c r="F116" s="252">
        <f>SUM(F92,F68,F34,F18)</f>
        <v>932.14847140519782</v>
      </c>
      <c r="G116" s="252">
        <f t="shared" si="89"/>
        <v>24418.683000000001</v>
      </c>
      <c r="H116" s="252">
        <f t="shared" si="89"/>
        <v>6105</v>
      </c>
      <c r="I116" s="660">
        <f t="shared" si="89"/>
        <v>5252.481749999999</v>
      </c>
      <c r="J116" s="535">
        <f t="shared" si="79"/>
        <v>86.03573710073708</v>
      </c>
    </row>
    <row r="117" spans="1:10" ht="30" x14ac:dyDescent="0.25">
      <c r="A117" s="18">
        <v>1</v>
      </c>
      <c r="B117" s="228" t="s">
        <v>87</v>
      </c>
      <c r="C117" s="252">
        <f t="shared" ref="C117:E118" si="90">SUM(C93,C69,C35,C19)</f>
        <v>1960</v>
      </c>
      <c r="D117" s="252">
        <f t="shared" si="90"/>
        <v>492</v>
      </c>
      <c r="E117" s="252">
        <f t="shared" si="90"/>
        <v>609</v>
      </c>
      <c r="F117" s="252">
        <f t="shared" si="84"/>
        <v>123.78048780487805</v>
      </c>
      <c r="G117" s="535">
        <f t="shared" si="89"/>
        <v>7841.6660000000002</v>
      </c>
      <c r="H117" s="535">
        <f t="shared" si="89"/>
        <v>1960</v>
      </c>
      <c r="I117" s="535">
        <f t="shared" si="89"/>
        <v>2457.0044900000003</v>
      </c>
      <c r="J117" s="535">
        <f t="shared" si="79"/>
        <v>125.35737193877551</v>
      </c>
    </row>
    <row r="118" spans="1:10" ht="30" x14ac:dyDescent="0.25">
      <c r="A118" s="18">
        <v>1</v>
      </c>
      <c r="B118" s="228" t="s">
        <v>88</v>
      </c>
      <c r="C118" s="252">
        <f t="shared" si="90"/>
        <v>9574</v>
      </c>
      <c r="D118" s="252">
        <f t="shared" si="90"/>
        <v>2394</v>
      </c>
      <c r="E118" s="252">
        <f t="shared" si="90"/>
        <v>1225</v>
      </c>
      <c r="F118" s="252">
        <f t="shared" si="84"/>
        <v>51.169590643274852</v>
      </c>
      <c r="G118" s="535">
        <f t="shared" si="89"/>
        <v>7282.8460600000008</v>
      </c>
      <c r="H118" s="535">
        <f t="shared" si="89"/>
        <v>1821</v>
      </c>
      <c r="I118" s="535">
        <f t="shared" si="89"/>
        <v>928.04179999999997</v>
      </c>
      <c r="J118" s="535">
        <f t="shared" si="79"/>
        <v>50.96330587589236</v>
      </c>
    </row>
    <row r="119" spans="1:10" ht="30" x14ac:dyDescent="0.25">
      <c r="A119" s="18">
        <v>1</v>
      </c>
      <c r="B119" s="740" t="s">
        <v>139</v>
      </c>
      <c r="C119" s="746">
        <f>SUM(C105,C95,C81,C71,C57,C47,C37,C21)</f>
        <v>122513</v>
      </c>
      <c r="D119" s="746">
        <f t="shared" ref="D119:I119" si="91">SUM(D105,D95,D81,D71,D57,D47,D37,D21)</f>
        <v>30629</v>
      </c>
      <c r="E119" s="746">
        <f t="shared" si="91"/>
        <v>25805</v>
      </c>
      <c r="F119" s="252">
        <f t="shared" si="84"/>
        <v>84.250220379379016</v>
      </c>
      <c r="G119" s="746">
        <f t="shared" si="91"/>
        <v>94513.878979999994</v>
      </c>
      <c r="H119" s="746">
        <f t="shared" si="91"/>
        <v>23629</v>
      </c>
      <c r="I119" s="746">
        <f t="shared" si="91"/>
        <v>19131.610359999999</v>
      </c>
      <c r="J119" s="535">
        <f t="shared" si="79"/>
        <v>80.96665267256337</v>
      </c>
    </row>
    <row r="120" spans="1:10" ht="30" x14ac:dyDescent="0.25">
      <c r="A120" s="18">
        <v>1</v>
      </c>
      <c r="B120" s="740" t="s">
        <v>140</v>
      </c>
      <c r="C120" s="746">
        <f>SUM(C72,C58)</f>
        <v>20600</v>
      </c>
      <c r="D120" s="746">
        <f t="shared" ref="D120:I120" si="92">SUM(D72,D58)</f>
        <v>5150</v>
      </c>
      <c r="E120" s="746">
        <f t="shared" si="92"/>
        <v>5670</v>
      </c>
      <c r="F120" s="252">
        <f t="shared" si="84"/>
        <v>110.09708737864077</v>
      </c>
      <c r="G120" s="746">
        <f t="shared" si="92"/>
        <v>0</v>
      </c>
      <c r="H120" s="746">
        <f t="shared" si="92"/>
        <v>0</v>
      </c>
      <c r="I120" s="746">
        <f t="shared" si="92"/>
        <v>0</v>
      </c>
      <c r="J120" s="535"/>
    </row>
    <row r="121" spans="1:10" x14ac:dyDescent="0.25">
      <c r="A121" s="18">
        <v>1</v>
      </c>
      <c r="B121" s="740" t="s">
        <v>141</v>
      </c>
      <c r="C121" s="746">
        <f>SUM(C96,C59,C48,C38,C22)</f>
        <v>12628</v>
      </c>
      <c r="D121" s="746">
        <f t="shared" ref="D121:I121" si="93">SUM(D96,D59,D48,D38,D22)</f>
        <v>3158</v>
      </c>
      <c r="E121" s="746">
        <f t="shared" si="93"/>
        <v>271</v>
      </c>
      <c r="F121" s="252">
        <f t="shared" si="84"/>
        <v>8.5813806206459784</v>
      </c>
      <c r="G121" s="746">
        <f t="shared" si="93"/>
        <v>0</v>
      </c>
      <c r="H121" s="746">
        <f t="shared" si="93"/>
        <v>0</v>
      </c>
      <c r="I121" s="746">
        <f t="shared" si="93"/>
        <v>0</v>
      </c>
      <c r="J121" s="535"/>
    </row>
    <row r="122" spans="1:10" ht="15.75" thickBot="1" x14ac:dyDescent="0.3">
      <c r="A122" s="18">
        <v>1</v>
      </c>
      <c r="B122" s="582" t="s">
        <v>128</v>
      </c>
      <c r="C122" s="583">
        <f>SUM(C106,C97,C82,C73,C60,C49,C39,C23)</f>
        <v>0</v>
      </c>
      <c r="D122" s="583">
        <f>SUM(D106,D97,D82,D73,D60,D49,D39,D23)</f>
        <v>0</v>
      </c>
      <c r="E122" s="583">
        <f>SUM(E106,E97,E82,E73,E60,E49,E39,E23)</f>
        <v>0</v>
      </c>
      <c r="F122" s="583"/>
      <c r="G122" s="584">
        <f>SUM(G106,G97,G82,G73,G60,G49,G39,G23)</f>
        <v>403810.50025955553</v>
      </c>
      <c r="H122" s="584">
        <f>SUM(H106,H97,H82,H73,H60,H49,H39,H23)</f>
        <v>100953</v>
      </c>
      <c r="I122" s="584">
        <f>SUM(I106,I97,I82,I73,I60,I49,I39,I23)</f>
        <v>76076.433117000008</v>
      </c>
      <c r="J122" s="584">
        <f t="shared" si="79"/>
        <v>75.358268815191238</v>
      </c>
    </row>
    <row r="123" spans="1:10" ht="15" customHeight="1" x14ac:dyDescent="0.25">
      <c r="A123" s="18">
        <v>1</v>
      </c>
      <c r="B123" s="7"/>
      <c r="C123" s="1"/>
      <c r="D123" s="1"/>
      <c r="E123" s="144"/>
      <c r="F123" s="1"/>
      <c r="G123" s="536"/>
      <c r="H123" s="536"/>
      <c r="I123" s="537"/>
      <c r="J123" s="536"/>
    </row>
    <row r="124" spans="1:10" ht="14.25" customHeight="1" thickBot="1" x14ac:dyDescent="0.3">
      <c r="A124" s="18">
        <v>1</v>
      </c>
      <c r="B124" s="94" t="s">
        <v>15</v>
      </c>
      <c r="C124" s="14"/>
      <c r="D124" s="14"/>
      <c r="E124" s="131"/>
      <c r="F124" s="14"/>
      <c r="G124" s="538"/>
      <c r="H124" s="538"/>
      <c r="I124" s="512"/>
      <c r="J124" s="538"/>
    </row>
    <row r="125" spans="1:10" ht="29.25" x14ac:dyDescent="0.25">
      <c r="A125" s="18">
        <v>1</v>
      </c>
      <c r="B125" s="133" t="s">
        <v>57</v>
      </c>
      <c r="C125" s="168"/>
      <c r="D125" s="168"/>
      <c r="E125" s="168"/>
      <c r="F125" s="168"/>
      <c r="G125" s="525"/>
      <c r="H125" s="525"/>
      <c r="I125" s="525"/>
      <c r="J125" s="520"/>
    </row>
    <row r="126" spans="1:10" s="37" customFormat="1" ht="30" x14ac:dyDescent="0.25">
      <c r="A126" s="18">
        <v>1</v>
      </c>
      <c r="B126" s="248" t="s">
        <v>131</v>
      </c>
      <c r="C126" s="120">
        <f>SUM(C127:C130)</f>
        <v>11671</v>
      </c>
      <c r="D126" s="120">
        <f t="shared" ref="D126:E126" si="94">SUM(D127:D130)</f>
        <v>2918</v>
      </c>
      <c r="E126" s="120">
        <f t="shared" si="94"/>
        <v>1676</v>
      </c>
      <c r="F126" s="120">
        <f>E126/D126*100</f>
        <v>57.436600411240576</v>
      </c>
      <c r="G126" s="520">
        <f>SUM(G127:G130)</f>
        <v>28128.465902222219</v>
      </c>
      <c r="H126" s="520">
        <f t="shared" ref="H126:I126" si="95">SUM(H127:H130)</f>
        <v>7032</v>
      </c>
      <c r="I126" s="520">
        <f t="shared" si="95"/>
        <v>3797.8148500000007</v>
      </c>
      <c r="J126" s="590">
        <f t="shared" ref="J126:J140" si="96">I126/H126*100</f>
        <v>54.007605944254841</v>
      </c>
    </row>
    <row r="127" spans="1:10" s="37" customFormat="1" ht="30" x14ac:dyDescent="0.25">
      <c r="A127" s="18">
        <v>1</v>
      </c>
      <c r="B127" s="73" t="s">
        <v>84</v>
      </c>
      <c r="C127" s="120">
        <v>8920</v>
      </c>
      <c r="D127" s="113">
        <f t="shared" ref="D127:D139" si="97">ROUND(C127/12*$B$3,0)</f>
        <v>2230</v>
      </c>
      <c r="E127" s="120">
        <v>1223</v>
      </c>
      <c r="F127" s="120">
        <f>E127/D127*100</f>
        <v>54.843049327354265</v>
      </c>
      <c r="G127" s="520">
        <v>21888.02286222222</v>
      </c>
      <c r="H127" s="706">
        <f t="shared" ref="H127:H139" si="98">ROUND(G127/12*$B$3,0)</f>
        <v>5472</v>
      </c>
      <c r="I127" s="520">
        <v>2787.8308700000007</v>
      </c>
      <c r="J127" s="590">
        <f t="shared" si="96"/>
        <v>50.947201571637436</v>
      </c>
    </row>
    <row r="128" spans="1:10" s="37" customFormat="1" ht="30" x14ac:dyDescent="0.25">
      <c r="A128" s="18">
        <v>1</v>
      </c>
      <c r="B128" s="73" t="s">
        <v>85</v>
      </c>
      <c r="C128" s="120">
        <v>2676</v>
      </c>
      <c r="D128" s="113">
        <f t="shared" si="97"/>
        <v>669</v>
      </c>
      <c r="E128" s="120">
        <v>453</v>
      </c>
      <c r="F128" s="120">
        <f>E128/D128*100</f>
        <v>67.713004484304932</v>
      </c>
      <c r="G128" s="520">
        <v>5771.1686399999999</v>
      </c>
      <c r="H128" s="706">
        <f t="shared" si="98"/>
        <v>1443</v>
      </c>
      <c r="I128" s="520">
        <v>1009.98398</v>
      </c>
      <c r="J128" s="590">
        <f t="shared" si="96"/>
        <v>69.991959805959809</v>
      </c>
    </row>
    <row r="129" spans="1:249" s="37" customFormat="1" ht="45" x14ac:dyDescent="0.25">
      <c r="A129" s="18">
        <v>1</v>
      </c>
      <c r="B129" s="73" t="s">
        <v>125</v>
      </c>
      <c r="C129" s="120">
        <v>75</v>
      </c>
      <c r="D129" s="113">
        <f t="shared" si="97"/>
        <v>19</v>
      </c>
      <c r="E129" s="120"/>
      <c r="F129" s="120">
        <f>E129/D129*100</f>
        <v>0</v>
      </c>
      <c r="G129" s="520">
        <v>469.27440000000001</v>
      </c>
      <c r="H129" s="706">
        <f t="shared" si="98"/>
        <v>117</v>
      </c>
      <c r="I129" s="520"/>
      <c r="J129" s="590">
        <f t="shared" si="96"/>
        <v>0</v>
      </c>
    </row>
    <row r="130" spans="1:249" s="37" customFormat="1" ht="30" x14ac:dyDescent="0.25">
      <c r="A130" s="18">
        <v>1</v>
      </c>
      <c r="B130" s="73" t="s">
        <v>126</v>
      </c>
      <c r="C130" s="120"/>
      <c r="D130" s="113">
        <f t="shared" si="97"/>
        <v>0</v>
      </c>
      <c r="E130" s="120"/>
      <c r="F130" s="120"/>
      <c r="G130" s="525"/>
      <c r="H130" s="706">
        <f t="shared" si="98"/>
        <v>0</v>
      </c>
      <c r="I130" s="520"/>
      <c r="J130" s="590"/>
    </row>
    <row r="131" spans="1:249" s="37" customFormat="1" ht="30" x14ac:dyDescent="0.25">
      <c r="A131" s="18">
        <v>1</v>
      </c>
      <c r="B131" s="248" t="s">
        <v>123</v>
      </c>
      <c r="C131" s="120">
        <f>SUM(C132:C136)</f>
        <v>21966</v>
      </c>
      <c r="D131" s="120">
        <f t="shared" ref="D131:I131" si="99">SUM(D132:D136)</f>
        <v>5492</v>
      </c>
      <c r="E131" s="120">
        <f t="shared" si="99"/>
        <v>3906</v>
      </c>
      <c r="F131" s="120">
        <f t="shared" ref="F131:F135" si="100">E131/D131*100</f>
        <v>71.121631463947566</v>
      </c>
      <c r="G131" s="513">
        <f t="shared" si="99"/>
        <v>44054.487019999993</v>
      </c>
      <c r="H131" s="513">
        <f t="shared" si="99"/>
        <v>11014</v>
      </c>
      <c r="I131" s="513">
        <f t="shared" si="99"/>
        <v>5521.7827699999998</v>
      </c>
      <c r="J131" s="590">
        <f t="shared" si="96"/>
        <v>50.134217995278732</v>
      </c>
    </row>
    <row r="132" spans="1:249" s="37" customFormat="1" ht="30" x14ac:dyDescent="0.25">
      <c r="A132" s="18">
        <v>1</v>
      </c>
      <c r="B132" s="73" t="s">
        <v>119</v>
      </c>
      <c r="C132" s="120">
        <v>5051</v>
      </c>
      <c r="D132" s="113">
        <f t="shared" si="97"/>
        <v>1263</v>
      </c>
      <c r="E132" s="120">
        <v>174</v>
      </c>
      <c r="F132" s="120">
        <f t="shared" si="100"/>
        <v>13.776722090261281</v>
      </c>
      <c r="G132" s="520">
        <v>8858.7973699999984</v>
      </c>
      <c r="H132" s="706">
        <f t="shared" si="98"/>
        <v>2215</v>
      </c>
      <c r="I132" s="520">
        <v>299.98942000000005</v>
      </c>
      <c r="J132" s="590">
        <f t="shared" si="96"/>
        <v>13.543540406320545</v>
      </c>
    </row>
    <row r="133" spans="1:249" s="37" customFormat="1" ht="60" x14ac:dyDescent="0.25">
      <c r="A133" s="18">
        <v>1</v>
      </c>
      <c r="B133" s="73" t="s">
        <v>130</v>
      </c>
      <c r="C133" s="120">
        <v>11800</v>
      </c>
      <c r="D133" s="113">
        <f t="shared" si="97"/>
        <v>2950</v>
      </c>
      <c r="E133" s="120">
        <v>2851</v>
      </c>
      <c r="F133" s="120">
        <f t="shared" si="100"/>
        <v>96.644067796610173</v>
      </c>
      <c r="G133" s="520">
        <v>27067.463</v>
      </c>
      <c r="H133" s="706">
        <f t="shared" si="98"/>
        <v>6767</v>
      </c>
      <c r="I133" s="520">
        <v>4263.8039200000003</v>
      </c>
      <c r="J133" s="590">
        <f t="shared" si="96"/>
        <v>63.008776710506872</v>
      </c>
    </row>
    <row r="134" spans="1:249" s="37" customFormat="1" ht="45" x14ac:dyDescent="0.25">
      <c r="A134" s="18">
        <v>1</v>
      </c>
      <c r="B134" s="73" t="s">
        <v>120</v>
      </c>
      <c r="C134" s="120">
        <v>4126</v>
      </c>
      <c r="D134" s="113">
        <f t="shared" si="97"/>
        <v>1032</v>
      </c>
      <c r="E134" s="120">
        <v>848</v>
      </c>
      <c r="F134" s="120">
        <f t="shared" si="100"/>
        <v>82.170542635658919</v>
      </c>
      <c r="G134" s="520">
        <v>4171.3860000000004</v>
      </c>
      <c r="H134" s="706">
        <f t="shared" si="98"/>
        <v>1043</v>
      </c>
      <c r="I134" s="520">
        <v>840.74702999999988</v>
      </c>
      <c r="J134" s="590">
        <f t="shared" si="96"/>
        <v>80.608535953978901</v>
      </c>
    </row>
    <row r="135" spans="1:249" s="37" customFormat="1" ht="30" x14ac:dyDescent="0.25">
      <c r="A135" s="18">
        <v>1</v>
      </c>
      <c r="B135" s="73" t="s">
        <v>87</v>
      </c>
      <c r="C135" s="120">
        <v>989</v>
      </c>
      <c r="D135" s="113">
        <f t="shared" si="97"/>
        <v>247</v>
      </c>
      <c r="E135" s="120">
        <v>33</v>
      </c>
      <c r="F135" s="120">
        <f t="shared" si="100"/>
        <v>13.360323886639677</v>
      </c>
      <c r="G135" s="520">
        <v>3956.8406500000001</v>
      </c>
      <c r="H135" s="706">
        <f t="shared" si="98"/>
        <v>989</v>
      </c>
      <c r="I135" s="520">
        <v>117.24239999999999</v>
      </c>
      <c r="J135" s="590">
        <f t="shared" si="96"/>
        <v>11.854641051567238</v>
      </c>
    </row>
    <row r="136" spans="1:249" s="37" customFormat="1" ht="30" x14ac:dyDescent="0.25">
      <c r="A136" s="18">
        <v>1</v>
      </c>
      <c r="B136" s="316" t="s">
        <v>88</v>
      </c>
      <c r="C136" s="186"/>
      <c r="D136" s="331">
        <f t="shared" si="97"/>
        <v>0</v>
      </c>
      <c r="E136" s="186"/>
      <c r="F136" s="186"/>
      <c r="G136" s="714"/>
      <c r="H136" s="707">
        <f t="shared" si="98"/>
        <v>0</v>
      </c>
      <c r="I136" s="521"/>
      <c r="J136" s="590"/>
    </row>
    <row r="137" spans="1:249" s="37" customFormat="1" ht="30" x14ac:dyDescent="0.25">
      <c r="A137" s="18">
        <v>1</v>
      </c>
      <c r="B137" s="123" t="s">
        <v>139</v>
      </c>
      <c r="C137" s="120">
        <v>32500</v>
      </c>
      <c r="D137" s="113">
        <f t="shared" si="97"/>
        <v>8125</v>
      </c>
      <c r="E137" s="120">
        <v>5690</v>
      </c>
      <c r="F137" s="125">
        <f t="shared" ref="F137:F139" si="101">E137/D137*100</f>
        <v>70.030769230769224</v>
      </c>
      <c r="G137" s="520">
        <v>25072.45</v>
      </c>
      <c r="H137" s="706">
        <f t="shared" si="98"/>
        <v>6268</v>
      </c>
      <c r="I137" s="520">
        <v>4193.3</v>
      </c>
      <c r="J137" s="514">
        <f t="shared" ref="J137" si="102">I137/H137*100</f>
        <v>66.900127632418645</v>
      </c>
    </row>
    <row r="138" spans="1:249" s="37" customFormat="1" ht="30" x14ac:dyDescent="0.25">
      <c r="A138" s="18">
        <v>1</v>
      </c>
      <c r="B138" s="123" t="s">
        <v>140</v>
      </c>
      <c r="C138" s="120">
        <v>2640</v>
      </c>
      <c r="D138" s="113">
        <f t="shared" si="97"/>
        <v>660</v>
      </c>
      <c r="E138" s="120">
        <v>336</v>
      </c>
      <c r="F138" s="125">
        <f t="shared" si="101"/>
        <v>50.909090909090907</v>
      </c>
      <c r="G138" s="520"/>
      <c r="H138" s="706">
        <f t="shared" si="98"/>
        <v>0</v>
      </c>
      <c r="I138" s="520"/>
      <c r="J138" s="514"/>
    </row>
    <row r="139" spans="1:249" s="37" customFormat="1" ht="15.75" thickBot="1" x14ac:dyDescent="0.3">
      <c r="A139" s="18">
        <v>1</v>
      </c>
      <c r="B139" s="123" t="s">
        <v>141</v>
      </c>
      <c r="C139" s="120">
        <v>3143</v>
      </c>
      <c r="D139" s="113">
        <f t="shared" si="97"/>
        <v>786</v>
      </c>
      <c r="E139" s="120">
        <v>46</v>
      </c>
      <c r="F139" s="125">
        <f t="shared" si="101"/>
        <v>5.8524173027989823</v>
      </c>
      <c r="G139" s="520"/>
      <c r="H139" s="706">
        <f t="shared" si="98"/>
        <v>0</v>
      </c>
      <c r="I139" s="520"/>
      <c r="J139" s="514"/>
    </row>
    <row r="140" spans="1:249" s="13" customFormat="1" ht="15.75" thickBot="1" x14ac:dyDescent="0.3">
      <c r="A140" s="18">
        <v>1</v>
      </c>
      <c r="B140" s="585" t="s">
        <v>3</v>
      </c>
      <c r="C140" s="376"/>
      <c r="D140" s="376"/>
      <c r="E140" s="376"/>
      <c r="F140" s="375"/>
      <c r="G140" s="586">
        <f>G131+G126+G137</f>
        <v>97255.402922222202</v>
      </c>
      <c r="H140" s="586">
        <f t="shared" ref="H140:I140" si="103">H131+H126+H137</f>
        <v>24314</v>
      </c>
      <c r="I140" s="586">
        <f t="shared" si="103"/>
        <v>13512.89762</v>
      </c>
      <c r="J140" s="526">
        <f t="shared" si="96"/>
        <v>55.576612733404616</v>
      </c>
    </row>
    <row r="141" spans="1:249" ht="15" customHeight="1" x14ac:dyDescent="0.25">
      <c r="A141" s="18">
        <v>1</v>
      </c>
      <c r="B141" s="253" t="s">
        <v>103</v>
      </c>
      <c r="C141" s="254"/>
      <c r="D141" s="254"/>
      <c r="E141" s="254"/>
      <c r="F141" s="254"/>
      <c r="G141" s="540"/>
      <c r="H141" s="540"/>
      <c r="I141" s="540"/>
      <c r="J141" s="540"/>
    </row>
    <row r="142" spans="1:249" s="10" customFormat="1" ht="43.5" customHeight="1" x14ac:dyDescent="0.25">
      <c r="A142" s="18">
        <v>1</v>
      </c>
      <c r="B142" s="255" t="s">
        <v>131</v>
      </c>
      <c r="C142" s="256">
        <f t="shared" ref="C142:E146" si="104">C126</f>
        <v>11671</v>
      </c>
      <c r="D142" s="256">
        <f t="shared" si="104"/>
        <v>2918</v>
      </c>
      <c r="E142" s="256">
        <f t="shared" si="104"/>
        <v>1676</v>
      </c>
      <c r="F142" s="357">
        <f t="shared" ref="F142:F145" si="105">E142/D142*100</f>
        <v>57.436600411240576</v>
      </c>
      <c r="G142" s="541">
        <f t="shared" ref="G142:G152" si="106">G126</f>
        <v>28128.465902222219</v>
      </c>
      <c r="H142" s="541">
        <f t="shared" ref="H142:J142" si="107">H126</f>
        <v>7032</v>
      </c>
      <c r="I142" s="541">
        <f t="shared" si="107"/>
        <v>3797.8148500000007</v>
      </c>
      <c r="J142" s="541">
        <f t="shared" si="107"/>
        <v>54.007605944254841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21" t="s">
        <v>84</v>
      </c>
      <c r="C143" s="256">
        <f t="shared" si="104"/>
        <v>8920</v>
      </c>
      <c r="D143" s="256">
        <f t="shared" si="104"/>
        <v>2230</v>
      </c>
      <c r="E143" s="256">
        <f t="shared" si="104"/>
        <v>1223</v>
      </c>
      <c r="F143" s="357">
        <f t="shared" si="105"/>
        <v>54.843049327354265</v>
      </c>
      <c r="G143" s="541">
        <f t="shared" si="106"/>
        <v>21888.02286222222</v>
      </c>
      <c r="H143" s="541">
        <f t="shared" ref="H143:J143" si="108">H127</f>
        <v>5472</v>
      </c>
      <c r="I143" s="541">
        <f t="shared" si="108"/>
        <v>2787.8308700000007</v>
      </c>
      <c r="J143" s="541">
        <f t="shared" si="108"/>
        <v>50.947201571637436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21" t="s">
        <v>85</v>
      </c>
      <c r="C144" s="256">
        <f t="shared" si="104"/>
        <v>2676</v>
      </c>
      <c r="D144" s="256">
        <f t="shared" si="104"/>
        <v>669</v>
      </c>
      <c r="E144" s="256">
        <f t="shared" si="104"/>
        <v>453</v>
      </c>
      <c r="F144" s="357">
        <f t="shared" si="105"/>
        <v>67.713004484304932</v>
      </c>
      <c r="G144" s="541">
        <f t="shared" si="106"/>
        <v>5771.1686399999999</v>
      </c>
      <c r="H144" s="541">
        <f t="shared" ref="H144:J144" si="109">H128</f>
        <v>1443</v>
      </c>
      <c r="I144" s="541">
        <f t="shared" si="109"/>
        <v>1009.98398</v>
      </c>
      <c r="J144" s="541">
        <f t="shared" si="109"/>
        <v>69.991959805959809</v>
      </c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21" t="s">
        <v>125</v>
      </c>
      <c r="C145" s="256">
        <f t="shared" si="104"/>
        <v>75</v>
      </c>
      <c r="D145" s="256">
        <f t="shared" si="104"/>
        <v>19</v>
      </c>
      <c r="E145" s="256">
        <f t="shared" si="104"/>
        <v>0</v>
      </c>
      <c r="F145" s="357">
        <f t="shared" si="105"/>
        <v>0</v>
      </c>
      <c r="G145" s="541">
        <f t="shared" si="106"/>
        <v>469.27440000000001</v>
      </c>
      <c r="H145" s="541">
        <f t="shared" ref="H145:J145" si="110">H129</f>
        <v>117</v>
      </c>
      <c r="I145" s="541">
        <f t="shared" si="110"/>
        <v>0</v>
      </c>
      <c r="J145" s="541">
        <f t="shared" si="110"/>
        <v>0</v>
      </c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21" t="s">
        <v>126</v>
      </c>
      <c r="C146" s="256">
        <f t="shared" si="104"/>
        <v>0</v>
      </c>
      <c r="D146" s="256">
        <f t="shared" si="104"/>
        <v>0</v>
      </c>
      <c r="E146" s="256">
        <f t="shared" si="104"/>
        <v>0</v>
      </c>
      <c r="F146" s="357"/>
      <c r="G146" s="541">
        <f t="shared" si="106"/>
        <v>0</v>
      </c>
      <c r="H146" s="541">
        <f t="shared" ref="H146:J146" si="111">H130</f>
        <v>0</v>
      </c>
      <c r="I146" s="541">
        <f t="shared" si="111"/>
        <v>0</v>
      </c>
      <c r="J146" s="541">
        <f t="shared" si="111"/>
        <v>0</v>
      </c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55" t="s">
        <v>123</v>
      </c>
      <c r="C147" s="358">
        <f t="shared" ref="C147:F147" si="112">C131</f>
        <v>21966</v>
      </c>
      <c r="D147" s="358">
        <f t="shared" si="112"/>
        <v>5492</v>
      </c>
      <c r="E147" s="358">
        <f t="shared" si="112"/>
        <v>3906</v>
      </c>
      <c r="F147" s="358">
        <f t="shared" si="112"/>
        <v>71.121631463947566</v>
      </c>
      <c r="G147" s="541">
        <f t="shared" si="106"/>
        <v>44054.487019999993</v>
      </c>
      <c r="H147" s="541">
        <f t="shared" ref="H147:J147" si="113">H131</f>
        <v>11014</v>
      </c>
      <c r="I147" s="541">
        <f t="shared" si="113"/>
        <v>5521.7827699999998</v>
      </c>
      <c r="J147" s="541">
        <f t="shared" si="113"/>
        <v>50.134217995278732</v>
      </c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21" t="s">
        <v>119</v>
      </c>
      <c r="C148" s="358">
        <f t="shared" ref="C148:F148" si="114">C132</f>
        <v>5051</v>
      </c>
      <c r="D148" s="358">
        <f t="shared" si="114"/>
        <v>1263</v>
      </c>
      <c r="E148" s="358">
        <f t="shared" si="114"/>
        <v>174</v>
      </c>
      <c r="F148" s="358">
        <f t="shared" si="114"/>
        <v>13.776722090261281</v>
      </c>
      <c r="G148" s="541">
        <f t="shared" si="106"/>
        <v>8858.7973699999984</v>
      </c>
      <c r="H148" s="541">
        <f t="shared" ref="H148:J148" si="115">H132</f>
        <v>2215</v>
      </c>
      <c r="I148" s="541">
        <f t="shared" si="115"/>
        <v>299.98942000000005</v>
      </c>
      <c r="J148" s="541">
        <f t="shared" si="115"/>
        <v>13.543540406320545</v>
      </c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21" t="s">
        <v>86</v>
      </c>
      <c r="C149" s="358">
        <f t="shared" ref="C149:F149" si="116">C133</f>
        <v>11800</v>
      </c>
      <c r="D149" s="358">
        <f t="shared" si="116"/>
        <v>2950</v>
      </c>
      <c r="E149" s="358">
        <f t="shared" si="116"/>
        <v>2851</v>
      </c>
      <c r="F149" s="358">
        <f t="shared" si="116"/>
        <v>96.644067796610173</v>
      </c>
      <c r="G149" s="541">
        <f t="shared" si="106"/>
        <v>27067.463</v>
      </c>
      <c r="H149" s="541">
        <f t="shared" ref="H149:J149" si="117">H133</f>
        <v>6767</v>
      </c>
      <c r="I149" s="541">
        <f t="shared" si="117"/>
        <v>4263.8039200000003</v>
      </c>
      <c r="J149" s="541">
        <f t="shared" si="117"/>
        <v>63.008776710506872</v>
      </c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21" t="s">
        <v>120</v>
      </c>
      <c r="C150" s="358">
        <f t="shared" ref="C150:F150" si="118">C134</f>
        <v>4126</v>
      </c>
      <c r="D150" s="358">
        <f t="shared" si="118"/>
        <v>1032</v>
      </c>
      <c r="E150" s="358">
        <f t="shared" si="118"/>
        <v>848</v>
      </c>
      <c r="F150" s="358">
        <f t="shared" si="118"/>
        <v>82.170542635658919</v>
      </c>
      <c r="G150" s="541">
        <f t="shared" si="106"/>
        <v>4171.3860000000004</v>
      </c>
      <c r="H150" s="541">
        <f t="shared" ref="H150:J150" si="119">H134</f>
        <v>1043</v>
      </c>
      <c r="I150" s="541">
        <f t="shared" si="119"/>
        <v>840.74702999999988</v>
      </c>
      <c r="J150" s="541">
        <f t="shared" si="119"/>
        <v>80.608535953978901</v>
      </c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21" t="s">
        <v>87</v>
      </c>
      <c r="C151" s="358">
        <f t="shared" ref="C151:F151" si="120">C135</f>
        <v>989</v>
      </c>
      <c r="D151" s="358">
        <f t="shared" si="120"/>
        <v>247</v>
      </c>
      <c r="E151" s="358">
        <f t="shared" si="120"/>
        <v>33</v>
      </c>
      <c r="F151" s="358">
        <f t="shared" si="120"/>
        <v>13.360323886639677</v>
      </c>
      <c r="G151" s="541">
        <f t="shared" si="106"/>
        <v>3956.8406500000001</v>
      </c>
      <c r="H151" s="541">
        <f t="shared" ref="H151:J151" si="121">H135</f>
        <v>989</v>
      </c>
      <c r="I151" s="541">
        <f t="shared" si="121"/>
        <v>117.24239999999999</v>
      </c>
      <c r="J151" s="541">
        <f t="shared" si="121"/>
        <v>11.854641051567238</v>
      </c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21" t="s">
        <v>88</v>
      </c>
      <c r="C152" s="358">
        <f t="shared" ref="C152:F152" si="122">C136</f>
        <v>0</v>
      </c>
      <c r="D152" s="358">
        <f t="shared" si="122"/>
        <v>0</v>
      </c>
      <c r="E152" s="358">
        <f t="shared" si="122"/>
        <v>0</v>
      </c>
      <c r="F152" s="358">
        <f t="shared" si="122"/>
        <v>0</v>
      </c>
      <c r="G152" s="541">
        <f t="shared" si="106"/>
        <v>0</v>
      </c>
      <c r="H152" s="541">
        <f t="shared" ref="H152:J152" si="123">H136</f>
        <v>0</v>
      </c>
      <c r="I152" s="541">
        <f t="shared" si="123"/>
        <v>0</v>
      </c>
      <c r="J152" s="541">
        <f t="shared" si="123"/>
        <v>0</v>
      </c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47" t="s">
        <v>139</v>
      </c>
      <c r="C153" s="748">
        <f>SUM(C137)</f>
        <v>32500</v>
      </c>
      <c r="D153" s="748">
        <f t="shared" ref="D153:I153" si="124">SUM(D137)</f>
        <v>8125</v>
      </c>
      <c r="E153" s="748">
        <f t="shared" si="124"/>
        <v>5690</v>
      </c>
      <c r="F153" s="358">
        <f t="shared" ref="F153" si="125">F137</f>
        <v>70.030769230769224</v>
      </c>
      <c r="G153" s="748">
        <f t="shared" si="124"/>
        <v>25072.45</v>
      </c>
      <c r="H153" s="748">
        <f t="shared" si="124"/>
        <v>6268</v>
      </c>
      <c r="I153" s="748">
        <f t="shared" si="124"/>
        <v>4193.3</v>
      </c>
      <c r="J153" s="541">
        <f t="shared" ref="J153" si="126">J137</f>
        <v>66.900127632418645</v>
      </c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47" t="s">
        <v>140</v>
      </c>
      <c r="C154" s="748">
        <f>SUM(C138)</f>
        <v>2640</v>
      </c>
      <c r="D154" s="748">
        <f t="shared" ref="D154:I154" si="127">SUM(D138)</f>
        <v>660</v>
      </c>
      <c r="E154" s="748">
        <f t="shared" si="127"/>
        <v>336</v>
      </c>
      <c r="F154" s="358">
        <f t="shared" ref="F154" si="128">F138</f>
        <v>50.909090909090907</v>
      </c>
      <c r="G154" s="748">
        <f t="shared" si="127"/>
        <v>0</v>
      </c>
      <c r="H154" s="748">
        <f t="shared" si="127"/>
        <v>0</v>
      </c>
      <c r="I154" s="748">
        <f t="shared" si="127"/>
        <v>0</v>
      </c>
      <c r="J154" s="541">
        <f t="shared" ref="J154" si="129">J138</f>
        <v>0</v>
      </c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47" t="s">
        <v>141</v>
      </c>
      <c r="C155" s="748">
        <f>SUM(C139)</f>
        <v>3143</v>
      </c>
      <c r="D155" s="748">
        <f t="shared" ref="D155:I155" si="130">SUM(D139)</f>
        <v>786</v>
      </c>
      <c r="E155" s="748">
        <f t="shared" si="130"/>
        <v>46</v>
      </c>
      <c r="F155" s="358">
        <f t="shared" ref="F155" si="131">F139</f>
        <v>5.8524173027989823</v>
      </c>
      <c r="G155" s="748">
        <f t="shared" si="130"/>
        <v>0</v>
      </c>
      <c r="H155" s="748">
        <f t="shared" si="130"/>
        <v>0</v>
      </c>
      <c r="I155" s="748">
        <f t="shared" si="130"/>
        <v>0</v>
      </c>
      <c r="J155" s="541">
        <f t="shared" ref="J155" si="132">J139</f>
        <v>0</v>
      </c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87" t="s">
        <v>128</v>
      </c>
      <c r="C156" s="588">
        <f t="shared" ref="C156:F156" si="133">C140</f>
        <v>0</v>
      </c>
      <c r="D156" s="588">
        <f t="shared" si="133"/>
        <v>0</v>
      </c>
      <c r="E156" s="588">
        <f t="shared" si="133"/>
        <v>0</v>
      </c>
      <c r="F156" s="588">
        <f t="shared" si="133"/>
        <v>0</v>
      </c>
      <c r="G156" s="589">
        <f t="shared" ref="G156" si="134">G140</f>
        <v>97255.402922222202</v>
      </c>
      <c r="H156" s="589">
        <f t="shared" ref="H156:J156" si="135">H140</f>
        <v>24314</v>
      </c>
      <c r="I156" s="589">
        <f t="shared" si="135"/>
        <v>13512.89762</v>
      </c>
      <c r="J156" s="589">
        <f t="shared" si="135"/>
        <v>55.576612733404616</v>
      </c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43"/>
      <c r="H157" s="543"/>
      <c r="I157" s="544"/>
      <c r="J157" s="543"/>
    </row>
    <row r="158" spans="1:249" ht="31.5" customHeight="1" x14ac:dyDescent="0.25">
      <c r="A158" s="18">
        <v>1</v>
      </c>
      <c r="B158" s="134" t="s">
        <v>53</v>
      </c>
      <c r="C158" s="136"/>
      <c r="D158" s="136"/>
      <c r="E158" s="136"/>
      <c r="F158" s="136"/>
      <c r="G158" s="545"/>
      <c r="H158" s="545"/>
      <c r="I158" s="545"/>
      <c r="J158" s="545"/>
    </row>
    <row r="159" spans="1:249" s="37" customFormat="1" ht="27.95" customHeight="1" x14ac:dyDescent="0.25">
      <c r="A159" s="18">
        <v>1</v>
      </c>
      <c r="B159" s="74" t="s">
        <v>131</v>
      </c>
      <c r="C159" s="120">
        <f>SUM(C160:C163)</f>
        <v>4126</v>
      </c>
      <c r="D159" s="120">
        <f t="shared" ref="D159:E159" si="136">SUM(D160:D163)</f>
        <v>1032</v>
      </c>
      <c r="E159" s="120">
        <f t="shared" si="136"/>
        <v>1208</v>
      </c>
      <c r="F159" s="120">
        <f>E159/D159*100</f>
        <v>117.05426356589147</v>
      </c>
      <c r="G159" s="520">
        <f>SUM(G160:G163)</f>
        <v>10686.013349333336</v>
      </c>
      <c r="H159" s="520">
        <f t="shared" ref="H159:I159" si="137">SUM(H160:H163)</f>
        <v>2671</v>
      </c>
      <c r="I159" s="520">
        <f t="shared" si="137"/>
        <v>3100.92607</v>
      </c>
      <c r="J159" s="520">
        <f t="shared" ref="J159:J172" si="138">I159/H159*100</f>
        <v>116.09607150879819</v>
      </c>
    </row>
    <row r="160" spans="1:249" s="37" customFormat="1" ht="27.95" customHeight="1" x14ac:dyDescent="0.25">
      <c r="A160" s="18">
        <v>1</v>
      </c>
      <c r="B160" s="73" t="s">
        <v>84</v>
      </c>
      <c r="C160" s="120">
        <v>2994</v>
      </c>
      <c r="D160" s="113">
        <f t="shared" ref="D160:D163" si="139">ROUND(C160/12*$B$3,0)</f>
        <v>749</v>
      </c>
      <c r="E160" s="120">
        <v>823</v>
      </c>
      <c r="F160" s="120">
        <f>E160/D160*100</f>
        <v>109.87983978638185</v>
      </c>
      <c r="G160" s="520">
        <v>7346.7197813333341</v>
      </c>
      <c r="H160" s="706">
        <f t="shared" ref="H160" si="140">ROUND(G160/12*$B$3,0)</f>
        <v>1837</v>
      </c>
      <c r="I160" s="520">
        <v>2070.9801299999999</v>
      </c>
      <c r="J160" s="520">
        <f t="shared" si="138"/>
        <v>112.73707838867719</v>
      </c>
    </row>
    <row r="161" spans="1:10" s="37" customFormat="1" ht="27.95" customHeight="1" x14ac:dyDescent="0.25">
      <c r="A161" s="18">
        <v>1</v>
      </c>
      <c r="B161" s="73" t="s">
        <v>85</v>
      </c>
      <c r="C161" s="120">
        <v>913</v>
      </c>
      <c r="D161" s="113">
        <f t="shared" si="139"/>
        <v>228</v>
      </c>
      <c r="E161" s="120">
        <v>339</v>
      </c>
      <c r="F161" s="120">
        <f>E161/D161*100</f>
        <v>148.68421052631581</v>
      </c>
      <c r="G161" s="520">
        <v>1969.0123199999998</v>
      </c>
      <c r="H161" s="706">
        <f t="shared" ref="H161:H169" si="141">ROUND(G161/12*$B$3,0)</f>
        <v>492</v>
      </c>
      <c r="I161" s="520">
        <v>742.12440000000004</v>
      </c>
      <c r="J161" s="520">
        <f t="shared" si="138"/>
        <v>150.83829268292683</v>
      </c>
    </row>
    <row r="162" spans="1:10" s="37" customFormat="1" ht="27.95" customHeight="1" x14ac:dyDescent="0.25">
      <c r="A162" s="18">
        <v>1</v>
      </c>
      <c r="B162" s="73" t="s">
        <v>125</v>
      </c>
      <c r="C162" s="120">
        <v>45</v>
      </c>
      <c r="D162" s="113">
        <f t="shared" si="139"/>
        <v>11</v>
      </c>
      <c r="E162" s="120">
        <v>43</v>
      </c>
      <c r="F162" s="120">
        <f>E162/D162*100</f>
        <v>390.90909090909093</v>
      </c>
      <c r="G162" s="520">
        <v>281.56464</v>
      </c>
      <c r="H162" s="706">
        <f t="shared" si="141"/>
        <v>70</v>
      </c>
      <c r="I162" s="520">
        <v>269.05056999999999</v>
      </c>
      <c r="J162" s="520">
        <f t="shared" si="138"/>
        <v>384.35795714285712</v>
      </c>
    </row>
    <row r="163" spans="1:10" s="37" customFormat="1" ht="27.95" customHeight="1" x14ac:dyDescent="0.25">
      <c r="A163" s="18">
        <v>1</v>
      </c>
      <c r="B163" s="73" t="s">
        <v>126</v>
      </c>
      <c r="C163" s="120">
        <v>174</v>
      </c>
      <c r="D163" s="113">
        <f t="shared" si="139"/>
        <v>44</v>
      </c>
      <c r="E163" s="120">
        <v>3</v>
      </c>
      <c r="F163" s="120">
        <f t="shared" ref="F163:F169" si="142">E163/D163*100</f>
        <v>6.8181818181818175</v>
      </c>
      <c r="G163" s="520">
        <v>1088.716608</v>
      </c>
      <c r="H163" s="706">
        <f t="shared" si="141"/>
        <v>272</v>
      </c>
      <c r="I163" s="520">
        <v>18.770970000000002</v>
      </c>
      <c r="J163" s="520">
        <f t="shared" si="138"/>
        <v>6.9010919117647065</v>
      </c>
    </row>
    <row r="164" spans="1:10" s="37" customFormat="1" ht="27.95" customHeight="1" x14ac:dyDescent="0.25">
      <c r="A164" s="18">
        <v>1</v>
      </c>
      <c r="B164" s="74" t="s">
        <v>123</v>
      </c>
      <c r="C164" s="120">
        <f>SUM(C165:C169)</f>
        <v>7299</v>
      </c>
      <c r="D164" s="120">
        <f>SUM(D165:D169)</f>
        <v>1826</v>
      </c>
      <c r="E164" s="120">
        <f t="shared" ref="E164:I164" si="143">SUM(E165:E169)</f>
        <v>1052</v>
      </c>
      <c r="F164" s="120">
        <f t="shared" si="142"/>
        <v>57.612267250821468</v>
      </c>
      <c r="G164" s="513">
        <f t="shared" si="143"/>
        <v>14860.93295</v>
      </c>
      <c r="H164" s="513">
        <f t="shared" si="143"/>
        <v>3715</v>
      </c>
      <c r="I164" s="513">
        <f t="shared" si="143"/>
        <v>2034.7960399999997</v>
      </c>
      <c r="J164" s="520">
        <f t="shared" si="138"/>
        <v>54.772437146702543</v>
      </c>
    </row>
    <row r="165" spans="1:10" s="37" customFormat="1" ht="27.95" customHeight="1" x14ac:dyDescent="0.25">
      <c r="A165" s="18">
        <v>1</v>
      </c>
      <c r="B165" s="73" t="s">
        <v>119</v>
      </c>
      <c r="C165" s="120">
        <v>800</v>
      </c>
      <c r="D165" s="113">
        <f t="shared" ref="D165:D169" si="144">ROUND(C165/12*$B$3,0)</f>
        <v>200</v>
      </c>
      <c r="E165" s="120">
        <v>265</v>
      </c>
      <c r="F165" s="120">
        <f t="shared" si="142"/>
        <v>132.5</v>
      </c>
      <c r="G165" s="520">
        <v>1403.096</v>
      </c>
      <c r="H165" s="706">
        <f t="shared" si="141"/>
        <v>351</v>
      </c>
      <c r="I165" s="520">
        <v>472.07189</v>
      </c>
      <c r="J165" s="520">
        <f t="shared" si="138"/>
        <v>134.49341595441595</v>
      </c>
    </row>
    <row r="166" spans="1:10" s="37" customFormat="1" ht="55.5" customHeight="1" x14ac:dyDescent="0.25">
      <c r="A166" s="18">
        <v>1</v>
      </c>
      <c r="B166" s="73" t="s">
        <v>130</v>
      </c>
      <c r="C166" s="120">
        <v>5350</v>
      </c>
      <c r="D166" s="113">
        <f t="shared" si="144"/>
        <v>1338</v>
      </c>
      <c r="E166" s="120">
        <v>425</v>
      </c>
      <c r="F166" s="120">
        <f t="shared" si="142"/>
        <v>31.763826606875934</v>
      </c>
      <c r="G166" s="520">
        <v>11096.642</v>
      </c>
      <c r="H166" s="706">
        <f t="shared" si="141"/>
        <v>2774</v>
      </c>
      <c r="I166" s="520">
        <v>1214.9986899999999</v>
      </c>
      <c r="J166" s="520">
        <f t="shared" si="138"/>
        <v>43.799520187454931</v>
      </c>
    </row>
    <row r="167" spans="1:10" s="37" customFormat="1" ht="48" customHeight="1" x14ac:dyDescent="0.25">
      <c r="A167" s="18">
        <v>1</v>
      </c>
      <c r="B167" s="73" t="s">
        <v>120</v>
      </c>
      <c r="C167" s="120">
        <v>634</v>
      </c>
      <c r="D167" s="113">
        <f t="shared" si="144"/>
        <v>159</v>
      </c>
      <c r="E167" s="120">
        <v>318</v>
      </c>
      <c r="F167" s="120">
        <f t="shared" si="142"/>
        <v>200</v>
      </c>
      <c r="G167" s="520">
        <v>640.97400000000005</v>
      </c>
      <c r="H167" s="706">
        <f t="shared" si="141"/>
        <v>160</v>
      </c>
      <c r="I167" s="520">
        <v>277.19993000000005</v>
      </c>
      <c r="J167" s="520">
        <f t="shared" si="138"/>
        <v>173.24995625000003</v>
      </c>
    </row>
    <row r="168" spans="1:10" s="37" customFormat="1" ht="27.95" customHeight="1" x14ac:dyDescent="0.25">
      <c r="A168" s="18">
        <v>1</v>
      </c>
      <c r="B168" s="73" t="s">
        <v>87</v>
      </c>
      <c r="C168" s="120">
        <v>410</v>
      </c>
      <c r="D168" s="113">
        <f t="shared" si="144"/>
        <v>103</v>
      </c>
      <c r="E168" s="120">
        <v>12</v>
      </c>
      <c r="F168" s="120">
        <f t="shared" si="142"/>
        <v>11.650485436893204</v>
      </c>
      <c r="G168" s="520">
        <v>1640.3485000000001</v>
      </c>
      <c r="H168" s="706">
        <f t="shared" si="141"/>
        <v>410</v>
      </c>
      <c r="I168" s="520">
        <v>46.183450000000001</v>
      </c>
      <c r="J168" s="520">
        <f t="shared" si="138"/>
        <v>11.264256097560976</v>
      </c>
    </row>
    <row r="169" spans="1:10" s="37" customFormat="1" ht="27.95" customHeight="1" x14ac:dyDescent="0.25">
      <c r="A169" s="18">
        <v>1</v>
      </c>
      <c r="B169" s="73" t="s">
        <v>88</v>
      </c>
      <c r="C169" s="120">
        <v>105</v>
      </c>
      <c r="D169" s="113">
        <f t="shared" si="144"/>
        <v>26</v>
      </c>
      <c r="E169" s="120">
        <v>32</v>
      </c>
      <c r="F169" s="120">
        <f t="shared" si="142"/>
        <v>123.07692307692308</v>
      </c>
      <c r="G169" s="520">
        <v>79.872450000000015</v>
      </c>
      <c r="H169" s="706">
        <f t="shared" si="141"/>
        <v>20</v>
      </c>
      <c r="I169" s="520">
        <v>24.342080000000003</v>
      </c>
      <c r="J169" s="520">
        <f t="shared" si="138"/>
        <v>121.71040000000002</v>
      </c>
    </row>
    <row r="170" spans="1:10" s="37" customFormat="1" ht="27.95" customHeight="1" x14ac:dyDescent="0.25">
      <c r="A170" s="18"/>
      <c r="B170" s="739" t="s">
        <v>139</v>
      </c>
      <c r="C170" s="120">
        <v>13672</v>
      </c>
      <c r="D170" s="113">
        <f t="shared" ref="D170:D171" si="145">ROUND(C170/12*$B$3,0)</f>
        <v>3418</v>
      </c>
      <c r="E170" s="120">
        <v>2207</v>
      </c>
      <c r="F170" s="120">
        <f t="shared" ref="F170:F171" si="146">E170/D170*100</f>
        <v>64.569923932124055</v>
      </c>
      <c r="G170" s="520">
        <v>10547.401119999999</v>
      </c>
      <c r="H170" s="706">
        <f t="shared" ref="H170:H171" si="147">ROUND(G170/12*$B$3,0)</f>
        <v>2637</v>
      </c>
      <c r="I170" s="520">
        <v>1600.1</v>
      </c>
      <c r="J170" s="520">
        <f t="shared" ref="J170" si="148">I170/H170*100</f>
        <v>60.678801668562755</v>
      </c>
    </row>
    <row r="171" spans="1:10" s="37" customFormat="1" ht="27.95" customHeight="1" thickBot="1" x14ac:dyDescent="0.3">
      <c r="A171" s="18"/>
      <c r="B171" s="739" t="s">
        <v>140</v>
      </c>
      <c r="C171" s="120">
        <v>830</v>
      </c>
      <c r="D171" s="113">
        <f t="shared" si="145"/>
        <v>208</v>
      </c>
      <c r="E171" s="120">
        <v>138</v>
      </c>
      <c r="F171" s="120">
        <f t="shared" si="146"/>
        <v>66.34615384615384</v>
      </c>
      <c r="G171" s="520"/>
      <c r="H171" s="706">
        <f t="shared" si="147"/>
        <v>0</v>
      </c>
      <c r="I171" s="520"/>
      <c r="J171" s="520"/>
    </row>
    <row r="172" spans="1:10" s="37" customFormat="1" ht="15" customHeight="1" thickBot="1" x14ac:dyDescent="0.3">
      <c r="A172" s="18">
        <v>1</v>
      </c>
      <c r="B172" s="225" t="s">
        <v>3</v>
      </c>
      <c r="C172" s="24"/>
      <c r="D172" s="24"/>
      <c r="E172" s="24"/>
      <c r="F172" s="22"/>
      <c r="G172" s="524">
        <f>G164+G159+G170</f>
        <v>36094.347419333339</v>
      </c>
      <c r="H172" s="524">
        <f t="shared" ref="H172:I172" si="149">H164+H159+H170</f>
        <v>9023</v>
      </c>
      <c r="I172" s="524">
        <f t="shared" si="149"/>
        <v>6735.8221099999992</v>
      </c>
      <c r="J172" s="524">
        <f t="shared" si="138"/>
        <v>74.651691344342225</v>
      </c>
    </row>
    <row r="173" spans="1:10" s="37" customFormat="1" ht="15" customHeight="1" thickBot="1" x14ac:dyDescent="0.3">
      <c r="A173" s="18">
        <v>1</v>
      </c>
      <c r="C173" s="259"/>
      <c r="D173" s="259"/>
      <c r="E173" s="260"/>
      <c r="F173" s="591"/>
      <c r="G173" s="546"/>
      <c r="H173" s="546"/>
      <c r="I173" s="547"/>
      <c r="J173" s="546"/>
    </row>
    <row r="174" spans="1:10" ht="43.5" x14ac:dyDescent="0.25">
      <c r="A174" s="18">
        <v>1</v>
      </c>
      <c r="B174" s="347" t="s">
        <v>62</v>
      </c>
      <c r="C174" s="258"/>
      <c r="D174" s="258"/>
      <c r="E174" s="258"/>
      <c r="F174" s="258"/>
      <c r="G174" s="548"/>
      <c r="H174" s="548"/>
      <c r="I174" s="548"/>
      <c r="J174" s="548"/>
    </row>
    <row r="175" spans="1:10" s="37" customFormat="1" ht="30" customHeight="1" x14ac:dyDescent="0.25">
      <c r="A175" s="18">
        <v>1</v>
      </c>
      <c r="B175" s="74" t="s">
        <v>131</v>
      </c>
      <c r="C175" s="120">
        <f>SUM(C176:C177)</f>
        <v>1336</v>
      </c>
      <c r="D175" s="120">
        <f>SUM(D176:D177)</f>
        <v>334</v>
      </c>
      <c r="E175" s="120">
        <f>SUM(E176:E177)</f>
        <v>263</v>
      </c>
      <c r="F175" s="120">
        <f>E175/D175*100</f>
        <v>78.742514970059887</v>
      </c>
      <c r="G175" s="520">
        <f>SUM(G176:G177)</f>
        <v>3186.7661404444443</v>
      </c>
      <c r="H175" s="520">
        <f t="shared" ref="H175:I175" si="150">SUM(H176:H177)</f>
        <v>797</v>
      </c>
      <c r="I175" s="520">
        <f t="shared" si="150"/>
        <v>492.53827000000001</v>
      </c>
      <c r="J175" s="520">
        <f t="shared" ref="J175:J182" si="151">I175/H175*100</f>
        <v>61.799030112923468</v>
      </c>
    </row>
    <row r="176" spans="1:10" s="37" customFormat="1" ht="30" customHeight="1" x14ac:dyDescent="0.25">
      <c r="A176" s="18">
        <v>1</v>
      </c>
      <c r="B176" s="73" t="s">
        <v>84</v>
      </c>
      <c r="C176" s="120">
        <v>1028</v>
      </c>
      <c r="D176" s="113">
        <f t="shared" ref="D176:D179" si="152">ROUND(C176/12*$B$3,0)</f>
        <v>257</v>
      </c>
      <c r="E176" s="120">
        <v>226</v>
      </c>
      <c r="F176" s="120">
        <f>E176/D176*100</f>
        <v>87.937743190661479</v>
      </c>
      <c r="G176" s="520">
        <v>2522.5210204444443</v>
      </c>
      <c r="H176" s="706">
        <f t="shared" ref="H176" si="153">ROUND(G176/12*$B$3,0)</f>
        <v>631</v>
      </c>
      <c r="I176" s="520">
        <v>402.6474</v>
      </c>
      <c r="J176" s="520">
        <f t="shared" si="151"/>
        <v>63.810998415213952</v>
      </c>
    </row>
    <row r="177" spans="1:10" s="37" customFormat="1" ht="30" customHeight="1" x14ac:dyDescent="0.25">
      <c r="A177" s="18">
        <v>1</v>
      </c>
      <c r="B177" s="73" t="s">
        <v>85</v>
      </c>
      <c r="C177" s="120">
        <v>308</v>
      </c>
      <c r="D177" s="113">
        <f t="shared" si="152"/>
        <v>77</v>
      </c>
      <c r="E177" s="120">
        <v>37</v>
      </c>
      <c r="F177" s="120">
        <f>E177/D177*100</f>
        <v>48.051948051948052</v>
      </c>
      <c r="G177" s="520">
        <v>664.24512000000004</v>
      </c>
      <c r="H177" s="706">
        <f t="shared" ref="H177:H179" si="154">ROUND(G177/12*$B$3,0)</f>
        <v>166</v>
      </c>
      <c r="I177" s="520">
        <v>89.890870000000007</v>
      </c>
      <c r="J177" s="520">
        <f t="shared" si="151"/>
        <v>54.151126506024106</v>
      </c>
    </row>
    <row r="178" spans="1:10" s="37" customFormat="1" ht="30" customHeight="1" x14ac:dyDescent="0.25">
      <c r="A178" s="18">
        <v>1</v>
      </c>
      <c r="B178" s="74" t="s">
        <v>123</v>
      </c>
      <c r="C178" s="120">
        <f>SUM(C179)</f>
        <v>200</v>
      </c>
      <c r="D178" s="120">
        <f t="shared" ref="D178:I178" si="155">SUM(D179)</f>
        <v>50</v>
      </c>
      <c r="E178" s="120">
        <f t="shared" si="155"/>
        <v>41</v>
      </c>
      <c r="F178" s="120">
        <f t="shared" ref="F178:F179" si="156">E178/D178*100</f>
        <v>82</v>
      </c>
      <c r="G178" s="513">
        <f t="shared" si="155"/>
        <v>350.774</v>
      </c>
      <c r="H178" s="513">
        <f t="shared" si="155"/>
        <v>88</v>
      </c>
      <c r="I178" s="513">
        <f t="shared" si="155"/>
        <v>72.565010000000015</v>
      </c>
      <c r="J178" s="520">
        <f t="shared" si="151"/>
        <v>82.460238636363655</v>
      </c>
    </row>
    <row r="179" spans="1:10" s="37" customFormat="1" ht="30" customHeight="1" x14ac:dyDescent="0.25">
      <c r="A179" s="18">
        <v>1</v>
      </c>
      <c r="B179" s="73" t="s">
        <v>119</v>
      </c>
      <c r="C179" s="120">
        <v>200</v>
      </c>
      <c r="D179" s="113">
        <f t="shared" si="152"/>
        <v>50</v>
      </c>
      <c r="E179" s="120">
        <v>41</v>
      </c>
      <c r="F179" s="120">
        <f t="shared" si="156"/>
        <v>82</v>
      </c>
      <c r="G179" s="520">
        <v>350.774</v>
      </c>
      <c r="H179" s="706">
        <f t="shared" si="154"/>
        <v>88</v>
      </c>
      <c r="I179" s="520">
        <v>72.565010000000015</v>
      </c>
      <c r="J179" s="520">
        <f t="shared" si="151"/>
        <v>82.460238636363655</v>
      </c>
    </row>
    <row r="180" spans="1:10" s="37" customFormat="1" ht="30" customHeight="1" x14ac:dyDescent="0.25">
      <c r="A180" s="18"/>
      <c r="B180" s="727" t="s">
        <v>139</v>
      </c>
      <c r="C180" s="120">
        <v>2511</v>
      </c>
      <c r="D180" s="113">
        <f t="shared" ref="D180:D181" si="157">ROUND(C180/12*$B$3,0)</f>
        <v>628</v>
      </c>
      <c r="E180" s="120">
        <v>240</v>
      </c>
      <c r="F180" s="120">
        <f t="shared" ref="F180:F181" si="158">E180/D180*100</f>
        <v>38.216560509554142</v>
      </c>
      <c r="G180" s="520">
        <v>1937.13606</v>
      </c>
      <c r="H180" s="706">
        <f t="shared" ref="H180:H181" si="159">ROUND(G180/12*$B$3,0)</f>
        <v>484</v>
      </c>
      <c r="I180" s="520">
        <v>181.27646000000001</v>
      </c>
      <c r="J180" s="520">
        <f t="shared" ref="J180" si="160">I180/H180*100</f>
        <v>37.453814049586782</v>
      </c>
    </row>
    <row r="181" spans="1:10" s="37" customFormat="1" ht="30" customHeight="1" x14ac:dyDescent="0.25">
      <c r="A181" s="18"/>
      <c r="B181" s="727" t="s">
        <v>141</v>
      </c>
      <c r="C181" s="120">
        <v>300</v>
      </c>
      <c r="D181" s="113">
        <f t="shared" si="157"/>
        <v>75</v>
      </c>
      <c r="E181" s="120"/>
      <c r="F181" s="120">
        <f t="shared" si="158"/>
        <v>0</v>
      </c>
      <c r="G181" s="520"/>
      <c r="H181" s="706">
        <f t="shared" si="159"/>
        <v>0</v>
      </c>
      <c r="I181" s="520"/>
      <c r="J181" s="520"/>
    </row>
    <row r="182" spans="1:10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39">
        <f>G175+G178+G180</f>
        <v>5474.6762004444445</v>
      </c>
      <c r="H182" s="539">
        <f t="shared" ref="H182:I182" si="161">H175+H178+H180</f>
        <v>1369</v>
      </c>
      <c r="I182" s="539">
        <f t="shared" si="161"/>
        <v>746.37974000000008</v>
      </c>
      <c r="J182" s="524">
        <f t="shared" si="151"/>
        <v>54.520068663257859</v>
      </c>
    </row>
    <row r="183" spans="1:10" x14ac:dyDescent="0.25">
      <c r="A183" s="18">
        <v>1</v>
      </c>
      <c r="B183" s="262" t="s">
        <v>104</v>
      </c>
      <c r="C183" s="263"/>
      <c r="D183" s="263"/>
      <c r="E183" s="263"/>
      <c r="F183" s="263"/>
      <c r="G183" s="549"/>
      <c r="H183" s="549"/>
      <c r="I183" s="549"/>
      <c r="J183" s="549"/>
    </row>
    <row r="184" spans="1:10" ht="27.95" customHeight="1" x14ac:dyDescent="0.25">
      <c r="A184" s="18">
        <v>1</v>
      </c>
      <c r="B184" s="266" t="s">
        <v>131</v>
      </c>
      <c r="C184" s="264">
        <f t="shared" ref="C184:E186" si="162">C175+C159</f>
        <v>5462</v>
      </c>
      <c r="D184" s="264">
        <f t="shared" si="162"/>
        <v>1366</v>
      </c>
      <c r="E184" s="264">
        <f t="shared" si="162"/>
        <v>1471</v>
      </c>
      <c r="F184" s="264">
        <f t="shared" ref="F184:F188" si="163">E184/D184*100</f>
        <v>107.68667642752563</v>
      </c>
      <c r="G184" s="550">
        <f>SUM(G175,G159)</f>
        <v>13872.77948977778</v>
      </c>
      <c r="H184" s="550">
        <f t="shared" ref="H184:I184" si="164">SUM(H175,H159)</f>
        <v>3468</v>
      </c>
      <c r="I184" s="550">
        <f t="shared" si="164"/>
        <v>3593.46434</v>
      </c>
      <c r="J184" s="550">
        <f>I184/H184*100</f>
        <v>103.61777220299884</v>
      </c>
    </row>
    <row r="185" spans="1:10" ht="27.95" customHeight="1" x14ac:dyDescent="0.25">
      <c r="A185" s="18">
        <v>1</v>
      </c>
      <c r="B185" s="267" t="s">
        <v>84</v>
      </c>
      <c r="C185" s="264">
        <f t="shared" si="162"/>
        <v>4022</v>
      </c>
      <c r="D185" s="264">
        <f t="shared" si="162"/>
        <v>1006</v>
      </c>
      <c r="E185" s="264">
        <f t="shared" si="162"/>
        <v>1049</v>
      </c>
      <c r="F185" s="264">
        <f t="shared" si="163"/>
        <v>104.27435387673955</v>
      </c>
      <c r="G185" s="550">
        <f>SUM(G176,G160)</f>
        <v>9869.240801777778</v>
      </c>
      <c r="H185" s="550">
        <f t="shared" ref="H185:I185" si="165">SUM(H176,H160)</f>
        <v>2468</v>
      </c>
      <c r="I185" s="550">
        <f t="shared" si="165"/>
        <v>2473.6275299999998</v>
      </c>
      <c r="J185" s="550">
        <f t="shared" ref="J185:J198" si="166">I185/H185*100</f>
        <v>100.2280198541329</v>
      </c>
    </row>
    <row r="186" spans="1:10" ht="27.95" customHeight="1" x14ac:dyDescent="0.25">
      <c r="A186" s="18">
        <v>1</v>
      </c>
      <c r="B186" s="267" t="s">
        <v>85</v>
      </c>
      <c r="C186" s="264">
        <f t="shared" si="162"/>
        <v>1221</v>
      </c>
      <c r="D186" s="264">
        <f t="shared" si="162"/>
        <v>305</v>
      </c>
      <c r="E186" s="264">
        <f t="shared" si="162"/>
        <v>376</v>
      </c>
      <c r="F186" s="264">
        <f t="shared" si="163"/>
        <v>123.27868852459017</v>
      </c>
      <c r="G186" s="550">
        <f>SUM(G177,G161)</f>
        <v>2633.2574399999999</v>
      </c>
      <c r="H186" s="550">
        <f t="shared" ref="H186:I186" si="167">SUM(H177,H161)</f>
        <v>658</v>
      </c>
      <c r="I186" s="550">
        <f t="shared" si="167"/>
        <v>832.0152700000001</v>
      </c>
      <c r="J186" s="550">
        <f t="shared" si="166"/>
        <v>126.44608966565352</v>
      </c>
    </row>
    <row r="187" spans="1:10" ht="27.95" customHeight="1" x14ac:dyDescent="0.25">
      <c r="A187" s="18">
        <v>1</v>
      </c>
      <c r="B187" s="267" t="s">
        <v>125</v>
      </c>
      <c r="C187" s="264">
        <f t="shared" ref="C187:E188" si="168">C162</f>
        <v>45</v>
      </c>
      <c r="D187" s="264">
        <f t="shared" si="168"/>
        <v>11</v>
      </c>
      <c r="E187" s="264">
        <f t="shared" si="168"/>
        <v>43</v>
      </c>
      <c r="F187" s="264">
        <f t="shared" si="163"/>
        <v>390.90909090909093</v>
      </c>
      <c r="G187" s="550">
        <f>G162</f>
        <v>281.56464</v>
      </c>
      <c r="H187" s="550">
        <f t="shared" ref="H187:I187" si="169">H162</f>
        <v>70</v>
      </c>
      <c r="I187" s="550">
        <f t="shared" si="169"/>
        <v>269.05056999999999</v>
      </c>
      <c r="J187" s="550">
        <f t="shared" si="166"/>
        <v>384.35795714285712</v>
      </c>
    </row>
    <row r="188" spans="1:10" ht="27.95" customHeight="1" x14ac:dyDescent="0.25">
      <c r="A188" s="18">
        <v>1</v>
      </c>
      <c r="B188" s="267" t="s">
        <v>126</v>
      </c>
      <c r="C188" s="264">
        <f t="shared" si="168"/>
        <v>174</v>
      </c>
      <c r="D188" s="264">
        <f t="shared" si="168"/>
        <v>44</v>
      </c>
      <c r="E188" s="264">
        <f t="shared" si="168"/>
        <v>3</v>
      </c>
      <c r="F188" s="264">
        <f t="shared" si="163"/>
        <v>6.8181818181818175</v>
      </c>
      <c r="G188" s="550">
        <f>G163</f>
        <v>1088.716608</v>
      </c>
      <c r="H188" s="550">
        <f t="shared" ref="H188:I188" si="170">H163</f>
        <v>272</v>
      </c>
      <c r="I188" s="550">
        <f t="shared" si="170"/>
        <v>18.770970000000002</v>
      </c>
      <c r="J188" s="550">
        <f t="shared" si="166"/>
        <v>6.9010919117647065</v>
      </c>
    </row>
    <row r="189" spans="1:10" ht="27.95" customHeight="1" x14ac:dyDescent="0.25">
      <c r="A189" s="18">
        <v>1</v>
      </c>
      <c r="B189" s="266" t="s">
        <v>123</v>
      </c>
      <c r="C189" s="264">
        <f t="shared" ref="C189:F189" si="171">SUM(C178,C164)</f>
        <v>7499</v>
      </c>
      <c r="D189" s="264">
        <f t="shared" si="171"/>
        <v>1876</v>
      </c>
      <c r="E189" s="264">
        <f t="shared" si="171"/>
        <v>1093</v>
      </c>
      <c r="F189" s="264">
        <f t="shared" si="171"/>
        <v>139.61226725082147</v>
      </c>
      <c r="G189" s="550">
        <f>SUM(G178,G164)</f>
        <v>15211.70695</v>
      </c>
      <c r="H189" s="550">
        <f t="shared" ref="H189:I189" si="172">SUM(H178,H164)</f>
        <v>3803</v>
      </c>
      <c r="I189" s="550">
        <f t="shared" si="172"/>
        <v>2107.3610499999995</v>
      </c>
      <c r="J189" s="550">
        <f t="shared" si="166"/>
        <v>55.413122534840895</v>
      </c>
    </row>
    <row r="190" spans="1:10" ht="27.95" customHeight="1" x14ac:dyDescent="0.25">
      <c r="A190" s="18">
        <v>1</v>
      </c>
      <c r="B190" s="267" t="s">
        <v>119</v>
      </c>
      <c r="C190" s="264">
        <f t="shared" ref="C190:F190" si="173">SUM(C179,C165)</f>
        <v>1000</v>
      </c>
      <c r="D190" s="264">
        <f t="shared" si="173"/>
        <v>250</v>
      </c>
      <c r="E190" s="264">
        <f t="shared" si="173"/>
        <v>306</v>
      </c>
      <c r="F190" s="264">
        <f t="shared" si="173"/>
        <v>214.5</v>
      </c>
      <c r="G190" s="550">
        <f>SUM(G179,G165)</f>
        <v>1753.87</v>
      </c>
      <c r="H190" s="550">
        <f t="shared" ref="H190:I190" si="174">SUM(H179,H165)</f>
        <v>439</v>
      </c>
      <c r="I190" s="550">
        <f t="shared" si="174"/>
        <v>544.63689999999997</v>
      </c>
      <c r="J190" s="550">
        <f t="shared" si="166"/>
        <v>124.06307517084281</v>
      </c>
    </row>
    <row r="191" spans="1:10" ht="60" x14ac:dyDescent="0.25">
      <c r="A191" s="18">
        <v>1</v>
      </c>
      <c r="B191" s="267" t="s">
        <v>86</v>
      </c>
      <c r="C191" s="264">
        <f t="shared" ref="C191:F191" si="175">C166</f>
        <v>5350</v>
      </c>
      <c r="D191" s="264">
        <f t="shared" si="175"/>
        <v>1338</v>
      </c>
      <c r="E191" s="264">
        <f t="shared" si="175"/>
        <v>425</v>
      </c>
      <c r="F191" s="264">
        <f t="shared" si="175"/>
        <v>31.763826606875934</v>
      </c>
      <c r="G191" s="550">
        <f>G166</f>
        <v>11096.642</v>
      </c>
      <c r="H191" s="550">
        <f t="shared" ref="H191:I191" si="176">H166</f>
        <v>2774</v>
      </c>
      <c r="I191" s="550">
        <f t="shared" si="176"/>
        <v>1214.9986899999999</v>
      </c>
      <c r="J191" s="550">
        <f t="shared" si="166"/>
        <v>43.799520187454931</v>
      </c>
    </row>
    <row r="192" spans="1:10" ht="45" x14ac:dyDescent="0.25">
      <c r="A192" s="18">
        <v>1</v>
      </c>
      <c r="B192" s="267" t="s">
        <v>120</v>
      </c>
      <c r="C192" s="264">
        <f t="shared" ref="C192:F192" si="177">C167</f>
        <v>634</v>
      </c>
      <c r="D192" s="264">
        <f t="shared" si="177"/>
        <v>159</v>
      </c>
      <c r="E192" s="264">
        <f t="shared" si="177"/>
        <v>318</v>
      </c>
      <c r="F192" s="264">
        <f t="shared" si="177"/>
        <v>200</v>
      </c>
      <c r="G192" s="550">
        <f>G167</f>
        <v>640.97400000000005</v>
      </c>
      <c r="H192" s="550">
        <f t="shared" ref="H192:I192" si="178">H167</f>
        <v>160</v>
      </c>
      <c r="I192" s="550">
        <f t="shared" si="178"/>
        <v>277.19993000000005</v>
      </c>
      <c r="J192" s="550">
        <f t="shared" si="166"/>
        <v>173.24995625000003</v>
      </c>
    </row>
    <row r="193" spans="1:10" ht="35.25" customHeight="1" x14ac:dyDescent="0.25">
      <c r="A193" s="18">
        <v>1</v>
      </c>
      <c r="B193" s="267" t="s">
        <v>87</v>
      </c>
      <c r="C193" s="264">
        <f t="shared" ref="C193:F193" si="179">C168</f>
        <v>410</v>
      </c>
      <c r="D193" s="264">
        <f t="shared" si="179"/>
        <v>103</v>
      </c>
      <c r="E193" s="264">
        <f t="shared" si="179"/>
        <v>12</v>
      </c>
      <c r="F193" s="264">
        <f t="shared" si="179"/>
        <v>11.650485436893204</v>
      </c>
      <c r="G193" s="550">
        <f>G168</f>
        <v>1640.3485000000001</v>
      </c>
      <c r="H193" s="550">
        <f t="shared" ref="H193:I193" si="180">H168</f>
        <v>410</v>
      </c>
      <c r="I193" s="550">
        <f t="shared" si="180"/>
        <v>46.183450000000001</v>
      </c>
      <c r="J193" s="550">
        <f t="shared" si="166"/>
        <v>11.264256097560976</v>
      </c>
    </row>
    <row r="194" spans="1:10" ht="35.25" customHeight="1" x14ac:dyDescent="0.25">
      <c r="A194" s="18">
        <v>1</v>
      </c>
      <c r="B194" s="337" t="s">
        <v>88</v>
      </c>
      <c r="C194" s="338">
        <f t="shared" ref="C194:F194" si="181">C169</f>
        <v>105</v>
      </c>
      <c r="D194" s="338">
        <f t="shared" si="181"/>
        <v>26</v>
      </c>
      <c r="E194" s="338">
        <f t="shared" si="181"/>
        <v>32</v>
      </c>
      <c r="F194" s="338">
        <f t="shared" si="181"/>
        <v>123.07692307692308</v>
      </c>
      <c r="G194" s="551">
        <f>G169</f>
        <v>79.872450000000015</v>
      </c>
      <c r="H194" s="551">
        <f t="shared" ref="H194:I194" si="182">H169</f>
        <v>20</v>
      </c>
      <c r="I194" s="551">
        <f t="shared" si="182"/>
        <v>24.342080000000003</v>
      </c>
      <c r="J194" s="551">
        <f t="shared" si="166"/>
        <v>121.71040000000002</v>
      </c>
    </row>
    <row r="195" spans="1:10" ht="35.25" customHeight="1" x14ac:dyDescent="0.25">
      <c r="A195" s="18"/>
      <c r="B195" s="749" t="s">
        <v>139</v>
      </c>
      <c r="C195" s="750">
        <f>SUM(C180,C170)</f>
        <v>16183</v>
      </c>
      <c r="D195" s="750">
        <f t="shared" ref="D195:I195" si="183">SUM(D180,D170)</f>
        <v>4046</v>
      </c>
      <c r="E195" s="750">
        <f t="shared" si="183"/>
        <v>2447</v>
      </c>
      <c r="F195" s="338">
        <f t="shared" ref="F195" si="184">F170</f>
        <v>64.569923932124055</v>
      </c>
      <c r="G195" s="750">
        <f t="shared" si="183"/>
        <v>12484.537179999999</v>
      </c>
      <c r="H195" s="750">
        <f t="shared" si="183"/>
        <v>3121</v>
      </c>
      <c r="I195" s="750">
        <f t="shared" si="183"/>
        <v>1781.37646</v>
      </c>
      <c r="J195" s="551">
        <f t="shared" si="166"/>
        <v>57.077105414931104</v>
      </c>
    </row>
    <row r="196" spans="1:10" ht="35.25" customHeight="1" x14ac:dyDescent="0.25">
      <c r="A196" s="18"/>
      <c r="B196" s="749" t="s">
        <v>140</v>
      </c>
      <c r="C196" s="750">
        <f>SUM(C171)</f>
        <v>830</v>
      </c>
      <c r="D196" s="750">
        <f t="shared" ref="D196:I196" si="185">SUM(D171)</f>
        <v>208</v>
      </c>
      <c r="E196" s="750">
        <f t="shared" si="185"/>
        <v>138</v>
      </c>
      <c r="F196" s="338">
        <f t="shared" ref="F196" si="186">F171</f>
        <v>66.34615384615384</v>
      </c>
      <c r="G196" s="750">
        <f t="shared" si="185"/>
        <v>0</v>
      </c>
      <c r="H196" s="750">
        <f t="shared" si="185"/>
        <v>0</v>
      </c>
      <c r="I196" s="750">
        <f t="shared" si="185"/>
        <v>0</v>
      </c>
      <c r="J196" s="551" t="e">
        <f t="shared" si="166"/>
        <v>#DIV/0!</v>
      </c>
    </row>
    <row r="197" spans="1:10" ht="35.25" customHeight="1" x14ac:dyDescent="0.25">
      <c r="A197" s="18"/>
      <c r="B197" s="749" t="s">
        <v>141</v>
      </c>
      <c r="C197" s="750">
        <f>SUM(C181)</f>
        <v>300</v>
      </c>
      <c r="D197" s="750">
        <f t="shared" ref="D197:I197" si="187">SUM(D181)</f>
        <v>75</v>
      </c>
      <c r="E197" s="750">
        <f t="shared" si="187"/>
        <v>0</v>
      </c>
      <c r="F197" s="338">
        <f t="shared" ref="F197" si="188">F172</f>
        <v>0</v>
      </c>
      <c r="G197" s="750">
        <f t="shared" si="187"/>
        <v>0</v>
      </c>
      <c r="H197" s="750">
        <f t="shared" si="187"/>
        <v>0</v>
      </c>
      <c r="I197" s="750">
        <f t="shared" si="187"/>
        <v>0</v>
      </c>
      <c r="J197" s="551" t="e">
        <f t="shared" si="166"/>
        <v>#DIV/0!</v>
      </c>
    </row>
    <row r="198" spans="1:10" x14ac:dyDescent="0.25">
      <c r="A198" s="18">
        <v>1</v>
      </c>
      <c r="B198" s="339" t="s">
        <v>117</v>
      </c>
      <c r="C198" s="340">
        <f t="shared" ref="C198:F198" si="189">SUM(C182,C172)</f>
        <v>0</v>
      </c>
      <c r="D198" s="340">
        <f t="shared" si="189"/>
        <v>0</v>
      </c>
      <c r="E198" s="340">
        <f t="shared" si="189"/>
        <v>0</v>
      </c>
      <c r="F198" s="340">
        <f t="shared" si="189"/>
        <v>0</v>
      </c>
      <c r="G198" s="552">
        <f>SUM(G182,G172)</f>
        <v>41569.023619777785</v>
      </c>
      <c r="H198" s="552">
        <f t="shared" ref="H198:I198" si="190">SUM(H182,H172)</f>
        <v>10392</v>
      </c>
      <c r="I198" s="552">
        <f t="shared" si="190"/>
        <v>7482.2018499999995</v>
      </c>
      <c r="J198" s="552">
        <f t="shared" si="166"/>
        <v>71.999632890685135</v>
      </c>
    </row>
    <row r="199" spans="1:10" ht="15.75" thickBot="1" x14ac:dyDescent="0.3">
      <c r="A199" s="18">
        <v>1</v>
      </c>
      <c r="B199" s="261" t="s">
        <v>6</v>
      </c>
      <c r="C199" s="38"/>
      <c r="D199" s="38"/>
      <c r="E199" s="170"/>
      <c r="F199" s="38"/>
      <c r="G199" s="553"/>
      <c r="H199" s="553"/>
      <c r="I199" s="554"/>
      <c r="J199" s="553"/>
    </row>
    <row r="200" spans="1:10" ht="43.5" x14ac:dyDescent="0.25">
      <c r="A200" s="18">
        <v>1</v>
      </c>
      <c r="B200" s="135" t="s">
        <v>56</v>
      </c>
      <c r="C200" s="171"/>
      <c r="D200" s="171"/>
      <c r="E200" s="171"/>
      <c r="F200" s="171"/>
      <c r="G200" s="512"/>
      <c r="H200" s="512"/>
      <c r="I200" s="512"/>
      <c r="J200" s="512"/>
    </row>
    <row r="201" spans="1:10" s="37" customFormat="1" ht="30" x14ac:dyDescent="0.25">
      <c r="A201" s="18">
        <v>1</v>
      </c>
      <c r="B201" s="74" t="s">
        <v>131</v>
      </c>
      <c r="C201" s="120">
        <f>SUM(C202:C205)</f>
        <v>3955</v>
      </c>
      <c r="D201" s="120">
        <f t="shared" ref="D201:E201" si="191">SUM(D202:D205)</f>
        <v>990</v>
      </c>
      <c r="E201" s="120">
        <f t="shared" si="191"/>
        <v>318</v>
      </c>
      <c r="F201" s="122">
        <f>E201/D201*100</f>
        <v>32.121212121212125</v>
      </c>
      <c r="G201" s="520">
        <f>SUM(G202:G205)</f>
        <v>9534.1808515555549</v>
      </c>
      <c r="H201" s="520">
        <f t="shared" ref="H201:I201" si="192">SUM(H202:H205)</f>
        <v>2384</v>
      </c>
      <c r="I201" s="520">
        <f t="shared" si="192"/>
        <v>646.28856999999994</v>
      </c>
      <c r="J201" s="520">
        <f t="shared" ref="J201:J214" si="193">I201/H201*100</f>
        <v>27.109419882550334</v>
      </c>
    </row>
    <row r="202" spans="1:10" s="37" customFormat="1" ht="30" x14ac:dyDescent="0.25">
      <c r="A202" s="18">
        <v>1</v>
      </c>
      <c r="B202" s="73" t="s">
        <v>84</v>
      </c>
      <c r="C202" s="120">
        <v>3022</v>
      </c>
      <c r="D202" s="113">
        <f t="shared" ref="D202:D209" si="194">ROUND(C202/12*$B$3,0)</f>
        <v>756</v>
      </c>
      <c r="E202" s="120">
        <v>190</v>
      </c>
      <c r="F202" s="122">
        <f>E202/D202*100</f>
        <v>25.132275132275133</v>
      </c>
      <c r="G202" s="520">
        <v>7415.4265795555557</v>
      </c>
      <c r="H202" s="706">
        <f t="shared" ref="H202:H211" si="195">ROUND(G202/12*$B$3,0)</f>
        <v>1854</v>
      </c>
      <c r="I202" s="520">
        <v>380.11239999999998</v>
      </c>
      <c r="J202" s="520">
        <f t="shared" si="193"/>
        <v>20.502286947141314</v>
      </c>
    </row>
    <row r="203" spans="1:10" s="37" customFormat="1" ht="35.1" customHeight="1" x14ac:dyDescent="0.25">
      <c r="A203" s="18">
        <v>1</v>
      </c>
      <c r="B203" s="73" t="s">
        <v>85</v>
      </c>
      <c r="C203" s="120">
        <v>907</v>
      </c>
      <c r="D203" s="113">
        <f t="shared" si="194"/>
        <v>227</v>
      </c>
      <c r="E203" s="120">
        <v>128</v>
      </c>
      <c r="F203" s="122">
        <f>E203/D203*100</f>
        <v>56.38766519823789</v>
      </c>
      <c r="G203" s="520">
        <v>1956.07248</v>
      </c>
      <c r="H203" s="706">
        <f t="shared" si="195"/>
        <v>489</v>
      </c>
      <c r="I203" s="520">
        <v>266.17616999999996</v>
      </c>
      <c r="J203" s="520">
        <f t="shared" si="193"/>
        <v>54.432754601226982</v>
      </c>
    </row>
    <row r="204" spans="1:10" s="37" customFormat="1" ht="51.75" customHeight="1" x14ac:dyDescent="0.25">
      <c r="A204" s="18">
        <v>1</v>
      </c>
      <c r="B204" s="73" t="s">
        <v>125</v>
      </c>
      <c r="C204" s="120">
        <v>26</v>
      </c>
      <c r="D204" s="113">
        <f t="shared" si="194"/>
        <v>7</v>
      </c>
      <c r="E204" s="120"/>
      <c r="F204" s="122">
        <f>E204/D204*100</f>
        <v>0</v>
      </c>
      <c r="G204" s="520">
        <v>162.68179200000003</v>
      </c>
      <c r="H204" s="706">
        <f t="shared" si="195"/>
        <v>41</v>
      </c>
      <c r="I204" s="520"/>
      <c r="J204" s="520">
        <f t="shared" si="193"/>
        <v>0</v>
      </c>
    </row>
    <row r="205" spans="1:10" s="37" customFormat="1" ht="30" x14ac:dyDescent="0.25">
      <c r="A205" s="18">
        <v>1</v>
      </c>
      <c r="B205" s="73" t="s">
        <v>126</v>
      </c>
      <c r="C205" s="120"/>
      <c r="D205" s="113">
        <f t="shared" si="194"/>
        <v>0</v>
      </c>
      <c r="E205" s="120"/>
      <c r="F205" s="122"/>
      <c r="G205" s="525"/>
      <c r="H205" s="706">
        <f t="shared" si="195"/>
        <v>0</v>
      </c>
      <c r="I205" s="520"/>
      <c r="J205" s="520"/>
    </row>
    <row r="206" spans="1:10" s="37" customFormat="1" ht="49.5" customHeight="1" x14ac:dyDescent="0.25">
      <c r="A206" s="18">
        <v>1</v>
      </c>
      <c r="B206" s="74" t="s">
        <v>123</v>
      </c>
      <c r="C206" s="120">
        <f>SUM(C207:C211)</f>
        <v>4955</v>
      </c>
      <c r="D206" s="120">
        <f t="shared" ref="D206:I206" si="196">SUM(D207:D211)</f>
        <v>1240</v>
      </c>
      <c r="E206" s="120">
        <f t="shared" si="196"/>
        <v>190</v>
      </c>
      <c r="F206" s="122">
        <f t="shared" ref="F206:F211" si="197">E206/D206*100</f>
        <v>15.32258064516129</v>
      </c>
      <c r="G206" s="513">
        <f t="shared" si="196"/>
        <v>9697.1268000000018</v>
      </c>
      <c r="H206" s="513">
        <f t="shared" si="196"/>
        <v>2425</v>
      </c>
      <c r="I206" s="513">
        <f t="shared" si="196"/>
        <v>146.13742999999999</v>
      </c>
      <c r="J206" s="520">
        <f t="shared" si="193"/>
        <v>6.0262857731958759</v>
      </c>
    </row>
    <row r="207" spans="1:10" s="37" customFormat="1" ht="30" x14ac:dyDescent="0.25">
      <c r="A207" s="18">
        <v>1</v>
      </c>
      <c r="B207" s="73" t="s">
        <v>119</v>
      </c>
      <c r="C207" s="120">
        <v>100</v>
      </c>
      <c r="D207" s="113">
        <f t="shared" si="194"/>
        <v>25</v>
      </c>
      <c r="E207" s="120"/>
      <c r="F207" s="122">
        <f t="shared" si="197"/>
        <v>0</v>
      </c>
      <c r="G207" s="520">
        <v>175.387</v>
      </c>
      <c r="H207" s="706">
        <f t="shared" si="195"/>
        <v>44</v>
      </c>
      <c r="I207" s="520"/>
      <c r="J207" s="520">
        <f t="shared" si="193"/>
        <v>0</v>
      </c>
    </row>
    <row r="208" spans="1:10" s="37" customFormat="1" ht="64.5" customHeight="1" x14ac:dyDescent="0.25">
      <c r="A208" s="18">
        <v>1</v>
      </c>
      <c r="B208" s="73" t="s">
        <v>130</v>
      </c>
      <c r="C208" s="120">
        <v>4350</v>
      </c>
      <c r="D208" s="113">
        <f t="shared" si="194"/>
        <v>1088</v>
      </c>
      <c r="E208" s="120">
        <v>44</v>
      </c>
      <c r="F208" s="120">
        <f t="shared" si="197"/>
        <v>4.0441176470588234</v>
      </c>
      <c r="G208" s="520">
        <v>8831.9325000000008</v>
      </c>
      <c r="H208" s="706">
        <f t="shared" si="195"/>
        <v>2208</v>
      </c>
      <c r="I208" s="520">
        <v>33.940909999999995</v>
      </c>
      <c r="J208" s="520">
        <f t="shared" si="193"/>
        <v>1.537178894927536</v>
      </c>
    </row>
    <row r="209" spans="1:249" s="37" customFormat="1" ht="45" x14ac:dyDescent="0.25">
      <c r="A209" s="18">
        <v>1</v>
      </c>
      <c r="B209" s="73" t="s">
        <v>120</v>
      </c>
      <c r="C209" s="120">
        <v>315</v>
      </c>
      <c r="D209" s="113">
        <f t="shared" si="194"/>
        <v>79</v>
      </c>
      <c r="E209" s="120">
        <v>146</v>
      </c>
      <c r="F209" s="120">
        <f t="shared" si="197"/>
        <v>184.81012658227849</v>
      </c>
      <c r="G209" s="520">
        <v>318.46499999999997</v>
      </c>
      <c r="H209" s="706">
        <f t="shared" si="195"/>
        <v>80</v>
      </c>
      <c r="I209" s="520">
        <v>112.19652000000001</v>
      </c>
      <c r="J209" s="520">
        <f t="shared" si="193"/>
        <v>140.24565000000001</v>
      </c>
    </row>
    <row r="210" spans="1:249" s="37" customFormat="1" ht="35.1" customHeight="1" x14ac:dyDescent="0.25">
      <c r="A210" s="18">
        <v>1</v>
      </c>
      <c r="B210" s="73" t="s">
        <v>87</v>
      </c>
      <c r="C210" s="120">
        <v>70</v>
      </c>
      <c r="D210" s="113">
        <f t="shared" ref="D210:D211" si="198">ROUND(C210/12*$B$3,0)</f>
        <v>18</v>
      </c>
      <c r="E210" s="120"/>
      <c r="F210" s="120">
        <f t="shared" si="197"/>
        <v>0</v>
      </c>
      <c r="G210" s="520">
        <v>280.05950000000001</v>
      </c>
      <c r="H210" s="706">
        <f t="shared" si="195"/>
        <v>70</v>
      </c>
      <c r="I210" s="520"/>
      <c r="J210" s="520">
        <f t="shared" si="193"/>
        <v>0</v>
      </c>
    </row>
    <row r="211" spans="1:249" s="37" customFormat="1" ht="35.1" customHeight="1" x14ac:dyDescent="0.25">
      <c r="A211" s="18">
        <v>1</v>
      </c>
      <c r="B211" s="73" t="s">
        <v>88</v>
      </c>
      <c r="C211" s="120">
        <v>120</v>
      </c>
      <c r="D211" s="113">
        <f t="shared" si="198"/>
        <v>30</v>
      </c>
      <c r="E211" s="120"/>
      <c r="F211" s="120">
        <f t="shared" si="197"/>
        <v>0</v>
      </c>
      <c r="G211" s="520">
        <v>91.282800000000009</v>
      </c>
      <c r="H211" s="706">
        <f t="shared" si="195"/>
        <v>23</v>
      </c>
      <c r="I211" s="520"/>
      <c r="J211" s="520">
        <f t="shared" si="193"/>
        <v>0</v>
      </c>
    </row>
    <row r="212" spans="1:249" s="37" customFormat="1" ht="35.1" customHeight="1" x14ac:dyDescent="0.25">
      <c r="A212" s="18"/>
      <c r="B212" s="727" t="s">
        <v>139</v>
      </c>
      <c r="C212" s="120">
        <v>10213</v>
      </c>
      <c r="D212" s="113">
        <f t="shared" ref="D212:D213" si="199">ROUND(C212/12*$B$3,0)</f>
        <v>2553</v>
      </c>
      <c r="E212" s="120">
        <v>1968</v>
      </c>
      <c r="F212" s="120">
        <f t="shared" ref="F212:F213" si="200">E212/D212*100</f>
        <v>77.085781433607522</v>
      </c>
      <c r="G212" s="520">
        <v>7878.9209800000008</v>
      </c>
      <c r="H212" s="706">
        <f t="shared" ref="H212:H213" si="201">ROUND(G212/12*$B$3,0)</f>
        <v>1970</v>
      </c>
      <c r="I212" s="520">
        <v>1384.6301400000002</v>
      </c>
      <c r="J212" s="520">
        <f t="shared" ref="J212" si="202">I212/H212*100</f>
        <v>70.285793908629458</v>
      </c>
    </row>
    <row r="213" spans="1:249" s="37" customFormat="1" ht="35.1" customHeight="1" x14ac:dyDescent="0.25">
      <c r="A213" s="18"/>
      <c r="B213" s="727" t="s">
        <v>141</v>
      </c>
      <c r="C213" s="120">
        <v>300</v>
      </c>
      <c r="D213" s="113">
        <f t="shared" si="199"/>
        <v>75</v>
      </c>
      <c r="E213" s="120"/>
      <c r="F213" s="122">
        <f t="shared" si="200"/>
        <v>0</v>
      </c>
      <c r="G213" s="520"/>
      <c r="H213" s="706">
        <f t="shared" si="201"/>
        <v>0</v>
      </c>
      <c r="I213" s="520"/>
      <c r="J213" s="520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24">
        <f>G206+G201+G212</f>
        <v>27110.228631555561</v>
      </c>
      <c r="H214" s="524">
        <f t="shared" ref="H214:I214" si="203">H206+H201+H212</f>
        <v>6779</v>
      </c>
      <c r="I214" s="524">
        <f t="shared" si="203"/>
        <v>2177.0561400000001</v>
      </c>
      <c r="J214" s="524">
        <f t="shared" si="193"/>
        <v>32.114709249151794</v>
      </c>
    </row>
    <row r="215" spans="1:249" ht="15" customHeight="1" x14ac:dyDescent="0.25">
      <c r="A215" s="18">
        <v>1</v>
      </c>
      <c r="B215" s="276" t="s">
        <v>105</v>
      </c>
      <c r="C215" s="277"/>
      <c r="D215" s="277"/>
      <c r="E215" s="277"/>
      <c r="F215" s="277"/>
      <c r="G215" s="555"/>
      <c r="H215" s="555"/>
      <c r="I215" s="555"/>
      <c r="J215" s="555"/>
    </row>
    <row r="216" spans="1:249" s="10" customFormat="1" ht="30" x14ac:dyDescent="0.25">
      <c r="A216" s="18">
        <v>1</v>
      </c>
      <c r="B216" s="229" t="s">
        <v>131</v>
      </c>
      <c r="C216" s="359">
        <f t="shared" ref="C216:F216" si="204">C201</f>
        <v>3955</v>
      </c>
      <c r="D216" s="359">
        <f t="shared" si="204"/>
        <v>990</v>
      </c>
      <c r="E216" s="359">
        <f t="shared" si="204"/>
        <v>318</v>
      </c>
      <c r="F216" s="359">
        <f t="shared" si="204"/>
        <v>32.121212121212125</v>
      </c>
      <c r="G216" s="556">
        <f t="shared" ref="G216:G226" si="205">G201</f>
        <v>9534.1808515555549</v>
      </c>
      <c r="H216" s="556">
        <f t="shared" ref="H216:J216" si="206">H201</f>
        <v>2384</v>
      </c>
      <c r="I216" s="556">
        <f t="shared" si="206"/>
        <v>646.28856999999994</v>
      </c>
      <c r="J216" s="556">
        <f t="shared" si="206"/>
        <v>27.109419882550334</v>
      </c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8" t="s">
        <v>84</v>
      </c>
      <c r="C217" s="359">
        <f t="shared" ref="C217:F217" si="207">C202</f>
        <v>3022</v>
      </c>
      <c r="D217" s="359">
        <f t="shared" si="207"/>
        <v>756</v>
      </c>
      <c r="E217" s="359">
        <f t="shared" si="207"/>
        <v>190</v>
      </c>
      <c r="F217" s="359">
        <f t="shared" si="207"/>
        <v>25.132275132275133</v>
      </c>
      <c r="G217" s="556">
        <f t="shared" si="205"/>
        <v>7415.4265795555557</v>
      </c>
      <c r="H217" s="556">
        <f t="shared" ref="H217:J217" si="208">H202</f>
        <v>1854</v>
      </c>
      <c r="I217" s="556">
        <f t="shared" si="208"/>
        <v>380.11239999999998</v>
      </c>
      <c r="J217" s="556">
        <f t="shared" si="208"/>
        <v>20.502286947141314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8" t="s">
        <v>85</v>
      </c>
      <c r="C218" s="359">
        <f t="shared" ref="C218:F218" si="209">C203</f>
        <v>907</v>
      </c>
      <c r="D218" s="359">
        <f t="shared" si="209"/>
        <v>227</v>
      </c>
      <c r="E218" s="359">
        <f t="shared" si="209"/>
        <v>128</v>
      </c>
      <c r="F218" s="359">
        <f t="shared" si="209"/>
        <v>56.38766519823789</v>
      </c>
      <c r="G218" s="556">
        <f t="shared" si="205"/>
        <v>1956.07248</v>
      </c>
      <c r="H218" s="556">
        <f t="shared" ref="H218:J218" si="210">H203</f>
        <v>489</v>
      </c>
      <c r="I218" s="556">
        <f t="shared" si="210"/>
        <v>266.17616999999996</v>
      </c>
      <c r="J218" s="556">
        <f t="shared" si="210"/>
        <v>54.432754601226982</v>
      </c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8" t="s">
        <v>125</v>
      </c>
      <c r="C219" s="359">
        <f t="shared" ref="C219:F219" si="211">C204</f>
        <v>26</v>
      </c>
      <c r="D219" s="359">
        <f t="shared" si="211"/>
        <v>7</v>
      </c>
      <c r="E219" s="359">
        <f t="shared" si="211"/>
        <v>0</v>
      </c>
      <c r="F219" s="359">
        <f t="shared" si="211"/>
        <v>0</v>
      </c>
      <c r="G219" s="556">
        <f t="shared" si="205"/>
        <v>162.68179200000003</v>
      </c>
      <c r="H219" s="556">
        <f t="shared" ref="H219:J219" si="212">H204</f>
        <v>41</v>
      </c>
      <c r="I219" s="556">
        <f t="shared" si="212"/>
        <v>0</v>
      </c>
      <c r="J219" s="556">
        <f t="shared" si="212"/>
        <v>0</v>
      </c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8" t="s">
        <v>126</v>
      </c>
      <c r="C220" s="359">
        <f t="shared" ref="C220:F220" si="213">C205</f>
        <v>0</v>
      </c>
      <c r="D220" s="359">
        <f t="shared" si="213"/>
        <v>0</v>
      </c>
      <c r="E220" s="359">
        <f t="shared" si="213"/>
        <v>0</v>
      </c>
      <c r="F220" s="359">
        <f t="shared" si="213"/>
        <v>0</v>
      </c>
      <c r="G220" s="556">
        <f t="shared" si="205"/>
        <v>0</v>
      </c>
      <c r="H220" s="556">
        <f t="shared" ref="H220:J220" si="214">H205</f>
        <v>0</v>
      </c>
      <c r="I220" s="556">
        <f t="shared" si="214"/>
        <v>0</v>
      </c>
      <c r="J220" s="556">
        <f t="shared" si="214"/>
        <v>0</v>
      </c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9" t="s">
        <v>123</v>
      </c>
      <c r="C221" s="359">
        <f t="shared" ref="C221:F221" si="215">C206</f>
        <v>4955</v>
      </c>
      <c r="D221" s="359">
        <f t="shared" si="215"/>
        <v>1240</v>
      </c>
      <c r="E221" s="359">
        <f t="shared" si="215"/>
        <v>190</v>
      </c>
      <c r="F221" s="359">
        <f t="shared" si="215"/>
        <v>15.32258064516129</v>
      </c>
      <c r="G221" s="556">
        <f t="shared" si="205"/>
        <v>9697.1268000000018</v>
      </c>
      <c r="H221" s="556">
        <f t="shared" ref="H221:J221" si="216">H206</f>
        <v>2425</v>
      </c>
      <c r="I221" s="556">
        <f t="shared" si="216"/>
        <v>146.13742999999999</v>
      </c>
      <c r="J221" s="556">
        <f t="shared" si="216"/>
        <v>6.0262857731958759</v>
      </c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8" t="s">
        <v>119</v>
      </c>
      <c r="C222" s="359">
        <f t="shared" ref="C222:F222" si="217">C207</f>
        <v>100</v>
      </c>
      <c r="D222" s="359">
        <f t="shared" si="217"/>
        <v>25</v>
      </c>
      <c r="E222" s="359">
        <f t="shared" si="217"/>
        <v>0</v>
      </c>
      <c r="F222" s="359">
        <f t="shared" si="217"/>
        <v>0</v>
      </c>
      <c r="G222" s="556">
        <f t="shared" si="205"/>
        <v>175.387</v>
      </c>
      <c r="H222" s="556">
        <f t="shared" ref="H222:J222" si="218">H207</f>
        <v>44</v>
      </c>
      <c r="I222" s="556">
        <f t="shared" si="218"/>
        <v>0</v>
      </c>
      <c r="J222" s="556">
        <f t="shared" si="218"/>
        <v>0</v>
      </c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8" t="s">
        <v>86</v>
      </c>
      <c r="C223" s="359">
        <f t="shared" ref="C223:F223" si="219">C208</f>
        <v>4350</v>
      </c>
      <c r="D223" s="359">
        <f t="shared" si="219"/>
        <v>1088</v>
      </c>
      <c r="E223" s="359">
        <f t="shared" si="219"/>
        <v>44</v>
      </c>
      <c r="F223" s="359">
        <f t="shared" si="219"/>
        <v>4.0441176470588234</v>
      </c>
      <c r="G223" s="556">
        <f t="shared" si="205"/>
        <v>8831.9325000000008</v>
      </c>
      <c r="H223" s="556">
        <f t="shared" ref="H223:J223" si="220">H208</f>
        <v>2208</v>
      </c>
      <c r="I223" s="556">
        <f t="shared" si="220"/>
        <v>33.940909999999995</v>
      </c>
      <c r="J223" s="556">
        <f t="shared" si="220"/>
        <v>1.537178894927536</v>
      </c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8" t="s">
        <v>120</v>
      </c>
      <c r="C224" s="359">
        <f t="shared" ref="C224:F224" si="221">C209</f>
        <v>315</v>
      </c>
      <c r="D224" s="359">
        <f t="shared" si="221"/>
        <v>79</v>
      </c>
      <c r="E224" s="359">
        <f t="shared" si="221"/>
        <v>146</v>
      </c>
      <c r="F224" s="359">
        <f t="shared" si="221"/>
        <v>184.81012658227849</v>
      </c>
      <c r="G224" s="556">
        <f t="shared" si="205"/>
        <v>318.46499999999997</v>
      </c>
      <c r="H224" s="556">
        <f t="shared" ref="H224:J224" si="222">H209</f>
        <v>80</v>
      </c>
      <c r="I224" s="556">
        <f t="shared" si="222"/>
        <v>112.19652000000001</v>
      </c>
      <c r="J224" s="556">
        <f t="shared" si="222"/>
        <v>140.24565000000001</v>
      </c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8" t="s">
        <v>87</v>
      </c>
      <c r="C225" s="359">
        <f t="shared" ref="C225:F225" si="223">C210</f>
        <v>70</v>
      </c>
      <c r="D225" s="359">
        <f t="shared" si="223"/>
        <v>18</v>
      </c>
      <c r="E225" s="359">
        <f t="shared" si="223"/>
        <v>0</v>
      </c>
      <c r="F225" s="359">
        <f t="shared" si="223"/>
        <v>0</v>
      </c>
      <c r="G225" s="556">
        <f t="shared" si="205"/>
        <v>280.05950000000001</v>
      </c>
      <c r="H225" s="556">
        <f t="shared" ref="H225:J225" si="224">H210</f>
        <v>70</v>
      </c>
      <c r="I225" s="556">
        <f t="shared" si="224"/>
        <v>0</v>
      </c>
      <c r="J225" s="556">
        <f t="shared" si="224"/>
        <v>0</v>
      </c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8" t="s">
        <v>88</v>
      </c>
      <c r="C226" s="359">
        <f t="shared" ref="C226:F226" si="225">C211</f>
        <v>120</v>
      </c>
      <c r="D226" s="359">
        <f t="shared" si="225"/>
        <v>30</v>
      </c>
      <c r="E226" s="359">
        <f t="shared" si="225"/>
        <v>0</v>
      </c>
      <c r="F226" s="359">
        <f t="shared" si="225"/>
        <v>0</v>
      </c>
      <c r="G226" s="556">
        <f t="shared" si="205"/>
        <v>91.282800000000009</v>
      </c>
      <c r="H226" s="556">
        <f t="shared" ref="H226:J226" si="226">H211</f>
        <v>23</v>
      </c>
      <c r="I226" s="556">
        <f t="shared" si="226"/>
        <v>0</v>
      </c>
      <c r="J226" s="556">
        <f t="shared" si="226"/>
        <v>0</v>
      </c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36" t="s">
        <v>139</v>
      </c>
      <c r="C227" s="751">
        <f>SUM(C212)</f>
        <v>10213</v>
      </c>
      <c r="D227" s="751">
        <f t="shared" ref="D227:J227" si="227">SUM(D212)</f>
        <v>2553</v>
      </c>
      <c r="E227" s="751">
        <f t="shared" si="227"/>
        <v>1968</v>
      </c>
      <c r="F227" s="751">
        <f t="shared" si="227"/>
        <v>77.085781433607522</v>
      </c>
      <c r="G227" s="751">
        <f t="shared" si="227"/>
        <v>7878.9209800000008</v>
      </c>
      <c r="H227" s="751">
        <f t="shared" si="227"/>
        <v>1970</v>
      </c>
      <c r="I227" s="751">
        <f t="shared" si="227"/>
        <v>1384.6301400000002</v>
      </c>
      <c r="J227" s="751">
        <f t="shared" si="227"/>
        <v>70.285793908629458</v>
      </c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36" t="s">
        <v>141</v>
      </c>
      <c r="C228" s="751">
        <f>SUM(C213)</f>
        <v>300</v>
      </c>
      <c r="D228" s="751">
        <f t="shared" ref="D228:J228" si="228">SUM(D213)</f>
        <v>75</v>
      </c>
      <c r="E228" s="751">
        <f t="shared" si="228"/>
        <v>0</v>
      </c>
      <c r="F228" s="751">
        <f t="shared" si="228"/>
        <v>0</v>
      </c>
      <c r="G228" s="751">
        <f t="shared" si="228"/>
        <v>0</v>
      </c>
      <c r="H228" s="751">
        <f t="shared" si="228"/>
        <v>0</v>
      </c>
      <c r="I228" s="751">
        <f t="shared" si="228"/>
        <v>0</v>
      </c>
      <c r="J228" s="751">
        <f t="shared" si="228"/>
        <v>0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92" t="s">
        <v>118</v>
      </c>
      <c r="C229" s="593">
        <f t="shared" ref="C229:F229" si="229">C214</f>
        <v>0</v>
      </c>
      <c r="D229" s="593">
        <f t="shared" si="229"/>
        <v>0</v>
      </c>
      <c r="E229" s="593">
        <f t="shared" si="229"/>
        <v>0</v>
      </c>
      <c r="F229" s="593">
        <f t="shared" si="229"/>
        <v>0</v>
      </c>
      <c r="G229" s="594">
        <f>G214</f>
        <v>27110.228631555561</v>
      </c>
      <c r="H229" s="594">
        <f t="shared" ref="H229:J229" si="230">H214</f>
        <v>6779</v>
      </c>
      <c r="I229" s="594">
        <f t="shared" si="230"/>
        <v>2177.0561400000001</v>
      </c>
      <c r="J229" s="594">
        <f t="shared" si="230"/>
        <v>32.114709249151794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75"/>
      <c r="F230" s="11"/>
      <c r="G230" s="557"/>
      <c r="H230" s="557"/>
      <c r="I230" s="558"/>
      <c r="J230" s="557"/>
    </row>
    <row r="231" spans="1:249" ht="34.5" customHeight="1" x14ac:dyDescent="0.25">
      <c r="A231" s="18">
        <v>1</v>
      </c>
      <c r="B231" s="133" t="s">
        <v>63</v>
      </c>
      <c r="C231" s="14"/>
      <c r="D231" s="14"/>
      <c r="E231" s="131"/>
      <c r="F231" s="14"/>
      <c r="G231" s="538"/>
      <c r="H231" s="538"/>
      <c r="I231" s="512"/>
      <c r="J231" s="538"/>
    </row>
    <row r="232" spans="1:249" s="37" customFormat="1" ht="30" x14ac:dyDescent="0.25">
      <c r="A232" s="18">
        <v>1</v>
      </c>
      <c r="B232" s="74" t="s">
        <v>131</v>
      </c>
      <c r="C232" s="120">
        <f>SUM(C233:C236)</f>
        <v>4368</v>
      </c>
      <c r="D232" s="120">
        <f t="shared" ref="D232:E232" si="231">SUM(D233:D236)</f>
        <v>1093</v>
      </c>
      <c r="E232" s="120">
        <f t="shared" si="231"/>
        <v>1575</v>
      </c>
      <c r="F232" s="122">
        <f>E232/D232*100</f>
        <v>144.09881061299177</v>
      </c>
      <c r="G232" s="520">
        <f>SUM(G233:G236)</f>
        <v>11301.820760888888</v>
      </c>
      <c r="H232" s="520">
        <f t="shared" ref="H232:I232" si="232">SUM(H233:H236)</f>
        <v>2826</v>
      </c>
      <c r="I232" s="520">
        <f t="shared" si="232"/>
        <v>4356.8458700000001</v>
      </c>
      <c r="J232" s="520">
        <f>I232/H232*100</f>
        <v>154.17005909412597</v>
      </c>
    </row>
    <row r="233" spans="1:249" s="37" customFormat="1" ht="30" x14ac:dyDescent="0.25">
      <c r="A233" s="18">
        <v>1</v>
      </c>
      <c r="B233" s="73" t="s">
        <v>84</v>
      </c>
      <c r="C233" s="120">
        <v>3172</v>
      </c>
      <c r="D233" s="113">
        <f t="shared" ref="D233:D242" si="233">ROUND(C233/12*$B$3,0)</f>
        <v>793</v>
      </c>
      <c r="E233" s="120">
        <v>1199</v>
      </c>
      <c r="F233" s="122">
        <f>E233/D233*100</f>
        <v>151.19798234552334</v>
      </c>
      <c r="G233" s="520">
        <v>7783.4987128888888</v>
      </c>
      <c r="H233" s="706">
        <f t="shared" ref="H233" si="234">ROUND(G233/12*$B$3,0)</f>
        <v>1946</v>
      </c>
      <c r="I233" s="520">
        <v>2753.9523800000002</v>
      </c>
      <c r="J233" s="520">
        <f t="shared" ref="J233:J244" si="235">I233/H233*100</f>
        <v>141.51862178828367</v>
      </c>
    </row>
    <row r="234" spans="1:249" s="37" customFormat="1" ht="30" x14ac:dyDescent="0.25">
      <c r="A234" s="18">
        <v>1</v>
      </c>
      <c r="B234" s="73" t="s">
        <v>85</v>
      </c>
      <c r="C234" s="120">
        <v>967</v>
      </c>
      <c r="D234" s="113">
        <f t="shared" si="233"/>
        <v>242</v>
      </c>
      <c r="E234" s="120">
        <v>187</v>
      </c>
      <c r="F234" s="120">
        <f>E234/D234*100</f>
        <v>77.272727272727266</v>
      </c>
      <c r="G234" s="520">
        <v>2085.4708800000003</v>
      </c>
      <c r="H234" s="706">
        <f t="shared" ref="H234:H242" si="236">ROUND(G234/12*$B$3,0)</f>
        <v>521</v>
      </c>
      <c r="I234" s="520">
        <v>420.32238000000001</v>
      </c>
      <c r="J234" s="520">
        <f t="shared" si="235"/>
        <v>80.676080614203457</v>
      </c>
    </row>
    <row r="235" spans="1:249" s="37" customFormat="1" ht="45" x14ac:dyDescent="0.25">
      <c r="A235" s="18">
        <v>1</v>
      </c>
      <c r="B235" s="73" t="s">
        <v>125</v>
      </c>
      <c r="C235" s="120">
        <v>118</v>
      </c>
      <c r="D235" s="113">
        <f t="shared" si="233"/>
        <v>30</v>
      </c>
      <c r="E235" s="120">
        <v>63</v>
      </c>
      <c r="F235" s="120">
        <f>E235/D235*100</f>
        <v>210</v>
      </c>
      <c r="G235" s="520">
        <v>738.32505600000002</v>
      </c>
      <c r="H235" s="706">
        <f t="shared" si="236"/>
        <v>185</v>
      </c>
      <c r="I235" s="520">
        <v>394.19036999999997</v>
      </c>
      <c r="J235" s="520">
        <f t="shared" si="235"/>
        <v>213.07587567567566</v>
      </c>
    </row>
    <row r="236" spans="1:249" s="37" customFormat="1" ht="30" x14ac:dyDescent="0.25">
      <c r="A236" s="18">
        <v>1</v>
      </c>
      <c r="B236" s="73" t="s">
        <v>126</v>
      </c>
      <c r="C236" s="120">
        <v>111</v>
      </c>
      <c r="D236" s="113">
        <f t="shared" si="233"/>
        <v>28</v>
      </c>
      <c r="E236" s="120">
        <v>126</v>
      </c>
      <c r="F236" s="120">
        <f t="shared" ref="F236:F242" si="237">E236/D236*100</f>
        <v>450</v>
      </c>
      <c r="G236" s="520">
        <v>694.52611200000001</v>
      </c>
      <c r="H236" s="706">
        <f t="shared" si="236"/>
        <v>174</v>
      </c>
      <c r="I236" s="520">
        <v>788.38073999999995</v>
      </c>
      <c r="J236" s="520">
        <f t="shared" si="235"/>
        <v>453.09237931034482</v>
      </c>
    </row>
    <row r="237" spans="1:249" s="37" customFormat="1" ht="30" x14ac:dyDescent="0.25">
      <c r="A237" s="18">
        <v>1</v>
      </c>
      <c r="B237" s="74" t="s">
        <v>123</v>
      </c>
      <c r="C237" s="120">
        <f>SUM(C238:C242)</f>
        <v>8257</v>
      </c>
      <c r="D237" s="120">
        <f t="shared" ref="D237:I237" si="238">SUM(D238:D242)</f>
        <v>2066</v>
      </c>
      <c r="E237" s="120">
        <f t="shared" si="238"/>
        <v>1634</v>
      </c>
      <c r="F237" s="120">
        <f t="shared" si="237"/>
        <v>79.090029041626337</v>
      </c>
      <c r="G237" s="513">
        <f t="shared" si="238"/>
        <v>16774.30098</v>
      </c>
      <c r="H237" s="513">
        <f t="shared" si="238"/>
        <v>4194</v>
      </c>
      <c r="I237" s="513">
        <f t="shared" si="238"/>
        <v>2410.3797099999997</v>
      </c>
      <c r="J237" s="520">
        <f t="shared" si="235"/>
        <v>57.472096089651878</v>
      </c>
    </row>
    <row r="238" spans="1:249" s="37" customFormat="1" ht="30" x14ac:dyDescent="0.25">
      <c r="A238" s="18">
        <v>1</v>
      </c>
      <c r="B238" s="73" t="s">
        <v>119</v>
      </c>
      <c r="C238" s="120">
        <v>2200</v>
      </c>
      <c r="D238" s="113">
        <f t="shared" si="233"/>
        <v>550</v>
      </c>
      <c r="E238" s="120">
        <v>723</v>
      </c>
      <c r="F238" s="120">
        <f t="shared" si="237"/>
        <v>131.45454545454544</v>
      </c>
      <c r="G238" s="520">
        <v>3858.5139999999997</v>
      </c>
      <c r="H238" s="706">
        <f t="shared" si="236"/>
        <v>965</v>
      </c>
      <c r="I238" s="520">
        <v>1273.2333599999999</v>
      </c>
      <c r="J238" s="520">
        <f t="shared" si="235"/>
        <v>131.94128082901554</v>
      </c>
    </row>
    <row r="239" spans="1:249" s="37" customFormat="1" ht="60" x14ac:dyDescent="0.25">
      <c r="A239" s="18">
        <v>1</v>
      </c>
      <c r="B239" s="73" t="s">
        <v>130</v>
      </c>
      <c r="C239" s="120">
        <v>4450</v>
      </c>
      <c r="D239" s="113">
        <f t="shared" si="233"/>
        <v>1113</v>
      </c>
      <c r="E239" s="120">
        <v>235</v>
      </c>
      <c r="F239" s="120">
        <f t="shared" si="237"/>
        <v>21.114106019766396</v>
      </c>
      <c r="G239" s="520">
        <v>9408.2824999999993</v>
      </c>
      <c r="H239" s="706">
        <f t="shared" si="236"/>
        <v>2352</v>
      </c>
      <c r="I239" s="520">
        <v>622.91990999999996</v>
      </c>
      <c r="J239" s="520">
        <f t="shared" si="235"/>
        <v>26.484690051020404</v>
      </c>
    </row>
    <row r="240" spans="1:249" s="37" customFormat="1" ht="45" x14ac:dyDescent="0.25">
      <c r="A240" s="18">
        <v>1</v>
      </c>
      <c r="B240" s="73" t="s">
        <v>120</v>
      </c>
      <c r="C240" s="120">
        <v>715</v>
      </c>
      <c r="D240" s="113">
        <f t="shared" si="233"/>
        <v>179</v>
      </c>
      <c r="E240" s="120">
        <v>140</v>
      </c>
      <c r="F240" s="120">
        <f t="shared" si="237"/>
        <v>78.212290502793294</v>
      </c>
      <c r="G240" s="520">
        <v>722.86500000000001</v>
      </c>
      <c r="H240" s="706">
        <f t="shared" si="236"/>
        <v>181</v>
      </c>
      <c r="I240" s="520">
        <v>106.4966</v>
      </c>
      <c r="J240" s="520">
        <f t="shared" si="235"/>
        <v>58.83790055248619</v>
      </c>
    </row>
    <row r="241" spans="1:10" s="37" customFormat="1" ht="30" x14ac:dyDescent="0.25">
      <c r="A241" s="18">
        <v>1</v>
      </c>
      <c r="B241" s="73" t="s">
        <v>87</v>
      </c>
      <c r="C241" s="120">
        <v>650</v>
      </c>
      <c r="D241" s="113">
        <f t="shared" si="233"/>
        <v>163</v>
      </c>
      <c r="E241" s="120">
        <v>0</v>
      </c>
      <c r="F241" s="120">
        <f t="shared" si="237"/>
        <v>0</v>
      </c>
      <c r="G241" s="520">
        <v>2600.5524999999998</v>
      </c>
      <c r="H241" s="706">
        <f t="shared" si="236"/>
        <v>650</v>
      </c>
      <c r="I241" s="520">
        <v>0</v>
      </c>
      <c r="J241" s="520">
        <f t="shared" si="235"/>
        <v>0</v>
      </c>
    </row>
    <row r="242" spans="1:10" s="37" customFormat="1" ht="30" x14ac:dyDescent="0.25">
      <c r="A242" s="18">
        <v>1</v>
      </c>
      <c r="B242" s="73" t="s">
        <v>88</v>
      </c>
      <c r="C242" s="120">
        <v>242</v>
      </c>
      <c r="D242" s="113">
        <f t="shared" si="233"/>
        <v>61</v>
      </c>
      <c r="E242" s="120">
        <v>536</v>
      </c>
      <c r="F242" s="120">
        <f t="shared" si="237"/>
        <v>878.68852459016398</v>
      </c>
      <c r="G242" s="520">
        <v>184.08698000000001</v>
      </c>
      <c r="H242" s="706">
        <f t="shared" si="236"/>
        <v>46</v>
      </c>
      <c r="I242" s="520">
        <v>407.72984000000002</v>
      </c>
      <c r="J242" s="520">
        <f t="shared" si="235"/>
        <v>886.36921739130446</v>
      </c>
    </row>
    <row r="243" spans="1:10" s="37" customFormat="1" ht="30" x14ac:dyDescent="0.25">
      <c r="A243" s="18"/>
      <c r="B243" s="727" t="s">
        <v>139</v>
      </c>
      <c r="C243" s="120">
        <v>13759</v>
      </c>
      <c r="D243" s="113">
        <f t="shared" ref="D243" si="239">ROUND(C243/12*$B$3,0)</f>
        <v>3440</v>
      </c>
      <c r="E243" s="120">
        <v>3091</v>
      </c>
      <c r="F243" s="120">
        <f t="shared" ref="F243" si="240">E243/D243*100</f>
        <v>89.854651162790702</v>
      </c>
      <c r="G243" s="520">
        <v>10614.51814</v>
      </c>
      <c r="H243" s="706">
        <f t="shared" ref="H243" si="241">ROUND(G243/12*$B$3,0)</f>
        <v>2654</v>
      </c>
      <c r="I243" s="520">
        <v>2361.4390600000002</v>
      </c>
      <c r="J243" s="520">
        <f t="shared" ref="J243" si="242">I243/H243*100</f>
        <v>88.97660361718161</v>
      </c>
    </row>
    <row r="244" spans="1:10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24">
        <f>G237+G232+G243</f>
        <v>38690.639880888892</v>
      </c>
      <c r="H244" s="524">
        <f t="shared" ref="H244:I244" si="243">H237+H232+H243</f>
        <v>9674</v>
      </c>
      <c r="I244" s="524">
        <f t="shared" si="243"/>
        <v>9128.6646400000009</v>
      </c>
      <c r="J244" s="524">
        <f t="shared" si="235"/>
        <v>94.362876162910908</v>
      </c>
    </row>
    <row r="245" spans="1:10" ht="29.25" x14ac:dyDescent="0.25">
      <c r="A245" s="18">
        <v>1</v>
      </c>
      <c r="B245" s="280" t="s">
        <v>106</v>
      </c>
      <c r="C245" s="278"/>
      <c r="D245" s="278"/>
      <c r="E245" s="278"/>
      <c r="F245" s="278"/>
      <c r="G245" s="559"/>
      <c r="H245" s="559"/>
      <c r="I245" s="559"/>
      <c r="J245" s="559"/>
    </row>
    <row r="246" spans="1:10" ht="30" x14ac:dyDescent="0.25">
      <c r="A246" s="18">
        <v>1</v>
      </c>
      <c r="B246" s="279" t="s">
        <v>131</v>
      </c>
      <c r="C246" s="360">
        <f t="shared" ref="C246:J256" si="244">C232</f>
        <v>4368</v>
      </c>
      <c r="D246" s="360">
        <f t="shared" si="244"/>
        <v>1093</v>
      </c>
      <c r="E246" s="360">
        <f t="shared" si="244"/>
        <v>1575</v>
      </c>
      <c r="F246" s="360">
        <f t="shared" si="244"/>
        <v>144.09881061299177</v>
      </c>
      <c r="G246" s="560">
        <f t="shared" si="244"/>
        <v>11301.820760888888</v>
      </c>
      <c r="H246" s="560">
        <f t="shared" si="244"/>
        <v>2826</v>
      </c>
      <c r="I246" s="560">
        <f t="shared" si="244"/>
        <v>4356.8458700000001</v>
      </c>
      <c r="J246" s="560">
        <f t="shared" si="244"/>
        <v>154.17005909412597</v>
      </c>
    </row>
    <row r="247" spans="1:10" ht="30" x14ac:dyDescent="0.25">
      <c r="A247" s="18">
        <v>1</v>
      </c>
      <c r="B247" s="138" t="s">
        <v>84</v>
      </c>
      <c r="C247" s="360">
        <f t="shared" si="244"/>
        <v>3172</v>
      </c>
      <c r="D247" s="360">
        <f t="shared" si="244"/>
        <v>793</v>
      </c>
      <c r="E247" s="360">
        <f t="shared" si="244"/>
        <v>1199</v>
      </c>
      <c r="F247" s="360">
        <f t="shared" si="244"/>
        <v>151.19798234552334</v>
      </c>
      <c r="G247" s="560">
        <f t="shared" si="244"/>
        <v>7783.4987128888888</v>
      </c>
      <c r="H247" s="560">
        <f t="shared" si="244"/>
        <v>1946</v>
      </c>
      <c r="I247" s="560">
        <f t="shared" si="244"/>
        <v>2753.9523800000002</v>
      </c>
      <c r="J247" s="560">
        <f t="shared" si="244"/>
        <v>141.51862178828367</v>
      </c>
    </row>
    <row r="248" spans="1:10" ht="30" x14ac:dyDescent="0.25">
      <c r="A248" s="18">
        <v>1</v>
      </c>
      <c r="B248" s="138" t="s">
        <v>85</v>
      </c>
      <c r="C248" s="360">
        <f t="shared" si="244"/>
        <v>967</v>
      </c>
      <c r="D248" s="360">
        <f t="shared" si="244"/>
        <v>242</v>
      </c>
      <c r="E248" s="360">
        <f t="shared" si="244"/>
        <v>187</v>
      </c>
      <c r="F248" s="360">
        <f t="shared" si="244"/>
        <v>77.272727272727266</v>
      </c>
      <c r="G248" s="560">
        <f t="shared" si="244"/>
        <v>2085.4708800000003</v>
      </c>
      <c r="H248" s="560">
        <f t="shared" si="244"/>
        <v>521</v>
      </c>
      <c r="I248" s="560">
        <f t="shared" si="244"/>
        <v>420.32238000000001</v>
      </c>
      <c r="J248" s="560">
        <f t="shared" si="244"/>
        <v>80.676080614203457</v>
      </c>
    </row>
    <row r="249" spans="1:10" ht="45" x14ac:dyDescent="0.25">
      <c r="A249" s="18">
        <v>1</v>
      </c>
      <c r="B249" s="138" t="s">
        <v>125</v>
      </c>
      <c r="C249" s="360">
        <f t="shared" si="244"/>
        <v>118</v>
      </c>
      <c r="D249" s="360">
        <f t="shared" si="244"/>
        <v>30</v>
      </c>
      <c r="E249" s="360">
        <f t="shared" si="244"/>
        <v>63</v>
      </c>
      <c r="F249" s="360">
        <f t="shared" si="244"/>
        <v>210</v>
      </c>
      <c r="G249" s="560">
        <f t="shared" si="244"/>
        <v>738.32505600000002</v>
      </c>
      <c r="H249" s="560">
        <f t="shared" si="244"/>
        <v>185</v>
      </c>
      <c r="I249" s="560">
        <f t="shared" si="244"/>
        <v>394.19036999999997</v>
      </c>
      <c r="J249" s="560">
        <f t="shared" si="244"/>
        <v>213.07587567567566</v>
      </c>
    </row>
    <row r="250" spans="1:10" ht="30" x14ac:dyDescent="0.25">
      <c r="A250" s="18">
        <v>1</v>
      </c>
      <c r="B250" s="138" t="s">
        <v>126</v>
      </c>
      <c r="C250" s="360">
        <f t="shared" si="244"/>
        <v>111</v>
      </c>
      <c r="D250" s="360">
        <f t="shared" si="244"/>
        <v>28</v>
      </c>
      <c r="E250" s="360">
        <f t="shared" si="244"/>
        <v>126</v>
      </c>
      <c r="F250" s="360">
        <f t="shared" si="244"/>
        <v>450</v>
      </c>
      <c r="G250" s="560">
        <f t="shared" si="244"/>
        <v>694.52611200000001</v>
      </c>
      <c r="H250" s="560">
        <f t="shared" si="244"/>
        <v>174</v>
      </c>
      <c r="I250" s="560">
        <f t="shared" si="244"/>
        <v>788.38073999999995</v>
      </c>
      <c r="J250" s="560">
        <f t="shared" si="244"/>
        <v>453.09237931034482</v>
      </c>
    </row>
    <row r="251" spans="1:10" ht="30" x14ac:dyDescent="0.25">
      <c r="A251" s="18">
        <v>1</v>
      </c>
      <c r="B251" s="279" t="s">
        <v>123</v>
      </c>
      <c r="C251" s="360">
        <f t="shared" si="244"/>
        <v>8257</v>
      </c>
      <c r="D251" s="360">
        <f t="shared" si="244"/>
        <v>2066</v>
      </c>
      <c r="E251" s="360">
        <f t="shared" si="244"/>
        <v>1634</v>
      </c>
      <c r="F251" s="360">
        <f t="shared" si="244"/>
        <v>79.090029041626337</v>
      </c>
      <c r="G251" s="560">
        <f t="shared" si="244"/>
        <v>16774.30098</v>
      </c>
      <c r="H251" s="560">
        <f t="shared" si="244"/>
        <v>4194</v>
      </c>
      <c r="I251" s="560">
        <f t="shared" si="244"/>
        <v>2410.3797099999997</v>
      </c>
      <c r="J251" s="560">
        <f t="shared" si="244"/>
        <v>57.472096089651878</v>
      </c>
    </row>
    <row r="252" spans="1:10" ht="30" x14ac:dyDescent="0.25">
      <c r="A252" s="18">
        <v>1</v>
      </c>
      <c r="B252" s="138" t="s">
        <v>119</v>
      </c>
      <c r="C252" s="360">
        <f t="shared" si="244"/>
        <v>2200</v>
      </c>
      <c r="D252" s="360">
        <f t="shared" si="244"/>
        <v>550</v>
      </c>
      <c r="E252" s="360">
        <f t="shared" si="244"/>
        <v>723</v>
      </c>
      <c r="F252" s="360">
        <f t="shared" si="244"/>
        <v>131.45454545454544</v>
      </c>
      <c r="G252" s="560">
        <f t="shared" si="244"/>
        <v>3858.5139999999997</v>
      </c>
      <c r="H252" s="560">
        <f t="shared" si="244"/>
        <v>965</v>
      </c>
      <c r="I252" s="560">
        <f t="shared" si="244"/>
        <v>1273.2333599999999</v>
      </c>
      <c r="J252" s="560">
        <f t="shared" si="244"/>
        <v>131.94128082901554</v>
      </c>
    </row>
    <row r="253" spans="1:10" ht="60" x14ac:dyDescent="0.25">
      <c r="A253" s="18">
        <v>1</v>
      </c>
      <c r="B253" s="138" t="s">
        <v>86</v>
      </c>
      <c r="C253" s="360">
        <f t="shared" si="244"/>
        <v>4450</v>
      </c>
      <c r="D253" s="360">
        <f t="shared" si="244"/>
        <v>1113</v>
      </c>
      <c r="E253" s="360">
        <f t="shared" si="244"/>
        <v>235</v>
      </c>
      <c r="F253" s="360">
        <f t="shared" si="244"/>
        <v>21.114106019766396</v>
      </c>
      <c r="G253" s="560">
        <f t="shared" si="244"/>
        <v>9408.2824999999993</v>
      </c>
      <c r="H253" s="560">
        <f t="shared" si="244"/>
        <v>2352</v>
      </c>
      <c r="I253" s="560">
        <f t="shared" si="244"/>
        <v>622.91990999999996</v>
      </c>
      <c r="J253" s="560">
        <f t="shared" si="244"/>
        <v>26.484690051020404</v>
      </c>
    </row>
    <row r="254" spans="1:10" ht="45" x14ac:dyDescent="0.25">
      <c r="A254" s="18">
        <v>1</v>
      </c>
      <c r="B254" s="138" t="s">
        <v>120</v>
      </c>
      <c r="C254" s="360">
        <f t="shared" si="244"/>
        <v>715</v>
      </c>
      <c r="D254" s="360">
        <f t="shared" si="244"/>
        <v>179</v>
      </c>
      <c r="E254" s="360">
        <f t="shared" si="244"/>
        <v>140</v>
      </c>
      <c r="F254" s="360">
        <f t="shared" si="244"/>
        <v>78.212290502793294</v>
      </c>
      <c r="G254" s="560">
        <f t="shared" si="244"/>
        <v>722.86500000000001</v>
      </c>
      <c r="H254" s="560">
        <f t="shared" si="244"/>
        <v>181</v>
      </c>
      <c r="I254" s="560">
        <f t="shared" si="244"/>
        <v>106.4966</v>
      </c>
      <c r="J254" s="560">
        <f t="shared" si="244"/>
        <v>58.83790055248619</v>
      </c>
    </row>
    <row r="255" spans="1:10" ht="30" x14ac:dyDescent="0.25">
      <c r="A255" s="18">
        <v>1</v>
      </c>
      <c r="B255" s="138" t="s">
        <v>87</v>
      </c>
      <c r="C255" s="360">
        <f t="shared" si="244"/>
        <v>650</v>
      </c>
      <c r="D255" s="360">
        <f t="shared" si="244"/>
        <v>163</v>
      </c>
      <c r="E255" s="360">
        <f t="shared" si="244"/>
        <v>0</v>
      </c>
      <c r="F255" s="360">
        <f t="shared" si="244"/>
        <v>0</v>
      </c>
      <c r="G255" s="560">
        <f t="shared" si="244"/>
        <v>2600.5524999999998</v>
      </c>
      <c r="H255" s="560">
        <f t="shared" si="244"/>
        <v>650</v>
      </c>
      <c r="I255" s="560">
        <f t="shared" si="244"/>
        <v>0</v>
      </c>
      <c r="J255" s="560">
        <f t="shared" si="244"/>
        <v>0</v>
      </c>
    </row>
    <row r="256" spans="1:10" ht="30" x14ac:dyDescent="0.25">
      <c r="A256" s="18">
        <v>1</v>
      </c>
      <c r="B256" s="138" t="s">
        <v>88</v>
      </c>
      <c r="C256" s="360">
        <f t="shared" si="244"/>
        <v>242</v>
      </c>
      <c r="D256" s="360">
        <f t="shared" si="244"/>
        <v>61</v>
      </c>
      <c r="E256" s="360">
        <f t="shared" si="244"/>
        <v>536</v>
      </c>
      <c r="F256" s="360">
        <f t="shared" si="244"/>
        <v>878.68852459016398</v>
      </c>
      <c r="G256" s="560">
        <f t="shared" si="244"/>
        <v>184.08698000000001</v>
      </c>
      <c r="H256" s="560">
        <f t="shared" si="244"/>
        <v>46</v>
      </c>
      <c r="I256" s="560">
        <f t="shared" si="244"/>
        <v>407.72984000000002</v>
      </c>
      <c r="J256" s="560">
        <f t="shared" si="244"/>
        <v>886.36921739130446</v>
      </c>
    </row>
    <row r="257" spans="1:10" ht="30" x14ac:dyDescent="0.25">
      <c r="A257" s="18"/>
      <c r="B257" s="138" t="s">
        <v>139</v>
      </c>
      <c r="C257" s="360">
        <f>SUM(C243)</f>
        <v>13759</v>
      </c>
      <c r="D257" s="360">
        <f t="shared" ref="D257:J257" si="245">SUM(D243)</f>
        <v>3440</v>
      </c>
      <c r="E257" s="360">
        <f t="shared" si="245"/>
        <v>3091</v>
      </c>
      <c r="F257" s="360">
        <f t="shared" si="245"/>
        <v>89.854651162790702</v>
      </c>
      <c r="G257" s="360">
        <f t="shared" si="245"/>
        <v>10614.51814</v>
      </c>
      <c r="H257" s="360">
        <f t="shared" si="245"/>
        <v>2654</v>
      </c>
      <c r="I257" s="360">
        <f t="shared" si="245"/>
        <v>2361.4390600000002</v>
      </c>
      <c r="J257" s="360">
        <f t="shared" si="245"/>
        <v>88.97660361718161</v>
      </c>
    </row>
    <row r="258" spans="1:10" x14ac:dyDescent="0.25">
      <c r="A258" s="18">
        <v>1</v>
      </c>
      <c r="B258" s="139" t="s">
        <v>4</v>
      </c>
      <c r="C258" s="137">
        <f t="shared" ref="C258:J258" si="246">C244</f>
        <v>0</v>
      </c>
      <c r="D258" s="137">
        <f t="shared" si="246"/>
        <v>0</v>
      </c>
      <c r="E258" s="137">
        <f t="shared" si="246"/>
        <v>0</v>
      </c>
      <c r="F258" s="137">
        <f t="shared" si="246"/>
        <v>0</v>
      </c>
      <c r="G258" s="561">
        <f t="shared" si="246"/>
        <v>38690.639880888892</v>
      </c>
      <c r="H258" s="561">
        <f t="shared" si="246"/>
        <v>9674</v>
      </c>
      <c r="I258" s="561">
        <f t="shared" si="246"/>
        <v>9128.6646400000009</v>
      </c>
      <c r="J258" s="561">
        <f t="shared" si="246"/>
        <v>94.362876162910908</v>
      </c>
    </row>
    <row r="259" spans="1:10" ht="15.75" thickBot="1" x14ac:dyDescent="0.3">
      <c r="A259" s="18">
        <v>1</v>
      </c>
      <c r="B259" s="87" t="s">
        <v>8</v>
      </c>
      <c r="C259" s="11"/>
      <c r="D259" s="11"/>
      <c r="E259" s="275"/>
      <c r="F259" s="11"/>
      <c r="G259" s="557"/>
      <c r="H259" s="557"/>
      <c r="I259" s="558"/>
      <c r="J259" s="557"/>
    </row>
    <row r="260" spans="1:10" ht="45.75" customHeight="1" x14ac:dyDescent="0.25">
      <c r="A260" s="18">
        <v>1</v>
      </c>
      <c r="B260" s="133" t="s">
        <v>55</v>
      </c>
      <c r="C260" s="173"/>
      <c r="D260" s="173"/>
      <c r="E260" s="173"/>
      <c r="F260" s="173"/>
      <c r="G260" s="562"/>
      <c r="H260" s="562"/>
      <c r="I260" s="562"/>
      <c r="J260" s="562"/>
    </row>
    <row r="261" spans="1:10" s="37" customFormat="1" ht="30" x14ac:dyDescent="0.25">
      <c r="A261" s="18">
        <v>1</v>
      </c>
      <c r="B261" s="74" t="s">
        <v>131</v>
      </c>
      <c r="C261" s="120">
        <f>SUM(C262:C265)</f>
        <v>6596</v>
      </c>
      <c r="D261" s="120">
        <f t="shared" ref="D261:E261" si="247">SUM(D262:D265)</f>
        <v>1650</v>
      </c>
      <c r="E261" s="120">
        <f t="shared" si="247"/>
        <v>1316</v>
      </c>
      <c r="F261" s="120">
        <f>E261/D261*100</f>
        <v>79.757575757575765</v>
      </c>
      <c r="G261" s="562">
        <f>SUM(G262:G265)</f>
        <v>16847.988142222221</v>
      </c>
      <c r="H261" s="562">
        <f t="shared" ref="H261:I261" si="248">SUM(H262:H265)</f>
        <v>4212</v>
      </c>
      <c r="I261" s="562">
        <f t="shared" si="248"/>
        <v>3224.4441000000006</v>
      </c>
      <c r="J261" s="525">
        <f t="shared" ref="J261:J275" si="249">I261/H261*100</f>
        <v>76.553753561253586</v>
      </c>
    </row>
    <row r="262" spans="1:10" s="37" customFormat="1" ht="30" x14ac:dyDescent="0.25">
      <c r="A262" s="18">
        <v>1</v>
      </c>
      <c r="B262" s="73" t="s">
        <v>84</v>
      </c>
      <c r="C262" s="120">
        <v>4852</v>
      </c>
      <c r="D262" s="113">
        <f t="shared" ref="D262:D270" si="250">ROUND(C262/12*$B$3,0)</f>
        <v>1213</v>
      </c>
      <c r="E262" s="120">
        <v>1166</v>
      </c>
      <c r="F262" s="120">
        <f>E262/D262*100</f>
        <v>96.125309150865618</v>
      </c>
      <c r="G262" s="562">
        <v>11905.906606222221</v>
      </c>
      <c r="H262" s="706">
        <f t="shared" ref="H262:H270" si="251">ROUND(G262/12*$B$3,0)</f>
        <v>2976</v>
      </c>
      <c r="I262" s="562">
        <v>2761.3779800000002</v>
      </c>
      <c r="J262" s="525">
        <f t="shared" si="249"/>
        <v>92.788238575268821</v>
      </c>
    </row>
    <row r="263" spans="1:10" s="37" customFormat="1" ht="30" x14ac:dyDescent="0.25">
      <c r="A263" s="18">
        <v>1</v>
      </c>
      <c r="B263" s="73" t="s">
        <v>85</v>
      </c>
      <c r="C263" s="120">
        <v>1456</v>
      </c>
      <c r="D263" s="113">
        <f t="shared" si="250"/>
        <v>364</v>
      </c>
      <c r="E263" s="120">
        <v>120</v>
      </c>
      <c r="F263" s="120">
        <f>E263/D263*100</f>
        <v>32.967032967032964</v>
      </c>
      <c r="G263" s="562">
        <v>3140.0678399999997</v>
      </c>
      <c r="H263" s="706">
        <f t="shared" si="251"/>
        <v>785</v>
      </c>
      <c r="I263" s="562">
        <v>275.35641999999996</v>
      </c>
      <c r="J263" s="525">
        <f t="shared" si="249"/>
        <v>35.077250955414009</v>
      </c>
    </row>
    <row r="264" spans="1:10" s="37" customFormat="1" ht="45" x14ac:dyDescent="0.25">
      <c r="A264" s="18">
        <v>1</v>
      </c>
      <c r="B264" s="73" t="s">
        <v>125</v>
      </c>
      <c r="C264" s="120">
        <v>74</v>
      </c>
      <c r="D264" s="113">
        <f t="shared" si="250"/>
        <v>19</v>
      </c>
      <c r="E264" s="120">
        <v>5</v>
      </c>
      <c r="F264" s="120">
        <f>E264/D264*100</f>
        <v>26.315789473684209</v>
      </c>
      <c r="G264" s="562">
        <v>463.01740799999999</v>
      </c>
      <c r="H264" s="706">
        <f t="shared" si="251"/>
        <v>116</v>
      </c>
      <c r="I264" s="562">
        <v>31.284949999999998</v>
      </c>
      <c r="J264" s="525">
        <f t="shared" si="249"/>
        <v>26.96978448275862</v>
      </c>
    </row>
    <row r="265" spans="1:10" s="37" customFormat="1" ht="30" x14ac:dyDescent="0.25">
      <c r="A265" s="18">
        <v>1</v>
      </c>
      <c r="B265" s="73" t="s">
        <v>126</v>
      </c>
      <c r="C265" s="120">
        <v>214</v>
      </c>
      <c r="D265" s="113">
        <f t="shared" si="250"/>
        <v>54</v>
      </c>
      <c r="E265" s="120">
        <v>25</v>
      </c>
      <c r="F265" s="120">
        <f t="shared" ref="F265:F269" si="252">E265/D265*100</f>
        <v>46.296296296296298</v>
      </c>
      <c r="G265" s="562">
        <v>1338.996288</v>
      </c>
      <c r="H265" s="706">
        <f t="shared" si="251"/>
        <v>335</v>
      </c>
      <c r="I265" s="562">
        <v>156.42474999999999</v>
      </c>
      <c r="J265" s="525">
        <f t="shared" si="249"/>
        <v>46.693955223880593</v>
      </c>
    </row>
    <row r="266" spans="1:10" s="37" customFormat="1" ht="30" x14ac:dyDescent="0.25">
      <c r="A266" s="18">
        <v>1</v>
      </c>
      <c r="B266" s="74" t="s">
        <v>123</v>
      </c>
      <c r="C266" s="120">
        <f>SUM(C267:C271)</f>
        <v>18127</v>
      </c>
      <c r="D266" s="120">
        <f t="shared" ref="D266:I266" si="253">SUM(D267:D271)</f>
        <v>4532</v>
      </c>
      <c r="E266" s="120">
        <f t="shared" si="253"/>
        <v>1785</v>
      </c>
      <c r="F266" s="120">
        <f t="shared" si="252"/>
        <v>39.386584289496909</v>
      </c>
      <c r="G266" s="513">
        <f>SUM(G267:G271)</f>
        <v>34030.404000000002</v>
      </c>
      <c r="H266" s="513">
        <f t="shared" si="253"/>
        <v>8508</v>
      </c>
      <c r="I266" s="513">
        <f t="shared" si="253"/>
        <v>5872.9903100000001</v>
      </c>
      <c r="J266" s="525">
        <f t="shared" si="249"/>
        <v>69.029035143394452</v>
      </c>
    </row>
    <row r="267" spans="1:10" s="37" customFormat="1" ht="30" x14ac:dyDescent="0.25">
      <c r="A267" s="18">
        <v>1</v>
      </c>
      <c r="B267" s="73" t="s">
        <v>119</v>
      </c>
      <c r="C267" s="120">
        <v>8500</v>
      </c>
      <c r="D267" s="113">
        <f t="shared" si="250"/>
        <v>2125</v>
      </c>
      <c r="E267" s="120">
        <v>151</v>
      </c>
      <c r="F267" s="120">
        <f t="shared" si="252"/>
        <v>7.105882352941177</v>
      </c>
      <c r="G267" s="562">
        <v>14907.895</v>
      </c>
      <c r="H267" s="706">
        <f t="shared" si="251"/>
        <v>3727</v>
      </c>
      <c r="I267" s="562">
        <v>270.07909000000001</v>
      </c>
      <c r="J267" s="525">
        <f t="shared" si="249"/>
        <v>7.2465546015562117</v>
      </c>
    </row>
    <row r="268" spans="1:10" s="37" customFormat="1" ht="60" x14ac:dyDescent="0.25">
      <c r="A268" s="18">
        <v>1</v>
      </c>
      <c r="B268" s="73" t="s">
        <v>130</v>
      </c>
      <c r="C268" s="120">
        <v>6400</v>
      </c>
      <c r="D268" s="113">
        <f t="shared" si="250"/>
        <v>1600</v>
      </c>
      <c r="E268" s="120">
        <v>1326</v>
      </c>
      <c r="F268" s="120">
        <f t="shared" si="252"/>
        <v>82.875</v>
      </c>
      <c r="G268" s="562">
        <v>14527.788500000001</v>
      </c>
      <c r="H268" s="706">
        <f t="shared" si="251"/>
        <v>3632</v>
      </c>
      <c r="I268" s="562">
        <v>5263.3858399999999</v>
      </c>
      <c r="J268" s="525">
        <f t="shared" si="249"/>
        <v>144.91701101321587</v>
      </c>
    </row>
    <row r="269" spans="1:10" s="37" customFormat="1" ht="45" x14ac:dyDescent="0.25">
      <c r="A269" s="18">
        <v>1</v>
      </c>
      <c r="B269" s="73" t="s">
        <v>120</v>
      </c>
      <c r="C269" s="120">
        <v>2077</v>
      </c>
      <c r="D269" s="113">
        <f t="shared" si="250"/>
        <v>519</v>
      </c>
      <c r="E269" s="120">
        <v>260</v>
      </c>
      <c r="F269" s="120">
        <f t="shared" si="252"/>
        <v>50.096339113680152</v>
      </c>
      <c r="G269" s="562">
        <v>2099.8470000000002</v>
      </c>
      <c r="H269" s="706">
        <f t="shared" si="251"/>
        <v>525</v>
      </c>
      <c r="I269" s="562">
        <v>244.43358000000001</v>
      </c>
      <c r="J269" s="525">
        <f t="shared" si="249"/>
        <v>46.558777142857146</v>
      </c>
    </row>
    <row r="270" spans="1:10" s="37" customFormat="1" ht="30" x14ac:dyDescent="0.25">
      <c r="A270" s="18">
        <v>1</v>
      </c>
      <c r="B270" s="73" t="s">
        <v>87</v>
      </c>
      <c r="C270" s="120">
        <v>500</v>
      </c>
      <c r="D270" s="113">
        <f t="shared" si="250"/>
        <v>125</v>
      </c>
      <c r="E270" s="120">
        <v>25</v>
      </c>
      <c r="F270" s="120">
        <f>E270/D270*100</f>
        <v>20</v>
      </c>
      <c r="G270" s="562">
        <v>2000.425</v>
      </c>
      <c r="H270" s="706">
        <f t="shared" si="251"/>
        <v>500</v>
      </c>
      <c r="I270" s="562">
        <v>77.59593000000001</v>
      </c>
      <c r="J270" s="525">
        <f t="shared" si="249"/>
        <v>15.519186000000001</v>
      </c>
    </row>
    <row r="271" spans="1:10" s="37" customFormat="1" ht="30" x14ac:dyDescent="0.25">
      <c r="A271" s="18">
        <v>1</v>
      </c>
      <c r="B271" s="73" t="s">
        <v>88</v>
      </c>
      <c r="C271" s="120">
        <v>650</v>
      </c>
      <c r="D271" s="113">
        <f t="shared" ref="D271" si="254">ROUND(C271/12*$B$3,0)</f>
        <v>163</v>
      </c>
      <c r="E271" s="120">
        <v>23</v>
      </c>
      <c r="F271" s="120">
        <f t="shared" ref="F271" si="255">E271/D271*100</f>
        <v>14.110429447852759</v>
      </c>
      <c r="G271" s="562">
        <v>494.44850000000008</v>
      </c>
      <c r="H271" s="706">
        <f>ROUND(G271/12*$B$3,0)</f>
        <v>124</v>
      </c>
      <c r="I271" s="562">
        <v>17.495870000000004</v>
      </c>
      <c r="J271" s="525">
        <f t="shared" si="249"/>
        <v>14.109572580645164</v>
      </c>
    </row>
    <row r="272" spans="1:10" s="37" customFormat="1" ht="30" x14ac:dyDescent="0.25">
      <c r="A272" s="18"/>
      <c r="B272" s="727" t="s">
        <v>139</v>
      </c>
      <c r="C272" s="120">
        <v>16900</v>
      </c>
      <c r="D272" s="113">
        <f t="shared" ref="D272:D274" si="256">ROUND(C272/12*$B$3,0)</f>
        <v>4225</v>
      </c>
      <c r="E272" s="120">
        <v>2751</v>
      </c>
      <c r="F272" s="120">
        <f t="shared" ref="F272:F274" si="257">E272/D272*100</f>
        <v>65.112426035502963</v>
      </c>
      <c r="G272" s="562">
        <v>13037.674000000001</v>
      </c>
      <c r="H272" s="706">
        <f t="shared" ref="H272:H274" si="258">ROUND(G272/12*$B$3,0)</f>
        <v>3259</v>
      </c>
      <c r="I272" s="562">
        <v>2119.1999999999998</v>
      </c>
      <c r="J272" s="525">
        <f t="shared" ref="J272" si="259">I272/H272*100</f>
        <v>65.026081620128878</v>
      </c>
    </row>
    <row r="273" spans="1:249" s="37" customFormat="1" ht="30" x14ac:dyDescent="0.25">
      <c r="A273" s="18"/>
      <c r="B273" s="752" t="s">
        <v>140</v>
      </c>
      <c r="C273" s="120">
        <v>910</v>
      </c>
      <c r="D273" s="113">
        <f t="shared" si="256"/>
        <v>228</v>
      </c>
      <c r="E273" s="120">
        <v>411</v>
      </c>
      <c r="F273" s="120">
        <f t="shared" si="257"/>
        <v>180.26315789473685</v>
      </c>
      <c r="G273" s="562"/>
      <c r="H273" s="706">
        <f t="shared" si="258"/>
        <v>0</v>
      </c>
      <c r="I273" s="562"/>
      <c r="J273" s="525"/>
    </row>
    <row r="274" spans="1:249" s="37" customFormat="1" ht="30.75" thickBot="1" x14ac:dyDescent="0.3">
      <c r="A274" s="18"/>
      <c r="B274" s="727" t="s">
        <v>141</v>
      </c>
      <c r="C274" s="120">
        <v>50</v>
      </c>
      <c r="D274" s="113">
        <f t="shared" si="256"/>
        <v>13</v>
      </c>
      <c r="E274" s="120">
        <v>96</v>
      </c>
      <c r="F274" s="120">
        <f t="shared" si="257"/>
        <v>738.46153846153845</v>
      </c>
      <c r="G274" s="562"/>
      <c r="H274" s="706">
        <f t="shared" si="258"/>
        <v>0</v>
      </c>
      <c r="I274" s="562"/>
      <c r="J274" s="525"/>
    </row>
    <row r="275" spans="1:249" s="37" customFormat="1" ht="16.5" customHeight="1" thickBot="1" x14ac:dyDescent="0.3">
      <c r="A275" s="18">
        <v>1</v>
      </c>
      <c r="B275" s="225" t="s">
        <v>3</v>
      </c>
      <c r="C275" s="24"/>
      <c r="D275" s="24"/>
      <c r="E275" s="24"/>
      <c r="F275" s="24"/>
      <c r="G275" s="539">
        <f>G266+G261+G272</f>
        <v>63916.066142222218</v>
      </c>
      <c r="H275" s="539">
        <f t="shared" ref="H275:I275" si="260">H266+H261+H272</f>
        <v>15979</v>
      </c>
      <c r="I275" s="539">
        <f t="shared" si="260"/>
        <v>11216.634410000002</v>
      </c>
      <c r="J275" s="524">
        <f t="shared" si="249"/>
        <v>70.196097440390531</v>
      </c>
    </row>
    <row r="276" spans="1:249" x14ac:dyDescent="0.25">
      <c r="A276" s="18">
        <v>1</v>
      </c>
      <c r="B276" s="282" t="s">
        <v>107</v>
      </c>
      <c r="C276" s="283"/>
      <c r="D276" s="283"/>
      <c r="E276" s="283"/>
      <c r="F276" s="283"/>
      <c r="G276" s="563"/>
      <c r="H276" s="563"/>
      <c r="I276" s="563"/>
      <c r="J276" s="563"/>
    </row>
    <row r="277" spans="1:249" s="10" customFormat="1" ht="30" x14ac:dyDescent="0.25">
      <c r="A277" s="18">
        <v>1</v>
      </c>
      <c r="B277" s="249" t="s">
        <v>131</v>
      </c>
      <c r="C277" s="361">
        <f t="shared" ref="C277:F277" si="261">C261</f>
        <v>6596</v>
      </c>
      <c r="D277" s="361">
        <f t="shared" si="261"/>
        <v>1650</v>
      </c>
      <c r="E277" s="361">
        <f t="shared" si="261"/>
        <v>1316</v>
      </c>
      <c r="F277" s="361">
        <f t="shared" si="261"/>
        <v>79.757575757575765</v>
      </c>
      <c r="G277" s="564">
        <f t="shared" ref="G277:G287" si="262">G261</f>
        <v>16847.988142222221</v>
      </c>
      <c r="H277" s="564">
        <f t="shared" ref="H277:J277" si="263">H261</f>
        <v>4212</v>
      </c>
      <c r="I277" s="564">
        <f t="shared" si="263"/>
        <v>3224.4441000000006</v>
      </c>
      <c r="J277" s="564">
        <f t="shared" si="263"/>
        <v>76.553753561253586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47" t="s">
        <v>84</v>
      </c>
      <c r="C278" s="361">
        <f t="shared" ref="C278:F278" si="264">C262</f>
        <v>4852</v>
      </c>
      <c r="D278" s="361">
        <f t="shared" si="264"/>
        <v>1213</v>
      </c>
      <c r="E278" s="361">
        <f t="shared" si="264"/>
        <v>1166</v>
      </c>
      <c r="F278" s="361">
        <f t="shared" si="264"/>
        <v>96.125309150865618</v>
      </c>
      <c r="G278" s="564">
        <f t="shared" si="262"/>
        <v>11905.906606222221</v>
      </c>
      <c r="H278" s="564">
        <f t="shared" ref="H278:J278" si="265">H262</f>
        <v>2976</v>
      </c>
      <c r="I278" s="564">
        <f t="shared" si="265"/>
        <v>2761.3779800000002</v>
      </c>
      <c r="J278" s="564">
        <f t="shared" si="265"/>
        <v>92.788238575268821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47" t="s">
        <v>85</v>
      </c>
      <c r="C279" s="361">
        <f t="shared" ref="C279:F279" si="266">C263</f>
        <v>1456</v>
      </c>
      <c r="D279" s="361">
        <f t="shared" si="266"/>
        <v>364</v>
      </c>
      <c r="E279" s="361">
        <f t="shared" si="266"/>
        <v>120</v>
      </c>
      <c r="F279" s="361">
        <f t="shared" si="266"/>
        <v>32.967032967032964</v>
      </c>
      <c r="G279" s="564">
        <f t="shared" si="262"/>
        <v>3140.0678399999997</v>
      </c>
      <c r="H279" s="564">
        <f t="shared" ref="H279:J279" si="267">H263</f>
        <v>785</v>
      </c>
      <c r="I279" s="564">
        <f t="shared" si="267"/>
        <v>275.35641999999996</v>
      </c>
      <c r="J279" s="564">
        <f t="shared" si="267"/>
        <v>35.077250955414009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47" t="s">
        <v>125</v>
      </c>
      <c r="C280" s="361">
        <f t="shared" ref="C280:F280" si="268">C264</f>
        <v>74</v>
      </c>
      <c r="D280" s="361">
        <f t="shared" si="268"/>
        <v>19</v>
      </c>
      <c r="E280" s="361">
        <f t="shared" si="268"/>
        <v>5</v>
      </c>
      <c r="F280" s="361">
        <f t="shared" si="268"/>
        <v>26.315789473684209</v>
      </c>
      <c r="G280" s="564">
        <f t="shared" si="262"/>
        <v>463.01740799999999</v>
      </c>
      <c r="H280" s="564">
        <f t="shared" ref="H280:J280" si="269">H264</f>
        <v>116</v>
      </c>
      <c r="I280" s="564">
        <f t="shared" si="269"/>
        <v>31.284949999999998</v>
      </c>
      <c r="J280" s="564">
        <f t="shared" si="269"/>
        <v>26.96978448275862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47" t="s">
        <v>126</v>
      </c>
      <c r="C281" s="361">
        <f t="shared" ref="C281:F281" si="270">C265</f>
        <v>214</v>
      </c>
      <c r="D281" s="361">
        <f t="shared" si="270"/>
        <v>54</v>
      </c>
      <c r="E281" s="361">
        <f t="shared" si="270"/>
        <v>25</v>
      </c>
      <c r="F281" s="361">
        <f t="shared" si="270"/>
        <v>46.296296296296298</v>
      </c>
      <c r="G281" s="564">
        <f t="shared" si="262"/>
        <v>1338.996288</v>
      </c>
      <c r="H281" s="564">
        <f t="shared" ref="H281:J281" si="271">H265</f>
        <v>335</v>
      </c>
      <c r="I281" s="564">
        <f t="shared" si="271"/>
        <v>156.42474999999999</v>
      </c>
      <c r="J281" s="564">
        <f t="shared" si="271"/>
        <v>46.693955223880593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9" t="s">
        <v>123</v>
      </c>
      <c r="C282" s="361">
        <f t="shared" ref="C282:F282" si="272">C266</f>
        <v>18127</v>
      </c>
      <c r="D282" s="361">
        <f t="shared" si="272"/>
        <v>4532</v>
      </c>
      <c r="E282" s="361">
        <f t="shared" si="272"/>
        <v>1785</v>
      </c>
      <c r="F282" s="361">
        <f t="shared" si="272"/>
        <v>39.386584289496909</v>
      </c>
      <c r="G282" s="564">
        <f t="shared" si="262"/>
        <v>34030.404000000002</v>
      </c>
      <c r="H282" s="564">
        <f t="shared" ref="H282:J282" si="273">H266</f>
        <v>8508</v>
      </c>
      <c r="I282" s="564">
        <f t="shared" si="273"/>
        <v>5872.9903100000001</v>
      </c>
      <c r="J282" s="564">
        <f t="shared" si="273"/>
        <v>69.029035143394452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47" t="s">
        <v>119</v>
      </c>
      <c r="C283" s="361">
        <f t="shared" ref="C283:F283" si="274">C267</f>
        <v>8500</v>
      </c>
      <c r="D283" s="361">
        <f t="shared" si="274"/>
        <v>2125</v>
      </c>
      <c r="E283" s="361">
        <f t="shared" si="274"/>
        <v>151</v>
      </c>
      <c r="F283" s="361">
        <f t="shared" si="274"/>
        <v>7.105882352941177</v>
      </c>
      <c r="G283" s="564">
        <f t="shared" si="262"/>
        <v>14907.895</v>
      </c>
      <c r="H283" s="564">
        <f t="shared" ref="H283:J287" si="275">H267</f>
        <v>3727</v>
      </c>
      <c r="I283" s="564">
        <f t="shared" si="275"/>
        <v>270.07909000000001</v>
      </c>
      <c r="J283" s="564">
        <f t="shared" si="275"/>
        <v>7.2465546015562117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47" t="s">
        <v>86</v>
      </c>
      <c r="C284" s="361">
        <f t="shared" ref="C284:F284" si="276">C268</f>
        <v>6400</v>
      </c>
      <c r="D284" s="361">
        <f t="shared" si="276"/>
        <v>1600</v>
      </c>
      <c r="E284" s="361">
        <f t="shared" si="276"/>
        <v>1326</v>
      </c>
      <c r="F284" s="361">
        <f t="shared" si="276"/>
        <v>82.875</v>
      </c>
      <c r="G284" s="564">
        <f t="shared" si="262"/>
        <v>14527.788500000001</v>
      </c>
      <c r="H284" s="564">
        <f t="shared" si="275"/>
        <v>3632</v>
      </c>
      <c r="I284" s="564">
        <f t="shared" si="275"/>
        <v>5263.3858399999999</v>
      </c>
      <c r="J284" s="564">
        <f t="shared" si="275"/>
        <v>144.91701101321587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47" t="s">
        <v>120</v>
      </c>
      <c r="C285" s="361">
        <f t="shared" ref="C285:F285" si="277">C269</f>
        <v>2077</v>
      </c>
      <c r="D285" s="361">
        <f t="shared" si="277"/>
        <v>519</v>
      </c>
      <c r="E285" s="361">
        <f t="shared" si="277"/>
        <v>260</v>
      </c>
      <c r="F285" s="361">
        <f t="shared" si="277"/>
        <v>50.096339113680152</v>
      </c>
      <c r="G285" s="564">
        <f t="shared" si="262"/>
        <v>2099.8470000000002</v>
      </c>
      <c r="H285" s="564">
        <f t="shared" si="275"/>
        <v>525</v>
      </c>
      <c r="I285" s="564">
        <f t="shared" si="275"/>
        <v>244.43358000000001</v>
      </c>
      <c r="J285" s="564">
        <f t="shared" si="275"/>
        <v>46.558777142857146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47" t="s">
        <v>87</v>
      </c>
      <c r="C286" s="361">
        <f t="shared" ref="C286:F286" si="278">C270</f>
        <v>500</v>
      </c>
      <c r="D286" s="361">
        <f t="shared" si="278"/>
        <v>125</v>
      </c>
      <c r="E286" s="361">
        <f t="shared" si="278"/>
        <v>25</v>
      </c>
      <c r="F286" s="361">
        <f t="shared" si="278"/>
        <v>20</v>
      </c>
      <c r="G286" s="564">
        <f t="shared" si="262"/>
        <v>2000.425</v>
      </c>
      <c r="H286" s="564">
        <f t="shared" si="275"/>
        <v>500</v>
      </c>
      <c r="I286" s="564">
        <f t="shared" si="275"/>
        <v>77.59593000000001</v>
      </c>
      <c r="J286" s="564">
        <f t="shared" si="275"/>
        <v>15.519186000000001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47" t="s">
        <v>88</v>
      </c>
      <c r="C287" s="361">
        <f t="shared" ref="C287:F287" si="279">C271</f>
        <v>650</v>
      </c>
      <c r="D287" s="361">
        <f t="shared" si="279"/>
        <v>163</v>
      </c>
      <c r="E287" s="361">
        <f t="shared" si="279"/>
        <v>23</v>
      </c>
      <c r="F287" s="361">
        <f t="shared" si="279"/>
        <v>14.110429447852759</v>
      </c>
      <c r="G287" s="564">
        <f t="shared" si="262"/>
        <v>494.44850000000008</v>
      </c>
      <c r="H287" s="564">
        <f t="shared" si="275"/>
        <v>124</v>
      </c>
      <c r="I287" s="564">
        <f t="shared" si="275"/>
        <v>17.495870000000004</v>
      </c>
      <c r="J287" s="564">
        <f t="shared" si="275"/>
        <v>14.109572580645164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47" t="s">
        <v>139</v>
      </c>
      <c r="C288" s="361">
        <f>SUM(C272)</f>
        <v>16900</v>
      </c>
      <c r="D288" s="361">
        <f t="shared" ref="D288:J288" si="280">SUM(D272)</f>
        <v>4225</v>
      </c>
      <c r="E288" s="361">
        <f t="shared" si="280"/>
        <v>2751</v>
      </c>
      <c r="F288" s="361">
        <f t="shared" si="280"/>
        <v>65.112426035502963</v>
      </c>
      <c r="G288" s="361">
        <f t="shared" si="280"/>
        <v>13037.674000000001</v>
      </c>
      <c r="H288" s="361">
        <f t="shared" si="280"/>
        <v>3259</v>
      </c>
      <c r="I288" s="361">
        <f t="shared" si="280"/>
        <v>2119.1999999999998</v>
      </c>
      <c r="J288" s="361">
        <f t="shared" si="280"/>
        <v>65.026081620128878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47" t="s">
        <v>140</v>
      </c>
      <c r="C289" s="361">
        <f>SUM(C273)</f>
        <v>910</v>
      </c>
      <c r="D289" s="361">
        <f t="shared" ref="D289:J289" si="281">SUM(D273)</f>
        <v>228</v>
      </c>
      <c r="E289" s="361">
        <f t="shared" si="281"/>
        <v>411</v>
      </c>
      <c r="F289" s="361">
        <f t="shared" si="281"/>
        <v>180.26315789473685</v>
      </c>
      <c r="G289" s="361">
        <f t="shared" si="281"/>
        <v>0</v>
      </c>
      <c r="H289" s="361">
        <f t="shared" si="281"/>
        <v>0</v>
      </c>
      <c r="I289" s="361">
        <f t="shared" si="281"/>
        <v>0</v>
      </c>
      <c r="J289" s="361">
        <f t="shared" si="281"/>
        <v>0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47" t="s">
        <v>141</v>
      </c>
      <c r="C290" s="361">
        <f>SUM(C274)</f>
        <v>50</v>
      </c>
      <c r="D290" s="361">
        <f t="shared" ref="D290:J290" si="282">SUM(D274)</f>
        <v>13</v>
      </c>
      <c r="E290" s="361">
        <f t="shared" si="282"/>
        <v>96</v>
      </c>
      <c r="F290" s="361">
        <f t="shared" si="282"/>
        <v>738.46153846153845</v>
      </c>
      <c r="G290" s="361">
        <f t="shared" si="282"/>
        <v>0</v>
      </c>
      <c r="H290" s="361">
        <f t="shared" si="282"/>
        <v>0</v>
      </c>
      <c r="I290" s="361">
        <f t="shared" si="282"/>
        <v>0</v>
      </c>
      <c r="J290" s="361">
        <f t="shared" si="282"/>
        <v>0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85" t="s">
        <v>118</v>
      </c>
      <c r="C291" s="284">
        <f t="shared" ref="C291:F291" si="283">C275</f>
        <v>0</v>
      </c>
      <c r="D291" s="284">
        <f t="shared" si="283"/>
        <v>0</v>
      </c>
      <c r="E291" s="284">
        <f t="shared" si="283"/>
        <v>0</v>
      </c>
      <c r="F291" s="284">
        <f t="shared" si="283"/>
        <v>0</v>
      </c>
      <c r="G291" s="565">
        <f t="shared" ref="G291:J291" si="284">G275</f>
        <v>63916.066142222218</v>
      </c>
      <c r="H291" s="565">
        <f t="shared" si="284"/>
        <v>15979</v>
      </c>
      <c r="I291" s="565">
        <f t="shared" si="284"/>
        <v>11216.634410000002</v>
      </c>
      <c r="J291" s="565">
        <f t="shared" si="284"/>
        <v>70.196097440390531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16</v>
      </c>
      <c r="C292" s="5"/>
      <c r="D292" s="5"/>
      <c r="E292" s="175"/>
      <c r="F292" s="5"/>
      <c r="G292" s="557"/>
      <c r="H292" s="557"/>
      <c r="I292" s="558"/>
      <c r="J292" s="557"/>
    </row>
    <row r="293" spans="1:249" ht="29.25" x14ac:dyDescent="0.25">
      <c r="A293" s="18">
        <v>1</v>
      </c>
      <c r="B293" s="133" t="s">
        <v>54</v>
      </c>
      <c r="C293" s="131"/>
      <c r="D293" s="131"/>
      <c r="E293" s="131"/>
      <c r="F293" s="131"/>
      <c r="G293" s="566"/>
      <c r="H293" s="566"/>
      <c r="I293" s="566"/>
      <c r="J293" s="566"/>
    </row>
    <row r="294" spans="1:249" s="37" customFormat="1" ht="30" x14ac:dyDescent="0.25">
      <c r="A294" s="18">
        <v>1</v>
      </c>
      <c r="B294" s="74" t="s">
        <v>131</v>
      </c>
      <c r="C294" s="120">
        <f>SUM(C295:C298)</f>
        <v>6835</v>
      </c>
      <c r="D294" s="120">
        <f t="shared" ref="D294:E294" si="285">SUM(D295:D298)</f>
        <v>1709</v>
      </c>
      <c r="E294" s="120">
        <f t="shared" si="285"/>
        <v>1988</v>
      </c>
      <c r="F294" s="120">
        <f>E294/D294*100</f>
        <v>116.3253364540667</v>
      </c>
      <c r="G294" s="520">
        <f>SUM(G295:G298)</f>
        <v>16980.619540444444</v>
      </c>
      <c r="H294" s="520">
        <f t="shared" ref="H294:I294" si="286">SUM(H295:H298)</f>
        <v>4246</v>
      </c>
      <c r="I294" s="520">
        <f t="shared" si="286"/>
        <v>3555.6261799999997</v>
      </c>
      <c r="J294" s="520">
        <f t="shared" ref="J294:J308" si="287">I294/H294*100</f>
        <v>83.740607159679698</v>
      </c>
    </row>
    <row r="295" spans="1:249" s="37" customFormat="1" ht="30" x14ac:dyDescent="0.25">
      <c r="A295" s="18">
        <v>1</v>
      </c>
      <c r="B295" s="73" t="s">
        <v>84</v>
      </c>
      <c r="C295" s="120">
        <v>5123</v>
      </c>
      <c r="D295" s="113">
        <f t="shared" ref="D295:D304" si="288">ROUND(C295/12*$B$3,0)</f>
        <v>1281</v>
      </c>
      <c r="E295" s="120">
        <v>1522</v>
      </c>
      <c r="F295" s="120">
        <f>E295/D295*100</f>
        <v>118.81342701014832</v>
      </c>
      <c r="G295" s="520">
        <v>12570.890260444443</v>
      </c>
      <c r="H295" s="706">
        <f t="shared" ref="H295" si="289">ROUND(G295/12*$B$3,0)</f>
        <v>3143</v>
      </c>
      <c r="I295" s="562">
        <v>2886.6680899999997</v>
      </c>
      <c r="J295" s="520">
        <f t="shared" si="287"/>
        <v>91.844355392936677</v>
      </c>
    </row>
    <row r="296" spans="1:249" s="37" customFormat="1" ht="30" x14ac:dyDescent="0.25">
      <c r="A296" s="18">
        <v>1</v>
      </c>
      <c r="B296" s="73" t="s">
        <v>85</v>
      </c>
      <c r="C296" s="120">
        <v>1537</v>
      </c>
      <c r="D296" s="113">
        <f t="shared" si="288"/>
        <v>384</v>
      </c>
      <c r="E296" s="120">
        <v>466</v>
      </c>
      <c r="F296" s="120">
        <f>E296/D296*100</f>
        <v>121.35416666666667</v>
      </c>
      <c r="G296" s="520">
        <v>3314.7556800000002</v>
      </c>
      <c r="H296" s="706">
        <f t="shared" ref="H296:H304" si="290">ROUND(G296/12*$B$3,0)</f>
        <v>829</v>
      </c>
      <c r="I296" s="562">
        <v>710.09451000000001</v>
      </c>
      <c r="J296" s="520">
        <f t="shared" si="287"/>
        <v>85.656756332931238</v>
      </c>
    </row>
    <row r="297" spans="1:249" s="37" customFormat="1" ht="45" x14ac:dyDescent="0.25">
      <c r="A297" s="18">
        <v>1</v>
      </c>
      <c r="B297" s="73" t="s">
        <v>125</v>
      </c>
      <c r="C297" s="120">
        <v>125</v>
      </c>
      <c r="D297" s="113">
        <f t="shared" si="288"/>
        <v>31</v>
      </c>
      <c r="E297" s="120">
        <v>0</v>
      </c>
      <c r="F297" s="120">
        <f>E297/D297*100</f>
        <v>0</v>
      </c>
      <c r="G297" s="520">
        <v>782.12400000000002</v>
      </c>
      <c r="H297" s="706">
        <f t="shared" si="290"/>
        <v>196</v>
      </c>
      <c r="I297" s="562">
        <v>-25</v>
      </c>
      <c r="J297" s="520">
        <f t="shared" si="287"/>
        <v>-12.755102040816327</v>
      </c>
    </row>
    <row r="298" spans="1:249" s="37" customFormat="1" ht="30" x14ac:dyDescent="0.25">
      <c r="A298" s="18">
        <v>1</v>
      </c>
      <c r="B298" s="73" t="s">
        <v>126</v>
      </c>
      <c r="C298" s="120">
        <v>50</v>
      </c>
      <c r="D298" s="113">
        <f t="shared" si="288"/>
        <v>13</v>
      </c>
      <c r="E298" s="120">
        <v>0</v>
      </c>
      <c r="F298" s="120">
        <f t="shared" ref="F298:F304" si="291">E298/D298*100</f>
        <v>0</v>
      </c>
      <c r="G298" s="520">
        <v>312.84960000000001</v>
      </c>
      <c r="H298" s="706">
        <f t="shared" si="290"/>
        <v>78</v>
      </c>
      <c r="I298" s="562">
        <v>-16.136420000000001</v>
      </c>
      <c r="J298" s="520">
        <f t="shared" si="287"/>
        <v>-20.68771794871795</v>
      </c>
    </row>
    <row r="299" spans="1:249" s="37" customFormat="1" ht="30" x14ac:dyDescent="0.25">
      <c r="A299" s="18">
        <v>1</v>
      </c>
      <c r="B299" s="74" t="s">
        <v>123</v>
      </c>
      <c r="C299" s="120">
        <f>SUM(C300:C304)</f>
        <v>13984</v>
      </c>
      <c r="D299" s="120">
        <f t="shared" ref="D299:I299" si="292">SUM(D300:D304)</f>
        <v>3497</v>
      </c>
      <c r="E299" s="120">
        <f t="shared" si="292"/>
        <v>1963</v>
      </c>
      <c r="F299" s="120">
        <f t="shared" si="291"/>
        <v>56.133828996282531</v>
      </c>
      <c r="G299" s="513">
        <f t="shared" si="292"/>
        <v>26922.216500000002</v>
      </c>
      <c r="H299" s="513">
        <f t="shared" si="292"/>
        <v>6731</v>
      </c>
      <c r="I299" s="513">
        <f t="shared" si="292"/>
        <v>4644.5036099999998</v>
      </c>
      <c r="J299" s="520">
        <f t="shared" si="287"/>
        <v>69.001687862130439</v>
      </c>
    </row>
    <row r="300" spans="1:249" s="37" customFormat="1" ht="30" x14ac:dyDescent="0.25">
      <c r="A300" s="18">
        <v>1</v>
      </c>
      <c r="B300" s="73" t="s">
        <v>119</v>
      </c>
      <c r="C300" s="120">
        <v>300</v>
      </c>
      <c r="D300" s="113">
        <f t="shared" si="288"/>
        <v>75</v>
      </c>
      <c r="E300" s="120">
        <v>47</v>
      </c>
      <c r="F300" s="120">
        <f t="shared" si="291"/>
        <v>62.666666666666671</v>
      </c>
      <c r="G300" s="520">
        <v>526.16099999999994</v>
      </c>
      <c r="H300" s="706">
        <f t="shared" si="290"/>
        <v>132</v>
      </c>
      <c r="I300" s="520">
        <v>86.131050000000002</v>
      </c>
      <c r="J300" s="520">
        <f t="shared" si="287"/>
        <v>65.250795454545454</v>
      </c>
    </row>
    <row r="301" spans="1:249" s="37" customFormat="1" ht="61.5" customHeight="1" x14ac:dyDescent="0.25">
      <c r="A301" s="18">
        <v>1</v>
      </c>
      <c r="B301" s="73" t="s">
        <v>130</v>
      </c>
      <c r="C301" s="120">
        <v>6860</v>
      </c>
      <c r="D301" s="113">
        <f t="shared" si="288"/>
        <v>1715</v>
      </c>
      <c r="E301" s="120">
        <v>986</v>
      </c>
      <c r="F301" s="120">
        <f t="shared" si="291"/>
        <v>57.492711370262398</v>
      </c>
      <c r="G301" s="520">
        <v>18563.877</v>
      </c>
      <c r="H301" s="706">
        <f t="shared" si="290"/>
        <v>4641</v>
      </c>
      <c r="I301" s="562">
        <v>3586.7743399999999</v>
      </c>
      <c r="J301" s="520">
        <f t="shared" si="287"/>
        <v>77.284514975220858</v>
      </c>
    </row>
    <row r="302" spans="1:249" s="37" customFormat="1" ht="44.25" customHeight="1" x14ac:dyDescent="0.25">
      <c r="A302" s="18">
        <v>1</v>
      </c>
      <c r="B302" s="73" t="s">
        <v>120</v>
      </c>
      <c r="C302" s="120">
        <v>5374</v>
      </c>
      <c r="D302" s="113">
        <f t="shared" si="288"/>
        <v>1344</v>
      </c>
      <c r="E302" s="120">
        <v>512</v>
      </c>
      <c r="F302" s="120">
        <f t="shared" si="291"/>
        <v>38.095238095238095</v>
      </c>
      <c r="G302" s="520">
        <v>5433.1139999999996</v>
      </c>
      <c r="H302" s="706">
        <f t="shared" si="290"/>
        <v>1358</v>
      </c>
      <c r="I302" s="562">
        <v>547.30056000000002</v>
      </c>
      <c r="J302" s="520">
        <f t="shared" si="287"/>
        <v>40.301955817378499</v>
      </c>
    </row>
    <row r="303" spans="1:249" s="37" customFormat="1" ht="30" x14ac:dyDescent="0.25">
      <c r="A303" s="18">
        <v>1</v>
      </c>
      <c r="B303" s="73" t="s">
        <v>87</v>
      </c>
      <c r="C303" s="120">
        <v>400</v>
      </c>
      <c r="D303" s="113">
        <f t="shared" si="288"/>
        <v>100</v>
      </c>
      <c r="E303" s="120">
        <v>36</v>
      </c>
      <c r="F303" s="120">
        <f t="shared" si="291"/>
        <v>36</v>
      </c>
      <c r="G303" s="520">
        <v>1600.34</v>
      </c>
      <c r="H303" s="706">
        <f t="shared" si="290"/>
        <v>400</v>
      </c>
      <c r="I303" s="562">
        <v>133.71408000000002</v>
      </c>
      <c r="J303" s="520">
        <f t="shared" si="287"/>
        <v>33.428520000000006</v>
      </c>
    </row>
    <row r="304" spans="1:249" s="37" customFormat="1" ht="29.25" customHeight="1" x14ac:dyDescent="0.25">
      <c r="A304" s="18">
        <v>1</v>
      </c>
      <c r="B304" s="73" t="s">
        <v>88</v>
      </c>
      <c r="C304" s="120">
        <v>1050</v>
      </c>
      <c r="D304" s="113">
        <f t="shared" si="288"/>
        <v>263</v>
      </c>
      <c r="E304" s="120">
        <v>382</v>
      </c>
      <c r="F304" s="120">
        <f t="shared" si="291"/>
        <v>145.24714828897339</v>
      </c>
      <c r="G304" s="520">
        <v>798.72450000000003</v>
      </c>
      <c r="H304" s="706">
        <f t="shared" si="290"/>
        <v>200</v>
      </c>
      <c r="I304" s="562">
        <v>290.58357999999998</v>
      </c>
      <c r="J304" s="520">
        <f t="shared" si="287"/>
        <v>145.29178999999999</v>
      </c>
    </row>
    <row r="305" spans="1:249" s="37" customFormat="1" ht="29.25" customHeight="1" x14ac:dyDescent="0.25">
      <c r="A305" s="18"/>
      <c r="B305" s="727" t="s">
        <v>139</v>
      </c>
      <c r="C305" s="120">
        <v>24900</v>
      </c>
      <c r="D305" s="113">
        <f t="shared" ref="D305:D307" si="293">ROUND(C305/12*$B$3,0)</f>
        <v>6225</v>
      </c>
      <c r="E305" s="120">
        <v>3563</v>
      </c>
      <c r="F305" s="120">
        <f t="shared" ref="F305:F307" si="294">E305/D305*100</f>
        <v>57.23694779116466</v>
      </c>
      <c r="G305" s="520">
        <v>19209.353999999999</v>
      </c>
      <c r="H305" s="706">
        <f t="shared" ref="H305:H307" si="295">ROUND(G305/12*$B$3,0)</f>
        <v>4802</v>
      </c>
      <c r="I305" s="562">
        <v>2699.3</v>
      </c>
      <c r="J305" s="520">
        <f t="shared" ref="J305" si="296">I305/H305*100</f>
        <v>56.211995002082475</v>
      </c>
    </row>
    <row r="306" spans="1:249" s="37" customFormat="1" ht="29.25" customHeight="1" x14ac:dyDescent="0.25">
      <c r="A306" s="18"/>
      <c r="B306" s="752" t="s">
        <v>140</v>
      </c>
      <c r="C306" s="120">
        <v>2200</v>
      </c>
      <c r="D306" s="113">
        <f t="shared" si="293"/>
        <v>550</v>
      </c>
      <c r="E306" s="120">
        <v>530</v>
      </c>
      <c r="F306" s="120">
        <f t="shared" si="294"/>
        <v>96.36363636363636</v>
      </c>
      <c r="G306" s="520"/>
      <c r="H306" s="706">
        <f t="shared" si="295"/>
        <v>0</v>
      </c>
      <c r="I306" s="562"/>
      <c r="J306" s="520"/>
    </row>
    <row r="307" spans="1:249" s="37" customFormat="1" ht="29.25" customHeight="1" thickBot="1" x14ac:dyDescent="0.3">
      <c r="A307" s="18"/>
      <c r="B307" s="727" t="s">
        <v>141</v>
      </c>
      <c r="C307" s="120">
        <v>750</v>
      </c>
      <c r="D307" s="113">
        <f t="shared" si="293"/>
        <v>188</v>
      </c>
      <c r="E307" s="120">
        <v>131</v>
      </c>
      <c r="F307" s="120">
        <f t="shared" si="294"/>
        <v>69.680851063829792</v>
      </c>
      <c r="G307" s="520"/>
      <c r="H307" s="706">
        <f t="shared" si="295"/>
        <v>0</v>
      </c>
      <c r="I307" s="562"/>
      <c r="J307" s="520"/>
    </row>
    <row r="308" spans="1:249" s="13" customFormat="1" ht="15" customHeight="1" thickBot="1" x14ac:dyDescent="0.3">
      <c r="A308" s="18">
        <v>1</v>
      </c>
      <c r="B308" s="225" t="s">
        <v>3</v>
      </c>
      <c r="C308" s="24"/>
      <c r="D308" s="24"/>
      <c r="E308" s="24"/>
      <c r="F308" s="24"/>
      <c r="G308" s="524">
        <f>G299+G294+G305</f>
        <v>63112.190040444446</v>
      </c>
      <c r="H308" s="524">
        <f t="shared" ref="H308:I308" si="297">H299+H294+H305</f>
        <v>15779</v>
      </c>
      <c r="I308" s="524">
        <f t="shared" si="297"/>
        <v>10899.429789999998</v>
      </c>
      <c r="J308" s="524">
        <f t="shared" si="287"/>
        <v>69.075542112934912</v>
      </c>
    </row>
    <row r="309" spans="1:249" x14ac:dyDescent="0.25">
      <c r="A309" s="18">
        <v>1</v>
      </c>
      <c r="B309" s="286" t="s">
        <v>13</v>
      </c>
      <c r="C309" s="287"/>
      <c r="D309" s="287"/>
      <c r="E309" s="287"/>
      <c r="F309" s="287"/>
      <c r="G309" s="567"/>
      <c r="H309" s="567"/>
      <c r="I309" s="567"/>
      <c r="J309" s="567"/>
    </row>
    <row r="310" spans="1:249" s="10" customFormat="1" ht="30" x14ac:dyDescent="0.25">
      <c r="A310" s="18">
        <v>1</v>
      </c>
      <c r="B310" s="288" t="s">
        <v>131</v>
      </c>
      <c r="C310" s="362">
        <f t="shared" ref="C310:F310" si="298">C294</f>
        <v>6835</v>
      </c>
      <c r="D310" s="362">
        <f t="shared" si="298"/>
        <v>1709</v>
      </c>
      <c r="E310" s="362">
        <f t="shared" si="298"/>
        <v>1988</v>
      </c>
      <c r="F310" s="362">
        <f t="shared" si="298"/>
        <v>116.3253364540667</v>
      </c>
      <c r="G310" s="568">
        <f t="shared" ref="G310:G320" si="299">G294</f>
        <v>16980.619540444444</v>
      </c>
      <c r="H310" s="568">
        <f t="shared" ref="H310:J310" si="300">H294</f>
        <v>4246</v>
      </c>
      <c r="I310" s="568">
        <f t="shared" si="300"/>
        <v>3555.6261799999997</v>
      </c>
      <c r="J310" s="568">
        <f t="shared" si="300"/>
        <v>83.740607159679698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9" t="s">
        <v>84</v>
      </c>
      <c r="C311" s="362">
        <f t="shared" ref="C311:F311" si="301">C295</f>
        <v>5123</v>
      </c>
      <c r="D311" s="362">
        <f t="shared" si="301"/>
        <v>1281</v>
      </c>
      <c r="E311" s="362">
        <f t="shared" si="301"/>
        <v>1522</v>
      </c>
      <c r="F311" s="362">
        <f t="shared" si="301"/>
        <v>118.81342701014832</v>
      </c>
      <c r="G311" s="568">
        <f t="shared" si="299"/>
        <v>12570.890260444443</v>
      </c>
      <c r="H311" s="568">
        <f t="shared" ref="H311:J311" si="302">H295</f>
        <v>3143</v>
      </c>
      <c r="I311" s="568">
        <f t="shared" si="302"/>
        <v>2886.6680899999997</v>
      </c>
      <c r="J311" s="568">
        <f t="shared" si="302"/>
        <v>91.844355392936677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9" t="s">
        <v>85</v>
      </c>
      <c r="C312" s="362">
        <f t="shared" ref="C312:F312" si="303">C296</f>
        <v>1537</v>
      </c>
      <c r="D312" s="362">
        <f t="shared" si="303"/>
        <v>384</v>
      </c>
      <c r="E312" s="362">
        <f t="shared" si="303"/>
        <v>466</v>
      </c>
      <c r="F312" s="362">
        <f t="shared" si="303"/>
        <v>121.35416666666667</v>
      </c>
      <c r="G312" s="568">
        <f t="shared" si="299"/>
        <v>3314.7556800000002</v>
      </c>
      <c r="H312" s="568">
        <f t="shared" ref="H312:J312" si="304">H296</f>
        <v>829</v>
      </c>
      <c r="I312" s="568">
        <f t="shared" si="304"/>
        <v>710.09451000000001</v>
      </c>
      <c r="J312" s="568">
        <f t="shared" si="304"/>
        <v>85.656756332931238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9" t="s">
        <v>125</v>
      </c>
      <c r="C313" s="362">
        <f t="shared" ref="C313:F313" si="305">C297</f>
        <v>125</v>
      </c>
      <c r="D313" s="362">
        <f t="shared" si="305"/>
        <v>31</v>
      </c>
      <c r="E313" s="362">
        <f t="shared" si="305"/>
        <v>0</v>
      </c>
      <c r="F313" s="362">
        <f t="shared" si="305"/>
        <v>0</v>
      </c>
      <c r="G313" s="568">
        <f t="shared" si="299"/>
        <v>782.12400000000002</v>
      </c>
      <c r="H313" s="568">
        <f t="shared" ref="H313:J313" si="306">H297</f>
        <v>196</v>
      </c>
      <c r="I313" s="568">
        <f t="shared" si="306"/>
        <v>-25</v>
      </c>
      <c r="J313" s="568">
        <f t="shared" si="306"/>
        <v>-12.755102040816327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9" t="s">
        <v>126</v>
      </c>
      <c r="C314" s="362">
        <f t="shared" ref="C314:F314" si="307">C298</f>
        <v>50</v>
      </c>
      <c r="D314" s="362">
        <f t="shared" si="307"/>
        <v>13</v>
      </c>
      <c r="E314" s="362">
        <f t="shared" si="307"/>
        <v>0</v>
      </c>
      <c r="F314" s="362">
        <f t="shared" si="307"/>
        <v>0</v>
      </c>
      <c r="G314" s="568">
        <f t="shared" si="299"/>
        <v>312.84960000000001</v>
      </c>
      <c r="H314" s="568">
        <f t="shared" ref="H314:J314" si="308">H298</f>
        <v>78</v>
      </c>
      <c r="I314" s="568">
        <f t="shared" si="308"/>
        <v>-16.136420000000001</v>
      </c>
      <c r="J314" s="568">
        <f t="shared" si="308"/>
        <v>-20.68771794871795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88" t="s">
        <v>123</v>
      </c>
      <c r="C315" s="362">
        <f t="shared" ref="C315:F315" si="309">C299</f>
        <v>13984</v>
      </c>
      <c r="D315" s="362">
        <f t="shared" si="309"/>
        <v>3497</v>
      </c>
      <c r="E315" s="362">
        <f t="shared" si="309"/>
        <v>1963</v>
      </c>
      <c r="F315" s="362">
        <f t="shared" si="309"/>
        <v>56.133828996282531</v>
      </c>
      <c r="G315" s="568">
        <f t="shared" si="299"/>
        <v>26922.216500000002</v>
      </c>
      <c r="H315" s="568">
        <f t="shared" ref="H315:J315" si="310">H299</f>
        <v>6731</v>
      </c>
      <c r="I315" s="568">
        <f t="shared" si="310"/>
        <v>4644.5036099999998</v>
      </c>
      <c r="J315" s="568">
        <f t="shared" si="310"/>
        <v>69.001687862130439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9" t="s">
        <v>119</v>
      </c>
      <c r="C316" s="362">
        <f t="shared" ref="C316:F316" si="311">C300</f>
        <v>300</v>
      </c>
      <c r="D316" s="362">
        <f t="shared" si="311"/>
        <v>75</v>
      </c>
      <c r="E316" s="362">
        <f t="shared" si="311"/>
        <v>47</v>
      </c>
      <c r="F316" s="362">
        <f t="shared" si="311"/>
        <v>62.666666666666671</v>
      </c>
      <c r="G316" s="568">
        <f t="shared" si="299"/>
        <v>526.16099999999994</v>
      </c>
      <c r="H316" s="568">
        <f t="shared" ref="H316:J320" si="312">H300</f>
        <v>132</v>
      </c>
      <c r="I316" s="568">
        <f t="shared" si="312"/>
        <v>86.131050000000002</v>
      </c>
      <c r="J316" s="568">
        <f t="shared" si="312"/>
        <v>65.250795454545454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9" t="s">
        <v>86</v>
      </c>
      <c r="C317" s="362">
        <f t="shared" ref="C317:F317" si="313">C301</f>
        <v>6860</v>
      </c>
      <c r="D317" s="362">
        <f t="shared" si="313"/>
        <v>1715</v>
      </c>
      <c r="E317" s="362">
        <f t="shared" si="313"/>
        <v>986</v>
      </c>
      <c r="F317" s="362">
        <f t="shared" si="313"/>
        <v>57.492711370262398</v>
      </c>
      <c r="G317" s="568">
        <f t="shared" si="299"/>
        <v>18563.877</v>
      </c>
      <c r="H317" s="568">
        <f t="shared" si="312"/>
        <v>4641</v>
      </c>
      <c r="I317" s="568">
        <f t="shared" si="312"/>
        <v>3586.7743399999999</v>
      </c>
      <c r="J317" s="568">
        <f t="shared" si="312"/>
        <v>77.284514975220858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9" t="s">
        <v>120</v>
      </c>
      <c r="C318" s="362">
        <f t="shared" ref="C318:F318" si="314">C302</f>
        <v>5374</v>
      </c>
      <c r="D318" s="362">
        <f t="shared" si="314"/>
        <v>1344</v>
      </c>
      <c r="E318" s="362">
        <f t="shared" si="314"/>
        <v>512</v>
      </c>
      <c r="F318" s="362">
        <f t="shared" si="314"/>
        <v>38.095238095238095</v>
      </c>
      <c r="G318" s="568">
        <f t="shared" si="299"/>
        <v>5433.1139999999996</v>
      </c>
      <c r="H318" s="568">
        <f t="shared" si="312"/>
        <v>1358</v>
      </c>
      <c r="I318" s="568">
        <f t="shared" si="312"/>
        <v>547.30056000000002</v>
      </c>
      <c r="J318" s="568">
        <f t="shared" si="312"/>
        <v>40.301955817378499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9" t="s">
        <v>87</v>
      </c>
      <c r="C319" s="362">
        <f t="shared" ref="C319:F319" si="315">C303</f>
        <v>400</v>
      </c>
      <c r="D319" s="362">
        <f t="shared" si="315"/>
        <v>100</v>
      </c>
      <c r="E319" s="362">
        <f t="shared" si="315"/>
        <v>36</v>
      </c>
      <c r="F319" s="362">
        <f t="shared" si="315"/>
        <v>36</v>
      </c>
      <c r="G319" s="568">
        <f t="shared" si="299"/>
        <v>1600.34</v>
      </c>
      <c r="H319" s="568">
        <f t="shared" si="312"/>
        <v>400</v>
      </c>
      <c r="I319" s="568">
        <f t="shared" si="312"/>
        <v>133.71408000000002</v>
      </c>
      <c r="J319" s="568">
        <f t="shared" si="312"/>
        <v>33.428520000000006</v>
      </c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9" t="s">
        <v>88</v>
      </c>
      <c r="C320" s="362">
        <f t="shared" ref="C320:F320" si="316">C304</f>
        <v>1050</v>
      </c>
      <c r="D320" s="362">
        <f t="shared" si="316"/>
        <v>263</v>
      </c>
      <c r="E320" s="362">
        <f t="shared" si="316"/>
        <v>382</v>
      </c>
      <c r="F320" s="362">
        <f t="shared" si="316"/>
        <v>145.24714828897339</v>
      </c>
      <c r="G320" s="568">
        <f t="shared" si="299"/>
        <v>798.72450000000003</v>
      </c>
      <c r="H320" s="568">
        <f t="shared" si="312"/>
        <v>200</v>
      </c>
      <c r="I320" s="568">
        <f t="shared" si="312"/>
        <v>290.58357999999998</v>
      </c>
      <c r="J320" s="568">
        <f t="shared" si="312"/>
        <v>145.29178999999999</v>
      </c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9" t="s">
        <v>139</v>
      </c>
      <c r="C321" s="362">
        <f t="shared" ref="C321:J321" si="317">C305</f>
        <v>24900</v>
      </c>
      <c r="D321" s="362">
        <f t="shared" si="317"/>
        <v>6225</v>
      </c>
      <c r="E321" s="362">
        <f t="shared" si="317"/>
        <v>3563</v>
      </c>
      <c r="F321" s="362">
        <f t="shared" si="317"/>
        <v>57.23694779116466</v>
      </c>
      <c r="G321" s="568">
        <f t="shared" si="317"/>
        <v>19209.353999999999</v>
      </c>
      <c r="H321" s="568">
        <f t="shared" si="317"/>
        <v>4802</v>
      </c>
      <c r="I321" s="568">
        <f t="shared" si="317"/>
        <v>2699.3</v>
      </c>
      <c r="J321" s="568">
        <f t="shared" si="317"/>
        <v>56.211995002082475</v>
      </c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9" t="s">
        <v>140</v>
      </c>
      <c r="C322" s="362">
        <f t="shared" ref="C322:J322" si="318">C306</f>
        <v>2200</v>
      </c>
      <c r="D322" s="362">
        <f t="shared" si="318"/>
        <v>550</v>
      </c>
      <c r="E322" s="362">
        <f t="shared" si="318"/>
        <v>530</v>
      </c>
      <c r="F322" s="362">
        <f t="shared" si="318"/>
        <v>96.36363636363636</v>
      </c>
      <c r="G322" s="568">
        <f t="shared" si="318"/>
        <v>0</v>
      </c>
      <c r="H322" s="568">
        <f t="shared" si="318"/>
        <v>0</v>
      </c>
      <c r="I322" s="568">
        <f t="shared" si="318"/>
        <v>0</v>
      </c>
      <c r="J322" s="568">
        <f t="shared" si="318"/>
        <v>0</v>
      </c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9" t="s">
        <v>141</v>
      </c>
      <c r="C323" s="362">
        <f t="shared" ref="C323:J323" si="319">C307</f>
        <v>750</v>
      </c>
      <c r="D323" s="362">
        <f t="shared" si="319"/>
        <v>188</v>
      </c>
      <c r="E323" s="362">
        <f t="shared" si="319"/>
        <v>131</v>
      </c>
      <c r="F323" s="362">
        <f t="shared" si="319"/>
        <v>69.680851063829792</v>
      </c>
      <c r="G323" s="568">
        <f t="shared" si="319"/>
        <v>0</v>
      </c>
      <c r="H323" s="568">
        <f t="shared" si="319"/>
        <v>0</v>
      </c>
      <c r="I323" s="568">
        <f t="shared" si="319"/>
        <v>0</v>
      </c>
      <c r="J323" s="568">
        <f t="shared" si="319"/>
        <v>0</v>
      </c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90" t="s">
        <v>4</v>
      </c>
      <c r="C324" s="363">
        <f t="shared" ref="C324:F324" si="320">C308</f>
        <v>0</v>
      </c>
      <c r="D324" s="363">
        <f t="shared" si="320"/>
        <v>0</v>
      </c>
      <c r="E324" s="363">
        <f t="shared" si="320"/>
        <v>0</v>
      </c>
      <c r="F324" s="363">
        <f t="shared" si="320"/>
        <v>0</v>
      </c>
      <c r="G324" s="569">
        <f t="shared" ref="G324:J324" si="321">G308</f>
        <v>63112.190040444446</v>
      </c>
      <c r="H324" s="569">
        <f t="shared" si="321"/>
        <v>15779</v>
      </c>
      <c r="I324" s="569">
        <f t="shared" si="321"/>
        <v>10899.429789999998</v>
      </c>
      <c r="J324" s="569">
        <f t="shared" si="321"/>
        <v>69.075542112934912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57"/>
      <c r="H325" s="557"/>
      <c r="I325" s="558"/>
      <c r="J325" s="557"/>
    </row>
    <row r="326" spans="1:249" ht="29.25" x14ac:dyDescent="0.25">
      <c r="A326" s="18">
        <v>1</v>
      </c>
      <c r="B326" s="231" t="s">
        <v>82</v>
      </c>
      <c r="C326" s="146"/>
      <c r="D326" s="146"/>
      <c r="E326" s="146"/>
      <c r="F326" s="146"/>
      <c r="G326" s="558"/>
      <c r="H326" s="558"/>
      <c r="I326" s="558"/>
      <c r="J326" s="558"/>
    </row>
    <row r="327" spans="1:249" s="37" customFormat="1" ht="30" x14ac:dyDescent="0.25">
      <c r="A327" s="18">
        <v>1</v>
      </c>
      <c r="B327" s="74" t="s">
        <v>131</v>
      </c>
      <c r="C327" s="120">
        <f>SUM(C328:C331)</f>
        <v>6122</v>
      </c>
      <c r="D327" s="120">
        <f t="shared" ref="D327:E327" si="322">SUM(D328:D331)</f>
        <v>1531</v>
      </c>
      <c r="E327" s="120">
        <f t="shared" si="322"/>
        <v>1401</v>
      </c>
      <c r="F327" s="120">
        <f>E327/D327*100</f>
        <v>91.508817766165905</v>
      </c>
      <c r="G327" s="520">
        <f>SUM(G328:G331)</f>
        <v>15414.323578666666</v>
      </c>
      <c r="H327" s="520">
        <f t="shared" ref="H327:I327" si="323">SUM(H328:H331)</f>
        <v>3854</v>
      </c>
      <c r="I327" s="520">
        <f t="shared" si="323"/>
        <v>3163.77693</v>
      </c>
      <c r="J327" s="520">
        <f>I327/H327*100</f>
        <v>82.090735080435906</v>
      </c>
    </row>
    <row r="328" spans="1:249" s="37" customFormat="1" ht="30" x14ac:dyDescent="0.25">
      <c r="A328" s="18">
        <v>1</v>
      </c>
      <c r="B328" s="73" t="s">
        <v>84</v>
      </c>
      <c r="C328" s="120">
        <v>4530</v>
      </c>
      <c r="D328" s="113">
        <f t="shared" ref="D328:D337" si="324">ROUND(C328/12*$B$3,0)</f>
        <v>1133</v>
      </c>
      <c r="E328" s="120">
        <v>934</v>
      </c>
      <c r="F328" s="120">
        <f>E328/D328*100</f>
        <v>82.436010591350396</v>
      </c>
      <c r="G328" s="520">
        <v>11115.778426666666</v>
      </c>
      <c r="H328" s="706">
        <f t="shared" ref="H328:H337" si="325">ROUND(G328/12*$B$3,0)</f>
        <v>2779</v>
      </c>
      <c r="I328" s="562">
        <v>1767.46145</v>
      </c>
      <c r="J328" s="520">
        <f t="shared" ref="J328:J339" si="326">I328/H328*100</f>
        <v>63.600627923713574</v>
      </c>
    </row>
    <row r="329" spans="1:249" s="37" customFormat="1" ht="38.1" customHeight="1" x14ac:dyDescent="0.25">
      <c r="A329" s="18">
        <v>1</v>
      </c>
      <c r="B329" s="73" t="s">
        <v>85</v>
      </c>
      <c r="C329" s="120">
        <v>1381</v>
      </c>
      <c r="D329" s="113">
        <f t="shared" si="324"/>
        <v>345</v>
      </c>
      <c r="E329" s="120">
        <v>383</v>
      </c>
      <c r="F329" s="120">
        <f>E329/D329*100</f>
        <v>111.01449275362319</v>
      </c>
      <c r="G329" s="520">
        <v>2978.3198399999997</v>
      </c>
      <c r="H329" s="706">
        <f t="shared" si="325"/>
        <v>745</v>
      </c>
      <c r="I329" s="520">
        <v>870.72832000000005</v>
      </c>
      <c r="J329" s="520">
        <f t="shared" si="326"/>
        <v>116.8762845637584</v>
      </c>
    </row>
    <row r="330" spans="1:249" s="37" customFormat="1" ht="49.5" customHeight="1" x14ac:dyDescent="0.25">
      <c r="A330" s="18">
        <v>1</v>
      </c>
      <c r="B330" s="73" t="s">
        <v>125</v>
      </c>
      <c r="C330" s="120">
        <v>81</v>
      </c>
      <c r="D330" s="113">
        <f t="shared" si="324"/>
        <v>20</v>
      </c>
      <c r="E330" s="120">
        <v>52</v>
      </c>
      <c r="F330" s="120">
        <f>E330/D330*100</f>
        <v>260</v>
      </c>
      <c r="G330" s="520">
        <v>506.81635199999999</v>
      </c>
      <c r="H330" s="706">
        <f t="shared" si="325"/>
        <v>127</v>
      </c>
      <c r="I330" s="520">
        <v>325.36347999999998</v>
      </c>
      <c r="J330" s="520">
        <f t="shared" si="326"/>
        <v>256.19171653543305</v>
      </c>
    </row>
    <row r="331" spans="1:249" s="37" customFormat="1" ht="30" x14ac:dyDescent="0.25">
      <c r="A331" s="18">
        <v>1</v>
      </c>
      <c r="B331" s="73" t="s">
        <v>126</v>
      </c>
      <c r="C331" s="120">
        <v>130</v>
      </c>
      <c r="D331" s="113">
        <f t="shared" si="324"/>
        <v>33</v>
      </c>
      <c r="E331" s="120">
        <v>32</v>
      </c>
      <c r="F331" s="120">
        <f t="shared" ref="F331:F333" si="327">E331/D331*100</f>
        <v>96.969696969696969</v>
      </c>
      <c r="G331" s="520">
        <v>813.40896000000009</v>
      </c>
      <c r="H331" s="706">
        <f t="shared" si="325"/>
        <v>203</v>
      </c>
      <c r="I331" s="520">
        <v>200.22368000000003</v>
      </c>
      <c r="J331" s="520">
        <f t="shared" si="326"/>
        <v>98.632354679802972</v>
      </c>
    </row>
    <row r="332" spans="1:249" s="37" customFormat="1" ht="30" x14ac:dyDescent="0.25">
      <c r="A332" s="18">
        <v>1</v>
      </c>
      <c r="B332" s="74" t="s">
        <v>123</v>
      </c>
      <c r="C332" s="120">
        <f>SUM(C333:C337)</f>
        <v>15376</v>
      </c>
      <c r="D332" s="120">
        <f t="shared" ref="D332:I332" si="328">SUM(D333:D337)</f>
        <v>3845</v>
      </c>
      <c r="E332" s="120">
        <f t="shared" si="328"/>
        <v>1654</v>
      </c>
      <c r="F332" s="120">
        <f t="shared" si="327"/>
        <v>43.016905071521457</v>
      </c>
      <c r="G332" s="513">
        <f>SUM(G333:G337)</f>
        <v>29911.455459999997</v>
      </c>
      <c r="H332" s="513">
        <f t="shared" si="328"/>
        <v>7478</v>
      </c>
      <c r="I332" s="513">
        <f t="shared" si="328"/>
        <v>4747.0805199999995</v>
      </c>
      <c r="J332" s="520">
        <f t="shared" si="326"/>
        <v>63.480616742444496</v>
      </c>
    </row>
    <row r="333" spans="1:249" s="37" customFormat="1" ht="30" x14ac:dyDescent="0.25">
      <c r="A333" s="18">
        <v>1</v>
      </c>
      <c r="B333" s="73" t="s">
        <v>119</v>
      </c>
      <c r="C333" s="120">
        <v>4044</v>
      </c>
      <c r="D333" s="113">
        <f t="shared" si="324"/>
        <v>1011</v>
      </c>
      <c r="E333" s="120">
        <v>75</v>
      </c>
      <c r="F333" s="120">
        <f t="shared" si="327"/>
        <v>7.4183976261127587</v>
      </c>
      <c r="G333" s="520">
        <v>7092.6502799999989</v>
      </c>
      <c r="H333" s="706">
        <f t="shared" si="325"/>
        <v>1773</v>
      </c>
      <c r="I333" s="520">
        <v>134.35741999999999</v>
      </c>
      <c r="J333" s="520">
        <f t="shared" si="326"/>
        <v>7.5779706711787922</v>
      </c>
    </row>
    <row r="334" spans="1:249" s="37" customFormat="1" ht="64.5" customHeight="1" x14ac:dyDescent="0.25">
      <c r="A334" s="18">
        <v>1</v>
      </c>
      <c r="B334" s="73" t="s">
        <v>130</v>
      </c>
      <c r="C334" s="120">
        <v>6050</v>
      </c>
      <c r="D334" s="113">
        <f t="shared" si="324"/>
        <v>1513</v>
      </c>
      <c r="E334" s="120">
        <v>1480</v>
      </c>
      <c r="F334" s="120">
        <f t="shared" ref="F334:F337" si="329">E334/D334*100</f>
        <v>97.818902842035698</v>
      </c>
      <c r="G334" s="520">
        <v>16201.355</v>
      </c>
      <c r="H334" s="706">
        <f t="shared" si="325"/>
        <v>4050</v>
      </c>
      <c r="I334" s="520">
        <v>4501.7029599999996</v>
      </c>
      <c r="J334" s="520">
        <f t="shared" si="326"/>
        <v>111.15315950617284</v>
      </c>
    </row>
    <row r="335" spans="1:249" s="37" customFormat="1" ht="45" x14ac:dyDescent="0.25">
      <c r="A335" s="18">
        <v>1</v>
      </c>
      <c r="B335" s="73" t="s">
        <v>120</v>
      </c>
      <c r="C335" s="120">
        <v>4560</v>
      </c>
      <c r="D335" s="113">
        <f t="shared" si="324"/>
        <v>1140</v>
      </c>
      <c r="E335" s="120">
        <v>92</v>
      </c>
      <c r="F335" s="120">
        <f t="shared" si="329"/>
        <v>8.0701754385964914</v>
      </c>
      <c r="G335" s="520">
        <v>4610.16</v>
      </c>
      <c r="H335" s="706">
        <f t="shared" si="325"/>
        <v>1153</v>
      </c>
      <c r="I335" s="520">
        <v>84.346929999999986</v>
      </c>
      <c r="J335" s="520">
        <f t="shared" si="326"/>
        <v>7.3154319167389401</v>
      </c>
    </row>
    <row r="336" spans="1:249" s="37" customFormat="1" ht="30" x14ac:dyDescent="0.25">
      <c r="A336" s="18">
        <v>1</v>
      </c>
      <c r="B336" s="73" t="s">
        <v>87</v>
      </c>
      <c r="C336" s="120">
        <v>450</v>
      </c>
      <c r="D336" s="113">
        <f t="shared" si="324"/>
        <v>113</v>
      </c>
      <c r="E336" s="120">
        <v>7</v>
      </c>
      <c r="F336" s="120">
        <f t="shared" si="329"/>
        <v>6.1946902654867255</v>
      </c>
      <c r="G336" s="520">
        <v>1800.3824999999999</v>
      </c>
      <c r="H336" s="706">
        <f t="shared" si="325"/>
        <v>450</v>
      </c>
      <c r="I336" s="520">
        <v>26.673209999999997</v>
      </c>
      <c r="J336" s="520">
        <f t="shared" si="326"/>
        <v>5.9273799999999994</v>
      </c>
    </row>
    <row r="337" spans="1:249" s="37" customFormat="1" ht="38.1" customHeight="1" x14ac:dyDescent="0.25">
      <c r="A337" s="18">
        <v>1</v>
      </c>
      <c r="B337" s="73" t="s">
        <v>88</v>
      </c>
      <c r="C337" s="120">
        <v>272</v>
      </c>
      <c r="D337" s="113">
        <f t="shared" si="324"/>
        <v>68</v>
      </c>
      <c r="E337" s="120">
        <v>0</v>
      </c>
      <c r="F337" s="120">
        <f t="shared" si="329"/>
        <v>0</v>
      </c>
      <c r="G337" s="520">
        <v>206.90768000000003</v>
      </c>
      <c r="H337" s="706">
        <f t="shared" si="325"/>
        <v>52</v>
      </c>
      <c r="I337" s="520">
        <v>0</v>
      </c>
      <c r="J337" s="520">
        <f t="shared" si="326"/>
        <v>0</v>
      </c>
    </row>
    <row r="338" spans="1:249" s="37" customFormat="1" ht="38.1" customHeight="1" x14ac:dyDescent="0.25">
      <c r="A338" s="18"/>
      <c r="B338" s="727" t="s">
        <v>139</v>
      </c>
      <c r="C338" s="120">
        <v>13899</v>
      </c>
      <c r="D338" s="113">
        <f t="shared" ref="D338" si="330">ROUND(C338/12*$B$3,0)</f>
        <v>3475</v>
      </c>
      <c r="E338" s="120">
        <v>1258</v>
      </c>
      <c r="F338" s="120">
        <f t="shared" ref="F338" si="331">E338/D338*100</f>
        <v>36.201438848920866</v>
      </c>
      <c r="G338" s="520">
        <v>10722.52254</v>
      </c>
      <c r="H338" s="706">
        <f t="shared" ref="H338" si="332">ROUND(G338/12*$B$3,0)</f>
        <v>2681</v>
      </c>
      <c r="I338" s="520">
        <v>970.48004000000003</v>
      </c>
      <c r="J338" s="520">
        <f t="shared" ref="J338" si="333">I338/H338*100</f>
        <v>36.198434912346137</v>
      </c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24">
        <f>G332+G327+G338</f>
        <v>56048.301578666658</v>
      </c>
      <c r="H339" s="524">
        <f t="shared" ref="H339:I339" si="334">H332+H327+H338</f>
        <v>14013</v>
      </c>
      <c r="I339" s="524">
        <f t="shared" si="334"/>
        <v>8881.3374899999999</v>
      </c>
      <c r="J339" s="524">
        <f t="shared" si="326"/>
        <v>63.379272746735168</v>
      </c>
    </row>
    <row r="340" spans="1:249" ht="15" customHeight="1" x14ac:dyDescent="0.25">
      <c r="A340" s="18">
        <v>1</v>
      </c>
      <c r="B340" s="291" t="s">
        <v>51</v>
      </c>
      <c r="C340" s="281"/>
      <c r="D340" s="281"/>
      <c r="E340" s="281"/>
      <c r="F340" s="281"/>
      <c r="G340" s="570"/>
      <c r="H340" s="570"/>
      <c r="I340" s="570"/>
      <c r="J340" s="570"/>
    </row>
    <row r="341" spans="1:249" s="10" customFormat="1" ht="30" x14ac:dyDescent="0.25">
      <c r="A341" s="18">
        <v>1</v>
      </c>
      <c r="B341" s="279" t="s">
        <v>131</v>
      </c>
      <c r="C341" s="364">
        <f t="shared" ref="C341:F341" si="335">C327</f>
        <v>6122</v>
      </c>
      <c r="D341" s="364">
        <f t="shared" si="335"/>
        <v>1531</v>
      </c>
      <c r="E341" s="364">
        <f t="shared" si="335"/>
        <v>1401</v>
      </c>
      <c r="F341" s="364">
        <f t="shared" si="335"/>
        <v>91.508817766165905</v>
      </c>
      <c r="G341" s="571">
        <f t="shared" ref="G341:G352" si="336">G327</f>
        <v>15414.323578666666</v>
      </c>
      <c r="H341" s="571">
        <f t="shared" ref="H341:J341" si="337">H327</f>
        <v>3854</v>
      </c>
      <c r="I341" s="571">
        <f t="shared" si="337"/>
        <v>3163.77693</v>
      </c>
      <c r="J341" s="571">
        <f t="shared" si="337"/>
        <v>82.090735080435906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84</v>
      </c>
      <c r="C342" s="364">
        <f t="shared" ref="C342:F342" si="338">C328</f>
        <v>4530</v>
      </c>
      <c r="D342" s="364">
        <f t="shared" si="338"/>
        <v>1133</v>
      </c>
      <c r="E342" s="364">
        <f t="shared" si="338"/>
        <v>934</v>
      </c>
      <c r="F342" s="364">
        <f t="shared" si="338"/>
        <v>82.436010591350396</v>
      </c>
      <c r="G342" s="571">
        <f t="shared" si="336"/>
        <v>11115.778426666666</v>
      </c>
      <c r="H342" s="571">
        <f t="shared" ref="H342:J342" si="339">H328</f>
        <v>2779</v>
      </c>
      <c r="I342" s="571">
        <f t="shared" si="339"/>
        <v>1767.46145</v>
      </c>
      <c r="J342" s="571">
        <f t="shared" si="339"/>
        <v>63.600627923713574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85</v>
      </c>
      <c r="C343" s="364">
        <f t="shared" ref="C343:F343" si="340">C329</f>
        <v>1381</v>
      </c>
      <c r="D343" s="364">
        <f t="shared" si="340"/>
        <v>345</v>
      </c>
      <c r="E343" s="364">
        <f t="shared" si="340"/>
        <v>383</v>
      </c>
      <c r="F343" s="364">
        <f t="shared" si="340"/>
        <v>111.01449275362319</v>
      </c>
      <c r="G343" s="571">
        <f t="shared" si="336"/>
        <v>2978.3198399999997</v>
      </c>
      <c r="H343" s="571">
        <f t="shared" ref="H343:J343" si="341">H329</f>
        <v>745</v>
      </c>
      <c r="I343" s="571">
        <f t="shared" si="341"/>
        <v>870.72832000000005</v>
      </c>
      <c r="J343" s="571">
        <f t="shared" si="341"/>
        <v>116.8762845637584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125</v>
      </c>
      <c r="C344" s="364">
        <f t="shared" ref="C344:F344" si="342">C330</f>
        <v>81</v>
      </c>
      <c r="D344" s="364">
        <f t="shared" si="342"/>
        <v>20</v>
      </c>
      <c r="E344" s="364">
        <f t="shared" si="342"/>
        <v>52</v>
      </c>
      <c r="F344" s="364">
        <f t="shared" si="342"/>
        <v>260</v>
      </c>
      <c r="G344" s="571">
        <f t="shared" si="336"/>
        <v>506.81635199999999</v>
      </c>
      <c r="H344" s="571">
        <f t="shared" ref="H344:J344" si="343">H330</f>
        <v>127</v>
      </c>
      <c r="I344" s="571">
        <f t="shared" si="343"/>
        <v>325.36347999999998</v>
      </c>
      <c r="J344" s="571">
        <f t="shared" si="343"/>
        <v>256.19171653543305</v>
      </c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126</v>
      </c>
      <c r="C345" s="364">
        <f t="shared" ref="C345:F345" si="344">C331</f>
        <v>130</v>
      </c>
      <c r="D345" s="364">
        <f t="shared" si="344"/>
        <v>33</v>
      </c>
      <c r="E345" s="364">
        <f t="shared" si="344"/>
        <v>32</v>
      </c>
      <c r="F345" s="364">
        <f t="shared" si="344"/>
        <v>96.969696969696969</v>
      </c>
      <c r="G345" s="571">
        <f t="shared" si="336"/>
        <v>813.40896000000009</v>
      </c>
      <c r="H345" s="571">
        <f t="shared" ref="H345:J345" si="345">H331</f>
        <v>203</v>
      </c>
      <c r="I345" s="571">
        <f t="shared" si="345"/>
        <v>200.22368000000003</v>
      </c>
      <c r="J345" s="571">
        <f t="shared" si="345"/>
        <v>98.632354679802972</v>
      </c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9" t="s">
        <v>123</v>
      </c>
      <c r="C346" s="364">
        <f t="shared" ref="C346:F346" si="346">C332</f>
        <v>15376</v>
      </c>
      <c r="D346" s="364">
        <f t="shared" si="346"/>
        <v>3845</v>
      </c>
      <c r="E346" s="364">
        <f t="shared" si="346"/>
        <v>1654</v>
      </c>
      <c r="F346" s="364">
        <f t="shared" si="346"/>
        <v>43.016905071521457</v>
      </c>
      <c r="G346" s="571">
        <f t="shared" si="336"/>
        <v>29911.455459999997</v>
      </c>
      <c r="H346" s="571">
        <f t="shared" ref="H346:J346" si="347">H332</f>
        <v>7478</v>
      </c>
      <c r="I346" s="571">
        <f t="shared" si="347"/>
        <v>4747.0805199999995</v>
      </c>
      <c r="J346" s="571">
        <f t="shared" si="347"/>
        <v>63.480616742444496</v>
      </c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119</v>
      </c>
      <c r="C347" s="364">
        <f t="shared" ref="C347:F347" si="348">C333</f>
        <v>4044</v>
      </c>
      <c r="D347" s="364">
        <f t="shared" si="348"/>
        <v>1011</v>
      </c>
      <c r="E347" s="364">
        <f t="shared" si="348"/>
        <v>75</v>
      </c>
      <c r="F347" s="364">
        <f t="shared" si="348"/>
        <v>7.4183976261127587</v>
      </c>
      <c r="G347" s="571">
        <f t="shared" si="336"/>
        <v>7092.6502799999989</v>
      </c>
      <c r="H347" s="571">
        <f t="shared" ref="H347:J352" si="349">H333</f>
        <v>1773</v>
      </c>
      <c r="I347" s="571">
        <f t="shared" si="349"/>
        <v>134.35741999999999</v>
      </c>
      <c r="J347" s="571">
        <f t="shared" si="349"/>
        <v>7.5779706711787922</v>
      </c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86</v>
      </c>
      <c r="C348" s="364">
        <f t="shared" ref="C348:F348" si="350">C334</f>
        <v>6050</v>
      </c>
      <c r="D348" s="364">
        <f t="shared" si="350"/>
        <v>1513</v>
      </c>
      <c r="E348" s="364">
        <f t="shared" si="350"/>
        <v>1480</v>
      </c>
      <c r="F348" s="364">
        <f t="shared" si="350"/>
        <v>97.818902842035698</v>
      </c>
      <c r="G348" s="571">
        <f t="shared" si="336"/>
        <v>16201.355</v>
      </c>
      <c r="H348" s="571">
        <f t="shared" si="349"/>
        <v>4050</v>
      </c>
      <c r="I348" s="571">
        <f t="shared" si="349"/>
        <v>4501.7029599999996</v>
      </c>
      <c r="J348" s="571">
        <f t="shared" si="349"/>
        <v>111.15315950617284</v>
      </c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120</v>
      </c>
      <c r="C349" s="364">
        <f t="shared" ref="C349:F349" si="351">C335</f>
        <v>4560</v>
      </c>
      <c r="D349" s="364">
        <f t="shared" si="351"/>
        <v>1140</v>
      </c>
      <c r="E349" s="364">
        <f t="shared" si="351"/>
        <v>92</v>
      </c>
      <c r="F349" s="364">
        <f t="shared" si="351"/>
        <v>8.0701754385964914</v>
      </c>
      <c r="G349" s="571">
        <f t="shared" si="336"/>
        <v>4610.16</v>
      </c>
      <c r="H349" s="571">
        <f t="shared" si="349"/>
        <v>1153</v>
      </c>
      <c r="I349" s="571">
        <f t="shared" si="349"/>
        <v>84.346929999999986</v>
      </c>
      <c r="J349" s="571">
        <f t="shared" si="349"/>
        <v>7.3154319167389401</v>
      </c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87</v>
      </c>
      <c r="C350" s="364">
        <f t="shared" ref="C350:F350" si="352">C336</f>
        <v>450</v>
      </c>
      <c r="D350" s="364">
        <f t="shared" si="352"/>
        <v>113</v>
      </c>
      <c r="E350" s="364">
        <f t="shared" si="352"/>
        <v>7</v>
      </c>
      <c r="F350" s="364">
        <f t="shared" si="352"/>
        <v>6.1946902654867255</v>
      </c>
      <c r="G350" s="571">
        <f t="shared" si="336"/>
        <v>1800.3824999999999</v>
      </c>
      <c r="H350" s="571">
        <f t="shared" si="349"/>
        <v>450</v>
      </c>
      <c r="I350" s="571">
        <f t="shared" si="349"/>
        <v>26.673209999999997</v>
      </c>
      <c r="J350" s="571">
        <f t="shared" si="349"/>
        <v>5.9273799999999994</v>
      </c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88</v>
      </c>
      <c r="C351" s="364">
        <f t="shared" ref="C351:F352" si="353">C337</f>
        <v>272</v>
      </c>
      <c r="D351" s="364">
        <f t="shared" si="353"/>
        <v>68</v>
      </c>
      <c r="E351" s="364">
        <f t="shared" si="353"/>
        <v>0</v>
      </c>
      <c r="F351" s="364">
        <f t="shared" si="353"/>
        <v>0</v>
      </c>
      <c r="G351" s="571">
        <f t="shared" si="336"/>
        <v>206.90768000000003</v>
      </c>
      <c r="H351" s="571">
        <f t="shared" si="349"/>
        <v>52</v>
      </c>
      <c r="I351" s="571">
        <f t="shared" si="349"/>
        <v>0</v>
      </c>
      <c r="J351" s="571">
        <f t="shared" si="349"/>
        <v>0</v>
      </c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139</v>
      </c>
      <c r="C352" s="364">
        <f t="shared" si="353"/>
        <v>13899</v>
      </c>
      <c r="D352" s="364">
        <f t="shared" si="353"/>
        <v>3475</v>
      </c>
      <c r="E352" s="364">
        <f t="shared" si="353"/>
        <v>1258</v>
      </c>
      <c r="F352" s="364">
        <f t="shared" si="353"/>
        <v>36.201438848920866</v>
      </c>
      <c r="G352" s="571">
        <f t="shared" si="336"/>
        <v>10722.52254</v>
      </c>
      <c r="H352" s="571">
        <f t="shared" si="349"/>
        <v>2681</v>
      </c>
      <c r="I352" s="571">
        <f t="shared" si="349"/>
        <v>970.48004000000003</v>
      </c>
      <c r="J352" s="571">
        <f t="shared" si="349"/>
        <v>36.198434912346137</v>
      </c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0" x14ac:dyDescent="0.25">
      <c r="A353" s="18">
        <v>1</v>
      </c>
      <c r="B353" s="139" t="s">
        <v>118</v>
      </c>
      <c r="C353" s="365">
        <f t="shared" ref="C353:F353" si="354">C339</f>
        <v>0</v>
      </c>
      <c r="D353" s="365">
        <f t="shared" si="354"/>
        <v>0</v>
      </c>
      <c r="E353" s="365">
        <f t="shared" si="354"/>
        <v>0</v>
      </c>
      <c r="F353" s="365">
        <f t="shared" si="354"/>
        <v>0</v>
      </c>
      <c r="G353" s="572">
        <f t="shared" ref="G353:J353" si="355">G339</f>
        <v>56048.301578666658</v>
      </c>
      <c r="H353" s="572">
        <f t="shared" si="355"/>
        <v>14013</v>
      </c>
      <c r="I353" s="572">
        <f t="shared" si="355"/>
        <v>8881.3374899999999</v>
      </c>
      <c r="J353" s="572">
        <f t="shared" si="355"/>
        <v>63.379272746735168</v>
      </c>
    </row>
    <row r="354" spans="1:10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57"/>
      <c r="H354" s="557"/>
      <c r="I354" s="558"/>
      <c r="J354" s="557"/>
    </row>
    <row r="355" spans="1:10" ht="29.25" x14ac:dyDescent="0.25">
      <c r="A355" s="18">
        <v>1</v>
      </c>
      <c r="B355" s="231" t="s">
        <v>83</v>
      </c>
      <c r="C355" s="145"/>
      <c r="D355" s="145"/>
      <c r="E355" s="145"/>
      <c r="F355" s="145"/>
      <c r="G355" s="713"/>
      <c r="H355" s="713"/>
      <c r="I355" s="573"/>
      <c r="J355" s="713"/>
    </row>
    <row r="356" spans="1:10" s="37" customFormat="1" ht="30" x14ac:dyDescent="0.25">
      <c r="A356" s="18">
        <v>1</v>
      </c>
      <c r="B356" s="74" t="s">
        <v>131</v>
      </c>
      <c r="C356" s="120">
        <f>SUM(C357:C360)</f>
        <v>4143</v>
      </c>
      <c r="D356" s="120">
        <f t="shared" ref="D356:E356" si="356">SUM(D357:D360)</f>
        <v>1036</v>
      </c>
      <c r="E356" s="120">
        <f t="shared" si="356"/>
        <v>840</v>
      </c>
      <c r="F356" s="122">
        <f>E356/D356*100</f>
        <v>81.081081081081081</v>
      </c>
      <c r="G356" s="520">
        <f>SUM(G357:G360)</f>
        <v>10540.718044444444</v>
      </c>
      <c r="H356" s="520">
        <f t="shared" ref="H356:I356" si="357">SUM(H357:H360)</f>
        <v>2635</v>
      </c>
      <c r="I356" s="520">
        <f t="shared" si="357"/>
        <v>2042.1559300000001</v>
      </c>
      <c r="J356" s="520">
        <f t="shared" ref="J356:J368" si="358">I356/H356*100</f>
        <v>77.501173814041749</v>
      </c>
    </row>
    <row r="357" spans="1:10" s="37" customFormat="1" ht="30" x14ac:dyDescent="0.25">
      <c r="A357" s="18">
        <v>1</v>
      </c>
      <c r="B357" s="73" t="s">
        <v>84</v>
      </c>
      <c r="C357" s="120">
        <v>3044</v>
      </c>
      <c r="D357" s="113">
        <f t="shared" ref="D357:D366" si="359">ROUND(C357/12*$B$3,0)</f>
        <v>761</v>
      </c>
      <c r="E357" s="120">
        <v>718</v>
      </c>
      <c r="F357" s="122">
        <f>E357/D357*100</f>
        <v>94.349540078843631</v>
      </c>
      <c r="G357" s="520">
        <v>7469.4104924444446</v>
      </c>
      <c r="H357" s="706">
        <f t="shared" ref="H357" si="360">ROUND(G357/12*$B$3,0)</f>
        <v>1867</v>
      </c>
      <c r="I357" s="520">
        <v>1705.05998</v>
      </c>
      <c r="J357" s="520">
        <f t="shared" si="358"/>
        <v>91.326190680235669</v>
      </c>
    </row>
    <row r="358" spans="1:10" s="37" customFormat="1" ht="30" x14ac:dyDescent="0.25">
      <c r="A358" s="18">
        <v>1</v>
      </c>
      <c r="B358" s="73" t="s">
        <v>85</v>
      </c>
      <c r="C358" s="120">
        <v>928</v>
      </c>
      <c r="D358" s="113">
        <f t="shared" si="359"/>
        <v>232</v>
      </c>
      <c r="E358" s="120">
        <v>106</v>
      </c>
      <c r="F358" s="122">
        <f>E358/D358*100</f>
        <v>45.689655172413794</v>
      </c>
      <c r="G358" s="520">
        <v>2001.3619199999998</v>
      </c>
      <c r="H358" s="706">
        <f t="shared" ref="H358:H366" si="361">ROUND(G358/12*$B$3,0)</f>
        <v>500</v>
      </c>
      <c r="I358" s="520">
        <v>236.98411000000002</v>
      </c>
      <c r="J358" s="520">
        <f t="shared" si="358"/>
        <v>47.396822000000007</v>
      </c>
    </row>
    <row r="359" spans="1:10" s="37" customFormat="1" ht="45" x14ac:dyDescent="0.25">
      <c r="A359" s="18">
        <v>1</v>
      </c>
      <c r="B359" s="73" t="s">
        <v>125</v>
      </c>
      <c r="C359" s="120">
        <v>26</v>
      </c>
      <c r="D359" s="113">
        <f t="shared" si="359"/>
        <v>7</v>
      </c>
      <c r="E359" s="120">
        <v>0</v>
      </c>
      <c r="F359" s="122">
        <f>E359/D359*100</f>
        <v>0</v>
      </c>
      <c r="G359" s="520">
        <v>162.68179200000003</v>
      </c>
      <c r="H359" s="706">
        <f t="shared" si="361"/>
        <v>41</v>
      </c>
      <c r="I359" s="520">
        <v>0</v>
      </c>
      <c r="J359" s="520">
        <f t="shared" si="358"/>
        <v>0</v>
      </c>
    </row>
    <row r="360" spans="1:10" s="37" customFormat="1" ht="30" x14ac:dyDescent="0.25">
      <c r="A360" s="18">
        <v>1</v>
      </c>
      <c r="B360" s="73" t="s">
        <v>126</v>
      </c>
      <c r="C360" s="120">
        <v>145</v>
      </c>
      <c r="D360" s="113">
        <f t="shared" si="359"/>
        <v>36</v>
      </c>
      <c r="E360" s="120">
        <v>16</v>
      </c>
      <c r="F360" s="122">
        <f t="shared" ref="F360:F366" si="362">E360/D360*100</f>
        <v>44.444444444444443</v>
      </c>
      <c r="G360" s="520">
        <v>907.26384000000007</v>
      </c>
      <c r="H360" s="706">
        <f t="shared" si="361"/>
        <v>227</v>
      </c>
      <c r="I360" s="520">
        <v>100.11184</v>
      </c>
      <c r="J360" s="520">
        <f t="shared" si="358"/>
        <v>44.102132158590308</v>
      </c>
    </row>
    <row r="361" spans="1:10" s="37" customFormat="1" ht="30" x14ac:dyDescent="0.25">
      <c r="A361" s="18">
        <v>1</v>
      </c>
      <c r="B361" s="74" t="s">
        <v>123</v>
      </c>
      <c r="C361" s="120">
        <f>SUM(C362:C366)</f>
        <v>10868</v>
      </c>
      <c r="D361" s="120">
        <f t="shared" ref="D361:I361" si="363">SUM(D362:D366)</f>
        <v>2719</v>
      </c>
      <c r="E361" s="120">
        <f t="shared" si="363"/>
        <v>1247</v>
      </c>
      <c r="F361" s="122">
        <f t="shared" si="362"/>
        <v>45.862449429937477</v>
      </c>
      <c r="G361" s="513">
        <f t="shared" si="363"/>
        <v>19256.557579999997</v>
      </c>
      <c r="H361" s="513">
        <f t="shared" si="363"/>
        <v>4814</v>
      </c>
      <c r="I361" s="513">
        <f t="shared" si="363"/>
        <v>2292.0578900000005</v>
      </c>
      <c r="J361" s="520">
        <f t="shared" si="358"/>
        <v>47.612336726215219</v>
      </c>
    </row>
    <row r="362" spans="1:10" s="37" customFormat="1" ht="30" x14ac:dyDescent="0.25">
      <c r="A362" s="18">
        <v>1</v>
      </c>
      <c r="B362" s="73" t="s">
        <v>119</v>
      </c>
      <c r="C362" s="120">
        <v>3002</v>
      </c>
      <c r="D362" s="113">
        <f t="shared" si="359"/>
        <v>751</v>
      </c>
      <c r="E362" s="120">
        <v>357</v>
      </c>
      <c r="F362" s="122">
        <f t="shared" si="362"/>
        <v>47.536617842876169</v>
      </c>
      <c r="G362" s="520">
        <v>5265.1177399999997</v>
      </c>
      <c r="H362" s="706">
        <f t="shared" si="361"/>
        <v>1316</v>
      </c>
      <c r="I362" s="520">
        <v>622.52903000000003</v>
      </c>
      <c r="J362" s="520">
        <f t="shared" si="358"/>
        <v>47.304637537993919</v>
      </c>
    </row>
    <row r="363" spans="1:10" s="37" customFormat="1" ht="60" x14ac:dyDescent="0.25">
      <c r="A363" s="18">
        <v>1</v>
      </c>
      <c r="B363" s="73" t="s">
        <v>130</v>
      </c>
      <c r="C363" s="120">
        <v>4050</v>
      </c>
      <c r="D363" s="113">
        <f t="shared" si="359"/>
        <v>1013</v>
      </c>
      <c r="E363" s="120">
        <v>524</v>
      </c>
      <c r="F363" s="122">
        <f t="shared" si="362"/>
        <v>51.727541954590329</v>
      </c>
      <c r="G363" s="520">
        <v>9997.15</v>
      </c>
      <c r="H363" s="706">
        <f t="shared" si="361"/>
        <v>2499</v>
      </c>
      <c r="I363" s="520">
        <v>1318.6615200000001</v>
      </c>
      <c r="J363" s="520">
        <f t="shared" si="358"/>
        <v>52.767567827130854</v>
      </c>
    </row>
    <row r="364" spans="1:10" s="37" customFormat="1" ht="45" x14ac:dyDescent="0.25">
      <c r="A364" s="18">
        <v>1</v>
      </c>
      <c r="B364" s="73" t="s">
        <v>120</v>
      </c>
      <c r="C364" s="120">
        <v>2160</v>
      </c>
      <c r="D364" s="113">
        <f t="shared" si="359"/>
        <v>540</v>
      </c>
      <c r="E364" s="120">
        <v>358</v>
      </c>
      <c r="F364" s="122">
        <f t="shared" si="362"/>
        <v>66.296296296296305</v>
      </c>
      <c r="G364" s="520">
        <v>2183.7600000000002</v>
      </c>
      <c r="H364" s="706">
        <f t="shared" si="361"/>
        <v>546</v>
      </c>
      <c r="I364" s="520">
        <v>344.78181999999993</v>
      </c>
      <c r="J364" s="520">
        <f t="shared" si="358"/>
        <v>63.146853479853469</v>
      </c>
    </row>
    <row r="365" spans="1:10" s="37" customFormat="1" ht="30" x14ac:dyDescent="0.25">
      <c r="A365" s="18">
        <v>1</v>
      </c>
      <c r="B365" s="73" t="s">
        <v>87</v>
      </c>
      <c r="C365" s="120">
        <v>170</v>
      </c>
      <c r="D365" s="113">
        <f t="shared" si="359"/>
        <v>43</v>
      </c>
      <c r="E365" s="120">
        <v>0</v>
      </c>
      <c r="F365" s="122">
        <f t="shared" si="362"/>
        <v>0</v>
      </c>
      <c r="G365" s="520">
        <v>680.14449999999999</v>
      </c>
      <c r="H365" s="706">
        <f t="shared" si="361"/>
        <v>170</v>
      </c>
      <c r="I365" s="520">
        <v>0</v>
      </c>
      <c r="J365" s="520">
        <f t="shared" si="358"/>
        <v>0</v>
      </c>
    </row>
    <row r="366" spans="1:10" s="37" customFormat="1" ht="30" x14ac:dyDescent="0.25">
      <c r="A366" s="18">
        <v>1</v>
      </c>
      <c r="B366" s="73" t="s">
        <v>88</v>
      </c>
      <c r="C366" s="120">
        <v>1486</v>
      </c>
      <c r="D366" s="113">
        <f t="shared" si="359"/>
        <v>372</v>
      </c>
      <c r="E366" s="120">
        <v>8</v>
      </c>
      <c r="F366" s="122">
        <f t="shared" si="362"/>
        <v>2.1505376344086025</v>
      </c>
      <c r="G366" s="520">
        <v>1130.38534</v>
      </c>
      <c r="H366" s="706">
        <f t="shared" si="361"/>
        <v>283</v>
      </c>
      <c r="I366" s="520">
        <v>6.0855200000000007</v>
      </c>
      <c r="J366" s="520">
        <f t="shared" si="358"/>
        <v>2.150360424028269</v>
      </c>
    </row>
    <row r="367" spans="1:10" s="37" customFormat="1" ht="30.75" thickBot="1" x14ac:dyDescent="0.3">
      <c r="A367" s="18"/>
      <c r="B367" s="727" t="s">
        <v>139</v>
      </c>
      <c r="C367" s="120">
        <v>12099</v>
      </c>
      <c r="D367" s="113">
        <f t="shared" ref="D367" si="364">ROUND(C367/12*$B$3,0)</f>
        <v>3025</v>
      </c>
      <c r="E367" s="120"/>
      <c r="F367" s="122">
        <f t="shared" ref="F367" si="365">E367/D367*100</f>
        <v>0</v>
      </c>
      <c r="G367" s="520">
        <v>9333.8945399999993</v>
      </c>
      <c r="H367" s="706">
        <f t="shared" ref="H367" si="366">ROUND(G367/12*$B$3,0)</f>
        <v>2333</v>
      </c>
      <c r="I367" s="520"/>
      <c r="J367" s="520">
        <f t="shared" ref="J367" si="367">I367/H367*100</f>
        <v>0</v>
      </c>
    </row>
    <row r="368" spans="1:10" s="37" customFormat="1" ht="15.75" thickBot="1" x14ac:dyDescent="0.3">
      <c r="A368" s="18">
        <v>1</v>
      </c>
      <c r="B368" s="225" t="s">
        <v>3</v>
      </c>
      <c r="C368" s="24"/>
      <c r="D368" s="24"/>
      <c r="E368" s="24"/>
      <c r="F368" s="24"/>
      <c r="G368" s="524">
        <f>G361+G356+G367</f>
        <v>39131.17016444444</v>
      </c>
      <c r="H368" s="524">
        <f t="shared" ref="H368:I368" si="368">H361+H356+H367</f>
        <v>9782</v>
      </c>
      <c r="I368" s="524">
        <f t="shared" si="368"/>
        <v>4334.2138200000009</v>
      </c>
      <c r="J368" s="524">
        <f t="shared" si="358"/>
        <v>44.308053772234722</v>
      </c>
    </row>
    <row r="369" spans="1:249" x14ac:dyDescent="0.25">
      <c r="A369" s="18">
        <v>1</v>
      </c>
      <c r="B369" s="292" t="s">
        <v>49</v>
      </c>
      <c r="C369" s="293"/>
      <c r="D369" s="293"/>
      <c r="E369" s="293"/>
      <c r="F369" s="293"/>
      <c r="G369" s="574"/>
      <c r="H369" s="574"/>
      <c r="I369" s="574"/>
      <c r="J369" s="574"/>
    </row>
    <row r="370" spans="1:249" s="10" customFormat="1" ht="30" x14ac:dyDescent="0.25">
      <c r="A370" s="18">
        <v>1</v>
      </c>
      <c r="B370" s="255" t="s">
        <v>131</v>
      </c>
      <c r="C370" s="366">
        <f t="shared" ref="C370:F370" si="369">C356</f>
        <v>4143</v>
      </c>
      <c r="D370" s="366">
        <f t="shared" si="369"/>
        <v>1036</v>
      </c>
      <c r="E370" s="366">
        <f t="shared" si="369"/>
        <v>840</v>
      </c>
      <c r="F370" s="366">
        <f t="shared" si="369"/>
        <v>81.081081081081081</v>
      </c>
      <c r="G370" s="575">
        <f t="shared" ref="G370:G380" si="370">G356</f>
        <v>10540.718044444444</v>
      </c>
      <c r="H370" s="575">
        <f t="shared" ref="H370:J370" si="371">H356</f>
        <v>2635</v>
      </c>
      <c r="I370" s="575">
        <f t="shared" si="371"/>
        <v>2042.1559300000001</v>
      </c>
      <c r="J370" s="575">
        <f t="shared" si="371"/>
        <v>77.501173814041749</v>
      </c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21" t="s">
        <v>84</v>
      </c>
      <c r="C371" s="366">
        <f t="shared" ref="C371:F371" si="372">C357</f>
        <v>3044</v>
      </c>
      <c r="D371" s="366">
        <f t="shared" si="372"/>
        <v>761</v>
      </c>
      <c r="E371" s="366">
        <f t="shared" si="372"/>
        <v>718</v>
      </c>
      <c r="F371" s="366">
        <f t="shared" si="372"/>
        <v>94.349540078843631</v>
      </c>
      <c r="G371" s="575">
        <f t="shared" si="370"/>
        <v>7469.4104924444446</v>
      </c>
      <c r="H371" s="575">
        <f t="shared" ref="H371:J371" si="373">H357</f>
        <v>1867</v>
      </c>
      <c r="I371" s="575">
        <f t="shared" si="373"/>
        <v>1705.05998</v>
      </c>
      <c r="J371" s="575">
        <f t="shared" si="373"/>
        <v>91.326190680235669</v>
      </c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21" t="s">
        <v>85</v>
      </c>
      <c r="C372" s="366">
        <f t="shared" ref="C372:F372" si="374">C358</f>
        <v>928</v>
      </c>
      <c r="D372" s="366">
        <f t="shared" si="374"/>
        <v>232</v>
      </c>
      <c r="E372" s="366">
        <f t="shared" si="374"/>
        <v>106</v>
      </c>
      <c r="F372" s="366">
        <f t="shared" si="374"/>
        <v>45.689655172413794</v>
      </c>
      <c r="G372" s="575">
        <f t="shared" si="370"/>
        <v>2001.3619199999998</v>
      </c>
      <c r="H372" s="575">
        <f t="shared" ref="H372:J372" si="375">H358</f>
        <v>500</v>
      </c>
      <c r="I372" s="575">
        <f t="shared" si="375"/>
        <v>236.98411000000002</v>
      </c>
      <c r="J372" s="575">
        <f t="shared" si="375"/>
        <v>47.396822000000007</v>
      </c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21" t="s">
        <v>125</v>
      </c>
      <c r="C373" s="366">
        <f t="shared" ref="C373:F373" si="376">C359</f>
        <v>26</v>
      </c>
      <c r="D373" s="366">
        <f t="shared" si="376"/>
        <v>7</v>
      </c>
      <c r="E373" s="366">
        <f t="shared" si="376"/>
        <v>0</v>
      </c>
      <c r="F373" s="366">
        <f t="shared" si="376"/>
        <v>0</v>
      </c>
      <c r="G373" s="575">
        <f t="shared" si="370"/>
        <v>162.68179200000003</v>
      </c>
      <c r="H373" s="575">
        <f t="shared" ref="H373:J373" si="377">H359</f>
        <v>41</v>
      </c>
      <c r="I373" s="575">
        <f t="shared" si="377"/>
        <v>0</v>
      </c>
      <c r="J373" s="575">
        <f t="shared" si="377"/>
        <v>0</v>
      </c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21" t="s">
        <v>126</v>
      </c>
      <c r="C374" s="366">
        <f t="shared" ref="C374:F374" si="378">C360</f>
        <v>145</v>
      </c>
      <c r="D374" s="366">
        <f t="shared" si="378"/>
        <v>36</v>
      </c>
      <c r="E374" s="366">
        <f t="shared" si="378"/>
        <v>16</v>
      </c>
      <c r="F374" s="366">
        <f t="shared" si="378"/>
        <v>44.444444444444443</v>
      </c>
      <c r="G374" s="575">
        <f t="shared" si="370"/>
        <v>907.26384000000007</v>
      </c>
      <c r="H374" s="575">
        <f t="shared" ref="H374:J374" si="379">H360</f>
        <v>227</v>
      </c>
      <c r="I374" s="575">
        <f t="shared" si="379"/>
        <v>100.11184</v>
      </c>
      <c r="J374" s="575">
        <f t="shared" si="379"/>
        <v>44.102132158590308</v>
      </c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55" t="s">
        <v>123</v>
      </c>
      <c r="C375" s="366">
        <f t="shared" ref="C375:F375" si="380">C361</f>
        <v>10868</v>
      </c>
      <c r="D375" s="366">
        <f t="shared" si="380"/>
        <v>2719</v>
      </c>
      <c r="E375" s="366">
        <f t="shared" si="380"/>
        <v>1247</v>
      </c>
      <c r="F375" s="366">
        <f t="shared" si="380"/>
        <v>45.862449429937477</v>
      </c>
      <c r="G375" s="575">
        <f t="shared" si="370"/>
        <v>19256.557579999997</v>
      </c>
      <c r="H375" s="575">
        <f t="shared" ref="H375:J375" si="381">H361</f>
        <v>4814</v>
      </c>
      <c r="I375" s="575">
        <f t="shared" si="381"/>
        <v>2292.0578900000005</v>
      </c>
      <c r="J375" s="575">
        <f t="shared" si="381"/>
        <v>47.612336726215219</v>
      </c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21" t="s">
        <v>119</v>
      </c>
      <c r="C376" s="366">
        <f t="shared" ref="C376:F376" si="382">C362</f>
        <v>3002</v>
      </c>
      <c r="D376" s="366">
        <f t="shared" si="382"/>
        <v>751</v>
      </c>
      <c r="E376" s="366">
        <f t="shared" si="382"/>
        <v>357</v>
      </c>
      <c r="F376" s="366">
        <f t="shared" si="382"/>
        <v>47.536617842876169</v>
      </c>
      <c r="G376" s="575">
        <f t="shared" si="370"/>
        <v>5265.1177399999997</v>
      </c>
      <c r="H376" s="575">
        <f t="shared" ref="H376:J380" si="383">H362</f>
        <v>1316</v>
      </c>
      <c r="I376" s="575">
        <f t="shared" si="383"/>
        <v>622.52903000000003</v>
      </c>
      <c r="J376" s="575">
        <f t="shared" si="383"/>
        <v>47.304637537993919</v>
      </c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21" t="s">
        <v>86</v>
      </c>
      <c r="C377" s="366">
        <f t="shared" ref="C377:F377" si="384">C363</f>
        <v>4050</v>
      </c>
      <c r="D377" s="366">
        <f t="shared" si="384"/>
        <v>1013</v>
      </c>
      <c r="E377" s="366">
        <f t="shared" si="384"/>
        <v>524</v>
      </c>
      <c r="F377" s="366">
        <f t="shared" si="384"/>
        <v>51.727541954590329</v>
      </c>
      <c r="G377" s="575">
        <f t="shared" si="370"/>
        <v>9997.15</v>
      </c>
      <c r="H377" s="575">
        <f t="shared" si="383"/>
        <v>2499</v>
      </c>
      <c r="I377" s="575">
        <f t="shared" si="383"/>
        <v>1318.6615200000001</v>
      </c>
      <c r="J377" s="575">
        <f t="shared" si="383"/>
        <v>52.767567827130854</v>
      </c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21" t="s">
        <v>120</v>
      </c>
      <c r="C378" s="366">
        <f t="shared" ref="C378:F378" si="385">C364</f>
        <v>2160</v>
      </c>
      <c r="D378" s="366">
        <f t="shared" si="385"/>
        <v>540</v>
      </c>
      <c r="E378" s="366">
        <f t="shared" si="385"/>
        <v>358</v>
      </c>
      <c r="F378" s="366">
        <f t="shared" si="385"/>
        <v>66.296296296296305</v>
      </c>
      <c r="G378" s="575">
        <f t="shared" si="370"/>
        <v>2183.7600000000002</v>
      </c>
      <c r="H378" s="575">
        <f t="shared" si="383"/>
        <v>546</v>
      </c>
      <c r="I378" s="575">
        <f t="shared" si="383"/>
        <v>344.78181999999993</v>
      </c>
      <c r="J378" s="575">
        <f t="shared" si="383"/>
        <v>63.146853479853469</v>
      </c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21" t="s">
        <v>87</v>
      </c>
      <c r="C379" s="366">
        <f t="shared" ref="C379:F379" si="386">C365</f>
        <v>170</v>
      </c>
      <c r="D379" s="366">
        <f t="shared" si="386"/>
        <v>43</v>
      </c>
      <c r="E379" s="366">
        <f t="shared" si="386"/>
        <v>0</v>
      </c>
      <c r="F379" s="366">
        <f t="shared" si="386"/>
        <v>0</v>
      </c>
      <c r="G379" s="575">
        <f t="shared" si="370"/>
        <v>680.14449999999999</v>
      </c>
      <c r="H379" s="575">
        <f t="shared" si="383"/>
        <v>170</v>
      </c>
      <c r="I379" s="575">
        <f t="shared" si="383"/>
        <v>0</v>
      </c>
      <c r="J379" s="575">
        <f t="shared" si="383"/>
        <v>0</v>
      </c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21" t="s">
        <v>88</v>
      </c>
      <c r="C380" s="366">
        <f t="shared" ref="C380:F380" si="387">C366</f>
        <v>1486</v>
      </c>
      <c r="D380" s="366">
        <f t="shared" si="387"/>
        <v>372</v>
      </c>
      <c r="E380" s="366">
        <f t="shared" si="387"/>
        <v>8</v>
      </c>
      <c r="F380" s="366">
        <f t="shared" si="387"/>
        <v>2.1505376344086025</v>
      </c>
      <c r="G380" s="575">
        <f t="shared" si="370"/>
        <v>1130.38534</v>
      </c>
      <c r="H380" s="575">
        <f t="shared" si="383"/>
        <v>283</v>
      </c>
      <c r="I380" s="575">
        <f t="shared" si="383"/>
        <v>6.0855200000000007</v>
      </c>
      <c r="J380" s="575">
        <f t="shared" si="383"/>
        <v>2.150360424028269</v>
      </c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/>
      <c r="B381" s="221" t="s">
        <v>139</v>
      </c>
      <c r="C381" s="366">
        <f>SUM(C367)</f>
        <v>12099</v>
      </c>
      <c r="D381" s="366">
        <f t="shared" ref="D381:J381" si="388">SUM(D367)</f>
        <v>3025</v>
      </c>
      <c r="E381" s="366">
        <f t="shared" si="388"/>
        <v>0</v>
      </c>
      <c r="F381" s="366">
        <f t="shared" si="388"/>
        <v>0</v>
      </c>
      <c r="G381" s="366">
        <f t="shared" si="388"/>
        <v>9333.8945399999993</v>
      </c>
      <c r="H381" s="366">
        <f t="shared" si="388"/>
        <v>2333</v>
      </c>
      <c r="I381" s="366">
        <f t="shared" si="388"/>
        <v>0</v>
      </c>
      <c r="J381" s="366">
        <f t="shared" si="388"/>
        <v>0</v>
      </c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x14ac:dyDescent="0.25">
      <c r="A382" s="18">
        <v>1</v>
      </c>
      <c r="B382" s="217" t="s">
        <v>4</v>
      </c>
      <c r="C382" s="257">
        <f t="shared" ref="C382:F382" si="389">C368</f>
        <v>0</v>
      </c>
      <c r="D382" s="257">
        <f t="shared" si="389"/>
        <v>0</v>
      </c>
      <c r="E382" s="257">
        <f t="shared" si="389"/>
        <v>0</v>
      </c>
      <c r="F382" s="257">
        <f t="shared" si="389"/>
        <v>0</v>
      </c>
      <c r="G382" s="542">
        <f t="shared" ref="G382:J382" si="390">G368</f>
        <v>39131.17016444444</v>
      </c>
      <c r="H382" s="542">
        <f t="shared" si="390"/>
        <v>9782</v>
      </c>
      <c r="I382" s="542">
        <f t="shared" si="390"/>
        <v>4334.2138200000009</v>
      </c>
      <c r="J382" s="542">
        <f t="shared" si="390"/>
        <v>44.308053772234722</v>
      </c>
    </row>
    <row r="383" spans="1:249" ht="15" customHeight="1" x14ac:dyDescent="0.25">
      <c r="A383" s="18">
        <v>1</v>
      </c>
      <c r="B383" s="87" t="s">
        <v>17</v>
      </c>
      <c r="C383" s="5"/>
      <c r="D383" s="5"/>
      <c r="E383" s="175"/>
      <c r="F383" s="5"/>
      <c r="G383" s="557"/>
      <c r="H383" s="557"/>
      <c r="I383" s="558"/>
      <c r="J383" s="557"/>
    </row>
    <row r="384" spans="1:249" ht="29.25" x14ac:dyDescent="0.25">
      <c r="A384" s="18">
        <v>1</v>
      </c>
      <c r="B384" s="75" t="s">
        <v>58</v>
      </c>
      <c r="C384" s="131"/>
      <c r="D384" s="131"/>
      <c r="E384" s="131"/>
      <c r="F384" s="131"/>
      <c r="G384" s="513"/>
      <c r="H384" s="513"/>
      <c r="I384" s="513"/>
      <c r="J384" s="513"/>
    </row>
    <row r="385" spans="1:249" s="37" customFormat="1" ht="30" x14ac:dyDescent="0.25">
      <c r="A385" s="18">
        <v>1</v>
      </c>
      <c r="B385" s="74" t="s">
        <v>131</v>
      </c>
      <c r="C385" s="120">
        <f>SUM(C386:C389)</f>
        <v>469</v>
      </c>
      <c r="D385" s="120">
        <f t="shared" ref="D385:E385" si="391">SUM(D386:D389)</f>
        <v>117</v>
      </c>
      <c r="E385" s="120">
        <f t="shared" si="391"/>
        <v>108</v>
      </c>
      <c r="F385" s="120">
        <f>E385/D385*100</f>
        <v>92.307692307692307</v>
      </c>
      <c r="G385" s="520">
        <f>SUM(G386:G389)</f>
        <v>1118.44688</v>
      </c>
      <c r="H385" s="520">
        <f t="shared" ref="H385:I385" si="392">SUM(H386:H389)</f>
        <v>280</v>
      </c>
      <c r="I385" s="520">
        <f t="shared" si="392"/>
        <v>247.50786999999997</v>
      </c>
      <c r="J385" s="520">
        <f t="shared" ref="J385:J409" si="393">I385/H385*100</f>
        <v>88.39566785714284</v>
      </c>
    </row>
    <row r="386" spans="1:249" s="37" customFormat="1" ht="30" x14ac:dyDescent="0.25">
      <c r="A386" s="18">
        <v>1</v>
      </c>
      <c r="B386" s="73" t="s">
        <v>84</v>
      </c>
      <c r="C386" s="120">
        <v>360</v>
      </c>
      <c r="D386" s="113">
        <f t="shared" ref="D386:D395" si="394">ROUND(C386/12*$B$3,0)</f>
        <v>90</v>
      </c>
      <c r="E386" s="120">
        <v>107</v>
      </c>
      <c r="F386" s="120">
        <f>E386/D386*100</f>
        <v>118.88888888888889</v>
      </c>
      <c r="G386" s="520">
        <v>883.37311999999997</v>
      </c>
      <c r="H386" s="706">
        <f t="shared" ref="H386" si="395">ROUND(G386/12*$B$3,0)</f>
        <v>221</v>
      </c>
      <c r="I386" s="520">
        <v>245.68116999999998</v>
      </c>
      <c r="J386" s="520">
        <f t="shared" si="393"/>
        <v>111.16795022624433</v>
      </c>
    </row>
    <row r="387" spans="1:249" s="37" customFormat="1" ht="30" x14ac:dyDescent="0.25">
      <c r="A387" s="18">
        <v>1</v>
      </c>
      <c r="B387" s="73" t="s">
        <v>85</v>
      </c>
      <c r="C387" s="120">
        <v>109</v>
      </c>
      <c r="D387" s="113">
        <f t="shared" si="394"/>
        <v>27</v>
      </c>
      <c r="E387" s="120">
        <v>1</v>
      </c>
      <c r="F387" s="120">
        <f>E387/D387*100</f>
        <v>3.7037037037037033</v>
      </c>
      <c r="G387" s="520">
        <v>235.07376000000002</v>
      </c>
      <c r="H387" s="706">
        <f t="shared" ref="H387:H395" si="396">ROUND(G387/12*$B$3,0)</f>
        <v>59</v>
      </c>
      <c r="I387" s="520">
        <v>1.8267</v>
      </c>
      <c r="J387" s="520">
        <f t="shared" si="393"/>
        <v>3.0961016949152542</v>
      </c>
    </row>
    <row r="388" spans="1:249" s="37" customFormat="1" ht="45" x14ac:dyDescent="0.25">
      <c r="A388" s="18">
        <v>1</v>
      </c>
      <c r="B388" s="73" t="s">
        <v>125</v>
      </c>
      <c r="C388" s="120"/>
      <c r="D388" s="113">
        <f t="shared" si="394"/>
        <v>0</v>
      </c>
      <c r="E388" s="120"/>
      <c r="F388" s="120"/>
      <c r="G388" s="525"/>
      <c r="H388" s="706">
        <f t="shared" si="396"/>
        <v>0</v>
      </c>
      <c r="I388" s="520"/>
      <c r="J388" s="520" t="e">
        <f t="shared" si="393"/>
        <v>#DIV/0!</v>
      </c>
    </row>
    <row r="389" spans="1:249" s="37" customFormat="1" ht="30" x14ac:dyDescent="0.25">
      <c r="A389" s="18">
        <v>1</v>
      </c>
      <c r="B389" s="73" t="s">
        <v>126</v>
      </c>
      <c r="C389" s="120"/>
      <c r="D389" s="113">
        <f t="shared" si="394"/>
        <v>0</v>
      </c>
      <c r="E389" s="120"/>
      <c r="F389" s="120"/>
      <c r="G389" s="525"/>
      <c r="H389" s="706">
        <f t="shared" si="396"/>
        <v>0</v>
      </c>
      <c r="I389" s="520"/>
      <c r="J389" s="520" t="e">
        <f t="shared" si="393"/>
        <v>#DIV/0!</v>
      </c>
    </row>
    <row r="390" spans="1:249" s="37" customFormat="1" ht="30" x14ac:dyDescent="0.25">
      <c r="A390" s="18">
        <v>1</v>
      </c>
      <c r="B390" s="74" t="s">
        <v>123</v>
      </c>
      <c r="C390" s="120">
        <f>SUM(C391:C395)</f>
        <v>1139</v>
      </c>
      <c r="D390" s="120">
        <f t="shared" ref="D390:I390" si="397">SUM(D391:D395)</f>
        <v>285</v>
      </c>
      <c r="E390" s="120">
        <f t="shared" si="397"/>
        <v>227</v>
      </c>
      <c r="F390" s="120">
        <f t="shared" ref="F390:F395" si="398">E390/D390*100</f>
        <v>79.649122807017548</v>
      </c>
      <c r="G390" s="513">
        <f>SUM(G391:G395)</f>
        <v>2165.2098799999999</v>
      </c>
      <c r="H390" s="513">
        <f t="shared" si="397"/>
        <v>542</v>
      </c>
      <c r="I390" s="513">
        <f t="shared" si="397"/>
        <v>344.51355999999998</v>
      </c>
      <c r="J390" s="520">
        <f t="shared" si="393"/>
        <v>63.563387453874533</v>
      </c>
    </row>
    <row r="391" spans="1:249" s="37" customFormat="1" ht="30" x14ac:dyDescent="0.25">
      <c r="A391" s="18">
        <v>1</v>
      </c>
      <c r="B391" s="73" t="s">
        <v>119</v>
      </c>
      <c r="C391" s="120">
        <v>15</v>
      </c>
      <c r="D391" s="113">
        <f t="shared" si="394"/>
        <v>4</v>
      </c>
      <c r="E391" s="120">
        <v>1</v>
      </c>
      <c r="F391" s="120">
        <f t="shared" si="398"/>
        <v>25</v>
      </c>
      <c r="G391" s="520">
        <v>26.308049999999998</v>
      </c>
      <c r="H391" s="706">
        <f t="shared" si="396"/>
        <v>7</v>
      </c>
      <c r="I391" s="520">
        <v>1.6088199999999999</v>
      </c>
      <c r="J391" s="520">
        <f t="shared" si="393"/>
        <v>22.983142857142855</v>
      </c>
    </row>
    <row r="392" spans="1:249" s="37" customFormat="1" ht="58.5" customHeight="1" x14ac:dyDescent="0.25">
      <c r="A392" s="18">
        <v>1</v>
      </c>
      <c r="B392" s="73" t="s">
        <v>130</v>
      </c>
      <c r="C392" s="120">
        <v>605</v>
      </c>
      <c r="D392" s="113">
        <f t="shared" si="394"/>
        <v>151</v>
      </c>
      <c r="E392" s="120">
        <v>105</v>
      </c>
      <c r="F392" s="120">
        <f t="shared" si="398"/>
        <v>69.536423841059602</v>
      </c>
      <c r="G392" s="520">
        <v>1450.9465</v>
      </c>
      <c r="H392" s="706">
        <f t="shared" si="396"/>
        <v>363</v>
      </c>
      <c r="I392" s="520">
        <v>244.82334999999998</v>
      </c>
      <c r="J392" s="520">
        <f t="shared" si="393"/>
        <v>67.444449035812667</v>
      </c>
    </row>
    <row r="393" spans="1:249" s="37" customFormat="1" ht="45" x14ac:dyDescent="0.25">
      <c r="A393" s="18">
        <v>1</v>
      </c>
      <c r="B393" s="73" t="s">
        <v>120</v>
      </c>
      <c r="C393" s="120">
        <v>278</v>
      </c>
      <c r="D393" s="113">
        <f t="shared" si="394"/>
        <v>70</v>
      </c>
      <c r="E393" s="120">
        <v>45</v>
      </c>
      <c r="F393" s="120">
        <f t="shared" si="398"/>
        <v>64.285714285714292</v>
      </c>
      <c r="G393" s="520">
        <v>281.05799999999999</v>
      </c>
      <c r="H393" s="706">
        <f t="shared" si="396"/>
        <v>70</v>
      </c>
      <c r="I393" s="520">
        <v>40.268949999999997</v>
      </c>
      <c r="J393" s="520">
        <f t="shared" si="393"/>
        <v>57.527071428571418</v>
      </c>
    </row>
    <row r="394" spans="1:249" s="37" customFormat="1" ht="30" x14ac:dyDescent="0.25">
      <c r="A394" s="18">
        <v>1</v>
      </c>
      <c r="B394" s="73" t="s">
        <v>87</v>
      </c>
      <c r="C394" s="120">
        <v>69</v>
      </c>
      <c r="D394" s="113">
        <f t="shared" si="394"/>
        <v>17</v>
      </c>
      <c r="E394" s="120">
        <v>0</v>
      </c>
      <c r="F394" s="120">
        <f t="shared" si="398"/>
        <v>0</v>
      </c>
      <c r="G394" s="520">
        <v>276.05864999999994</v>
      </c>
      <c r="H394" s="706">
        <f t="shared" si="396"/>
        <v>69</v>
      </c>
      <c r="I394" s="520">
        <v>0</v>
      </c>
      <c r="J394" s="520">
        <f t="shared" si="393"/>
        <v>0</v>
      </c>
    </row>
    <row r="395" spans="1:249" s="37" customFormat="1" ht="30" x14ac:dyDescent="0.25">
      <c r="A395" s="18">
        <v>1</v>
      </c>
      <c r="B395" s="316" t="s">
        <v>88</v>
      </c>
      <c r="C395" s="186">
        <v>172</v>
      </c>
      <c r="D395" s="331">
        <f t="shared" si="394"/>
        <v>43</v>
      </c>
      <c r="E395" s="186">
        <v>76</v>
      </c>
      <c r="F395" s="186">
        <f t="shared" si="398"/>
        <v>176.74418604651163</v>
      </c>
      <c r="G395" s="521">
        <v>130.83868000000001</v>
      </c>
      <c r="H395" s="707">
        <f t="shared" si="396"/>
        <v>33</v>
      </c>
      <c r="I395" s="521">
        <v>57.812439999999995</v>
      </c>
      <c r="J395" s="521">
        <f t="shared" si="393"/>
        <v>175.18921212121211</v>
      </c>
    </row>
    <row r="396" spans="1:249" s="37" customFormat="1" ht="30.75" thickBot="1" x14ac:dyDescent="0.3">
      <c r="A396" s="18"/>
      <c r="B396" s="727" t="s">
        <v>139</v>
      </c>
      <c r="C396" s="186">
        <v>1310</v>
      </c>
      <c r="D396" s="331">
        <f t="shared" ref="D396" si="399">ROUND(C396/12*$B$3,0)</f>
        <v>328</v>
      </c>
      <c r="E396" s="186">
        <v>338</v>
      </c>
      <c r="F396" s="186">
        <f t="shared" ref="F396" si="400">E396/D396*100</f>
        <v>103.04878048780488</v>
      </c>
      <c r="G396" s="521">
        <v>1010.6125999999999</v>
      </c>
      <c r="H396" s="707">
        <f t="shared" ref="H396" si="401">ROUND(G396/12*$B$3,0)</f>
        <v>253</v>
      </c>
      <c r="I396" s="521">
        <v>259.62126000000006</v>
      </c>
      <c r="J396" s="521">
        <f t="shared" ref="J396" si="402">I396/H396*100</f>
        <v>102.61709881422927</v>
      </c>
    </row>
    <row r="397" spans="1:249" ht="19.5" customHeight="1" thickBot="1" x14ac:dyDescent="0.3">
      <c r="A397" s="18">
        <v>1</v>
      </c>
      <c r="B397" s="117" t="s">
        <v>3</v>
      </c>
      <c r="C397" s="595"/>
      <c r="D397" s="595"/>
      <c r="E397" s="595"/>
      <c r="F397" s="376"/>
      <c r="G397" s="596">
        <f>G390+G385+G396</f>
        <v>4294.2693600000002</v>
      </c>
      <c r="H397" s="596">
        <f t="shared" ref="H397:I397" si="403">H390+H385+H396</f>
        <v>1075</v>
      </c>
      <c r="I397" s="596">
        <f t="shared" si="403"/>
        <v>851.64269000000013</v>
      </c>
      <c r="J397" s="526">
        <f t="shared" si="393"/>
        <v>79.222575813953497</v>
      </c>
    </row>
    <row r="398" spans="1:249" ht="29.25" x14ac:dyDescent="0.25">
      <c r="A398" s="18">
        <v>1</v>
      </c>
      <c r="B398" s="294" t="s">
        <v>50</v>
      </c>
      <c r="C398" s="295"/>
      <c r="D398" s="295"/>
      <c r="E398" s="295"/>
      <c r="F398" s="295"/>
      <c r="G398" s="576"/>
      <c r="H398" s="576"/>
      <c r="I398" s="576"/>
      <c r="J398" s="576"/>
    </row>
    <row r="399" spans="1:249" s="10" customFormat="1" ht="48" customHeight="1" x14ac:dyDescent="0.25">
      <c r="A399" s="18">
        <v>1</v>
      </c>
      <c r="B399" s="219" t="s">
        <v>131</v>
      </c>
      <c r="C399" s="367">
        <f t="shared" ref="C399:F399" si="404">C385</f>
        <v>469</v>
      </c>
      <c r="D399" s="367">
        <f t="shared" si="404"/>
        <v>117</v>
      </c>
      <c r="E399" s="367">
        <f t="shared" si="404"/>
        <v>108</v>
      </c>
      <c r="F399" s="367">
        <f t="shared" si="404"/>
        <v>92.307692307692307</v>
      </c>
      <c r="G399" s="577">
        <f t="shared" ref="G399:G410" si="405">G385</f>
        <v>1118.44688</v>
      </c>
      <c r="H399" s="577">
        <f t="shared" ref="H399:I399" si="406">H385</f>
        <v>280</v>
      </c>
      <c r="I399" s="577">
        <f t="shared" si="406"/>
        <v>247.50786999999997</v>
      </c>
      <c r="J399" s="577">
        <f t="shared" si="393"/>
        <v>88.39566785714284</v>
      </c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20" t="s">
        <v>84</v>
      </c>
      <c r="C400" s="367">
        <f t="shared" ref="C400:F400" si="407">C386</f>
        <v>360</v>
      </c>
      <c r="D400" s="367">
        <f t="shared" si="407"/>
        <v>90</v>
      </c>
      <c r="E400" s="367">
        <f t="shared" si="407"/>
        <v>107</v>
      </c>
      <c r="F400" s="367">
        <f t="shared" si="407"/>
        <v>118.88888888888889</v>
      </c>
      <c r="G400" s="577">
        <f t="shared" si="405"/>
        <v>883.37311999999997</v>
      </c>
      <c r="H400" s="577">
        <f t="shared" ref="H400:I400" si="408">H386</f>
        <v>221</v>
      </c>
      <c r="I400" s="577">
        <f t="shared" si="408"/>
        <v>245.68116999999998</v>
      </c>
      <c r="J400" s="577">
        <f t="shared" si="393"/>
        <v>111.16795022624433</v>
      </c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20" t="s">
        <v>85</v>
      </c>
      <c r="C401" s="367">
        <f t="shared" ref="C401:F401" si="409">C387</f>
        <v>109</v>
      </c>
      <c r="D401" s="367">
        <f t="shared" si="409"/>
        <v>27</v>
      </c>
      <c r="E401" s="367">
        <f t="shared" si="409"/>
        <v>1</v>
      </c>
      <c r="F401" s="367">
        <f t="shared" si="409"/>
        <v>3.7037037037037033</v>
      </c>
      <c r="G401" s="577">
        <f t="shared" si="405"/>
        <v>235.07376000000002</v>
      </c>
      <c r="H401" s="577">
        <f t="shared" ref="H401:I401" si="410">H387</f>
        <v>59</v>
      </c>
      <c r="I401" s="577">
        <f t="shared" si="410"/>
        <v>1.8267</v>
      </c>
      <c r="J401" s="577">
        <f t="shared" si="393"/>
        <v>3.0961016949152542</v>
      </c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20" t="s">
        <v>125</v>
      </c>
      <c r="C402" s="367">
        <f t="shared" ref="C402:F402" si="411">C388</f>
        <v>0</v>
      </c>
      <c r="D402" s="367">
        <f t="shared" si="411"/>
        <v>0</v>
      </c>
      <c r="E402" s="367">
        <f t="shared" si="411"/>
        <v>0</v>
      </c>
      <c r="F402" s="367">
        <f t="shared" si="411"/>
        <v>0</v>
      </c>
      <c r="G402" s="577">
        <f t="shared" si="405"/>
        <v>0</v>
      </c>
      <c r="H402" s="577">
        <f t="shared" ref="H402:I402" si="412">H388</f>
        <v>0</v>
      </c>
      <c r="I402" s="577">
        <f t="shared" si="412"/>
        <v>0</v>
      </c>
      <c r="J402" s="577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20" t="s">
        <v>126</v>
      </c>
      <c r="C403" s="367">
        <f t="shared" ref="C403:F403" si="413">C389</f>
        <v>0</v>
      </c>
      <c r="D403" s="367">
        <f t="shared" si="413"/>
        <v>0</v>
      </c>
      <c r="E403" s="367">
        <f t="shared" si="413"/>
        <v>0</v>
      </c>
      <c r="F403" s="367">
        <f t="shared" si="413"/>
        <v>0</v>
      </c>
      <c r="G403" s="577">
        <f t="shared" si="405"/>
        <v>0</v>
      </c>
      <c r="H403" s="577">
        <f t="shared" ref="H403:I403" si="414">H389</f>
        <v>0</v>
      </c>
      <c r="I403" s="577">
        <f t="shared" si="414"/>
        <v>0</v>
      </c>
      <c r="J403" s="577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9" t="s">
        <v>123</v>
      </c>
      <c r="C404" s="367">
        <f t="shared" ref="C404:F404" si="415">C390</f>
        <v>1139</v>
      </c>
      <c r="D404" s="367">
        <f t="shared" si="415"/>
        <v>285</v>
      </c>
      <c r="E404" s="367">
        <f t="shared" si="415"/>
        <v>227</v>
      </c>
      <c r="F404" s="367">
        <f t="shared" si="415"/>
        <v>79.649122807017548</v>
      </c>
      <c r="G404" s="577">
        <f t="shared" si="405"/>
        <v>2165.2098799999999</v>
      </c>
      <c r="H404" s="577">
        <f t="shared" ref="H404:I404" si="416">H390</f>
        <v>542</v>
      </c>
      <c r="I404" s="577">
        <f t="shared" si="416"/>
        <v>344.51355999999998</v>
      </c>
      <c r="J404" s="577">
        <f t="shared" si="393"/>
        <v>63.563387453874533</v>
      </c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20" t="s">
        <v>119</v>
      </c>
      <c r="C405" s="367">
        <f t="shared" ref="C405:F405" si="417">C391</f>
        <v>15</v>
      </c>
      <c r="D405" s="367">
        <f t="shared" si="417"/>
        <v>4</v>
      </c>
      <c r="E405" s="367">
        <f t="shared" si="417"/>
        <v>1</v>
      </c>
      <c r="F405" s="367">
        <f t="shared" si="417"/>
        <v>25</v>
      </c>
      <c r="G405" s="577">
        <f t="shared" si="405"/>
        <v>26.308049999999998</v>
      </c>
      <c r="H405" s="577">
        <f t="shared" ref="H405:I410" si="418">H391</f>
        <v>7</v>
      </c>
      <c r="I405" s="577">
        <f t="shared" si="418"/>
        <v>1.6088199999999999</v>
      </c>
      <c r="J405" s="577">
        <f t="shared" si="393"/>
        <v>22.983142857142855</v>
      </c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20" t="s">
        <v>86</v>
      </c>
      <c r="C406" s="367">
        <f t="shared" ref="C406:F406" si="419">C392</f>
        <v>605</v>
      </c>
      <c r="D406" s="367">
        <f t="shared" si="419"/>
        <v>151</v>
      </c>
      <c r="E406" s="367">
        <f t="shared" si="419"/>
        <v>105</v>
      </c>
      <c r="F406" s="367">
        <f t="shared" si="419"/>
        <v>69.536423841059602</v>
      </c>
      <c r="G406" s="577">
        <f t="shared" si="405"/>
        <v>1450.9465</v>
      </c>
      <c r="H406" s="577">
        <f t="shared" si="418"/>
        <v>363</v>
      </c>
      <c r="I406" s="577">
        <f t="shared" si="418"/>
        <v>244.82334999999998</v>
      </c>
      <c r="J406" s="577">
        <f t="shared" si="393"/>
        <v>67.444449035812667</v>
      </c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20" t="s">
        <v>120</v>
      </c>
      <c r="C407" s="367">
        <f t="shared" ref="C407:F407" si="420">C393</f>
        <v>278</v>
      </c>
      <c r="D407" s="367">
        <f t="shared" si="420"/>
        <v>70</v>
      </c>
      <c r="E407" s="367">
        <f t="shared" si="420"/>
        <v>45</v>
      </c>
      <c r="F407" s="367">
        <f t="shared" si="420"/>
        <v>64.285714285714292</v>
      </c>
      <c r="G407" s="577">
        <f t="shared" si="405"/>
        <v>281.05799999999999</v>
      </c>
      <c r="H407" s="577">
        <f t="shared" si="418"/>
        <v>70</v>
      </c>
      <c r="I407" s="577">
        <f t="shared" si="418"/>
        <v>40.268949999999997</v>
      </c>
      <c r="J407" s="577">
        <f t="shared" si="393"/>
        <v>57.527071428571418</v>
      </c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20" t="s">
        <v>87</v>
      </c>
      <c r="C408" s="367">
        <f t="shared" ref="C408:F408" si="421">C394</f>
        <v>69</v>
      </c>
      <c r="D408" s="367">
        <f t="shared" si="421"/>
        <v>17</v>
      </c>
      <c r="E408" s="367">
        <f t="shared" si="421"/>
        <v>0</v>
      </c>
      <c r="F408" s="367">
        <f t="shared" si="421"/>
        <v>0</v>
      </c>
      <c r="G408" s="577">
        <f t="shared" si="405"/>
        <v>276.05864999999994</v>
      </c>
      <c r="H408" s="577">
        <f t="shared" si="418"/>
        <v>69</v>
      </c>
      <c r="I408" s="577">
        <f t="shared" si="418"/>
        <v>0</v>
      </c>
      <c r="J408" s="577">
        <f t="shared" si="393"/>
        <v>0</v>
      </c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20" t="s">
        <v>88</v>
      </c>
      <c r="C409" s="367">
        <f t="shared" ref="C409:F410" si="422">C395</f>
        <v>172</v>
      </c>
      <c r="D409" s="367">
        <f t="shared" si="422"/>
        <v>43</v>
      </c>
      <c r="E409" s="367">
        <f t="shared" si="422"/>
        <v>76</v>
      </c>
      <c r="F409" s="367">
        <f t="shared" si="422"/>
        <v>176.74418604651163</v>
      </c>
      <c r="G409" s="577">
        <f t="shared" si="405"/>
        <v>130.83868000000001</v>
      </c>
      <c r="H409" s="577">
        <f t="shared" si="418"/>
        <v>33</v>
      </c>
      <c r="I409" s="577">
        <f t="shared" si="418"/>
        <v>57.812439999999995</v>
      </c>
      <c r="J409" s="577">
        <f t="shared" si="393"/>
        <v>175.18921212121211</v>
      </c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" x14ac:dyDescent="0.25">
      <c r="A410" s="18"/>
      <c r="B410" s="220" t="s">
        <v>139</v>
      </c>
      <c r="C410" s="367">
        <f t="shared" si="422"/>
        <v>1310</v>
      </c>
      <c r="D410" s="367">
        <f t="shared" si="422"/>
        <v>328</v>
      </c>
      <c r="E410" s="367">
        <f t="shared" si="422"/>
        <v>338</v>
      </c>
      <c r="F410" s="367">
        <f t="shared" si="422"/>
        <v>103.04878048780488</v>
      </c>
      <c r="G410" s="577">
        <f t="shared" si="405"/>
        <v>1010.6125999999999</v>
      </c>
      <c r="H410" s="577">
        <f t="shared" si="418"/>
        <v>253</v>
      </c>
      <c r="I410" s="577">
        <f t="shared" si="418"/>
        <v>259.62126000000006</v>
      </c>
      <c r="J410" s="577">
        <f t="shared" ref="J410" si="423">I410/H410*100</f>
        <v>102.61709881422927</v>
      </c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x14ac:dyDescent="0.25">
      <c r="A411" s="18">
        <v>1</v>
      </c>
      <c r="B411" s="297" t="s">
        <v>118</v>
      </c>
      <c r="C411" s="296">
        <f t="shared" ref="C411:F411" si="424">C397</f>
        <v>0</v>
      </c>
      <c r="D411" s="296">
        <f t="shared" si="424"/>
        <v>0</v>
      </c>
      <c r="E411" s="296">
        <f t="shared" si="424"/>
        <v>0</v>
      </c>
      <c r="F411" s="296">
        <f t="shared" si="424"/>
        <v>0</v>
      </c>
      <c r="G411" s="578">
        <f t="shared" ref="G411:J411" si="425">G397</f>
        <v>4294.2693600000002</v>
      </c>
      <c r="H411" s="578">
        <f t="shared" si="425"/>
        <v>1075</v>
      </c>
      <c r="I411" s="578">
        <f t="shared" si="425"/>
        <v>851.64269000000013</v>
      </c>
      <c r="J411" s="578">
        <f t="shared" si="425"/>
        <v>79.222575813953497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57"/>
      <c r="H412" s="557"/>
      <c r="I412" s="558"/>
      <c r="J412" s="557"/>
    </row>
    <row r="413" spans="1:249" ht="43.5" x14ac:dyDescent="0.25">
      <c r="A413" s="18">
        <v>1</v>
      </c>
      <c r="B413" s="133" t="s">
        <v>60</v>
      </c>
      <c r="C413" s="131"/>
      <c r="D413" s="131"/>
      <c r="E413" s="131"/>
      <c r="F413" s="131"/>
      <c r="G413" s="512"/>
      <c r="H413" s="512"/>
      <c r="I413" s="512"/>
      <c r="J413" s="512"/>
    </row>
    <row r="414" spans="1:249" s="37" customFormat="1" ht="30" x14ac:dyDescent="0.25">
      <c r="A414" s="18">
        <v>1</v>
      </c>
      <c r="B414" s="74" t="s">
        <v>131</v>
      </c>
      <c r="C414" s="120">
        <f>SUM(C415:C418)</f>
        <v>992</v>
      </c>
      <c r="D414" s="120">
        <f t="shared" ref="D414:E414" si="426">SUM(D415:D418)</f>
        <v>249</v>
      </c>
      <c r="E414" s="120">
        <f t="shared" si="426"/>
        <v>0</v>
      </c>
      <c r="F414" s="120">
        <f>E414/D414*100</f>
        <v>0</v>
      </c>
      <c r="G414" s="520">
        <f>SUM(G415:G418)</f>
        <v>2481.7120160000004</v>
      </c>
      <c r="H414" s="520">
        <f t="shared" ref="H414:I414" si="427">SUM(H415:H418)</f>
        <v>621</v>
      </c>
      <c r="I414" s="520">
        <f t="shared" si="427"/>
        <v>-18.772639999999996</v>
      </c>
      <c r="J414" s="520">
        <f t="shared" ref="J414:J426" si="428">I414/H414*100</f>
        <v>-3.0229694041867949</v>
      </c>
    </row>
    <row r="415" spans="1:249" s="37" customFormat="1" ht="38.1" customHeight="1" x14ac:dyDescent="0.25">
      <c r="A415" s="18">
        <v>1</v>
      </c>
      <c r="B415" s="73" t="s">
        <v>84</v>
      </c>
      <c r="C415" s="120">
        <v>738</v>
      </c>
      <c r="D415" s="113">
        <f t="shared" ref="D415:D422" si="429">ROUND(C415/12*$B$3,0)</f>
        <v>185</v>
      </c>
      <c r="E415" s="120"/>
      <c r="F415" s="120">
        <f>E415/D415*100</f>
        <v>0</v>
      </c>
      <c r="G415" s="520">
        <v>1810.9148960000002</v>
      </c>
      <c r="H415" s="706">
        <f t="shared" ref="H415" si="430">ROUND(G415/12*$B$3,0)</f>
        <v>453</v>
      </c>
      <c r="I415" s="520">
        <v>-17.670159999999996</v>
      </c>
      <c r="J415" s="520">
        <f t="shared" si="428"/>
        <v>-3.9006975717439283</v>
      </c>
    </row>
    <row r="416" spans="1:249" s="37" customFormat="1" ht="38.1" customHeight="1" x14ac:dyDescent="0.25">
      <c r="A416" s="18">
        <v>1</v>
      </c>
      <c r="B416" s="73" t="s">
        <v>85</v>
      </c>
      <c r="C416" s="120">
        <v>224</v>
      </c>
      <c r="D416" s="113">
        <f t="shared" si="429"/>
        <v>56</v>
      </c>
      <c r="E416" s="120"/>
      <c r="F416" s="120">
        <f>E416/D416*100</f>
        <v>0</v>
      </c>
      <c r="G416" s="520">
        <v>483.08735999999999</v>
      </c>
      <c r="H416" s="706">
        <f t="shared" ref="H416:H424" si="431">ROUND(G416/12*$B$3,0)</f>
        <v>121</v>
      </c>
      <c r="I416" s="520">
        <v>-1.1024800000000001</v>
      </c>
      <c r="J416" s="520">
        <f t="shared" si="428"/>
        <v>-0.9111404958677688</v>
      </c>
    </row>
    <row r="417" spans="1:249" s="37" customFormat="1" ht="46.5" customHeight="1" x14ac:dyDescent="0.25">
      <c r="A417" s="18">
        <v>1</v>
      </c>
      <c r="B417" s="73" t="s">
        <v>125</v>
      </c>
      <c r="C417" s="120"/>
      <c r="D417" s="113">
        <f t="shared" si="429"/>
        <v>0</v>
      </c>
      <c r="E417" s="120"/>
      <c r="F417" s="120"/>
      <c r="G417" s="520"/>
      <c r="H417" s="706">
        <f t="shared" si="431"/>
        <v>0</v>
      </c>
      <c r="I417" s="520"/>
      <c r="J417" s="520" t="e">
        <f t="shared" si="428"/>
        <v>#DIV/0!</v>
      </c>
    </row>
    <row r="418" spans="1:249" s="37" customFormat="1" ht="42" customHeight="1" x14ac:dyDescent="0.25">
      <c r="A418" s="18">
        <v>1</v>
      </c>
      <c r="B418" s="73" t="s">
        <v>126</v>
      </c>
      <c r="C418" s="120">
        <v>30</v>
      </c>
      <c r="D418" s="113">
        <f t="shared" si="429"/>
        <v>8</v>
      </c>
      <c r="E418" s="120"/>
      <c r="F418" s="120">
        <f t="shared" ref="F418:F423" si="432">E418/D418*100</f>
        <v>0</v>
      </c>
      <c r="G418" s="520">
        <v>187.70976000000002</v>
      </c>
      <c r="H418" s="706">
        <f t="shared" si="431"/>
        <v>47</v>
      </c>
      <c r="I418" s="520"/>
      <c r="J418" s="520">
        <f t="shared" si="428"/>
        <v>0</v>
      </c>
    </row>
    <row r="419" spans="1:249" s="37" customFormat="1" ht="49.5" customHeight="1" x14ac:dyDescent="0.25">
      <c r="A419" s="18">
        <v>1</v>
      </c>
      <c r="B419" s="74" t="s">
        <v>123</v>
      </c>
      <c r="C419" s="120">
        <f>SUM(C420:C424)</f>
        <v>1204</v>
      </c>
      <c r="D419" s="120">
        <f t="shared" ref="D419:I419" si="433">SUM(D420:D424)</f>
        <v>302</v>
      </c>
      <c r="E419" s="120">
        <f t="shared" si="433"/>
        <v>352</v>
      </c>
      <c r="F419" s="120">
        <f t="shared" si="432"/>
        <v>116.55629139072848</v>
      </c>
      <c r="G419" s="513">
        <f t="shared" si="433"/>
        <v>2493.3538999999996</v>
      </c>
      <c r="H419" s="513">
        <f t="shared" si="433"/>
        <v>623</v>
      </c>
      <c r="I419" s="513">
        <f t="shared" si="433"/>
        <v>777.45928000000004</v>
      </c>
      <c r="J419" s="520">
        <f t="shared" si="428"/>
        <v>124.79282182985554</v>
      </c>
    </row>
    <row r="420" spans="1:249" s="37" customFormat="1" ht="30" x14ac:dyDescent="0.25">
      <c r="A420" s="18">
        <v>1</v>
      </c>
      <c r="B420" s="73" t="s">
        <v>119</v>
      </c>
      <c r="C420" s="120">
        <v>230</v>
      </c>
      <c r="D420" s="113">
        <f t="shared" si="429"/>
        <v>58</v>
      </c>
      <c r="E420" s="120"/>
      <c r="F420" s="120">
        <f t="shared" si="432"/>
        <v>0</v>
      </c>
      <c r="G420" s="520">
        <v>403.39009999999996</v>
      </c>
      <c r="H420" s="706">
        <f t="shared" si="431"/>
        <v>101</v>
      </c>
      <c r="I420" s="520"/>
      <c r="J420" s="520">
        <f t="shared" si="428"/>
        <v>0</v>
      </c>
    </row>
    <row r="421" spans="1:249" s="37" customFormat="1" ht="60" x14ac:dyDescent="0.25">
      <c r="A421" s="18">
        <v>1</v>
      </c>
      <c r="B421" s="73" t="s">
        <v>130</v>
      </c>
      <c r="C421" s="120">
        <v>775</v>
      </c>
      <c r="D421" s="113">
        <f t="shared" si="429"/>
        <v>194</v>
      </c>
      <c r="E421" s="120">
        <v>307</v>
      </c>
      <c r="F421" s="120">
        <f t="shared" si="432"/>
        <v>158.24742268041237</v>
      </c>
      <c r="G421" s="520">
        <v>1625.6679999999999</v>
      </c>
      <c r="H421" s="706">
        <f t="shared" si="431"/>
        <v>406</v>
      </c>
      <c r="I421" s="520">
        <v>730.07542999999998</v>
      </c>
      <c r="J421" s="520">
        <f t="shared" si="428"/>
        <v>179.82153448275861</v>
      </c>
    </row>
    <row r="422" spans="1:249" s="37" customFormat="1" ht="45" x14ac:dyDescent="0.25">
      <c r="A422" s="18">
        <v>1</v>
      </c>
      <c r="B422" s="73" t="s">
        <v>120</v>
      </c>
      <c r="C422" s="120">
        <v>111</v>
      </c>
      <c r="D422" s="113">
        <f t="shared" si="429"/>
        <v>28</v>
      </c>
      <c r="E422" s="120">
        <v>45</v>
      </c>
      <c r="F422" s="120"/>
      <c r="G422" s="520">
        <v>112.221</v>
      </c>
      <c r="H422" s="706">
        <f t="shared" si="431"/>
        <v>28</v>
      </c>
      <c r="I422" s="520">
        <v>47.383849999999995</v>
      </c>
      <c r="J422" s="520">
        <f t="shared" si="428"/>
        <v>169.22803571428571</v>
      </c>
    </row>
    <row r="423" spans="1:249" s="37" customFormat="1" ht="30" x14ac:dyDescent="0.25">
      <c r="A423" s="18">
        <v>1</v>
      </c>
      <c r="B423" s="73" t="s">
        <v>87</v>
      </c>
      <c r="C423" s="120">
        <v>88</v>
      </c>
      <c r="D423" s="113">
        <f t="shared" ref="D423:D424" si="434">ROUND(C423/12*$B$3,0)</f>
        <v>22</v>
      </c>
      <c r="E423" s="120"/>
      <c r="F423" s="120">
        <f t="shared" si="432"/>
        <v>0</v>
      </c>
      <c r="G423" s="520">
        <v>352.07479999999998</v>
      </c>
      <c r="H423" s="706">
        <f t="shared" si="431"/>
        <v>88</v>
      </c>
      <c r="I423" s="520">
        <v>0</v>
      </c>
      <c r="J423" s="520">
        <f t="shared" si="428"/>
        <v>0</v>
      </c>
    </row>
    <row r="424" spans="1:249" s="37" customFormat="1" ht="30" x14ac:dyDescent="0.25">
      <c r="A424" s="18">
        <v>1</v>
      </c>
      <c r="B424" s="73" t="s">
        <v>88</v>
      </c>
      <c r="C424" s="120"/>
      <c r="D424" s="113">
        <f t="shared" si="434"/>
        <v>0</v>
      </c>
      <c r="E424" s="120"/>
      <c r="F424" s="120"/>
      <c r="G424" s="520"/>
      <c r="H424" s="706">
        <f t="shared" si="431"/>
        <v>0</v>
      </c>
      <c r="I424" s="520"/>
      <c r="J424" s="520"/>
    </row>
    <row r="425" spans="1:249" s="37" customFormat="1" ht="30" x14ac:dyDescent="0.25">
      <c r="A425" s="18"/>
      <c r="B425" s="727" t="s">
        <v>139</v>
      </c>
      <c r="C425" s="120">
        <v>2600</v>
      </c>
      <c r="D425" s="113">
        <f t="shared" ref="D425" si="435">ROUND(C425/12*$B$3,0)</f>
        <v>650</v>
      </c>
      <c r="E425" s="120">
        <v>33</v>
      </c>
      <c r="F425" s="120">
        <f t="shared" ref="F425" si="436">E425/D425*100</f>
        <v>5.0769230769230766</v>
      </c>
      <c r="G425" s="520">
        <v>2005.796</v>
      </c>
      <c r="H425" s="706">
        <f t="shared" ref="H425" si="437">ROUND(G425/12*$B$3,0)</f>
        <v>501</v>
      </c>
      <c r="I425" s="520">
        <v>25.458179999999999</v>
      </c>
      <c r="J425" s="520">
        <f t="shared" ref="J425" si="438">I425/H425*100</f>
        <v>5.081473053892215</v>
      </c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24">
        <f>G419+G414+G425</f>
        <v>6980.8619159999998</v>
      </c>
      <c r="H426" s="524">
        <f t="shared" ref="H426:I426" si="439">H419+H414+H425</f>
        <v>1745</v>
      </c>
      <c r="I426" s="524">
        <f t="shared" si="439"/>
        <v>784.14481999999998</v>
      </c>
      <c r="J426" s="524">
        <f t="shared" si="428"/>
        <v>44.936665902578795</v>
      </c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79"/>
      <c r="H427" s="579"/>
      <c r="I427" s="579"/>
      <c r="J427" s="579"/>
    </row>
    <row r="428" spans="1:249" s="10" customFormat="1" ht="30" x14ac:dyDescent="0.25">
      <c r="A428" s="18">
        <v>1</v>
      </c>
      <c r="B428" s="246" t="s">
        <v>131</v>
      </c>
      <c r="C428" s="368">
        <f t="shared" ref="C428:F428" si="440">C414</f>
        <v>992</v>
      </c>
      <c r="D428" s="368">
        <f t="shared" si="440"/>
        <v>249</v>
      </c>
      <c r="E428" s="368">
        <f t="shared" si="440"/>
        <v>0</v>
      </c>
      <c r="F428" s="368">
        <f t="shared" si="440"/>
        <v>0</v>
      </c>
      <c r="G428" s="580">
        <f t="shared" ref="G428:G439" si="441">G414</f>
        <v>2481.7120160000004</v>
      </c>
      <c r="H428" s="580">
        <f t="shared" ref="H428:J428" si="442">H414</f>
        <v>621</v>
      </c>
      <c r="I428" s="580">
        <f t="shared" si="442"/>
        <v>-18.772639999999996</v>
      </c>
      <c r="J428" s="580">
        <f t="shared" si="442"/>
        <v>-3.0229694041867949</v>
      </c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84</v>
      </c>
      <c r="C429" s="368">
        <f t="shared" ref="C429:F429" si="443">C415</f>
        <v>738</v>
      </c>
      <c r="D429" s="368">
        <f t="shared" si="443"/>
        <v>185</v>
      </c>
      <c r="E429" s="368">
        <f t="shared" si="443"/>
        <v>0</v>
      </c>
      <c r="F429" s="368">
        <f t="shared" si="443"/>
        <v>0</v>
      </c>
      <c r="G429" s="580">
        <f t="shared" si="441"/>
        <v>1810.9148960000002</v>
      </c>
      <c r="H429" s="580">
        <f t="shared" ref="H429:J429" si="444">H415</f>
        <v>453</v>
      </c>
      <c r="I429" s="580">
        <f t="shared" si="444"/>
        <v>-17.670159999999996</v>
      </c>
      <c r="J429" s="580">
        <f t="shared" si="444"/>
        <v>-3.9006975717439283</v>
      </c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85</v>
      </c>
      <c r="C430" s="368">
        <f t="shared" ref="C430:F430" si="445">C416</f>
        <v>224</v>
      </c>
      <c r="D430" s="368">
        <f t="shared" si="445"/>
        <v>56</v>
      </c>
      <c r="E430" s="368">
        <f t="shared" si="445"/>
        <v>0</v>
      </c>
      <c r="F430" s="368">
        <f t="shared" si="445"/>
        <v>0</v>
      </c>
      <c r="G430" s="580">
        <f t="shared" si="441"/>
        <v>483.08735999999999</v>
      </c>
      <c r="H430" s="580">
        <f t="shared" ref="H430:J430" si="446">H416</f>
        <v>121</v>
      </c>
      <c r="I430" s="580">
        <f t="shared" si="446"/>
        <v>-1.1024800000000001</v>
      </c>
      <c r="J430" s="580">
        <f t="shared" si="446"/>
        <v>-0.9111404958677688</v>
      </c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125</v>
      </c>
      <c r="C431" s="368">
        <f t="shared" ref="C431:F431" si="447">C417</f>
        <v>0</v>
      </c>
      <c r="D431" s="368">
        <f t="shared" si="447"/>
        <v>0</v>
      </c>
      <c r="E431" s="368">
        <f t="shared" si="447"/>
        <v>0</v>
      </c>
      <c r="F431" s="368">
        <f t="shared" si="447"/>
        <v>0</v>
      </c>
      <c r="G431" s="580">
        <f t="shared" si="441"/>
        <v>0</v>
      </c>
      <c r="H431" s="580">
        <f t="shared" ref="H431:J431" si="448">H417</f>
        <v>0</v>
      </c>
      <c r="I431" s="580">
        <f t="shared" si="448"/>
        <v>0</v>
      </c>
      <c r="J431" s="580" t="e">
        <f t="shared" si="448"/>
        <v>#DIV/0!</v>
      </c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126</v>
      </c>
      <c r="C432" s="368">
        <f t="shared" ref="C432:F432" si="449">C418</f>
        <v>30</v>
      </c>
      <c r="D432" s="368">
        <f t="shared" si="449"/>
        <v>8</v>
      </c>
      <c r="E432" s="368">
        <f t="shared" si="449"/>
        <v>0</v>
      </c>
      <c r="F432" s="368">
        <f t="shared" si="449"/>
        <v>0</v>
      </c>
      <c r="G432" s="580">
        <f t="shared" si="441"/>
        <v>187.70976000000002</v>
      </c>
      <c r="H432" s="580">
        <f t="shared" ref="H432:J432" si="450">H418</f>
        <v>47</v>
      </c>
      <c r="I432" s="580">
        <f t="shared" si="450"/>
        <v>0</v>
      </c>
      <c r="J432" s="580">
        <f t="shared" si="450"/>
        <v>0</v>
      </c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46" t="s">
        <v>123</v>
      </c>
      <c r="C433" s="368">
        <f t="shared" ref="C433:F433" si="451">C419</f>
        <v>1204</v>
      </c>
      <c r="D433" s="368">
        <f t="shared" si="451"/>
        <v>302</v>
      </c>
      <c r="E433" s="368">
        <f t="shared" si="451"/>
        <v>352</v>
      </c>
      <c r="F433" s="368">
        <f t="shared" si="451"/>
        <v>116.55629139072848</v>
      </c>
      <c r="G433" s="580">
        <f t="shared" si="441"/>
        <v>2493.3538999999996</v>
      </c>
      <c r="H433" s="580">
        <f t="shared" ref="H433:J433" si="452">H419</f>
        <v>623</v>
      </c>
      <c r="I433" s="580">
        <f t="shared" si="452"/>
        <v>777.45928000000004</v>
      </c>
      <c r="J433" s="580">
        <f t="shared" si="452"/>
        <v>124.79282182985554</v>
      </c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119</v>
      </c>
      <c r="C434" s="368">
        <f t="shared" ref="C434:F434" si="453">C420</f>
        <v>230</v>
      </c>
      <c r="D434" s="368">
        <f t="shared" si="453"/>
        <v>58</v>
      </c>
      <c r="E434" s="368">
        <f t="shared" si="453"/>
        <v>0</v>
      </c>
      <c r="F434" s="368">
        <f t="shared" si="453"/>
        <v>0</v>
      </c>
      <c r="G434" s="580">
        <f t="shared" si="441"/>
        <v>403.39009999999996</v>
      </c>
      <c r="H434" s="580">
        <f t="shared" ref="H434:J439" si="454">H420</f>
        <v>101</v>
      </c>
      <c r="I434" s="580">
        <f t="shared" si="454"/>
        <v>0</v>
      </c>
      <c r="J434" s="580">
        <f t="shared" si="454"/>
        <v>0</v>
      </c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86</v>
      </c>
      <c r="C435" s="368">
        <f t="shared" ref="C435:F435" si="455">C421</f>
        <v>775</v>
      </c>
      <c r="D435" s="368">
        <f t="shared" si="455"/>
        <v>194</v>
      </c>
      <c r="E435" s="368">
        <f t="shared" si="455"/>
        <v>307</v>
      </c>
      <c r="F435" s="368">
        <f t="shared" si="455"/>
        <v>158.24742268041237</v>
      </c>
      <c r="G435" s="580">
        <f t="shared" si="441"/>
        <v>1625.6679999999999</v>
      </c>
      <c r="H435" s="580">
        <f t="shared" si="454"/>
        <v>406</v>
      </c>
      <c r="I435" s="580">
        <f t="shared" si="454"/>
        <v>730.07542999999998</v>
      </c>
      <c r="J435" s="580">
        <f t="shared" si="454"/>
        <v>179.82153448275861</v>
      </c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120</v>
      </c>
      <c r="C436" s="368">
        <f t="shared" ref="C436:F436" si="456">C422</f>
        <v>111</v>
      </c>
      <c r="D436" s="368">
        <f t="shared" si="456"/>
        <v>28</v>
      </c>
      <c r="E436" s="368">
        <f t="shared" si="456"/>
        <v>45</v>
      </c>
      <c r="F436" s="368">
        <f t="shared" si="456"/>
        <v>0</v>
      </c>
      <c r="G436" s="580">
        <f t="shared" si="441"/>
        <v>112.221</v>
      </c>
      <c r="H436" s="580">
        <f t="shared" si="454"/>
        <v>28</v>
      </c>
      <c r="I436" s="580">
        <f t="shared" si="454"/>
        <v>47.383849999999995</v>
      </c>
      <c r="J436" s="580">
        <f t="shared" si="454"/>
        <v>169.22803571428571</v>
      </c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87</v>
      </c>
      <c r="C437" s="368">
        <f t="shared" ref="C437:F437" si="457">C423</f>
        <v>88</v>
      </c>
      <c r="D437" s="368">
        <f t="shared" si="457"/>
        <v>22</v>
      </c>
      <c r="E437" s="368">
        <f t="shared" si="457"/>
        <v>0</v>
      </c>
      <c r="F437" s="368">
        <f t="shared" si="457"/>
        <v>0</v>
      </c>
      <c r="G437" s="580">
        <f t="shared" si="441"/>
        <v>352.07479999999998</v>
      </c>
      <c r="H437" s="580">
        <f t="shared" si="454"/>
        <v>88</v>
      </c>
      <c r="I437" s="580">
        <f t="shared" si="454"/>
        <v>0</v>
      </c>
      <c r="J437" s="580">
        <f t="shared" si="454"/>
        <v>0</v>
      </c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88</v>
      </c>
      <c r="C438" s="368">
        <f t="shared" ref="C438:F439" si="458">C424</f>
        <v>0</v>
      </c>
      <c r="D438" s="368">
        <f t="shared" si="458"/>
        <v>0</v>
      </c>
      <c r="E438" s="368">
        <f t="shared" si="458"/>
        <v>0</v>
      </c>
      <c r="F438" s="368">
        <f t="shared" si="458"/>
        <v>0</v>
      </c>
      <c r="G438" s="580">
        <f t="shared" si="441"/>
        <v>0</v>
      </c>
      <c r="H438" s="580">
        <f t="shared" si="454"/>
        <v>0</v>
      </c>
      <c r="I438" s="580">
        <f t="shared" si="454"/>
        <v>0</v>
      </c>
      <c r="J438" s="580">
        <f t="shared" si="454"/>
        <v>0</v>
      </c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139</v>
      </c>
      <c r="C439" s="368">
        <f t="shared" si="458"/>
        <v>2600</v>
      </c>
      <c r="D439" s="368">
        <f t="shared" si="458"/>
        <v>650</v>
      </c>
      <c r="E439" s="368">
        <f t="shared" si="458"/>
        <v>33</v>
      </c>
      <c r="F439" s="368">
        <f t="shared" si="458"/>
        <v>5.0769230769230766</v>
      </c>
      <c r="G439" s="580">
        <f t="shared" si="441"/>
        <v>2005.796</v>
      </c>
      <c r="H439" s="580">
        <f t="shared" si="454"/>
        <v>501</v>
      </c>
      <c r="I439" s="580">
        <f t="shared" si="454"/>
        <v>25.458179999999999</v>
      </c>
      <c r="J439" s="580">
        <f t="shared" si="454"/>
        <v>5.081473053892215</v>
      </c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9">C426</f>
        <v>0</v>
      </c>
      <c r="D440" s="183">
        <f t="shared" si="459"/>
        <v>0</v>
      </c>
      <c r="E440" s="183">
        <f t="shared" si="459"/>
        <v>0</v>
      </c>
      <c r="F440" s="183">
        <f t="shared" si="459"/>
        <v>0</v>
      </c>
      <c r="G440" s="581">
        <f t="shared" ref="G440:J440" si="460">G426</f>
        <v>6980.8619159999998</v>
      </c>
      <c r="H440" s="581">
        <f t="shared" si="460"/>
        <v>1745</v>
      </c>
      <c r="I440" s="581">
        <f t="shared" si="460"/>
        <v>784.14481999999998</v>
      </c>
      <c r="J440" s="581">
        <f t="shared" si="460"/>
        <v>44.936665902578795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Normal="10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3.75" customHeight="1" x14ac:dyDescent="0.25">
      <c r="A1" s="761" t="s">
        <v>136</v>
      </c>
      <c r="B1" s="762"/>
      <c r="C1" s="762"/>
      <c r="D1" s="762"/>
      <c r="E1" s="762"/>
      <c r="F1" s="762"/>
      <c r="G1" s="762"/>
      <c r="H1" s="762"/>
      <c r="I1" s="762"/>
    </row>
    <row r="2" spans="1:10" ht="15" hidden="1" customHeight="1" x14ac:dyDescent="0.25">
      <c r="A2" s="159">
        <v>3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58" t="s">
        <v>111</v>
      </c>
      <c r="C4" s="759"/>
      <c r="D4" s="759"/>
      <c r="E4" s="760"/>
      <c r="F4" s="758" t="s">
        <v>110</v>
      </c>
      <c r="G4" s="759"/>
      <c r="H4" s="759"/>
      <c r="I4" s="760"/>
    </row>
    <row r="5" spans="1:10" ht="60.75" thickBot="1" x14ac:dyDescent="0.3">
      <c r="A5" s="41"/>
      <c r="B5" s="328" t="s">
        <v>115</v>
      </c>
      <c r="C5" s="328" t="s">
        <v>137</v>
      </c>
      <c r="D5" s="329" t="s">
        <v>112</v>
      </c>
      <c r="E5" s="100" t="s">
        <v>38</v>
      </c>
      <c r="F5" s="328" t="s">
        <v>116</v>
      </c>
      <c r="G5" s="328" t="s">
        <v>138</v>
      </c>
      <c r="H5" s="329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61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8" t="s">
        <v>131</v>
      </c>
      <c r="B9" s="120">
        <f>SUM(B10:B13)</f>
        <v>438</v>
      </c>
      <c r="C9" s="120">
        <f t="shared" ref="C9:D9" si="0">SUM(C10:C13)</f>
        <v>110</v>
      </c>
      <c r="D9" s="120">
        <f t="shared" si="0"/>
        <v>129</v>
      </c>
      <c r="E9" s="120">
        <f t="shared" ref="E9:E21" si="1">D9/C9*100</f>
        <v>117.27272727272727</v>
      </c>
      <c r="F9" s="136">
        <f>SUM(F10:F13)</f>
        <v>1540.6039766481481</v>
      </c>
      <c r="G9" s="136">
        <f t="shared" ref="G9:H9" si="2">SUM(G10:G13)</f>
        <v>386</v>
      </c>
      <c r="H9" s="136">
        <f t="shared" si="2"/>
        <v>344.90885999999995</v>
      </c>
      <c r="I9" s="120">
        <f t="shared" ref="I9:I21" si="3">H9/G9*100</f>
        <v>89.354626943005172</v>
      </c>
      <c r="J9" s="79"/>
    </row>
    <row r="10" spans="1:10" s="37" customFormat="1" ht="30" x14ac:dyDescent="0.25">
      <c r="A10" s="73" t="s">
        <v>84</v>
      </c>
      <c r="B10" s="120">
        <v>313</v>
      </c>
      <c r="C10" s="113">
        <f t="shared" ref="C10:C19" si="4">ROUND(B10/12*$A$2,0)</f>
        <v>78</v>
      </c>
      <c r="D10" s="120">
        <v>117</v>
      </c>
      <c r="E10" s="120">
        <f t="shared" si="1"/>
        <v>150</v>
      </c>
      <c r="F10" s="136">
        <v>1019.4867791481481</v>
      </c>
      <c r="G10" s="113">
        <f t="shared" ref="G10" si="5">ROUND(F10/12*$A$2,0)</f>
        <v>255</v>
      </c>
      <c r="H10" s="120">
        <v>319.19216999999998</v>
      </c>
      <c r="I10" s="120">
        <f t="shared" si="3"/>
        <v>125.17339999999999</v>
      </c>
      <c r="J10" s="79"/>
    </row>
    <row r="11" spans="1:10" s="37" customFormat="1" ht="38.1" customHeight="1" x14ac:dyDescent="0.25">
      <c r="A11" s="73" t="s">
        <v>85</v>
      </c>
      <c r="B11" s="120">
        <v>95</v>
      </c>
      <c r="C11" s="113">
        <f t="shared" si="4"/>
        <v>24</v>
      </c>
      <c r="D11" s="120">
        <v>12</v>
      </c>
      <c r="E11" s="120">
        <f t="shared" si="1"/>
        <v>50</v>
      </c>
      <c r="F11" s="136">
        <v>271.9548375</v>
      </c>
      <c r="G11" s="113">
        <f t="shared" ref="G11:G19" si="6">ROUND(F11/12*$A$2,0)</f>
        <v>68</v>
      </c>
      <c r="H11" s="120">
        <v>25.716689999999996</v>
      </c>
      <c r="I11" s="120">
        <f t="shared" si="3"/>
        <v>37.818661764705872</v>
      </c>
      <c r="J11" s="79"/>
    </row>
    <row r="12" spans="1:10" s="37" customFormat="1" ht="43.5" customHeight="1" x14ac:dyDescent="0.25">
      <c r="A12" s="73" t="s">
        <v>108</v>
      </c>
      <c r="B12" s="120">
        <v>7</v>
      </c>
      <c r="C12" s="113">
        <f t="shared" si="4"/>
        <v>2</v>
      </c>
      <c r="D12" s="120">
        <v>0</v>
      </c>
      <c r="E12" s="120">
        <f t="shared" si="1"/>
        <v>0</v>
      </c>
      <c r="F12" s="136">
        <v>58.137884000000007</v>
      </c>
      <c r="G12" s="113">
        <f t="shared" si="6"/>
        <v>15</v>
      </c>
      <c r="H12" s="120"/>
      <c r="I12" s="120">
        <f t="shared" si="3"/>
        <v>0</v>
      </c>
      <c r="J12" s="79"/>
    </row>
    <row r="13" spans="1:10" s="37" customFormat="1" ht="30" x14ac:dyDescent="0.25">
      <c r="A13" s="73" t="s">
        <v>109</v>
      </c>
      <c r="B13" s="120">
        <v>23</v>
      </c>
      <c r="C13" s="113">
        <f t="shared" si="4"/>
        <v>6</v>
      </c>
      <c r="D13" s="120">
        <v>0</v>
      </c>
      <c r="E13" s="120">
        <f t="shared" si="1"/>
        <v>0</v>
      </c>
      <c r="F13" s="136">
        <v>191.02447599999999</v>
      </c>
      <c r="G13" s="113">
        <f t="shared" si="6"/>
        <v>48</v>
      </c>
      <c r="H13" s="120"/>
      <c r="I13" s="120">
        <f t="shared" si="3"/>
        <v>0</v>
      </c>
      <c r="J13" s="79"/>
    </row>
    <row r="14" spans="1:10" s="37" customFormat="1" ht="36" customHeight="1" x14ac:dyDescent="0.25">
      <c r="A14" s="248" t="s">
        <v>123</v>
      </c>
      <c r="B14" s="120">
        <f>SUM(B15:B19)</f>
        <v>1065</v>
      </c>
      <c r="C14" s="120">
        <f t="shared" ref="C14:H14" si="7">SUM(C15:C19)</f>
        <v>266</v>
      </c>
      <c r="D14" s="120">
        <f t="shared" si="7"/>
        <v>388</v>
      </c>
      <c r="E14" s="120">
        <f t="shared" si="1"/>
        <v>145.86466165413535</v>
      </c>
      <c r="F14" s="120">
        <f t="shared" si="7"/>
        <v>3489.22</v>
      </c>
      <c r="G14" s="120">
        <f t="shared" si="7"/>
        <v>873</v>
      </c>
      <c r="H14" s="120">
        <f t="shared" si="7"/>
        <v>405.14893000000001</v>
      </c>
      <c r="I14" s="120">
        <f t="shared" si="3"/>
        <v>46.408812142038947</v>
      </c>
      <c r="J14" s="79"/>
    </row>
    <row r="15" spans="1:10" s="37" customFormat="1" ht="30" x14ac:dyDescent="0.25">
      <c r="A15" s="73" t="s">
        <v>119</v>
      </c>
      <c r="B15" s="120">
        <v>200</v>
      </c>
      <c r="C15" s="113">
        <f t="shared" si="4"/>
        <v>50</v>
      </c>
      <c r="D15" s="120">
        <v>19</v>
      </c>
      <c r="E15" s="120">
        <f t="shared" si="1"/>
        <v>38</v>
      </c>
      <c r="F15" s="136">
        <v>460</v>
      </c>
      <c r="G15" s="113">
        <f t="shared" si="6"/>
        <v>115</v>
      </c>
      <c r="H15" s="712">
        <v>44.795139999999996</v>
      </c>
      <c r="I15" s="120">
        <f t="shared" si="3"/>
        <v>38.952295652173909</v>
      </c>
      <c r="J15" s="79"/>
    </row>
    <row r="16" spans="1:10" s="37" customFormat="1" ht="60" x14ac:dyDescent="0.25">
      <c r="A16" s="73" t="s">
        <v>130</v>
      </c>
      <c r="B16" s="120">
        <v>405</v>
      </c>
      <c r="C16" s="113">
        <f t="shared" si="4"/>
        <v>101</v>
      </c>
      <c r="D16" s="120"/>
      <c r="E16" s="120">
        <f t="shared" si="1"/>
        <v>0</v>
      </c>
      <c r="F16" s="136">
        <v>1830.78</v>
      </c>
      <c r="G16" s="113">
        <f t="shared" si="6"/>
        <v>458</v>
      </c>
      <c r="H16" s="120"/>
      <c r="I16" s="120">
        <f t="shared" si="3"/>
        <v>0</v>
      </c>
      <c r="J16" s="79"/>
    </row>
    <row r="17" spans="1:10" s="37" customFormat="1" ht="45" x14ac:dyDescent="0.25">
      <c r="A17" s="73" t="s">
        <v>120</v>
      </c>
      <c r="B17" s="120">
        <v>210</v>
      </c>
      <c r="C17" s="113">
        <f t="shared" si="4"/>
        <v>53</v>
      </c>
      <c r="D17" s="120"/>
      <c r="E17" s="120">
        <f t="shared" si="1"/>
        <v>0</v>
      </c>
      <c r="F17" s="136">
        <v>390.6</v>
      </c>
      <c r="G17" s="113">
        <f t="shared" si="6"/>
        <v>98</v>
      </c>
      <c r="H17" s="120">
        <v>-12.232889999999999</v>
      </c>
      <c r="I17" s="120">
        <f t="shared" si="3"/>
        <v>-12.48254081632653</v>
      </c>
      <c r="J17" s="79"/>
    </row>
    <row r="18" spans="1:10" s="37" customFormat="1" ht="38.1" customHeight="1" x14ac:dyDescent="0.25">
      <c r="A18" s="73" t="s">
        <v>87</v>
      </c>
      <c r="B18" s="120">
        <v>125</v>
      </c>
      <c r="C18" s="113">
        <f t="shared" si="4"/>
        <v>31</v>
      </c>
      <c r="D18" s="120"/>
      <c r="E18" s="120">
        <f t="shared" si="1"/>
        <v>0</v>
      </c>
      <c r="F18" s="136">
        <v>681.625</v>
      </c>
      <c r="G18" s="113">
        <f t="shared" si="6"/>
        <v>170</v>
      </c>
      <c r="H18" s="120">
        <v>0</v>
      </c>
      <c r="I18" s="120">
        <f t="shared" si="3"/>
        <v>0</v>
      </c>
      <c r="J18" s="79"/>
    </row>
    <row r="19" spans="1:10" s="37" customFormat="1" ht="38.1" customHeight="1" x14ac:dyDescent="0.25">
      <c r="A19" s="73" t="s">
        <v>88</v>
      </c>
      <c r="B19" s="120">
        <v>125</v>
      </c>
      <c r="C19" s="113">
        <f t="shared" si="4"/>
        <v>31</v>
      </c>
      <c r="D19" s="120">
        <v>369</v>
      </c>
      <c r="E19" s="120">
        <f t="shared" si="1"/>
        <v>1190.3225806451612</v>
      </c>
      <c r="F19" s="136">
        <v>126.215</v>
      </c>
      <c r="G19" s="113">
        <f t="shared" si="6"/>
        <v>32</v>
      </c>
      <c r="H19" s="120">
        <v>372.58668</v>
      </c>
      <c r="I19" s="120">
        <f t="shared" si="3"/>
        <v>1164.3333749999999</v>
      </c>
      <c r="J19" s="79"/>
    </row>
    <row r="20" spans="1:10" s="37" customFormat="1" ht="38.1" customHeight="1" x14ac:dyDescent="0.25">
      <c r="A20" s="727" t="s">
        <v>139</v>
      </c>
      <c r="B20" s="120">
        <v>2110</v>
      </c>
      <c r="C20" s="113">
        <f t="shared" ref="C20" si="8">ROUND(B20/12*$A$2,0)</f>
        <v>528</v>
      </c>
      <c r="D20" s="120">
        <v>116</v>
      </c>
      <c r="E20" s="120">
        <f t="shared" ref="E20" si="9">D20/C20*100</f>
        <v>21.969696969696969</v>
      </c>
      <c r="F20" s="136">
        <v>2160.6822000000002</v>
      </c>
      <c r="G20" s="113">
        <f t="shared" ref="G20" si="10">ROUND(F20/12*$A$2,0)</f>
        <v>540</v>
      </c>
      <c r="H20" s="120">
        <v>116.76036000000002</v>
      </c>
      <c r="I20" s="120">
        <f t="shared" ref="I20" si="11">H20/G20*100</f>
        <v>21.622288888888892</v>
      </c>
      <c r="J20" s="79"/>
    </row>
    <row r="21" spans="1:10" s="37" customFormat="1" ht="27" customHeight="1" thickBot="1" x14ac:dyDescent="0.3">
      <c r="A21" s="39" t="s">
        <v>3</v>
      </c>
      <c r="B21" s="24">
        <f>B14+B9</f>
        <v>1503</v>
      </c>
      <c r="C21" s="24">
        <f t="shared" ref="C21:D21" si="12">C14+C9</f>
        <v>376</v>
      </c>
      <c r="D21" s="24">
        <f t="shared" si="12"/>
        <v>517</v>
      </c>
      <c r="E21" s="24">
        <f t="shared" si="1"/>
        <v>137.5</v>
      </c>
      <c r="F21" s="23">
        <f>F14+F9+F20</f>
        <v>7190.5061766481476</v>
      </c>
      <c r="G21" s="23">
        <f t="shared" ref="G21:H21" si="13">G14+G9+G20</f>
        <v>1799</v>
      </c>
      <c r="H21" s="23">
        <f t="shared" si="13"/>
        <v>866.81814999999995</v>
      </c>
      <c r="I21" s="24">
        <f t="shared" si="3"/>
        <v>48.183332406892717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26"/>
      <c r="G22" s="326"/>
      <c r="H22" s="326"/>
      <c r="I22" s="326"/>
    </row>
    <row r="23" spans="1:10" s="10" customFormat="1" ht="30" x14ac:dyDescent="0.25">
      <c r="A23" s="246" t="s">
        <v>131</v>
      </c>
      <c r="B23" s="369">
        <f t="shared" ref="B23:E23" si="14">B9</f>
        <v>438</v>
      </c>
      <c r="C23" s="369">
        <f t="shared" si="14"/>
        <v>110</v>
      </c>
      <c r="D23" s="369">
        <f t="shared" si="14"/>
        <v>129</v>
      </c>
      <c r="E23" s="369">
        <f t="shared" si="14"/>
        <v>117.27272727272727</v>
      </c>
      <c r="F23" s="369">
        <f t="shared" ref="F23:F34" si="15">F9</f>
        <v>1540.6039766481481</v>
      </c>
      <c r="G23" s="369">
        <f t="shared" ref="G23:I23" si="16">G9</f>
        <v>386</v>
      </c>
      <c r="H23" s="369">
        <f t="shared" si="16"/>
        <v>344.90885999999995</v>
      </c>
      <c r="I23" s="369">
        <f t="shared" si="16"/>
        <v>89.354626943005172</v>
      </c>
    </row>
    <row r="24" spans="1:10" s="10" customFormat="1" ht="30" x14ac:dyDescent="0.25">
      <c r="A24" s="98" t="s">
        <v>84</v>
      </c>
      <c r="B24" s="369">
        <f t="shared" ref="B24:E24" si="17">B10</f>
        <v>313</v>
      </c>
      <c r="C24" s="369">
        <f t="shared" si="17"/>
        <v>78</v>
      </c>
      <c r="D24" s="369">
        <f t="shared" si="17"/>
        <v>117</v>
      </c>
      <c r="E24" s="369">
        <f t="shared" si="17"/>
        <v>150</v>
      </c>
      <c r="F24" s="369">
        <f t="shared" si="15"/>
        <v>1019.4867791481481</v>
      </c>
      <c r="G24" s="369">
        <f t="shared" ref="G24:I24" si="18">G10</f>
        <v>255</v>
      </c>
      <c r="H24" s="369">
        <f t="shared" si="18"/>
        <v>319.19216999999998</v>
      </c>
      <c r="I24" s="369">
        <f t="shared" si="18"/>
        <v>125.17339999999999</v>
      </c>
    </row>
    <row r="25" spans="1:10" s="10" customFormat="1" ht="30" x14ac:dyDescent="0.25">
      <c r="A25" s="98" t="s">
        <v>85</v>
      </c>
      <c r="B25" s="369">
        <f t="shared" ref="B25:E25" si="19">B11</f>
        <v>95</v>
      </c>
      <c r="C25" s="369">
        <f t="shared" si="19"/>
        <v>24</v>
      </c>
      <c r="D25" s="369">
        <f t="shared" si="19"/>
        <v>12</v>
      </c>
      <c r="E25" s="369">
        <f t="shared" si="19"/>
        <v>50</v>
      </c>
      <c r="F25" s="369">
        <f t="shared" si="15"/>
        <v>271.9548375</v>
      </c>
      <c r="G25" s="369">
        <f t="shared" ref="G25:I25" si="20">G11</f>
        <v>68</v>
      </c>
      <c r="H25" s="369">
        <f t="shared" si="20"/>
        <v>25.716689999999996</v>
      </c>
      <c r="I25" s="369">
        <f t="shared" si="20"/>
        <v>37.818661764705872</v>
      </c>
    </row>
    <row r="26" spans="1:10" s="10" customFormat="1" ht="45" x14ac:dyDescent="0.25">
      <c r="A26" s="98" t="s">
        <v>108</v>
      </c>
      <c r="B26" s="369">
        <f t="shared" ref="B26:E26" si="21">B12</f>
        <v>7</v>
      </c>
      <c r="C26" s="369">
        <f t="shared" si="21"/>
        <v>2</v>
      </c>
      <c r="D26" s="369">
        <f t="shared" si="21"/>
        <v>0</v>
      </c>
      <c r="E26" s="369">
        <f t="shared" si="21"/>
        <v>0</v>
      </c>
      <c r="F26" s="369">
        <f t="shared" si="15"/>
        <v>58.137884000000007</v>
      </c>
      <c r="G26" s="369">
        <f t="shared" ref="G26:I26" si="22">G12</f>
        <v>15</v>
      </c>
      <c r="H26" s="369">
        <f t="shared" si="22"/>
        <v>0</v>
      </c>
      <c r="I26" s="369">
        <f t="shared" si="22"/>
        <v>0</v>
      </c>
    </row>
    <row r="27" spans="1:10" s="10" customFormat="1" ht="30" x14ac:dyDescent="0.25">
      <c r="A27" s="98" t="s">
        <v>109</v>
      </c>
      <c r="B27" s="369">
        <f t="shared" ref="B27:E27" si="23">B13</f>
        <v>23</v>
      </c>
      <c r="C27" s="369">
        <f t="shared" si="23"/>
        <v>6</v>
      </c>
      <c r="D27" s="369">
        <f t="shared" si="23"/>
        <v>0</v>
      </c>
      <c r="E27" s="369">
        <f t="shared" si="23"/>
        <v>0</v>
      </c>
      <c r="F27" s="369">
        <f t="shared" si="15"/>
        <v>191.02447599999999</v>
      </c>
      <c r="G27" s="369">
        <f t="shared" ref="G27:I27" si="24">G13</f>
        <v>48</v>
      </c>
      <c r="H27" s="369">
        <f t="shared" si="24"/>
        <v>0</v>
      </c>
      <c r="I27" s="369">
        <f t="shared" si="24"/>
        <v>0</v>
      </c>
    </row>
    <row r="28" spans="1:10" s="10" customFormat="1" ht="30" x14ac:dyDescent="0.25">
      <c r="A28" s="246" t="s">
        <v>123</v>
      </c>
      <c r="B28" s="369">
        <f t="shared" ref="B28:E28" si="25">B14</f>
        <v>1065</v>
      </c>
      <c r="C28" s="369">
        <f t="shared" si="25"/>
        <v>266</v>
      </c>
      <c r="D28" s="369">
        <f t="shared" si="25"/>
        <v>388</v>
      </c>
      <c r="E28" s="369">
        <f t="shared" si="25"/>
        <v>145.86466165413535</v>
      </c>
      <c r="F28" s="369">
        <f t="shared" si="15"/>
        <v>3489.22</v>
      </c>
      <c r="G28" s="369">
        <f t="shared" ref="G28:I28" si="26">G14</f>
        <v>873</v>
      </c>
      <c r="H28" s="369">
        <f t="shared" si="26"/>
        <v>405.14893000000001</v>
      </c>
      <c r="I28" s="369">
        <f t="shared" si="26"/>
        <v>46.408812142038947</v>
      </c>
    </row>
    <row r="29" spans="1:10" s="10" customFormat="1" ht="30" x14ac:dyDescent="0.25">
      <c r="A29" s="98" t="s">
        <v>119</v>
      </c>
      <c r="B29" s="369">
        <f t="shared" ref="B29:E29" si="27">B15</f>
        <v>200</v>
      </c>
      <c r="C29" s="369">
        <f t="shared" si="27"/>
        <v>50</v>
      </c>
      <c r="D29" s="369">
        <f t="shared" si="27"/>
        <v>19</v>
      </c>
      <c r="E29" s="369">
        <f t="shared" si="27"/>
        <v>38</v>
      </c>
      <c r="F29" s="369">
        <f t="shared" si="15"/>
        <v>460</v>
      </c>
      <c r="G29" s="369">
        <f t="shared" ref="G29:I34" si="28">G15</f>
        <v>115</v>
      </c>
      <c r="H29" s="369">
        <f t="shared" si="28"/>
        <v>44.795139999999996</v>
      </c>
      <c r="I29" s="369">
        <f t="shared" si="28"/>
        <v>38.952295652173909</v>
      </c>
    </row>
    <row r="30" spans="1:10" s="10" customFormat="1" ht="60" x14ac:dyDescent="0.25">
      <c r="A30" s="98" t="s">
        <v>86</v>
      </c>
      <c r="B30" s="369">
        <f t="shared" ref="B30:E30" si="29">B16</f>
        <v>405</v>
      </c>
      <c r="C30" s="369">
        <f t="shared" si="29"/>
        <v>101</v>
      </c>
      <c r="D30" s="369">
        <f t="shared" si="29"/>
        <v>0</v>
      </c>
      <c r="E30" s="369">
        <f t="shared" si="29"/>
        <v>0</v>
      </c>
      <c r="F30" s="369">
        <f t="shared" si="15"/>
        <v>1830.78</v>
      </c>
      <c r="G30" s="369">
        <f t="shared" si="28"/>
        <v>458</v>
      </c>
      <c r="H30" s="369">
        <f t="shared" si="28"/>
        <v>0</v>
      </c>
      <c r="I30" s="369">
        <f t="shared" si="28"/>
        <v>0</v>
      </c>
    </row>
    <row r="31" spans="1:10" s="10" customFormat="1" ht="45" x14ac:dyDescent="0.25">
      <c r="A31" s="98" t="s">
        <v>120</v>
      </c>
      <c r="B31" s="369">
        <f t="shared" ref="B31:E31" si="30">B17</f>
        <v>210</v>
      </c>
      <c r="C31" s="369">
        <f t="shared" si="30"/>
        <v>53</v>
      </c>
      <c r="D31" s="369">
        <f t="shared" si="30"/>
        <v>0</v>
      </c>
      <c r="E31" s="369">
        <f t="shared" si="30"/>
        <v>0</v>
      </c>
      <c r="F31" s="369">
        <f t="shared" si="15"/>
        <v>390.6</v>
      </c>
      <c r="G31" s="369">
        <f t="shared" si="28"/>
        <v>98</v>
      </c>
      <c r="H31" s="369">
        <f t="shared" si="28"/>
        <v>-12.232889999999999</v>
      </c>
      <c r="I31" s="369">
        <f t="shared" si="28"/>
        <v>-12.48254081632653</v>
      </c>
    </row>
    <row r="32" spans="1:10" s="10" customFormat="1" ht="30" x14ac:dyDescent="0.25">
      <c r="A32" s="98" t="s">
        <v>87</v>
      </c>
      <c r="B32" s="369">
        <f t="shared" ref="B32:E32" si="31">B18</f>
        <v>125</v>
      </c>
      <c r="C32" s="369">
        <f t="shared" si="31"/>
        <v>31</v>
      </c>
      <c r="D32" s="369">
        <f t="shared" si="31"/>
        <v>0</v>
      </c>
      <c r="E32" s="369">
        <f t="shared" si="31"/>
        <v>0</v>
      </c>
      <c r="F32" s="369">
        <f t="shared" si="15"/>
        <v>681.625</v>
      </c>
      <c r="G32" s="369">
        <f t="shared" si="28"/>
        <v>170</v>
      </c>
      <c r="H32" s="369">
        <f t="shared" si="28"/>
        <v>0</v>
      </c>
      <c r="I32" s="369">
        <f t="shared" si="28"/>
        <v>0</v>
      </c>
    </row>
    <row r="33" spans="1:9" s="10" customFormat="1" ht="30" x14ac:dyDescent="0.25">
      <c r="A33" s="98" t="s">
        <v>88</v>
      </c>
      <c r="B33" s="369">
        <f t="shared" ref="B33:E34" si="32">B19</f>
        <v>125</v>
      </c>
      <c r="C33" s="369">
        <f t="shared" si="32"/>
        <v>31</v>
      </c>
      <c r="D33" s="369">
        <f t="shared" si="32"/>
        <v>369</v>
      </c>
      <c r="E33" s="369">
        <f t="shared" si="32"/>
        <v>1190.3225806451612</v>
      </c>
      <c r="F33" s="369">
        <f t="shared" si="15"/>
        <v>126.215</v>
      </c>
      <c r="G33" s="369">
        <f t="shared" si="28"/>
        <v>32</v>
      </c>
      <c r="H33" s="369">
        <f t="shared" si="28"/>
        <v>372.58668</v>
      </c>
      <c r="I33" s="369">
        <f t="shared" si="28"/>
        <v>1164.3333749999999</v>
      </c>
    </row>
    <row r="34" spans="1:9" s="10" customFormat="1" ht="30" x14ac:dyDescent="0.25">
      <c r="A34" s="98" t="s">
        <v>139</v>
      </c>
      <c r="B34" s="369">
        <f t="shared" si="32"/>
        <v>2110</v>
      </c>
      <c r="C34" s="369">
        <f t="shared" si="32"/>
        <v>528</v>
      </c>
      <c r="D34" s="369">
        <f t="shared" si="32"/>
        <v>116</v>
      </c>
      <c r="E34" s="369">
        <f t="shared" si="32"/>
        <v>21.969696969696969</v>
      </c>
      <c r="F34" s="369">
        <f t="shared" si="15"/>
        <v>2160.6822000000002</v>
      </c>
      <c r="G34" s="369">
        <f t="shared" si="28"/>
        <v>540</v>
      </c>
      <c r="H34" s="369">
        <f t="shared" si="28"/>
        <v>116.76036000000002</v>
      </c>
      <c r="I34" s="369">
        <f t="shared" si="28"/>
        <v>21.622288888888892</v>
      </c>
    </row>
    <row r="35" spans="1:9" x14ac:dyDescent="0.25">
      <c r="A35" s="95" t="s">
        <v>14</v>
      </c>
      <c r="B35" s="182">
        <f t="shared" ref="B35:E35" si="33">B21</f>
        <v>1503</v>
      </c>
      <c r="C35" s="182">
        <f t="shared" si="33"/>
        <v>376</v>
      </c>
      <c r="D35" s="182">
        <f t="shared" si="33"/>
        <v>517</v>
      </c>
      <c r="E35" s="182">
        <f t="shared" si="33"/>
        <v>137.5</v>
      </c>
      <c r="F35" s="182">
        <f t="shared" ref="F35:I35" si="34">F21</f>
        <v>7190.5061766481476</v>
      </c>
      <c r="G35" s="182">
        <f t="shared" si="34"/>
        <v>1799</v>
      </c>
      <c r="H35" s="182">
        <f t="shared" si="34"/>
        <v>866.81814999999995</v>
      </c>
      <c r="I35" s="182">
        <f t="shared" si="34"/>
        <v>48.183332406892717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42" customHeight="1" x14ac:dyDescent="0.25">
      <c r="A1" s="761" t="s">
        <v>136</v>
      </c>
      <c r="B1" s="762"/>
      <c r="C1" s="762"/>
      <c r="D1" s="762"/>
      <c r="E1" s="762"/>
      <c r="F1" s="762"/>
      <c r="G1" s="762"/>
      <c r="H1" s="762"/>
      <c r="I1" s="762"/>
    </row>
    <row r="2" spans="1:10" ht="15" hidden="1" customHeight="1" x14ac:dyDescent="0.25">
      <c r="A2" s="159">
        <v>3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58" t="s">
        <v>111</v>
      </c>
      <c r="C4" s="759"/>
      <c r="D4" s="759"/>
      <c r="E4" s="760"/>
      <c r="F4" s="758" t="s">
        <v>110</v>
      </c>
      <c r="G4" s="759"/>
      <c r="H4" s="759"/>
      <c r="I4" s="760"/>
    </row>
    <row r="5" spans="1:10" ht="60.75" thickBot="1" x14ac:dyDescent="0.3">
      <c r="A5" s="41"/>
      <c r="B5" s="328" t="s">
        <v>115</v>
      </c>
      <c r="C5" s="328" t="s">
        <v>137</v>
      </c>
      <c r="D5" s="329" t="s">
        <v>112</v>
      </c>
      <c r="E5" s="100" t="s">
        <v>38</v>
      </c>
      <c r="F5" s="328" t="s">
        <v>116</v>
      </c>
      <c r="G5" s="328" t="s">
        <v>138</v>
      </c>
      <c r="H5" s="329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59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131</v>
      </c>
      <c r="B9" s="22">
        <f>SUM(B10:B13)</f>
        <v>1653</v>
      </c>
      <c r="C9" s="22">
        <f t="shared" ref="C9:D9" si="0">SUM(C10:C13)</f>
        <v>414</v>
      </c>
      <c r="D9" s="120">
        <f t="shared" si="0"/>
        <v>342</v>
      </c>
      <c r="E9" s="120">
        <f t="shared" ref="E9:E21" si="1">D9/C9*100</f>
        <v>82.608695652173907</v>
      </c>
      <c r="F9" s="136">
        <f>SUM(F10:F13)</f>
        <v>6300.4734900000003</v>
      </c>
      <c r="G9" s="136">
        <f t="shared" ref="G9:H9" si="2">SUM(G10:G13)</f>
        <v>1576</v>
      </c>
      <c r="H9" s="136">
        <f t="shared" si="2"/>
        <v>1244.1661200000001</v>
      </c>
      <c r="I9" s="120">
        <f t="shared" ref="I9:I21" si="3">H9/G9*100</f>
        <v>78.944550761421326</v>
      </c>
      <c r="J9" s="79"/>
    </row>
    <row r="10" spans="1:10" s="37" customFormat="1" ht="38.1" customHeight="1" x14ac:dyDescent="0.25">
      <c r="A10" s="73" t="s">
        <v>84</v>
      </c>
      <c r="B10" s="22">
        <v>1227</v>
      </c>
      <c r="C10" s="22">
        <f t="shared" ref="C10:C18" si="4">ROUND(B10/12*$A$2,0)</f>
        <v>307</v>
      </c>
      <c r="D10" s="120">
        <v>312</v>
      </c>
      <c r="E10" s="120">
        <f t="shared" si="1"/>
        <v>101.62866449511401</v>
      </c>
      <c r="F10" s="136">
        <v>4578.9706999999999</v>
      </c>
      <c r="G10" s="120">
        <f t="shared" ref="G10" si="5">ROUND(F10/12*$A$2,0)</f>
        <v>1145</v>
      </c>
      <c r="H10" s="120">
        <v>1143.7793100000001</v>
      </c>
      <c r="I10" s="120">
        <f t="shared" si="3"/>
        <v>99.893389519650668</v>
      </c>
      <c r="J10" s="79"/>
    </row>
    <row r="11" spans="1:10" s="37" customFormat="1" ht="38.1" customHeight="1" x14ac:dyDescent="0.25">
      <c r="A11" s="73" t="s">
        <v>85</v>
      </c>
      <c r="B11" s="22">
        <v>374</v>
      </c>
      <c r="C11" s="22">
        <f t="shared" si="4"/>
        <v>94</v>
      </c>
      <c r="D11" s="120">
        <v>30</v>
      </c>
      <c r="E11" s="120">
        <f t="shared" si="1"/>
        <v>31.914893617021278</v>
      </c>
      <c r="F11" s="136">
        <v>1226.6790000000001</v>
      </c>
      <c r="G11" s="120">
        <f t="shared" ref="G11:G20" si="6">ROUND(F11/12*$A$2,0)</f>
        <v>307</v>
      </c>
      <c r="H11" s="120">
        <v>100.38681</v>
      </c>
      <c r="I11" s="120">
        <f t="shared" si="3"/>
        <v>32.699286644951137</v>
      </c>
      <c r="J11" s="79"/>
    </row>
    <row r="12" spans="1:10" s="37" customFormat="1" ht="45" x14ac:dyDescent="0.25">
      <c r="A12" s="73" t="s">
        <v>108</v>
      </c>
      <c r="B12" s="22">
        <v>28</v>
      </c>
      <c r="C12" s="22">
        <f t="shared" si="4"/>
        <v>7</v>
      </c>
      <c r="D12" s="120">
        <v>0</v>
      </c>
      <c r="E12" s="120">
        <f t="shared" si="1"/>
        <v>0</v>
      </c>
      <c r="F12" s="136">
        <v>266.44358</v>
      </c>
      <c r="G12" s="120">
        <f t="shared" si="6"/>
        <v>67</v>
      </c>
      <c r="H12" s="120">
        <v>0</v>
      </c>
      <c r="I12" s="120">
        <f t="shared" si="3"/>
        <v>0</v>
      </c>
      <c r="J12" s="79"/>
    </row>
    <row r="13" spans="1:10" s="37" customFormat="1" ht="30" x14ac:dyDescent="0.25">
      <c r="A13" s="73" t="s">
        <v>109</v>
      </c>
      <c r="B13" s="22">
        <v>24</v>
      </c>
      <c r="C13" s="22">
        <f t="shared" si="4"/>
        <v>6</v>
      </c>
      <c r="D13" s="120">
        <v>0</v>
      </c>
      <c r="E13" s="120">
        <f t="shared" si="1"/>
        <v>0</v>
      </c>
      <c r="F13" s="136">
        <v>228.38021000000001</v>
      </c>
      <c r="G13" s="120">
        <f t="shared" si="6"/>
        <v>57</v>
      </c>
      <c r="H13" s="120">
        <v>0</v>
      </c>
      <c r="I13" s="120">
        <f t="shared" si="3"/>
        <v>0</v>
      </c>
      <c r="J13" s="79"/>
    </row>
    <row r="14" spans="1:10" s="37" customFormat="1" ht="30" x14ac:dyDescent="0.25">
      <c r="A14" s="74" t="s">
        <v>123</v>
      </c>
      <c r="B14" s="22">
        <f>SUM(B15:B19)</f>
        <v>2347</v>
      </c>
      <c r="C14" s="22">
        <f t="shared" ref="C14:H14" si="7">SUM(C15:C19)</f>
        <v>588</v>
      </c>
      <c r="D14" s="120">
        <f t="shared" si="7"/>
        <v>287</v>
      </c>
      <c r="E14" s="120">
        <f t="shared" si="1"/>
        <v>48.80952380952381</v>
      </c>
      <c r="F14" s="661">
        <f t="shared" si="7"/>
        <v>9489.6292599999997</v>
      </c>
      <c r="G14" s="120">
        <f t="shared" si="7"/>
        <v>2373</v>
      </c>
      <c r="H14" s="120">
        <f t="shared" si="7"/>
        <v>749.44762999999989</v>
      </c>
      <c r="I14" s="120">
        <f t="shared" si="3"/>
        <v>31.582285292878211</v>
      </c>
      <c r="J14" s="79"/>
    </row>
    <row r="15" spans="1:10" s="37" customFormat="1" ht="30" x14ac:dyDescent="0.25">
      <c r="A15" s="73" t="s">
        <v>119</v>
      </c>
      <c r="B15" s="120">
        <v>75</v>
      </c>
      <c r="C15" s="22">
        <f t="shared" si="4"/>
        <v>19</v>
      </c>
      <c r="D15" s="120">
        <v>0</v>
      </c>
      <c r="E15" s="120">
        <f t="shared" si="1"/>
        <v>0</v>
      </c>
      <c r="F15" s="662">
        <v>198.47394</v>
      </c>
      <c r="G15" s="120">
        <f t="shared" si="6"/>
        <v>50</v>
      </c>
      <c r="H15" s="136">
        <v>0</v>
      </c>
      <c r="I15" s="120">
        <f t="shared" si="3"/>
        <v>0</v>
      </c>
      <c r="J15" s="79"/>
    </row>
    <row r="16" spans="1:10" s="37" customFormat="1" ht="60" x14ac:dyDescent="0.25">
      <c r="A16" s="73" t="s">
        <v>130</v>
      </c>
      <c r="B16" s="120">
        <v>1410</v>
      </c>
      <c r="C16" s="22">
        <f t="shared" si="4"/>
        <v>353</v>
      </c>
      <c r="D16" s="120">
        <v>134</v>
      </c>
      <c r="E16" s="120">
        <f t="shared" si="1"/>
        <v>37.960339943342774</v>
      </c>
      <c r="F16" s="662">
        <v>7226.9268700000002</v>
      </c>
      <c r="G16" s="120">
        <f t="shared" si="6"/>
        <v>1807</v>
      </c>
      <c r="H16" s="120">
        <v>460.52009999999996</v>
      </c>
      <c r="I16" s="120">
        <f t="shared" si="3"/>
        <v>25.485340343110124</v>
      </c>
      <c r="J16" s="79"/>
    </row>
    <row r="17" spans="1:204" s="37" customFormat="1" ht="45" x14ac:dyDescent="0.25">
      <c r="A17" s="73" t="s">
        <v>120</v>
      </c>
      <c r="B17" s="120">
        <v>92</v>
      </c>
      <c r="C17" s="22">
        <f t="shared" si="4"/>
        <v>23</v>
      </c>
      <c r="D17" s="120">
        <v>60</v>
      </c>
      <c r="E17" s="120">
        <f t="shared" si="1"/>
        <v>260.86956521739131</v>
      </c>
      <c r="F17" s="662">
        <v>252.77</v>
      </c>
      <c r="G17" s="120">
        <f t="shared" si="6"/>
        <v>63</v>
      </c>
      <c r="H17" s="120">
        <v>68.353200000000001</v>
      </c>
      <c r="I17" s="120">
        <f t="shared" si="3"/>
        <v>108.49714285714288</v>
      </c>
      <c r="J17" s="79"/>
    </row>
    <row r="18" spans="1:204" s="37" customFormat="1" ht="38.1" customHeight="1" x14ac:dyDescent="0.25">
      <c r="A18" s="73" t="s">
        <v>87</v>
      </c>
      <c r="B18" s="120">
        <v>188</v>
      </c>
      <c r="C18" s="22">
        <f t="shared" si="4"/>
        <v>47</v>
      </c>
      <c r="D18" s="120">
        <v>21</v>
      </c>
      <c r="E18" s="120">
        <f t="shared" si="1"/>
        <v>44.680851063829785</v>
      </c>
      <c r="F18" s="662">
        <v>1150.3269399999999</v>
      </c>
      <c r="G18" s="120">
        <f t="shared" si="6"/>
        <v>288</v>
      </c>
      <c r="H18" s="120">
        <v>136.79008999999999</v>
      </c>
      <c r="I18" s="120">
        <f t="shared" si="3"/>
        <v>47.496559027777771</v>
      </c>
      <c r="J18" s="79"/>
    </row>
    <row r="19" spans="1:204" s="37" customFormat="1" ht="38.1" customHeight="1" x14ac:dyDescent="0.25">
      <c r="A19" s="73" t="s">
        <v>88</v>
      </c>
      <c r="B19" s="120">
        <v>582</v>
      </c>
      <c r="C19" s="22">
        <f t="shared" ref="C19" si="8">ROUND(B19/12*$A$2,0)</f>
        <v>146</v>
      </c>
      <c r="D19" s="120">
        <v>72</v>
      </c>
      <c r="E19" s="120">
        <f t="shared" si="1"/>
        <v>49.315068493150683</v>
      </c>
      <c r="F19" s="662">
        <v>661.13151000000005</v>
      </c>
      <c r="G19" s="120">
        <f t="shared" si="6"/>
        <v>165</v>
      </c>
      <c r="H19" s="120">
        <v>83.784240000000011</v>
      </c>
      <c r="I19" s="120">
        <f t="shared" si="3"/>
        <v>50.778327272727275</v>
      </c>
      <c r="J19" s="79"/>
    </row>
    <row r="20" spans="1:204" s="37" customFormat="1" ht="38.1" customHeight="1" x14ac:dyDescent="0.25">
      <c r="A20" s="727" t="s">
        <v>139</v>
      </c>
      <c r="B20" s="120">
        <v>5300</v>
      </c>
      <c r="C20" s="22">
        <f t="shared" ref="C20" si="9">ROUND(B20/12*$A$2,0)</f>
        <v>1325</v>
      </c>
      <c r="D20" s="120">
        <v>1357</v>
      </c>
      <c r="E20" s="120">
        <f t="shared" si="1"/>
        <v>102.41509433962264</v>
      </c>
      <c r="F20" s="662">
        <v>6218.2382500000012</v>
      </c>
      <c r="G20" s="120">
        <f t="shared" si="6"/>
        <v>1555</v>
      </c>
      <c r="H20" s="120">
        <v>1546.8534300000001</v>
      </c>
      <c r="I20" s="120">
        <f t="shared" ref="I20" si="10">H20/G20*100</f>
        <v>99.476104823151132</v>
      </c>
      <c r="J20" s="79"/>
    </row>
    <row r="21" spans="1:204" s="13" customFormat="1" ht="27" customHeight="1" thickBot="1" x14ac:dyDescent="0.25">
      <c r="A21" s="39" t="s">
        <v>3</v>
      </c>
      <c r="B21" s="24">
        <f>B14+B9</f>
        <v>4000</v>
      </c>
      <c r="C21" s="24">
        <f t="shared" ref="C21:D21" si="11">C14+C9</f>
        <v>1002</v>
      </c>
      <c r="D21" s="24">
        <f t="shared" si="11"/>
        <v>629</v>
      </c>
      <c r="E21" s="24">
        <f t="shared" si="1"/>
        <v>62.774451097804395</v>
      </c>
      <c r="F21" s="23">
        <f>F14+F9+F20</f>
        <v>22008.341</v>
      </c>
      <c r="G21" s="23">
        <f t="shared" ref="G21:H21" si="12">G14+G9+G20</f>
        <v>5504</v>
      </c>
      <c r="H21" s="23">
        <f t="shared" si="12"/>
        <v>3540.4671800000001</v>
      </c>
      <c r="I21" s="24">
        <f t="shared" si="3"/>
        <v>64.325348473837209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66" t="s">
        <v>131</v>
      </c>
      <c r="B23" s="265">
        <f t="shared" ref="B23:E23" si="13">B9</f>
        <v>1653</v>
      </c>
      <c r="C23" s="265">
        <f t="shared" si="13"/>
        <v>414</v>
      </c>
      <c r="D23" s="265">
        <f t="shared" si="13"/>
        <v>342</v>
      </c>
      <c r="E23" s="265">
        <f t="shared" si="13"/>
        <v>82.608695652173907</v>
      </c>
      <c r="F23" s="265">
        <f t="shared" ref="F23:F34" si="14">F9</f>
        <v>6300.4734900000003</v>
      </c>
      <c r="G23" s="265">
        <f t="shared" ref="G23:I23" si="15">G9</f>
        <v>1576</v>
      </c>
      <c r="H23" s="265">
        <f t="shared" si="15"/>
        <v>1244.1661200000001</v>
      </c>
      <c r="I23" s="265">
        <f t="shared" si="15"/>
        <v>78.944550761421326</v>
      </c>
    </row>
    <row r="24" spans="1:204" s="10" customFormat="1" ht="30" x14ac:dyDescent="0.25">
      <c r="A24" s="267" t="s">
        <v>84</v>
      </c>
      <c r="B24" s="265">
        <f t="shared" ref="B24:E24" si="16">B10</f>
        <v>1227</v>
      </c>
      <c r="C24" s="265">
        <f t="shared" si="16"/>
        <v>307</v>
      </c>
      <c r="D24" s="265">
        <f t="shared" si="16"/>
        <v>312</v>
      </c>
      <c r="E24" s="265">
        <f t="shared" si="16"/>
        <v>101.62866449511401</v>
      </c>
      <c r="F24" s="265">
        <f t="shared" si="14"/>
        <v>4578.9706999999999</v>
      </c>
      <c r="G24" s="265">
        <f t="shared" ref="G24:I24" si="17">G10</f>
        <v>1145</v>
      </c>
      <c r="H24" s="265">
        <f t="shared" si="17"/>
        <v>1143.7793100000001</v>
      </c>
      <c r="I24" s="265">
        <f t="shared" si="17"/>
        <v>99.893389519650668</v>
      </c>
    </row>
    <row r="25" spans="1:204" s="10" customFormat="1" ht="30" x14ac:dyDescent="0.25">
      <c r="A25" s="267" t="s">
        <v>85</v>
      </c>
      <c r="B25" s="265">
        <f t="shared" ref="B25:E25" si="18">B11</f>
        <v>374</v>
      </c>
      <c r="C25" s="265">
        <f t="shared" si="18"/>
        <v>94</v>
      </c>
      <c r="D25" s="265">
        <f t="shared" si="18"/>
        <v>30</v>
      </c>
      <c r="E25" s="265">
        <f t="shared" si="18"/>
        <v>31.914893617021278</v>
      </c>
      <c r="F25" s="265">
        <f t="shared" si="14"/>
        <v>1226.6790000000001</v>
      </c>
      <c r="G25" s="265">
        <f t="shared" ref="G25:I25" si="19">G11</f>
        <v>307</v>
      </c>
      <c r="H25" s="265">
        <f t="shared" si="19"/>
        <v>100.38681</v>
      </c>
      <c r="I25" s="265">
        <f t="shared" si="19"/>
        <v>32.699286644951137</v>
      </c>
    </row>
    <row r="26" spans="1:204" s="10" customFormat="1" ht="45" x14ac:dyDescent="0.25">
      <c r="A26" s="267" t="s">
        <v>108</v>
      </c>
      <c r="B26" s="265">
        <f t="shared" ref="B26:E26" si="20">B12</f>
        <v>28</v>
      </c>
      <c r="C26" s="265">
        <f t="shared" si="20"/>
        <v>7</v>
      </c>
      <c r="D26" s="265">
        <f t="shared" si="20"/>
        <v>0</v>
      </c>
      <c r="E26" s="265">
        <f t="shared" si="20"/>
        <v>0</v>
      </c>
      <c r="F26" s="265">
        <f t="shared" si="14"/>
        <v>266.44358</v>
      </c>
      <c r="G26" s="265">
        <f t="shared" ref="G26:I26" si="21">G12</f>
        <v>67</v>
      </c>
      <c r="H26" s="265">
        <f t="shared" si="21"/>
        <v>0</v>
      </c>
      <c r="I26" s="265">
        <f t="shared" si="21"/>
        <v>0</v>
      </c>
    </row>
    <row r="27" spans="1:204" s="10" customFormat="1" ht="30" x14ac:dyDescent="0.25">
      <c r="A27" s="267" t="s">
        <v>109</v>
      </c>
      <c r="B27" s="265">
        <f t="shared" ref="B27:E27" si="22">B13</f>
        <v>24</v>
      </c>
      <c r="C27" s="265">
        <f t="shared" si="22"/>
        <v>6</v>
      </c>
      <c r="D27" s="265">
        <f t="shared" si="22"/>
        <v>0</v>
      </c>
      <c r="E27" s="265">
        <f t="shared" si="22"/>
        <v>0</v>
      </c>
      <c r="F27" s="265">
        <f t="shared" si="14"/>
        <v>228.38021000000001</v>
      </c>
      <c r="G27" s="265">
        <f t="shared" ref="G27:I27" si="23">G13</f>
        <v>57</v>
      </c>
      <c r="H27" s="265">
        <f t="shared" si="23"/>
        <v>0</v>
      </c>
      <c r="I27" s="265">
        <f t="shared" si="23"/>
        <v>0</v>
      </c>
    </row>
    <row r="28" spans="1:204" s="10" customFormat="1" ht="30" x14ac:dyDescent="0.25">
      <c r="A28" s="266" t="s">
        <v>123</v>
      </c>
      <c r="B28" s="265">
        <f t="shared" ref="B28:E28" si="24">B14</f>
        <v>2347</v>
      </c>
      <c r="C28" s="265">
        <f t="shared" si="24"/>
        <v>588</v>
      </c>
      <c r="D28" s="265">
        <f t="shared" si="24"/>
        <v>287</v>
      </c>
      <c r="E28" s="265">
        <f t="shared" si="24"/>
        <v>48.80952380952381</v>
      </c>
      <c r="F28" s="265">
        <f t="shared" si="14"/>
        <v>9489.6292599999997</v>
      </c>
      <c r="G28" s="265">
        <f t="shared" ref="G28:I28" si="25">G14</f>
        <v>2373</v>
      </c>
      <c r="H28" s="265">
        <f t="shared" si="25"/>
        <v>749.44762999999989</v>
      </c>
      <c r="I28" s="265">
        <f t="shared" si="25"/>
        <v>31.582285292878211</v>
      </c>
    </row>
    <row r="29" spans="1:204" s="10" customFormat="1" ht="30" x14ac:dyDescent="0.25">
      <c r="A29" s="267" t="s">
        <v>119</v>
      </c>
      <c r="B29" s="265">
        <f t="shared" ref="B29:E29" si="26">B15</f>
        <v>75</v>
      </c>
      <c r="C29" s="265">
        <f t="shared" si="26"/>
        <v>19</v>
      </c>
      <c r="D29" s="265">
        <f t="shared" si="26"/>
        <v>0</v>
      </c>
      <c r="E29" s="265">
        <f t="shared" si="26"/>
        <v>0</v>
      </c>
      <c r="F29" s="265">
        <f t="shared" si="14"/>
        <v>198.47394</v>
      </c>
      <c r="G29" s="265">
        <f t="shared" ref="G29:I34" si="27">G15</f>
        <v>50</v>
      </c>
      <c r="H29" s="265">
        <f t="shared" si="27"/>
        <v>0</v>
      </c>
      <c r="I29" s="265">
        <f t="shared" si="27"/>
        <v>0</v>
      </c>
    </row>
    <row r="30" spans="1:204" s="10" customFormat="1" ht="62.25" customHeight="1" x14ac:dyDescent="0.25">
      <c r="A30" s="267" t="s">
        <v>86</v>
      </c>
      <c r="B30" s="265">
        <f t="shared" ref="B30:E30" si="28">B16</f>
        <v>1410</v>
      </c>
      <c r="C30" s="265">
        <f t="shared" si="28"/>
        <v>353</v>
      </c>
      <c r="D30" s="265">
        <f t="shared" si="28"/>
        <v>134</v>
      </c>
      <c r="E30" s="265">
        <f t="shared" si="28"/>
        <v>37.960339943342774</v>
      </c>
      <c r="F30" s="265">
        <f t="shared" si="14"/>
        <v>7226.9268700000002</v>
      </c>
      <c r="G30" s="265">
        <f t="shared" si="27"/>
        <v>1807</v>
      </c>
      <c r="H30" s="265">
        <f t="shared" si="27"/>
        <v>460.52009999999996</v>
      </c>
      <c r="I30" s="265">
        <f t="shared" si="27"/>
        <v>25.485340343110124</v>
      </c>
    </row>
    <row r="31" spans="1:204" s="10" customFormat="1" ht="45" x14ac:dyDescent="0.25">
      <c r="A31" s="267" t="s">
        <v>120</v>
      </c>
      <c r="B31" s="265">
        <f t="shared" ref="B31:E31" si="29">B17</f>
        <v>92</v>
      </c>
      <c r="C31" s="265">
        <f t="shared" si="29"/>
        <v>23</v>
      </c>
      <c r="D31" s="265">
        <f t="shared" si="29"/>
        <v>60</v>
      </c>
      <c r="E31" s="265">
        <f t="shared" si="29"/>
        <v>260.86956521739131</v>
      </c>
      <c r="F31" s="265">
        <f t="shared" si="14"/>
        <v>252.77</v>
      </c>
      <c r="G31" s="265">
        <f t="shared" si="27"/>
        <v>63</v>
      </c>
      <c r="H31" s="265">
        <f t="shared" si="27"/>
        <v>68.353200000000001</v>
      </c>
      <c r="I31" s="265">
        <f t="shared" si="27"/>
        <v>108.49714285714288</v>
      </c>
    </row>
    <row r="32" spans="1:204" s="10" customFormat="1" ht="38.1" customHeight="1" x14ac:dyDescent="0.25">
      <c r="A32" s="267" t="s">
        <v>87</v>
      </c>
      <c r="B32" s="265">
        <f t="shared" ref="B32:E32" si="30">B18</f>
        <v>188</v>
      </c>
      <c r="C32" s="265">
        <f t="shared" si="30"/>
        <v>47</v>
      </c>
      <c r="D32" s="265">
        <f t="shared" si="30"/>
        <v>21</v>
      </c>
      <c r="E32" s="265">
        <f t="shared" si="30"/>
        <v>44.680851063829785</v>
      </c>
      <c r="F32" s="265">
        <f t="shared" si="14"/>
        <v>1150.3269399999999</v>
      </c>
      <c r="G32" s="265">
        <f t="shared" si="27"/>
        <v>288</v>
      </c>
      <c r="H32" s="265">
        <f t="shared" si="27"/>
        <v>136.79008999999999</v>
      </c>
      <c r="I32" s="265">
        <f t="shared" si="27"/>
        <v>47.496559027777771</v>
      </c>
    </row>
    <row r="33" spans="1:204" s="10" customFormat="1" ht="38.1" customHeight="1" x14ac:dyDescent="0.25">
      <c r="A33" s="267" t="s">
        <v>88</v>
      </c>
      <c r="B33" s="265">
        <f t="shared" ref="B33:E34" si="31">B19</f>
        <v>582</v>
      </c>
      <c r="C33" s="265">
        <f t="shared" si="31"/>
        <v>146</v>
      </c>
      <c r="D33" s="265">
        <f t="shared" si="31"/>
        <v>72</v>
      </c>
      <c r="E33" s="265">
        <f t="shared" si="31"/>
        <v>49.315068493150683</v>
      </c>
      <c r="F33" s="265">
        <f t="shared" si="14"/>
        <v>661.13151000000005</v>
      </c>
      <c r="G33" s="265">
        <f t="shared" si="27"/>
        <v>165</v>
      </c>
      <c r="H33" s="265">
        <f t="shared" si="27"/>
        <v>83.784240000000011</v>
      </c>
      <c r="I33" s="265">
        <f t="shared" si="27"/>
        <v>50.778327272727275</v>
      </c>
    </row>
    <row r="34" spans="1:204" s="10" customFormat="1" ht="38.1" customHeight="1" x14ac:dyDescent="0.25">
      <c r="A34" s="337" t="s">
        <v>139</v>
      </c>
      <c r="B34" s="265">
        <f t="shared" si="31"/>
        <v>5300</v>
      </c>
      <c r="C34" s="265">
        <f t="shared" si="31"/>
        <v>1325</v>
      </c>
      <c r="D34" s="265">
        <f t="shared" si="31"/>
        <v>1357</v>
      </c>
      <c r="E34" s="265">
        <f t="shared" si="31"/>
        <v>102.41509433962264</v>
      </c>
      <c r="F34" s="265">
        <f t="shared" si="14"/>
        <v>6218.2382500000012</v>
      </c>
      <c r="G34" s="265">
        <f t="shared" si="27"/>
        <v>1555</v>
      </c>
      <c r="H34" s="265">
        <f t="shared" si="27"/>
        <v>1546.8534300000001</v>
      </c>
      <c r="I34" s="265">
        <f t="shared" si="27"/>
        <v>99.476104823151132</v>
      </c>
    </row>
    <row r="35" spans="1:204" ht="15.75" thickBot="1" x14ac:dyDescent="0.3">
      <c r="A35" s="708" t="s">
        <v>14</v>
      </c>
      <c r="B35" s="709">
        <f t="shared" ref="B35:E35" si="32">B21</f>
        <v>4000</v>
      </c>
      <c r="C35" s="709">
        <f t="shared" si="32"/>
        <v>1002</v>
      </c>
      <c r="D35" s="709">
        <f t="shared" si="32"/>
        <v>629</v>
      </c>
      <c r="E35" s="709">
        <f t="shared" si="32"/>
        <v>62.774451097804395</v>
      </c>
      <c r="F35" s="709">
        <f t="shared" ref="F35:I35" si="33">F21</f>
        <v>22008.341</v>
      </c>
      <c r="G35" s="709">
        <f t="shared" si="33"/>
        <v>5504</v>
      </c>
      <c r="H35" s="709">
        <f t="shared" si="33"/>
        <v>3540.4671800000001</v>
      </c>
      <c r="I35" s="709">
        <f t="shared" si="33"/>
        <v>64.325348473837209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="115" zoomScaleNormal="115" zoomScaleSheetLayoutView="100" workbookViewId="0">
      <pane xSplit="1" ySplit="5" topLeftCell="B295" activePane="bottomRight" state="frozen"/>
      <selection pane="topRight" activeCell="B1" sqref="B1"/>
      <selection pane="bottomLeft" activeCell="A7" sqref="A7"/>
      <selection pane="bottomRight" activeCell="C312" sqref="C312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6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202" customWidth="1"/>
    <col min="9" max="9" width="11.28515625" style="46" customWidth="1"/>
    <col min="10" max="10" width="20.140625" style="46" customWidth="1"/>
    <col min="11" max="16384" width="9.140625" style="46"/>
  </cols>
  <sheetData>
    <row r="1" spans="1:185" ht="39" customHeight="1" x14ac:dyDescent="0.25">
      <c r="A1" s="761" t="s">
        <v>136</v>
      </c>
      <c r="B1" s="762"/>
      <c r="C1" s="762"/>
      <c r="D1" s="762"/>
      <c r="E1" s="762"/>
      <c r="F1" s="762"/>
      <c r="G1" s="762"/>
      <c r="H1" s="762"/>
      <c r="I1" s="762"/>
    </row>
    <row r="2" spans="1:185" ht="16.5" customHeight="1" thickBot="1" x14ac:dyDescent="0.3">
      <c r="A2" s="761"/>
      <c r="B2" s="762"/>
      <c r="C2" s="762"/>
      <c r="D2" s="762"/>
      <c r="E2" s="762"/>
      <c r="F2" s="762"/>
      <c r="G2" s="762"/>
      <c r="H2" s="762"/>
      <c r="I2" s="762"/>
    </row>
    <row r="3" spans="1:185" ht="15" hidden="1" customHeight="1" thickBot="1" x14ac:dyDescent="0.3">
      <c r="A3" s="725">
        <v>3</v>
      </c>
    </row>
    <row r="4" spans="1:185" ht="30" customHeight="1" thickBot="1" x14ac:dyDescent="0.3">
      <c r="A4" s="40" t="s">
        <v>0</v>
      </c>
      <c r="B4" s="758" t="s">
        <v>111</v>
      </c>
      <c r="C4" s="759"/>
      <c r="D4" s="759"/>
      <c r="E4" s="760"/>
      <c r="F4" s="758" t="s">
        <v>110</v>
      </c>
      <c r="G4" s="759"/>
      <c r="H4" s="759"/>
      <c r="I4" s="760"/>
    </row>
    <row r="5" spans="1:185" ht="60.75" thickBot="1" x14ac:dyDescent="0.3">
      <c r="A5" s="41"/>
      <c r="B5" s="328" t="s">
        <v>115</v>
      </c>
      <c r="C5" s="328" t="s">
        <v>137</v>
      </c>
      <c r="D5" s="329" t="s">
        <v>112</v>
      </c>
      <c r="E5" s="100" t="s">
        <v>38</v>
      </c>
      <c r="F5" s="328" t="s">
        <v>116</v>
      </c>
      <c r="G5" s="328" t="s">
        <v>138</v>
      </c>
      <c r="H5" s="329" t="s">
        <v>113</v>
      </c>
      <c r="I5" s="100" t="s">
        <v>38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18</v>
      </c>
      <c r="B7" s="45"/>
      <c r="C7" s="45"/>
      <c r="D7" s="45"/>
      <c r="E7" s="190"/>
      <c r="F7" s="60"/>
      <c r="G7" s="60"/>
      <c r="H7" s="203"/>
      <c r="I7" s="60"/>
    </row>
    <row r="8" spans="1:185" ht="30" x14ac:dyDescent="0.25">
      <c r="A8" s="597" t="s">
        <v>131</v>
      </c>
      <c r="B8" s="598">
        <f>'1 уровень'!C253</f>
        <v>117575</v>
      </c>
      <c r="C8" s="598">
        <f>'1 уровень'!D253</f>
        <v>29400</v>
      </c>
      <c r="D8" s="598">
        <f>'1 уровень'!E253</f>
        <v>30142</v>
      </c>
      <c r="E8" s="599">
        <f>'1 уровень'!F253</f>
        <v>102.52380952380953</v>
      </c>
      <c r="F8" s="600">
        <f>'1 уровень'!G253</f>
        <v>238223.80485333333</v>
      </c>
      <c r="G8" s="600">
        <f>'1 уровень'!H253</f>
        <v>59557</v>
      </c>
      <c r="H8" s="600">
        <f>'1 уровень'!I253</f>
        <v>58391.145459999992</v>
      </c>
      <c r="I8" s="600">
        <f>'1 уровень'!J253</f>
        <v>98.04245589939049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84</v>
      </c>
      <c r="B9" s="51">
        <f>'1 уровень'!C254</f>
        <v>89172</v>
      </c>
      <c r="C9" s="51">
        <f>'1 уровень'!D254</f>
        <v>22294</v>
      </c>
      <c r="D9" s="51">
        <f>'1 уровень'!E254</f>
        <v>22956</v>
      </c>
      <c r="E9" s="192">
        <f>'1 уровень'!F254</f>
        <v>102.96940880954517</v>
      </c>
      <c r="F9" s="61">
        <f>'1 уровень'!G254</f>
        <v>182342.93485333334</v>
      </c>
      <c r="G9" s="61">
        <f>'1 уровень'!H254</f>
        <v>45586</v>
      </c>
      <c r="H9" s="206">
        <f>'1 уровень'!I254</f>
        <v>41996.099389999996</v>
      </c>
      <c r="I9" s="61">
        <f>'1 уровень'!J254</f>
        <v>92.124993177729991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85</v>
      </c>
      <c r="B10" s="51">
        <f>'1 уровень'!C255</f>
        <v>26988</v>
      </c>
      <c r="C10" s="51">
        <f>'1 уровень'!D255</f>
        <v>6749</v>
      </c>
      <c r="D10" s="51">
        <f>'1 уровень'!E255</f>
        <v>6357</v>
      </c>
      <c r="E10" s="192">
        <f>'1 уровень'!F255</f>
        <v>94.191732108460513</v>
      </c>
      <c r="F10" s="61">
        <f>'1 уровень'!G255</f>
        <v>48502.833600000005</v>
      </c>
      <c r="G10" s="61">
        <f>'1 уровень'!H255</f>
        <v>12125</v>
      </c>
      <c r="H10" s="206">
        <f>'1 уровень'!I255</f>
        <v>12077.721589999999</v>
      </c>
      <c r="I10" s="61">
        <f>'1 уровень'!J255</f>
        <v>99.610074969072159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108</v>
      </c>
      <c r="B11" s="51">
        <f>'1 уровень'!C256</f>
        <v>888</v>
      </c>
      <c r="C11" s="51">
        <f>'1 уровень'!D256</f>
        <v>225</v>
      </c>
      <c r="D11" s="51">
        <f>'1 уровень'!E256</f>
        <v>719</v>
      </c>
      <c r="E11" s="192">
        <f>'1 уровень'!F256</f>
        <v>319.55555555555554</v>
      </c>
      <c r="F11" s="61">
        <f>'1 уровень'!G256</f>
        <v>4630.1740799999998</v>
      </c>
      <c r="G11" s="61">
        <f>'1 уровень'!H256</f>
        <v>1158</v>
      </c>
      <c r="H11" s="206">
        <f>'1 уровень'!I256</f>
        <v>3748.9810400000001</v>
      </c>
      <c r="I11" s="61">
        <f>'1 уровень'!J256</f>
        <v>323.74620379965455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109</v>
      </c>
      <c r="B12" s="51">
        <f>'1 уровень'!C257</f>
        <v>527</v>
      </c>
      <c r="C12" s="51">
        <f>'1 уровень'!D257</f>
        <v>132</v>
      </c>
      <c r="D12" s="51">
        <f>'1 уровень'!E257</f>
        <v>110</v>
      </c>
      <c r="E12" s="192">
        <f>'1 уровень'!F257</f>
        <v>83.333333333333343</v>
      </c>
      <c r="F12" s="61">
        <f>'1 уровень'!G257</f>
        <v>2747.8623200000002</v>
      </c>
      <c r="G12" s="61">
        <f>'1 уровень'!H257</f>
        <v>688</v>
      </c>
      <c r="H12" s="206">
        <f>'1 уровень'!I257</f>
        <v>568.3434400000001</v>
      </c>
      <c r="I12" s="61">
        <f>'1 уровень'!J257</f>
        <v>82.608058139534904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601" t="s">
        <v>123</v>
      </c>
      <c r="B13" s="598">
        <f>'1 уровень'!C258</f>
        <v>166335</v>
      </c>
      <c r="C13" s="598">
        <f>'1 уровень'!D258</f>
        <v>41556</v>
      </c>
      <c r="D13" s="598">
        <f>'1 уровень'!E258</f>
        <v>43280</v>
      </c>
      <c r="E13" s="599">
        <f>'1 уровень'!F258</f>
        <v>104.14861873135047</v>
      </c>
      <c r="F13" s="600">
        <f>'1 уровень'!G258</f>
        <v>274702.09908999997</v>
      </c>
      <c r="G13" s="600">
        <f>'1 уровень'!H258</f>
        <v>68674</v>
      </c>
      <c r="H13" s="600">
        <f>'1 уровень'!I258</f>
        <v>69145.115979999988</v>
      </c>
      <c r="I13" s="600">
        <f>'1 уровень'!J258</f>
        <v>100.68601796895476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119</v>
      </c>
      <c r="B14" s="51">
        <f>'1 уровень'!C259</f>
        <v>22410</v>
      </c>
      <c r="C14" s="51">
        <f>'1 уровень'!D259</f>
        <v>5566</v>
      </c>
      <c r="D14" s="51">
        <f>'1 уровень'!E259</f>
        <v>4947</v>
      </c>
      <c r="E14" s="192">
        <f>'1 уровень'!F259</f>
        <v>88.878907653611208</v>
      </c>
      <c r="F14" s="61">
        <f>'1 уровень'!G259</f>
        <v>32902.362000000001</v>
      </c>
      <c r="G14" s="61">
        <f>'1 уровень'!H259</f>
        <v>8225</v>
      </c>
      <c r="H14" s="206">
        <f>'1 уровень'!I259</f>
        <v>7218.1272199999994</v>
      </c>
      <c r="I14" s="61">
        <f>'1 уровень'!J259</f>
        <v>87.758385653495424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86</v>
      </c>
      <c r="B15" s="51">
        <f>'1 уровень'!C260</f>
        <v>107670</v>
      </c>
      <c r="C15" s="51">
        <f>'1 уровень'!D260</f>
        <v>26920</v>
      </c>
      <c r="D15" s="51">
        <f>'1 уровень'!E260</f>
        <v>23873</v>
      </c>
      <c r="E15" s="192">
        <f>'1 уровень'!F260</f>
        <v>88.681277860326887</v>
      </c>
      <c r="F15" s="61">
        <f>'1 уровень'!G260</f>
        <v>201689.72679999997</v>
      </c>
      <c r="G15" s="61">
        <f>'1 уровень'!H260</f>
        <v>50423</v>
      </c>
      <c r="H15" s="206">
        <f>'1 уровень'!I260</f>
        <v>48088.378279999997</v>
      </c>
      <c r="I15" s="61">
        <f>'1 уровень'!J260</f>
        <v>95.369926977768074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120</v>
      </c>
      <c r="B16" s="51">
        <f>'1 уровень'!C261</f>
        <v>23890</v>
      </c>
      <c r="C16" s="51">
        <f>'1 уровень'!D261</f>
        <v>5975</v>
      </c>
      <c r="D16" s="51">
        <f>'1 уровень'!E261</f>
        <v>11818</v>
      </c>
      <c r="E16" s="192">
        <f>'1 уровень'!F261</f>
        <v>197.79079497907949</v>
      </c>
      <c r="F16" s="61">
        <f>'1 уровень'!G261</f>
        <v>20091.489999999998</v>
      </c>
      <c r="G16" s="61">
        <f>'1 уровень'!H261</f>
        <v>5022</v>
      </c>
      <c r="H16" s="206">
        <f>'1 уровень'!I261</f>
        <v>9988.2335600000006</v>
      </c>
      <c r="I16" s="61">
        <f>'1 уровень'!J261</f>
        <v>198.8895571485464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87</v>
      </c>
      <c r="B17" s="51">
        <f>'1 уровень'!C262</f>
        <v>4366</v>
      </c>
      <c r="C17" s="51">
        <f>'1 уровень'!D262</f>
        <v>1093</v>
      </c>
      <c r="D17" s="51">
        <f>'1 уровень'!E262</f>
        <v>656</v>
      </c>
      <c r="E17" s="192">
        <f>'1 уровень'!F262</f>
        <v>60.018298261665137</v>
      </c>
      <c r="F17" s="61">
        <f>'1 уровень'!G262</f>
        <v>14947.8742</v>
      </c>
      <c r="G17" s="61">
        <f>'1 уровень'!H262</f>
        <v>3736</v>
      </c>
      <c r="H17" s="206">
        <f>'1 уровень'!I262</f>
        <v>2592.0655700000002</v>
      </c>
      <c r="I17" s="61">
        <f>'1 уровень'!J262</f>
        <v>69.380770074946469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88</v>
      </c>
      <c r="B18" s="603">
        <f>'1 уровень'!C263</f>
        <v>7999</v>
      </c>
      <c r="C18" s="603">
        <f>'1 уровень'!D263</f>
        <v>2002</v>
      </c>
      <c r="D18" s="51">
        <f>'1 уровень'!E263</f>
        <v>1986</v>
      </c>
      <c r="E18" s="604">
        <f>'1 уровень'!F263</f>
        <v>99.20079920079921</v>
      </c>
      <c r="F18" s="61">
        <f>'1 уровень'!G263</f>
        <v>5070.6460899999993</v>
      </c>
      <c r="G18" s="630">
        <f>'1 уровень'!H263</f>
        <v>1268</v>
      </c>
      <c r="H18" s="631">
        <f>'1 уровень'!I263</f>
        <v>1258.3113499999999</v>
      </c>
      <c r="I18" s="630">
        <f>'1 уровень'!J263</f>
        <v>99.235910883280752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39" t="s">
        <v>139</v>
      </c>
      <c r="B19" s="603">
        <f>'1 уровень'!C264</f>
        <v>288659</v>
      </c>
      <c r="C19" s="603">
        <f>'1 уровень'!D264</f>
        <v>72168</v>
      </c>
      <c r="D19" s="51">
        <f>'1 уровень'!E264</f>
        <v>72592</v>
      </c>
      <c r="E19" s="604">
        <f>'1 уровень'!F264</f>
        <v>100.58751801352399</v>
      </c>
      <c r="F19" s="61">
        <f>'1 уровень'!G264</f>
        <v>185573.09792</v>
      </c>
      <c r="G19" s="630">
        <f>'1 уровень'!H264</f>
        <v>46393</v>
      </c>
      <c r="H19" s="631">
        <f>'1 уровень'!I264</f>
        <v>45664.754330000003</v>
      </c>
      <c r="I19" s="630">
        <f>'1 уровень'!J264</f>
        <v>98.430268208565948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140</v>
      </c>
      <c r="B20" s="603">
        <f>'1 уровень'!C265</f>
        <v>24430</v>
      </c>
      <c r="C20" s="603">
        <f>'1 уровень'!D265</f>
        <v>6108</v>
      </c>
      <c r="D20" s="51">
        <f>'1 уровень'!E265</f>
        <v>2323</v>
      </c>
      <c r="E20" s="604">
        <f>'1 уровень'!F265</f>
        <v>38.032089063523252</v>
      </c>
      <c r="F20" s="61">
        <f>'1 уровень'!G265</f>
        <v>0</v>
      </c>
      <c r="G20" s="630">
        <f>'1 уровень'!H265</f>
        <v>0</v>
      </c>
      <c r="H20" s="631">
        <f>'1 уровень'!I265</f>
        <v>0</v>
      </c>
      <c r="I20" s="630" t="e">
        <f>'1 уровень'!J265</f>
        <v>#DIV/0!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39" t="s">
        <v>141</v>
      </c>
      <c r="B21" s="603">
        <f>'1 уровень'!C266</f>
        <v>8500</v>
      </c>
      <c r="C21" s="603">
        <f>'1 уровень'!D266</f>
        <v>2125</v>
      </c>
      <c r="D21" s="51">
        <f>'1 уровень'!E266</f>
        <v>1217</v>
      </c>
      <c r="E21" s="604">
        <f>'1 уровень'!F266</f>
        <v>57.27058823529412</v>
      </c>
      <c r="F21" s="61">
        <f>'1 уровень'!G266</f>
        <v>0</v>
      </c>
      <c r="G21" s="630">
        <f>'1 уровень'!H266</f>
        <v>0</v>
      </c>
      <c r="H21" s="631">
        <f>'1 уровень'!I266</f>
        <v>0</v>
      </c>
      <c r="I21" s="630" t="e">
        <f>'1 уровень'!J266</f>
        <v>#DIV/0!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607" t="s">
        <v>117</v>
      </c>
      <c r="B22" s="608">
        <f>'1 уровень'!C267</f>
        <v>0</v>
      </c>
      <c r="C22" s="608">
        <f>'1 уровень'!D267</f>
        <v>0</v>
      </c>
      <c r="D22" s="608">
        <f>'1 уровень'!E267</f>
        <v>0</v>
      </c>
      <c r="E22" s="609">
        <f>'1 уровень'!F267</f>
        <v>0</v>
      </c>
      <c r="F22" s="637">
        <f>'1 уровень'!G267</f>
        <v>698499.00186333328</v>
      </c>
      <c r="G22" s="637">
        <f>'1 уровень'!H267</f>
        <v>174624</v>
      </c>
      <c r="H22" s="638">
        <f>'1 уровень'!I267</f>
        <v>173201.01577</v>
      </c>
      <c r="I22" s="637">
        <f>'1 уровень'!J267</f>
        <v>99.18511531633682</v>
      </c>
      <c r="J22" s="108"/>
    </row>
    <row r="23" spans="1:185" ht="15.75" customHeight="1" thickBot="1" x14ac:dyDescent="0.3">
      <c r="A23" s="632"/>
      <c r="B23" s="633"/>
      <c r="C23" s="633"/>
      <c r="D23" s="633"/>
      <c r="E23" s="634"/>
      <c r="F23" s="635"/>
      <c r="G23" s="635"/>
      <c r="H23" s="636"/>
      <c r="I23" s="635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19</v>
      </c>
      <c r="B24" s="62"/>
      <c r="C24" s="62"/>
      <c r="D24" s="62"/>
      <c r="E24" s="193"/>
      <c r="F24" s="63"/>
      <c r="G24" s="63"/>
      <c r="H24" s="207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97" t="s">
        <v>131</v>
      </c>
      <c r="B25" s="598">
        <f>'2 уровень'!C108</f>
        <v>52399</v>
      </c>
      <c r="C25" s="598">
        <f>'2 уровень'!D108</f>
        <v>13104</v>
      </c>
      <c r="D25" s="598">
        <f>'2 уровень'!E108</f>
        <v>12232</v>
      </c>
      <c r="E25" s="599">
        <f>'2 уровень'!F108</f>
        <v>93.345543345543348</v>
      </c>
      <c r="F25" s="602">
        <f>'2 уровень'!G108</f>
        <v>128234.51881955557</v>
      </c>
      <c r="G25" s="602">
        <f>'2 уровень'!H108</f>
        <v>32058</v>
      </c>
      <c r="H25" s="602">
        <f>'2 уровень'!I108</f>
        <v>30060.255557</v>
      </c>
      <c r="I25" s="602">
        <f>'2 уровень'!J108</f>
        <v>93.768343493043858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84</v>
      </c>
      <c r="B26" s="51">
        <f>'2 уровень'!C109</f>
        <v>39655</v>
      </c>
      <c r="C26" s="51">
        <f>'2 уровень'!D109</f>
        <v>9916</v>
      </c>
      <c r="D26" s="51">
        <f>'2 уровень'!E109</f>
        <v>9194</v>
      </c>
      <c r="E26" s="192">
        <f>'2 уровень'!F109</f>
        <v>92.718838241226294</v>
      </c>
      <c r="F26" s="64">
        <f>'2 уровень'!G109</f>
        <v>97306.002979555546</v>
      </c>
      <c r="G26" s="64">
        <f>'2 уровень'!H109</f>
        <v>24327</v>
      </c>
      <c r="H26" s="209">
        <f>'2 уровень'!I109</f>
        <v>21074.752387</v>
      </c>
      <c r="I26" s="64">
        <f>'2 уровень'!J109</f>
        <v>86.631119278990425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85</v>
      </c>
      <c r="B27" s="51">
        <f>'2 уровень'!C110</f>
        <v>11904</v>
      </c>
      <c r="C27" s="51">
        <f>'2 уровень'!D110</f>
        <v>2978</v>
      </c>
      <c r="D27" s="51">
        <f>'2 уровень'!E110</f>
        <v>2509</v>
      </c>
      <c r="E27" s="192">
        <f>'2 уровень'!F110</f>
        <v>84.251175285426456</v>
      </c>
      <c r="F27" s="64">
        <f>'2 уровень'!G110</f>
        <v>25672.64256</v>
      </c>
      <c r="G27" s="64">
        <f>'2 уровень'!H110</f>
        <v>6417</v>
      </c>
      <c r="H27" s="209">
        <f>'2 уровень'!I110</f>
        <v>5675.5554599999996</v>
      </c>
      <c r="I27" s="64">
        <f>'2 уровень'!J110</f>
        <v>88.445620383356697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108</v>
      </c>
      <c r="B28" s="51">
        <f>'2 уровень'!C111</f>
        <v>259</v>
      </c>
      <c r="C28" s="51">
        <f>'2 уровень'!D111</f>
        <v>65</v>
      </c>
      <c r="D28" s="51">
        <f>'2 уровень'!E111</f>
        <v>41</v>
      </c>
      <c r="E28" s="192">
        <f>'2 уровень'!F111</f>
        <v>63.076923076923073</v>
      </c>
      <c r="F28" s="64">
        <f>'2 уровень'!G111</f>
        <v>1620.5609280000001</v>
      </c>
      <c r="G28" s="64">
        <f>'2 уровень'!H111</f>
        <v>405</v>
      </c>
      <c r="H28" s="209">
        <f>'2 уровень'!I111</f>
        <v>256.53658999999999</v>
      </c>
      <c r="I28" s="64">
        <f>'2 уровень'!J111</f>
        <v>63.342367901234567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109</v>
      </c>
      <c r="B29" s="51">
        <f>'2 уровень'!C112</f>
        <v>581</v>
      </c>
      <c r="C29" s="51">
        <f>'2 уровень'!D112</f>
        <v>145</v>
      </c>
      <c r="D29" s="51">
        <f>'2 уровень'!E112</f>
        <v>488</v>
      </c>
      <c r="E29" s="192">
        <f>'2 уровень'!F112</f>
        <v>336.55172413793105</v>
      </c>
      <c r="F29" s="64">
        <f>'2 уровень'!G112</f>
        <v>3635.3123519999999</v>
      </c>
      <c r="G29" s="64">
        <f>'2 уровень'!H112</f>
        <v>909</v>
      </c>
      <c r="H29" s="209">
        <f>'2 уровень'!I112</f>
        <v>3053.4111199999998</v>
      </c>
      <c r="I29" s="64">
        <f>'2 уровень'!J112</f>
        <v>335.90881408140814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601" t="s">
        <v>123</v>
      </c>
      <c r="B30" s="598">
        <f>'2 уровень'!C113</f>
        <v>97382</v>
      </c>
      <c r="C30" s="598">
        <f>'2 уровень'!D113</f>
        <v>24349</v>
      </c>
      <c r="D30" s="598">
        <f>'2 уровень'!E113</f>
        <v>14313</v>
      </c>
      <c r="E30" s="599">
        <f>'2 уровень'!F113</f>
        <v>58.782701548318208</v>
      </c>
      <c r="F30" s="602">
        <f>'2 уровень'!G113</f>
        <v>181062.10246000002</v>
      </c>
      <c r="G30" s="602">
        <f>'2 уровень'!H113</f>
        <v>45266</v>
      </c>
      <c r="H30" s="602">
        <f>'2 уровень'!I113</f>
        <v>26884.567200000001</v>
      </c>
      <c r="I30" s="602">
        <f>'2 уровень'!J113</f>
        <v>59.392407546502902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119</v>
      </c>
      <c r="B31" s="51">
        <f>'2 уровень'!C114</f>
        <v>12995</v>
      </c>
      <c r="C31" s="51">
        <f>'2 уровень'!D114</f>
        <v>3249</v>
      </c>
      <c r="D31" s="51">
        <f>'2 уровень'!E114</f>
        <v>2421</v>
      </c>
      <c r="E31" s="192">
        <f>'2 уровень'!F114</f>
        <v>74.51523545706371</v>
      </c>
      <c r="F31" s="64">
        <f>'2 уровень'!G114</f>
        <v>22791.540649999999</v>
      </c>
      <c r="G31" s="64">
        <f>'2 уровень'!H114</f>
        <v>5698</v>
      </c>
      <c r="H31" s="209">
        <f>'2 уровень'!I114</f>
        <v>4202.4934000000003</v>
      </c>
      <c r="I31" s="64">
        <f>'2 уровень'!J114</f>
        <v>73.753832923832931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86</v>
      </c>
      <c r="B32" s="51">
        <f>'2 уровень'!C115</f>
        <v>48700</v>
      </c>
      <c r="C32" s="51">
        <f>'2 уровень'!D115</f>
        <v>12176</v>
      </c>
      <c r="D32" s="51">
        <f>'2 уровень'!E115</f>
        <v>4954</v>
      </c>
      <c r="E32" s="192">
        <f>'2 уровень'!F115</f>
        <v>40.686596583442842</v>
      </c>
      <c r="F32" s="64">
        <f>'2 уровень'!G115</f>
        <v>118727.36675000002</v>
      </c>
      <c r="G32" s="64">
        <f>'2 уровень'!H115</f>
        <v>29682</v>
      </c>
      <c r="H32" s="209">
        <f>'2 уровень'!I115</f>
        <v>14044.545760000001</v>
      </c>
      <c r="I32" s="64">
        <f>'2 уровень'!J115</f>
        <v>47.316709655683582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120</v>
      </c>
      <c r="B33" s="51">
        <f>'2 уровень'!C116</f>
        <v>23964</v>
      </c>
      <c r="C33" s="51">
        <f>'2 уровень'!D116</f>
        <v>5991</v>
      </c>
      <c r="D33" s="51">
        <f>'2 уровень'!E116</f>
        <v>5104</v>
      </c>
      <c r="E33" s="192">
        <f>'2 уровень'!F116</f>
        <v>932.14847140519782</v>
      </c>
      <c r="F33" s="64">
        <f>'2 уровень'!G116</f>
        <v>24418.683000000001</v>
      </c>
      <c r="G33" s="64">
        <f>'2 уровень'!H116</f>
        <v>6105</v>
      </c>
      <c r="H33" s="209">
        <f>'2 уровень'!I116</f>
        <v>5252.481749999999</v>
      </c>
      <c r="I33" s="64">
        <f>'2 уровень'!J116</f>
        <v>86.03573710073708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87</v>
      </c>
      <c r="B34" s="51">
        <f>'2 уровень'!C117</f>
        <v>1960</v>
      </c>
      <c r="C34" s="51">
        <f>'2 уровень'!D117</f>
        <v>492</v>
      </c>
      <c r="D34" s="51">
        <f>'2 уровень'!E117</f>
        <v>609</v>
      </c>
      <c r="E34" s="192">
        <f>'2 уровень'!F117</f>
        <v>123.78048780487805</v>
      </c>
      <c r="F34" s="64">
        <f>'2 уровень'!G117</f>
        <v>7841.6660000000002</v>
      </c>
      <c r="G34" s="64">
        <f>'2 уровень'!H117</f>
        <v>1960</v>
      </c>
      <c r="H34" s="209">
        <f>'2 уровень'!I117</f>
        <v>2457.0044900000003</v>
      </c>
      <c r="I34" s="64">
        <f>'2 уровень'!J117</f>
        <v>125.35737193877551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15" t="s">
        <v>88</v>
      </c>
      <c r="B35" s="603">
        <f>'2 уровень'!C118</f>
        <v>9574</v>
      </c>
      <c r="C35" s="603">
        <f>'2 уровень'!D118</f>
        <v>2394</v>
      </c>
      <c r="D35" s="603">
        <f>'2 уровень'!E118</f>
        <v>1225</v>
      </c>
      <c r="E35" s="604">
        <f>'2 уровень'!F118</f>
        <v>51.169590643274852</v>
      </c>
      <c r="F35" s="605">
        <f>'2 уровень'!G118</f>
        <v>7282.8460600000008</v>
      </c>
      <c r="G35" s="605">
        <f>'2 уровень'!H118</f>
        <v>1821</v>
      </c>
      <c r="H35" s="606">
        <f>'2 уровень'!I118</f>
        <v>928.04179999999997</v>
      </c>
      <c r="I35" s="605">
        <f>'2 уровень'!J118</f>
        <v>50.96330587589236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39" t="s">
        <v>139</v>
      </c>
      <c r="B36" s="603">
        <f>'2 уровень'!C119</f>
        <v>122513</v>
      </c>
      <c r="C36" s="603">
        <f>'2 уровень'!D119</f>
        <v>30629</v>
      </c>
      <c r="D36" s="603">
        <f>'2 уровень'!E119</f>
        <v>25805</v>
      </c>
      <c r="E36" s="604">
        <f>'2 уровень'!F119</f>
        <v>84.250220379379016</v>
      </c>
      <c r="F36" s="605">
        <f>'2 уровень'!G119</f>
        <v>94513.878979999994</v>
      </c>
      <c r="G36" s="605">
        <f>'2 уровень'!H119</f>
        <v>23629</v>
      </c>
      <c r="H36" s="606">
        <f>'2 уровень'!I119</f>
        <v>19131.610359999999</v>
      </c>
      <c r="I36" s="605">
        <f>'2 уровень'!J119</f>
        <v>80.96665267256337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39" t="s">
        <v>140</v>
      </c>
      <c r="B37" s="603">
        <f>'2 уровень'!C120</f>
        <v>20600</v>
      </c>
      <c r="C37" s="603">
        <f>'2 уровень'!D120</f>
        <v>5150</v>
      </c>
      <c r="D37" s="603">
        <f>'2 уровень'!E120</f>
        <v>5670</v>
      </c>
      <c r="E37" s="604">
        <f>'2 уровень'!F120</f>
        <v>110.09708737864077</v>
      </c>
      <c r="F37" s="605">
        <f>'2 уровень'!G120</f>
        <v>0</v>
      </c>
      <c r="G37" s="605">
        <f>'2 уровень'!H120</f>
        <v>0</v>
      </c>
      <c r="H37" s="606">
        <f>'2 уровень'!I120</f>
        <v>0</v>
      </c>
      <c r="I37" s="605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39" t="s">
        <v>141</v>
      </c>
      <c r="B38" s="603">
        <f>'2 уровень'!C121</f>
        <v>12628</v>
      </c>
      <c r="C38" s="603">
        <f>'2 уровень'!D121</f>
        <v>3158</v>
      </c>
      <c r="D38" s="603">
        <f>'2 уровень'!E121</f>
        <v>271</v>
      </c>
      <c r="E38" s="604">
        <f>'2 уровень'!F121</f>
        <v>8.5813806206459784</v>
      </c>
      <c r="F38" s="605">
        <f>'2 уровень'!G121</f>
        <v>0</v>
      </c>
      <c r="G38" s="605">
        <f>'2 уровень'!H121</f>
        <v>0</v>
      </c>
      <c r="H38" s="606">
        <f>'2 уровень'!I121</f>
        <v>0</v>
      </c>
      <c r="I38" s="605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607" t="s">
        <v>117</v>
      </c>
      <c r="B39" s="608">
        <f>'2 уровень'!C122</f>
        <v>0</v>
      </c>
      <c r="C39" s="608">
        <f>'2 уровень'!D122</f>
        <v>0</v>
      </c>
      <c r="D39" s="608">
        <f>'2 уровень'!E122</f>
        <v>0</v>
      </c>
      <c r="E39" s="609">
        <f>'2 уровень'!F122</f>
        <v>0</v>
      </c>
      <c r="F39" s="610">
        <f>'2 уровень'!G122</f>
        <v>403810.50025955553</v>
      </c>
      <c r="G39" s="610">
        <f>'2 уровень'!H122</f>
        <v>100953</v>
      </c>
      <c r="H39" s="611">
        <f>'2 уровень'!I122</f>
        <v>76076.433117000008</v>
      </c>
      <c r="I39" s="610">
        <f>'2 уровень'!J122</f>
        <v>75.358268815191238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210"/>
      <c r="I40" s="66"/>
      <c r="J40" s="108"/>
    </row>
    <row r="41" spans="1:185" ht="30" x14ac:dyDescent="0.25">
      <c r="A41" s="601" t="s">
        <v>131</v>
      </c>
      <c r="B41" s="598">
        <f>'2 уровень'!C142</f>
        <v>11671</v>
      </c>
      <c r="C41" s="598">
        <f>'2 уровень'!D142</f>
        <v>2918</v>
      </c>
      <c r="D41" s="598">
        <f>'2 уровень'!E142</f>
        <v>1676</v>
      </c>
      <c r="E41" s="599">
        <f>'2 уровень'!F142</f>
        <v>57.436600411240576</v>
      </c>
      <c r="F41" s="602">
        <f>'2 уровень'!G142</f>
        <v>28128.465902222219</v>
      </c>
      <c r="G41" s="602">
        <f>'2 уровень'!H142</f>
        <v>7032</v>
      </c>
      <c r="H41" s="602">
        <f>'2 уровень'!I142</f>
        <v>3797.8148500000007</v>
      </c>
      <c r="I41" s="602">
        <f>'2 уровень'!J142</f>
        <v>54.007605944254841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84</v>
      </c>
      <c r="B42" s="51">
        <f>'2 уровень'!C143</f>
        <v>8920</v>
      </c>
      <c r="C42" s="51">
        <f>'2 уровень'!D143</f>
        <v>2230</v>
      </c>
      <c r="D42" s="51">
        <f>'2 уровень'!E143</f>
        <v>1223</v>
      </c>
      <c r="E42" s="192">
        <f>'2 уровень'!F143</f>
        <v>54.843049327354265</v>
      </c>
      <c r="F42" s="64">
        <f>'2 уровень'!G143</f>
        <v>21888.02286222222</v>
      </c>
      <c r="G42" s="64">
        <f>'2 уровень'!H143</f>
        <v>5472</v>
      </c>
      <c r="H42" s="209">
        <f>'2 уровень'!I143</f>
        <v>2787.8308700000007</v>
      </c>
      <c r="I42" s="64">
        <f>'2 уровень'!J143</f>
        <v>50.947201571637436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85</v>
      </c>
      <c r="B43" s="51">
        <f>'2 уровень'!C144</f>
        <v>2676</v>
      </c>
      <c r="C43" s="51">
        <f>'2 уровень'!D144</f>
        <v>669</v>
      </c>
      <c r="D43" s="51">
        <f>'2 уровень'!E144</f>
        <v>453</v>
      </c>
      <c r="E43" s="192">
        <f>'2 уровень'!F144</f>
        <v>67.713004484304932</v>
      </c>
      <c r="F43" s="64">
        <f>'2 уровень'!G144</f>
        <v>5771.1686399999999</v>
      </c>
      <c r="G43" s="64">
        <f>'2 уровень'!H144</f>
        <v>1443</v>
      </c>
      <c r="H43" s="209">
        <f>'2 уровень'!I144</f>
        <v>1009.98398</v>
      </c>
      <c r="I43" s="64">
        <f>'2 уровень'!J144</f>
        <v>69.991959805959809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108</v>
      </c>
      <c r="B44" s="51">
        <f>'2 уровень'!C145</f>
        <v>75</v>
      </c>
      <c r="C44" s="51">
        <f>'2 уровень'!D145</f>
        <v>19</v>
      </c>
      <c r="D44" s="51">
        <f>'2 уровень'!E145</f>
        <v>0</v>
      </c>
      <c r="E44" s="192">
        <f>'2 уровень'!F145</f>
        <v>0</v>
      </c>
      <c r="F44" s="64">
        <f>'2 уровень'!G145</f>
        <v>469.27440000000001</v>
      </c>
      <c r="G44" s="64">
        <f>'2 уровень'!H145</f>
        <v>117</v>
      </c>
      <c r="H44" s="209">
        <f>'2 уровень'!I145</f>
        <v>0</v>
      </c>
      <c r="I44" s="64">
        <f>'2 уровень'!J145</f>
        <v>0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109</v>
      </c>
      <c r="B45" s="51">
        <f>'2 уровень'!C146</f>
        <v>0</v>
      </c>
      <c r="C45" s="51">
        <f>'2 уровень'!D146</f>
        <v>0</v>
      </c>
      <c r="D45" s="51">
        <f>'2 уровень'!E146</f>
        <v>0</v>
      </c>
      <c r="E45" s="192">
        <f>'2 уровень'!F146</f>
        <v>0</v>
      </c>
      <c r="F45" s="64">
        <f>'2 уровень'!G146</f>
        <v>0</v>
      </c>
      <c r="G45" s="64">
        <f>'2 уровень'!H146</f>
        <v>0</v>
      </c>
      <c r="H45" s="209">
        <f>'2 уровень'!I146</f>
        <v>0</v>
      </c>
      <c r="I45" s="64">
        <f>'2 уровень'!J146</f>
        <v>0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601" t="s">
        <v>123</v>
      </c>
      <c r="B46" s="598">
        <f>'2 уровень'!C147</f>
        <v>21966</v>
      </c>
      <c r="C46" s="598">
        <f>'2 уровень'!D147</f>
        <v>5492</v>
      </c>
      <c r="D46" s="598">
        <f>'2 уровень'!E147</f>
        <v>3906</v>
      </c>
      <c r="E46" s="599">
        <f>'2 уровень'!F147</f>
        <v>71.121631463947566</v>
      </c>
      <c r="F46" s="602">
        <f>'2 уровень'!G147</f>
        <v>44054.487019999993</v>
      </c>
      <c r="G46" s="602">
        <f>'2 уровень'!H147</f>
        <v>11014</v>
      </c>
      <c r="H46" s="602">
        <f>'2 уровень'!I147</f>
        <v>5521.7827699999998</v>
      </c>
      <c r="I46" s="602">
        <f>'2 уровень'!J147</f>
        <v>50.134217995278732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119</v>
      </c>
      <c r="B47" s="51">
        <f>'2 уровень'!C148</f>
        <v>5051</v>
      </c>
      <c r="C47" s="51">
        <f>'2 уровень'!D148</f>
        <v>1263</v>
      </c>
      <c r="D47" s="51">
        <f>'2 уровень'!E148</f>
        <v>174</v>
      </c>
      <c r="E47" s="192">
        <f>'2 уровень'!F148</f>
        <v>13.776722090261281</v>
      </c>
      <c r="F47" s="64">
        <f>'2 уровень'!G148</f>
        <v>8858.7973699999984</v>
      </c>
      <c r="G47" s="64">
        <f>'2 уровень'!H148</f>
        <v>2215</v>
      </c>
      <c r="H47" s="209">
        <f>'2 уровень'!I148</f>
        <v>299.98942000000005</v>
      </c>
      <c r="I47" s="64">
        <f>'2 уровень'!J148</f>
        <v>13.543540406320545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86</v>
      </c>
      <c r="B48" s="51">
        <f>'2 уровень'!C149</f>
        <v>11800</v>
      </c>
      <c r="C48" s="51">
        <f>'2 уровень'!D149</f>
        <v>2950</v>
      </c>
      <c r="D48" s="51">
        <f>'2 уровень'!E149</f>
        <v>2851</v>
      </c>
      <c r="E48" s="192">
        <f>'2 уровень'!F149</f>
        <v>96.644067796610173</v>
      </c>
      <c r="F48" s="64">
        <f>'2 уровень'!G149</f>
        <v>27067.463</v>
      </c>
      <c r="G48" s="64">
        <f>'2 уровень'!H149</f>
        <v>6767</v>
      </c>
      <c r="H48" s="209">
        <f>'2 уровень'!I149</f>
        <v>4263.8039200000003</v>
      </c>
      <c r="I48" s="64">
        <f>'2 уровень'!J149</f>
        <v>63.008776710506872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120</v>
      </c>
      <c r="B49" s="51">
        <f>'2 уровень'!C150</f>
        <v>4126</v>
      </c>
      <c r="C49" s="51">
        <f>'2 уровень'!D150</f>
        <v>1032</v>
      </c>
      <c r="D49" s="51">
        <f>'2 уровень'!E150</f>
        <v>848</v>
      </c>
      <c r="E49" s="192">
        <f>'2 уровень'!F150</f>
        <v>82.170542635658919</v>
      </c>
      <c r="F49" s="64">
        <f>'2 уровень'!G150</f>
        <v>4171.3860000000004</v>
      </c>
      <c r="G49" s="64">
        <f>'2 уровень'!H150</f>
        <v>1043</v>
      </c>
      <c r="H49" s="209">
        <f>'2 уровень'!I150</f>
        <v>840.74702999999988</v>
      </c>
      <c r="I49" s="64">
        <f>'2 уровень'!J150</f>
        <v>80.608535953978901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87</v>
      </c>
      <c r="B50" s="51">
        <f>'2 уровень'!C151</f>
        <v>989</v>
      </c>
      <c r="C50" s="51">
        <f>'2 уровень'!D151</f>
        <v>247</v>
      </c>
      <c r="D50" s="51">
        <f>'2 уровень'!E151</f>
        <v>33</v>
      </c>
      <c r="E50" s="192">
        <f>'2 уровень'!F151</f>
        <v>13.360323886639677</v>
      </c>
      <c r="F50" s="64">
        <f>'2 уровень'!G151</f>
        <v>3956.8406500000001</v>
      </c>
      <c r="G50" s="64">
        <f>'2 уровень'!H151</f>
        <v>989</v>
      </c>
      <c r="H50" s="209">
        <f>'2 уровень'!I151</f>
        <v>117.24239999999999</v>
      </c>
      <c r="I50" s="64">
        <f>'2 уровень'!J151</f>
        <v>11.854641051567238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15" t="s">
        <v>88</v>
      </c>
      <c r="B51" s="603">
        <f>'2 уровень'!C152</f>
        <v>0</v>
      </c>
      <c r="C51" s="603">
        <f>'2 уровень'!D152</f>
        <v>0</v>
      </c>
      <c r="D51" s="603">
        <f>'2 уровень'!E152</f>
        <v>0</v>
      </c>
      <c r="E51" s="604">
        <f>'2 уровень'!F152</f>
        <v>0</v>
      </c>
      <c r="F51" s="605">
        <f>'2 уровень'!G152</f>
        <v>0</v>
      </c>
      <c r="G51" s="605">
        <f>'2 уровень'!H152</f>
        <v>0</v>
      </c>
      <c r="H51" s="606">
        <f>'2 уровень'!I152</f>
        <v>0</v>
      </c>
      <c r="I51" s="605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39" t="s">
        <v>139</v>
      </c>
      <c r="B52" s="603">
        <f>'2 уровень'!C153</f>
        <v>32500</v>
      </c>
      <c r="C52" s="603">
        <f>'2 уровень'!D153</f>
        <v>8125</v>
      </c>
      <c r="D52" s="603">
        <f>'2 уровень'!E153</f>
        <v>5690</v>
      </c>
      <c r="E52" s="604">
        <f>'2 уровень'!F153</f>
        <v>70.030769230769224</v>
      </c>
      <c r="F52" s="605">
        <f>'2 уровень'!G153</f>
        <v>25072.45</v>
      </c>
      <c r="G52" s="605">
        <f>'2 уровень'!H153</f>
        <v>6268</v>
      </c>
      <c r="H52" s="606">
        <f>'2 уровень'!I153</f>
        <v>4193.3</v>
      </c>
      <c r="I52" s="605">
        <f>'2 уровень'!J153</f>
        <v>66.900127632418645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39" t="s">
        <v>140</v>
      </c>
      <c r="B53" s="603">
        <f>'2 уровень'!C154</f>
        <v>2640</v>
      </c>
      <c r="C53" s="603">
        <f>'2 уровень'!D154</f>
        <v>660</v>
      </c>
      <c r="D53" s="603">
        <f>'2 уровень'!E154</f>
        <v>336</v>
      </c>
      <c r="E53" s="604">
        <f>'2 уровень'!F154</f>
        <v>50.909090909090907</v>
      </c>
      <c r="F53" s="605">
        <f>'2 уровень'!G154</f>
        <v>0</v>
      </c>
      <c r="G53" s="605">
        <f>'2 уровень'!H154</f>
        <v>0</v>
      </c>
      <c r="H53" s="606">
        <f>'2 уровень'!I154</f>
        <v>0</v>
      </c>
      <c r="I53" s="605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39" t="s">
        <v>141</v>
      </c>
      <c r="B54" s="603">
        <f>'2 уровень'!C155</f>
        <v>3143</v>
      </c>
      <c r="C54" s="603">
        <f>'2 уровень'!D155</f>
        <v>786</v>
      </c>
      <c r="D54" s="603">
        <f>'2 уровень'!E155</f>
        <v>46</v>
      </c>
      <c r="E54" s="604">
        <f>'2 уровень'!F155</f>
        <v>5.8524173027989823</v>
      </c>
      <c r="F54" s="605">
        <f>'2 уровень'!G155</f>
        <v>0</v>
      </c>
      <c r="G54" s="605">
        <f>'2 уровень'!H155</f>
        <v>0</v>
      </c>
      <c r="H54" s="606">
        <f>'2 уровень'!I155</f>
        <v>0</v>
      </c>
      <c r="I54" s="605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607" t="s">
        <v>117</v>
      </c>
      <c r="B55" s="608">
        <f>'2 уровень'!C156</f>
        <v>0</v>
      </c>
      <c r="C55" s="608">
        <f>'2 уровень'!D156</f>
        <v>0</v>
      </c>
      <c r="D55" s="608">
        <f>'2 уровень'!E156</f>
        <v>0</v>
      </c>
      <c r="E55" s="609">
        <f>'2 уровень'!F156</f>
        <v>0</v>
      </c>
      <c r="F55" s="610">
        <f>'2 уровень'!G156</f>
        <v>97255.402922222202</v>
      </c>
      <c r="G55" s="610">
        <f>'2 уровень'!H156</f>
        <v>24314</v>
      </c>
      <c r="H55" s="611">
        <f>'2 уровень'!I156</f>
        <v>13512.89762</v>
      </c>
      <c r="I55" s="610">
        <f>'2 уровень'!J156</f>
        <v>55.576612733404616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20</v>
      </c>
      <c r="B56" s="102"/>
      <c r="C56" s="102"/>
      <c r="D56" s="102"/>
      <c r="E56" s="195"/>
      <c r="F56" s="103"/>
      <c r="G56" s="103"/>
      <c r="H56" s="211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601" t="s">
        <v>131</v>
      </c>
      <c r="B57" s="642">
        <f>'Аян '!B23</f>
        <v>438</v>
      </c>
      <c r="C57" s="642">
        <f>'Аян '!C23</f>
        <v>110</v>
      </c>
      <c r="D57" s="642">
        <f>'Аян '!D23</f>
        <v>129</v>
      </c>
      <c r="E57" s="643">
        <f>'Аян '!E23</f>
        <v>117.27272727272727</v>
      </c>
      <c r="F57" s="602">
        <f>'Аян '!F23</f>
        <v>1540.6039766481481</v>
      </c>
      <c r="G57" s="602">
        <f>'Аян '!G23</f>
        <v>386</v>
      </c>
      <c r="H57" s="602">
        <f>'Аян '!H23</f>
        <v>344.90885999999995</v>
      </c>
      <c r="I57" s="602">
        <f>'Аян '!I23</f>
        <v>89.354626943005172</v>
      </c>
      <c r="J57" s="108"/>
    </row>
    <row r="58" spans="1:185" ht="30" x14ac:dyDescent="0.25">
      <c r="A58" s="123" t="s">
        <v>84</v>
      </c>
      <c r="B58" s="58">
        <f>'Аян '!B24</f>
        <v>313</v>
      </c>
      <c r="C58" s="58">
        <f>'Аян '!C24</f>
        <v>78</v>
      </c>
      <c r="D58" s="58">
        <f>'Аян '!D24</f>
        <v>117</v>
      </c>
      <c r="E58" s="196">
        <f>'Аян '!E24</f>
        <v>150</v>
      </c>
      <c r="F58" s="64">
        <f>'Аян '!F24</f>
        <v>1019.4867791481481</v>
      </c>
      <c r="G58" s="64">
        <f>'Аян '!G24</f>
        <v>255</v>
      </c>
      <c r="H58" s="209">
        <f>'Аян '!H24</f>
        <v>319.19216999999998</v>
      </c>
      <c r="I58" s="64">
        <f>'Аян '!I24</f>
        <v>125.17339999999999</v>
      </c>
      <c r="J58" s="108"/>
    </row>
    <row r="59" spans="1:185" ht="30" x14ac:dyDescent="0.25">
      <c r="A59" s="123" t="s">
        <v>85</v>
      </c>
      <c r="B59" s="58">
        <f>'Аян '!B25</f>
        <v>95</v>
      </c>
      <c r="C59" s="58">
        <f>'Аян '!C25</f>
        <v>24</v>
      </c>
      <c r="D59" s="58">
        <f>'Аян '!D25</f>
        <v>12</v>
      </c>
      <c r="E59" s="196">
        <f>'Аян '!E25</f>
        <v>50</v>
      </c>
      <c r="F59" s="64">
        <f>'Аян '!F25</f>
        <v>271.9548375</v>
      </c>
      <c r="G59" s="64">
        <f>'Аян '!G25</f>
        <v>68</v>
      </c>
      <c r="H59" s="209">
        <f>'Аян '!H25</f>
        <v>25.716689999999996</v>
      </c>
      <c r="I59" s="64">
        <f>'Аян '!I25</f>
        <v>37.818661764705872</v>
      </c>
      <c r="J59" s="108"/>
    </row>
    <row r="60" spans="1:185" ht="45" x14ac:dyDescent="0.25">
      <c r="A60" s="123" t="s">
        <v>108</v>
      </c>
      <c r="B60" s="58">
        <f>'Аян '!B26</f>
        <v>7</v>
      </c>
      <c r="C60" s="58">
        <f>'Аян '!C26</f>
        <v>2</v>
      </c>
      <c r="D60" s="58">
        <f>'Аян '!D26</f>
        <v>0</v>
      </c>
      <c r="E60" s="196">
        <f>'Аян '!E26</f>
        <v>0</v>
      </c>
      <c r="F60" s="64">
        <f>'Аян '!F26</f>
        <v>58.137884000000007</v>
      </c>
      <c r="G60" s="64">
        <f>'Аян '!G26</f>
        <v>15</v>
      </c>
      <c r="H60" s="209">
        <f>'Аян '!H26</f>
        <v>0</v>
      </c>
      <c r="I60" s="64">
        <f>'Аян '!I26</f>
        <v>0</v>
      </c>
      <c r="J60" s="108"/>
    </row>
    <row r="61" spans="1:185" ht="30" x14ac:dyDescent="0.25">
      <c r="A61" s="123" t="s">
        <v>109</v>
      </c>
      <c r="B61" s="58">
        <f>'Аян '!B27</f>
        <v>23</v>
      </c>
      <c r="C61" s="58">
        <f>'Аян '!C27</f>
        <v>6</v>
      </c>
      <c r="D61" s="58">
        <f>'Аян '!D27</f>
        <v>0</v>
      </c>
      <c r="E61" s="196">
        <f>'Аян '!E27</f>
        <v>0</v>
      </c>
      <c r="F61" s="64">
        <f>'Аян '!F27</f>
        <v>191.02447599999999</v>
      </c>
      <c r="G61" s="64">
        <f>'Аян '!G27</f>
        <v>48</v>
      </c>
      <c r="H61" s="209">
        <f>'Аян '!H27</f>
        <v>0</v>
      </c>
      <c r="I61" s="64">
        <f>'Аян '!I27</f>
        <v>0</v>
      </c>
      <c r="J61" s="108"/>
    </row>
    <row r="62" spans="1:185" ht="30" x14ac:dyDescent="0.25">
      <c r="A62" s="601" t="s">
        <v>123</v>
      </c>
      <c r="B62" s="642">
        <f>'Аян '!B28</f>
        <v>1065</v>
      </c>
      <c r="C62" s="642">
        <f>'Аян '!C28</f>
        <v>266</v>
      </c>
      <c r="D62" s="642">
        <f>'Аян '!D28</f>
        <v>388</v>
      </c>
      <c r="E62" s="643">
        <f>'Аян '!E28</f>
        <v>145.86466165413535</v>
      </c>
      <c r="F62" s="602">
        <f>'Аян '!F28</f>
        <v>3489.22</v>
      </c>
      <c r="G62" s="602">
        <f>'Аян '!G28</f>
        <v>873</v>
      </c>
      <c r="H62" s="602">
        <f>'Аян '!H28</f>
        <v>405.14893000000001</v>
      </c>
      <c r="I62" s="602">
        <f>'Аян '!I28</f>
        <v>46.408812142038947</v>
      </c>
      <c r="J62" s="108"/>
    </row>
    <row r="63" spans="1:185" ht="30" x14ac:dyDescent="0.25">
      <c r="A63" s="123" t="s">
        <v>119</v>
      </c>
      <c r="B63" s="58">
        <f>'Аян '!B29</f>
        <v>200</v>
      </c>
      <c r="C63" s="58">
        <f>'Аян '!C29</f>
        <v>50</v>
      </c>
      <c r="D63" s="58">
        <f>'Аян '!D29</f>
        <v>19</v>
      </c>
      <c r="E63" s="196">
        <f>'Аян '!E29</f>
        <v>38</v>
      </c>
      <c r="F63" s="64">
        <f>'Аян '!F29</f>
        <v>460</v>
      </c>
      <c r="G63" s="64">
        <f>'Аян '!G29</f>
        <v>115</v>
      </c>
      <c r="H63" s="209">
        <f>'Аян '!H29</f>
        <v>44.795139999999996</v>
      </c>
      <c r="I63" s="64">
        <f>'Аян '!I29</f>
        <v>38.952295652173909</v>
      </c>
      <c r="J63" s="108"/>
    </row>
    <row r="64" spans="1:185" ht="60" x14ac:dyDescent="0.25">
      <c r="A64" s="123" t="s">
        <v>86</v>
      </c>
      <c r="B64" s="58">
        <f>'Аян '!B30</f>
        <v>405</v>
      </c>
      <c r="C64" s="58">
        <f>'Аян '!C30</f>
        <v>101</v>
      </c>
      <c r="D64" s="58">
        <f>'Аян '!D30</f>
        <v>0</v>
      </c>
      <c r="E64" s="196">
        <f>'Аян '!E30</f>
        <v>0</v>
      </c>
      <c r="F64" s="64">
        <f>'Аян '!F30</f>
        <v>1830.78</v>
      </c>
      <c r="G64" s="64">
        <f>'Аян '!G30</f>
        <v>458</v>
      </c>
      <c r="H64" s="209">
        <f>'Аян '!H30</f>
        <v>0</v>
      </c>
      <c r="I64" s="64">
        <f>'Аян '!I30</f>
        <v>0</v>
      </c>
      <c r="J64" s="108"/>
    </row>
    <row r="65" spans="1:185" ht="45" x14ac:dyDescent="0.25">
      <c r="A65" s="123" t="s">
        <v>120</v>
      </c>
      <c r="B65" s="58">
        <f>'Аян '!B31</f>
        <v>210</v>
      </c>
      <c r="C65" s="58">
        <f>'Аян '!C31</f>
        <v>53</v>
      </c>
      <c r="D65" s="58">
        <f>'Аян '!D31</f>
        <v>0</v>
      </c>
      <c r="E65" s="196">
        <f>'Аян '!E31</f>
        <v>0</v>
      </c>
      <c r="F65" s="64">
        <f>'Аян '!F31</f>
        <v>390.6</v>
      </c>
      <c r="G65" s="64">
        <f>'Аян '!G31</f>
        <v>98</v>
      </c>
      <c r="H65" s="209">
        <f>'Аян '!H31</f>
        <v>-12.232889999999999</v>
      </c>
      <c r="I65" s="64">
        <f>'Аян '!I31</f>
        <v>-12.48254081632653</v>
      </c>
      <c r="J65" s="108"/>
    </row>
    <row r="66" spans="1:185" ht="30" x14ac:dyDescent="0.25">
      <c r="A66" s="123" t="s">
        <v>87</v>
      </c>
      <c r="B66" s="58">
        <f>'Аян '!B32</f>
        <v>125</v>
      </c>
      <c r="C66" s="58">
        <f>'Аян '!C32</f>
        <v>31</v>
      </c>
      <c r="D66" s="58">
        <f>'Аян '!D32</f>
        <v>0</v>
      </c>
      <c r="E66" s="196">
        <f>'Аян '!E32</f>
        <v>0</v>
      </c>
      <c r="F66" s="64">
        <f>'Аян '!F32</f>
        <v>681.625</v>
      </c>
      <c r="G66" s="64">
        <f>'Аян '!G32</f>
        <v>170</v>
      </c>
      <c r="H66" s="209">
        <f>'Аян '!H32</f>
        <v>0</v>
      </c>
      <c r="I66" s="64">
        <f>'Аян '!I32</f>
        <v>0</v>
      </c>
      <c r="J66" s="108"/>
    </row>
    <row r="67" spans="1:185" ht="30" x14ac:dyDescent="0.25">
      <c r="A67" s="315" t="s">
        <v>88</v>
      </c>
      <c r="B67" s="612">
        <f>'Аян '!B33</f>
        <v>125</v>
      </c>
      <c r="C67" s="612">
        <f>'Аян '!C33</f>
        <v>31</v>
      </c>
      <c r="D67" s="612">
        <f>'Аян '!D33</f>
        <v>369</v>
      </c>
      <c r="E67" s="613">
        <f>'Аян '!E33</f>
        <v>1190.3225806451612</v>
      </c>
      <c r="F67" s="605">
        <f>'Аян '!F33</f>
        <v>126.215</v>
      </c>
      <c r="G67" s="605">
        <f>'Аян '!G33</f>
        <v>32</v>
      </c>
      <c r="H67" s="606">
        <f>'Аян '!H33</f>
        <v>372.58668</v>
      </c>
      <c r="I67" s="605">
        <f>'Аян '!I33</f>
        <v>1164.3333749999999</v>
      </c>
      <c r="J67" s="108"/>
    </row>
    <row r="68" spans="1:185" ht="30.75" thickBot="1" x14ac:dyDescent="0.3">
      <c r="A68" s="727" t="s">
        <v>139</v>
      </c>
      <c r="B68" s="612">
        <f>'Аян '!B34</f>
        <v>2110</v>
      </c>
      <c r="C68" s="612">
        <f>'Аян '!C34</f>
        <v>528</v>
      </c>
      <c r="D68" s="612">
        <f>'Аян '!D34</f>
        <v>116</v>
      </c>
      <c r="E68" s="613">
        <f>'Аян '!E34</f>
        <v>21.969696969696969</v>
      </c>
      <c r="F68" s="605">
        <f>'Аян '!F34</f>
        <v>2160.6822000000002</v>
      </c>
      <c r="G68" s="605">
        <f>'Аян '!G34</f>
        <v>540</v>
      </c>
      <c r="H68" s="606">
        <f>'Аян '!H34</f>
        <v>116.76036000000002</v>
      </c>
      <c r="I68" s="605">
        <f>'Аян '!I34</f>
        <v>21.622288888888892</v>
      </c>
      <c r="J68" s="108"/>
    </row>
    <row r="69" spans="1:185" ht="15.75" thickBot="1" x14ac:dyDescent="0.3">
      <c r="A69" s="607" t="s">
        <v>4</v>
      </c>
      <c r="B69" s="614">
        <f>'Аян '!B35</f>
        <v>1503</v>
      </c>
      <c r="C69" s="614">
        <f>'Аян '!C35</f>
        <v>376</v>
      </c>
      <c r="D69" s="614">
        <f>'Аян '!D35</f>
        <v>517</v>
      </c>
      <c r="E69" s="615">
        <f>'Аян '!E35</f>
        <v>137.5</v>
      </c>
      <c r="F69" s="610">
        <f>'Аян '!F35</f>
        <v>7190.5061766481476</v>
      </c>
      <c r="G69" s="610">
        <f>'Аян '!G35</f>
        <v>1799</v>
      </c>
      <c r="H69" s="611">
        <f>'Аян '!H35</f>
        <v>866.81814999999995</v>
      </c>
      <c r="I69" s="610">
        <f>'Аян '!I35</f>
        <v>48.183332406892717</v>
      </c>
      <c r="J69" s="108"/>
    </row>
    <row r="70" spans="1:185" ht="15" customHeight="1" x14ac:dyDescent="0.25">
      <c r="A70" s="101" t="s">
        <v>21</v>
      </c>
      <c r="B70" s="102"/>
      <c r="C70" s="102"/>
      <c r="D70" s="102"/>
      <c r="E70" s="195"/>
      <c r="F70" s="103"/>
      <c r="G70" s="103"/>
      <c r="H70" s="211"/>
      <c r="I70" s="103"/>
      <c r="J70" s="108"/>
    </row>
    <row r="71" spans="1:185" ht="30" x14ac:dyDescent="0.25">
      <c r="A71" s="601" t="s">
        <v>131</v>
      </c>
      <c r="B71" s="598">
        <f>'1 уровень'!C286</f>
        <v>3761</v>
      </c>
      <c r="C71" s="598">
        <f>'1 уровень'!D286</f>
        <v>941</v>
      </c>
      <c r="D71" s="598">
        <f>'1 уровень'!E286</f>
        <v>390</v>
      </c>
      <c r="E71" s="599">
        <f>'1 уровень'!F286</f>
        <v>41.445270988310305</v>
      </c>
      <c r="F71" s="602">
        <f>'1 уровень'!G286</f>
        <v>8202.3729666666641</v>
      </c>
      <c r="G71" s="602">
        <f>'1 уровень'!H286</f>
        <v>2050</v>
      </c>
      <c r="H71" s="602">
        <f>'1 уровень'!I286</f>
        <v>652.32574999999997</v>
      </c>
      <c r="I71" s="602">
        <f>'1 уровень'!J286</f>
        <v>31.820768292682928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84</v>
      </c>
      <c r="B72" s="51">
        <f>'1 уровень'!C287</f>
        <v>2709</v>
      </c>
      <c r="C72" s="51">
        <f>'1 уровень'!D287</f>
        <v>677</v>
      </c>
      <c r="D72" s="51">
        <f>'1 уровень'!E287</f>
        <v>226</v>
      </c>
      <c r="E72" s="192">
        <f>'1 уровень'!F287</f>
        <v>33.382570162481535</v>
      </c>
      <c r="F72" s="64">
        <f>'1 уровень'!G287</f>
        <v>5539.4856066666653</v>
      </c>
      <c r="G72" s="64">
        <f>'1 уровень'!H287</f>
        <v>1385</v>
      </c>
      <c r="H72" s="209">
        <f>'1 уровень'!I287</f>
        <v>346.46776</v>
      </c>
      <c r="I72" s="64">
        <f>'1 уровень'!J287</f>
        <v>25.015722743682311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85</v>
      </c>
      <c r="B73" s="51">
        <f>'1 уровень'!C288</f>
        <v>826</v>
      </c>
      <c r="C73" s="51">
        <f>'1 уровень'!D288</f>
        <v>207</v>
      </c>
      <c r="D73" s="51">
        <f>'1 уровень'!E288</f>
        <v>164</v>
      </c>
      <c r="E73" s="192">
        <f>'1 уровень'!F288</f>
        <v>79.227053140096615</v>
      </c>
      <c r="F73" s="64">
        <f>'1 уровень'!G288</f>
        <v>1484.4872</v>
      </c>
      <c r="G73" s="64">
        <f>'1 уровень'!H288</f>
        <v>371</v>
      </c>
      <c r="H73" s="209">
        <f>'1 уровень'!I288</f>
        <v>305.85798999999997</v>
      </c>
      <c r="I73" s="64">
        <f>'1 уровень'!J288</f>
        <v>82.441506738544462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108</v>
      </c>
      <c r="B74" s="51">
        <f>'1 уровень'!C289</f>
        <v>166</v>
      </c>
      <c r="C74" s="51">
        <f>'1 уровень'!D289</f>
        <v>42</v>
      </c>
      <c r="D74" s="51">
        <f>'1 уровень'!E289</f>
        <v>0</v>
      </c>
      <c r="E74" s="192">
        <f>'1 уровень'!F289</f>
        <v>0</v>
      </c>
      <c r="F74" s="64">
        <f>'1 уровень'!G289</f>
        <v>865.5505599999999</v>
      </c>
      <c r="G74" s="64">
        <f>'1 уровень'!H289</f>
        <v>216</v>
      </c>
      <c r="H74" s="209">
        <f>'1 уровень'!I289</f>
        <v>0</v>
      </c>
      <c r="I74" s="64">
        <f>'1 уровень'!J289</f>
        <v>0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109</v>
      </c>
      <c r="B75" s="50">
        <f>'1 уровень'!C290</f>
        <v>60</v>
      </c>
      <c r="C75" s="50">
        <f>'1 уровень'!D290</f>
        <v>15</v>
      </c>
      <c r="D75" s="50">
        <f>'1 уровень'!E290</f>
        <v>0</v>
      </c>
      <c r="E75" s="191">
        <f>'1 уровень'!F290</f>
        <v>0</v>
      </c>
      <c r="F75" s="48">
        <f>'1 уровень'!G290</f>
        <v>312.84959999999995</v>
      </c>
      <c r="G75" s="48">
        <f>'1 уровень'!H290</f>
        <v>78</v>
      </c>
      <c r="H75" s="208">
        <f>'1 уровень'!I290</f>
        <v>0</v>
      </c>
      <c r="I75" s="48">
        <f>'1 уровень'!J290</f>
        <v>0</v>
      </c>
      <c r="J75" s="108"/>
    </row>
    <row r="76" spans="1:185" ht="30" x14ac:dyDescent="0.25">
      <c r="A76" s="601" t="s">
        <v>123</v>
      </c>
      <c r="B76" s="598">
        <f>'1 уровень'!C291</f>
        <v>7800</v>
      </c>
      <c r="C76" s="598">
        <f>'1 уровень'!D291</f>
        <v>1951</v>
      </c>
      <c r="D76" s="598">
        <f>'1 уровень'!E291</f>
        <v>212</v>
      </c>
      <c r="E76" s="599">
        <f>'1 уровень'!F291</f>
        <v>10.866222450025628</v>
      </c>
      <c r="F76" s="602">
        <f>'1 уровень'!G291</f>
        <v>13195.505999999998</v>
      </c>
      <c r="G76" s="602">
        <f>'1 уровень'!H291</f>
        <v>3299</v>
      </c>
      <c r="H76" s="602">
        <f>'1 уровень'!I291</f>
        <v>268.96645999999998</v>
      </c>
      <c r="I76" s="602">
        <f>'1 уровень'!J291</f>
        <v>8.1529693846620184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119</v>
      </c>
      <c r="B77" s="51">
        <f>'1 уровень'!C292</f>
        <v>720</v>
      </c>
      <c r="C77" s="51">
        <f>'1 уровень'!D292</f>
        <v>180</v>
      </c>
      <c r="D77" s="51">
        <f>'1 уровень'!E292</f>
        <v>91</v>
      </c>
      <c r="E77" s="192">
        <f>'1 уровень'!F292</f>
        <v>50.555555555555557</v>
      </c>
      <c r="F77" s="64">
        <f>'1 уровень'!G292</f>
        <v>1057.104</v>
      </c>
      <c r="G77" s="64">
        <f>'1 уровень'!H292</f>
        <v>264</v>
      </c>
      <c r="H77" s="209">
        <f>'1 уровень'!I292</f>
        <v>131.87130000000002</v>
      </c>
      <c r="I77" s="64">
        <f>'1 уровень'!J292</f>
        <v>49.951250000000009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86</v>
      </c>
      <c r="B78" s="51">
        <f>'1 уровень'!C293</f>
        <v>4450</v>
      </c>
      <c r="C78" s="51">
        <f>'1 уровень'!D293</f>
        <v>1113</v>
      </c>
      <c r="D78" s="51">
        <f>'1 уровень'!E293</f>
        <v>45</v>
      </c>
      <c r="E78" s="192">
        <f>'1 уровень'!F293</f>
        <v>4.0431266846361185</v>
      </c>
      <c r="F78" s="64">
        <f>'1 уровень'!G293</f>
        <v>8811.1299999999992</v>
      </c>
      <c r="G78" s="64">
        <f>'1 уровень'!H293</f>
        <v>2203</v>
      </c>
      <c r="H78" s="209">
        <f>'1 уровень'!I293</f>
        <v>85.817279999999997</v>
      </c>
      <c r="I78" s="64">
        <f>'1 уровень'!J293</f>
        <v>3.8954734453018607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120</v>
      </c>
      <c r="B79" s="51">
        <f>'1 уровень'!C294</f>
        <v>1550</v>
      </c>
      <c r="C79" s="51">
        <f>'1 уровень'!D294</f>
        <v>388</v>
      </c>
      <c r="D79" s="51">
        <f>'1 уровень'!E294</f>
        <v>55</v>
      </c>
      <c r="E79" s="192">
        <f>'1 уровень'!F294</f>
        <v>14.175257731958762</v>
      </c>
      <c r="F79" s="64">
        <f>'1 уровень'!G294</f>
        <v>1303.55</v>
      </c>
      <c r="G79" s="64">
        <f>'1 уровень'!H294</f>
        <v>326</v>
      </c>
      <c r="H79" s="209">
        <f>'1 уровень'!I294</f>
        <v>32.147509999999997</v>
      </c>
      <c r="I79" s="64">
        <f>'1 уровень'!J294</f>
        <v>9.8611993865030669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87</v>
      </c>
      <c r="B80" s="51">
        <f>'1 уровень'!C295</f>
        <v>480</v>
      </c>
      <c r="C80" s="51">
        <f>'1 уровень'!D295</f>
        <v>120</v>
      </c>
      <c r="D80" s="51">
        <f>'1 уровень'!E295</f>
        <v>2</v>
      </c>
      <c r="E80" s="192">
        <f>'1 уровень'!F295</f>
        <v>1.6666666666666667</v>
      </c>
      <c r="F80" s="64">
        <f>'1 уровень'!G295</f>
        <v>1643.376</v>
      </c>
      <c r="G80" s="64">
        <f>'1 уровень'!H295</f>
        <v>411</v>
      </c>
      <c r="H80" s="209">
        <f>'1 уровень'!I295</f>
        <v>7.0860799999999999</v>
      </c>
      <c r="I80" s="64">
        <f>'1 уровень'!J295</f>
        <v>1.7241070559610705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15" t="s">
        <v>88</v>
      </c>
      <c r="B81" s="603">
        <f>'1 уровень'!C296</f>
        <v>600</v>
      </c>
      <c r="C81" s="603">
        <f>'1 уровень'!D296</f>
        <v>150</v>
      </c>
      <c r="D81" s="603">
        <f>'1 уровень'!E296</f>
        <v>19</v>
      </c>
      <c r="E81" s="604">
        <f>'1 уровень'!F296</f>
        <v>12.666666666666668</v>
      </c>
      <c r="F81" s="605">
        <f>'1 уровень'!G296</f>
        <v>380.346</v>
      </c>
      <c r="G81" s="605">
        <f>'1 уровень'!H296</f>
        <v>95</v>
      </c>
      <c r="H81" s="606">
        <f>'1 уровень'!I296</f>
        <v>12.04429</v>
      </c>
      <c r="I81" s="605">
        <f>'1 уровень'!J296</f>
        <v>12.6782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15" t="s">
        <v>139</v>
      </c>
      <c r="B82" s="603">
        <f>'1 уровень'!C297</f>
        <v>9790</v>
      </c>
      <c r="C82" s="603">
        <f>'1 уровень'!D297</f>
        <v>2448</v>
      </c>
      <c r="D82" s="603">
        <f>'1 уровень'!E297</f>
        <v>3424</v>
      </c>
      <c r="E82" s="604">
        <f>'1 уровень'!F297</f>
        <v>139.86928104575162</v>
      </c>
      <c r="F82" s="605">
        <f>'1 уровень'!G297</f>
        <v>6293.7952000000005</v>
      </c>
      <c r="G82" s="605">
        <f>'1 уровень'!H297</f>
        <v>1573</v>
      </c>
      <c r="H82" s="606">
        <f>'1 уровень'!I297</f>
        <v>2167.8552800000002</v>
      </c>
      <c r="I82" s="605">
        <f>'1 уровень'!J297</f>
        <v>137.81661029879214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16" t="s">
        <v>117</v>
      </c>
      <c r="B83" s="608">
        <f>'1 уровень'!C298</f>
        <v>0</v>
      </c>
      <c r="C83" s="608">
        <f>'1 уровень'!D298</f>
        <v>0</v>
      </c>
      <c r="D83" s="608">
        <f>'1 уровень'!E298</f>
        <v>0</v>
      </c>
      <c r="E83" s="609">
        <f>'1 уровень'!F298</f>
        <v>0</v>
      </c>
      <c r="F83" s="610">
        <f>'1 уровень'!G298</f>
        <v>27691.674166666664</v>
      </c>
      <c r="G83" s="610">
        <f>'1 уровень'!H298</f>
        <v>6922</v>
      </c>
      <c r="H83" s="611">
        <f>'1 уровень'!I298</f>
        <v>3089.1474900000003</v>
      </c>
      <c r="I83" s="610">
        <f>'1 уровень'!J298</f>
        <v>44.627961427333148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42" t="s">
        <v>22</v>
      </c>
      <c r="B84" s="270"/>
      <c r="C84" s="270"/>
      <c r="D84" s="270"/>
      <c r="E84" s="271"/>
      <c r="F84" s="212"/>
      <c r="G84" s="212"/>
      <c r="H84" s="212"/>
      <c r="I84" s="212"/>
      <c r="J84" s="108"/>
    </row>
    <row r="85" spans="1:185" ht="30" x14ac:dyDescent="0.25">
      <c r="A85" s="601" t="s">
        <v>131</v>
      </c>
      <c r="B85" s="598">
        <f>'2 уровень'!C184</f>
        <v>5462</v>
      </c>
      <c r="C85" s="598">
        <f>'2 уровень'!D184</f>
        <v>1366</v>
      </c>
      <c r="D85" s="598">
        <f>'2 уровень'!E184</f>
        <v>1471</v>
      </c>
      <c r="E85" s="599">
        <f>'2 уровень'!F184</f>
        <v>107.68667642752563</v>
      </c>
      <c r="F85" s="602">
        <f>'2 уровень'!G184</f>
        <v>13872.77948977778</v>
      </c>
      <c r="G85" s="602">
        <f>'2 уровень'!H184</f>
        <v>3468</v>
      </c>
      <c r="H85" s="602">
        <f>'2 уровень'!I184</f>
        <v>3593.46434</v>
      </c>
      <c r="I85" s="602">
        <f>'2 уровень'!J184</f>
        <v>103.61777220299884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84</v>
      </c>
      <c r="B86" s="273">
        <f>'2 уровень'!C185</f>
        <v>4022</v>
      </c>
      <c r="C86" s="273">
        <f>'2 уровень'!D185</f>
        <v>1006</v>
      </c>
      <c r="D86" s="273">
        <f>'2 уровень'!E185</f>
        <v>1049</v>
      </c>
      <c r="E86" s="274">
        <f>'2 уровень'!F185</f>
        <v>104.27435387673955</v>
      </c>
      <c r="F86" s="209">
        <f>'2 уровень'!G185</f>
        <v>9869.240801777778</v>
      </c>
      <c r="G86" s="209">
        <f>'2 уровень'!H185</f>
        <v>2468</v>
      </c>
      <c r="H86" s="209">
        <f>'2 уровень'!I185</f>
        <v>2473.6275299999998</v>
      </c>
      <c r="I86" s="209">
        <f>'2 уровень'!J185</f>
        <v>100.2280198541329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85</v>
      </c>
      <c r="B87" s="273">
        <f>'2 уровень'!C186</f>
        <v>1221</v>
      </c>
      <c r="C87" s="273">
        <f>'2 уровень'!D186</f>
        <v>305</v>
      </c>
      <c r="D87" s="273">
        <f>'2 уровень'!E186</f>
        <v>376</v>
      </c>
      <c r="E87" s="274">
        <f>'2 уровень'!F186</f>
        <v>123.27868852459017</v>
      </c>
      <c r="F87" s="209">
        <f>'2 уровень'!G186</f>
        <v>2633.2574399999999</v>
      </c>
      <c r="G87" s="209">
        <f>'2 уровень'!H186</f>
        <v>658</v>
      </c>
      <c r="H87" s="209">
        <f>'2 уровень'!I186</f>
        <v>832.0152700000001</v>
      </c>
      <c r="I87" s="209">
        <f>'2 уровень'!J186</f>
        <v>126.44608966565352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108</v>
      </c>
      <c r="B88" s="273">
        <f>'2 уровень'!C187</f>
        <v>45</v>
      </c>
      <c r="C88" s="273">
        <f>'2 уровень'!D187</f>
        <v>11</v>
      </c>
      <c r="D88" s="273">
        <f>'2 уровень'!E187</f>
        <v>43</v>
      </c>
      <c r="E88" s="274">
        <f>'2 уровень'!F187</f>
        <v>390.90909090909093</v>
      </c>
      <c r="F88" s="209">
        <f>'2 уровень'!G187</f>
        <v>281.56464</v>
      </c>
      <c r="G88" s="209">
        <f>'2 уровень'!H187</f>
        <v>70</v>
      </c>
      <c r="H88" s="209">
        <f>'2 уровень'!I187</f>
        <v>269.05056999999999</v>
      </c>
      <c r="I88" s="209">
        <f>'2 уровень'!J187</f>
        <v>384.35795714285712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109</v>
      </c>
      <c r="B89" s="273">
        <f>'2 уровень'!C188</f>
        <v>174</v>
      </c>
      <c r="C89" s="273">
        <f>'2 уровень'!D188</f>
        <v>44</v>
      </c>
      <c r="D89" s="273">
        <f>'2 уровень'!E188</f>
        <v>3</v>
      </c>
      <c r="E89" s="274">
        <f>'2 уровень'!F188</f>
        <v>6.8181818181818175</v>
      </c>
      <c r="F89" s="209">
        <f>'2 уровень'!G188</f>
        <v>1088.716608</v>
      </c>
      <c r="G89" s="209">
        <f>'2 уровень'!H188</f>
        <v>272</v>
      </c>
      <c r="H89" s="209">
        <f>'2 уровень'!I188</f>
        <v>18.770970000000002</v>
      </c>
      <c r="I89" s="209">
        <f>'2 уровень'!J188</f>
        <v>6.9010919117647065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601" t="s">
        <v>123</v>
      </c>
      <c r="B90" s="598">
        <f>'2 уровень'!C189</f>
        <v>7499</v>
      </c>
      <c r="C90" s="598">
        <f>'2 уровень'!D189</f>
        <v>1876</v>
      </c>
      <c r="D90" s="598">
        <f>'2 уровень'!E189</f>
        <v>1093</v>
      </c>
      <c r="E90" s="599">
        <f>'2 уровень'!F189</f>
        <v>139.61226725082147</v>
      </c>
      <c r="F90" s="602">
        <f>'2 уровень'!G189</f>
        <v>15211.70695</v>
      </c>
      <c r="G90" s="602">
        <f>'2 уровень'!H189</f>
        <v>3803</v>
      </c>
      <c r="H90" s="602">
        <f>'2 уровень'!I189</f>
        <v>2107.3610499999995</v>
      </c>
      <c r="I90" s="602">
        <f>'2 уровень'!J189</f>
        <v>55.413122534840895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119</v>
      </c>
      <c r="B91" s="273">
        <f>'2 уровень'!C190</f>
        <v>1000</v>
      </c>
      <c r="C91" s="273">
        <f>'2 уровень'!D190</f>
        <v>250</v>
      </c>
      <c r="D91" s="273">
        <f>'2 уровень'!E190</f>
        <v>306</v>
      </c>
      <c r="E91" s="274">
        <f>'2 уровень'!F190</f>
        <v>214.5</v>
      </c>
      <c r="F91" s="209">
        <f>'2 уровень'!G190</f>
        <v>1753.87</v>
      </c>
      <c r="G91" s="209">
        <f>'2 уровень'!H190</f>
        <v>439</v>
      </c>
      <c r="H91" s="209">
        <f>'2 уровень'!I190</f>
        <v>544.63689999999997</v>
      </c>
      <c r="I91" s="209">
        <f>'2 уровень'!J190</f>
        <v>124.06307517084281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86</v>
      </c>
      <c r="B92" s="273">
        <f>'2 уровень'!C191</f>
        <v>5350</v>
      </c>
      <c r="C92" s="273">
        <f>'2 уровень'!D191</f>
        <v>1338</v>
      </c>
      <c r="D92" s="273">
        <f>'2 уровень'!E191</f>
        <v>425</v>
      </c>
      <c r="E92" s="274">
        <f>'2 уровень'!F191</f>
        <v>31.763826606875934</v>
      </c>
      <c r="F92" s="209">
        <f>'2 уровень'!G191</f>
        <v>11096.642</v>
      </c>
      <c r="G92" s="209">
        <f>'2 уровень'!H191</f>
        <v>2774</v>
      </c>
      <c r="H92" s="209">
        <f>'2 уровень'!I191</f>
        <v>1214.9986899999999</v>
      </c>
      <c r="I92" s="209">
        <f>'2 уровень'!J191</f>
        <v>43.799520187454931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120</v>
      </c>
      <c r="B93" s="273">
        <f>'2 уровень'!C192</f>
        <v>634</v>
      </c>
      <c r="C93" s="273">
        <f>'2 уровень'!D192</f>
        <v>159</v>
      </c>
      <c r="D93" s="273">
        <f>'2 уровень'!E192</f>
        <v>318</v>
      </c>
      <c r="E93" s="274">
        <f>'2 уровень'!F192</f>
        <v>200</v>
      </c>
      <c r="F93" s="209">
        <f>'2 уровень'!G192</f>
        <v>640.97400000000005</v>
      </c>
      <c r="G93" s="209">
        <f>'2 уровень'!H192</f>
        <v>160</v>
      </c>
      <c r="H93" s="209">
        <f>'2 уровень'!I192</f>
        <v>277.19993000000005</v>
      </c>
      <c r="I93" s="209">
        <f>'2 уровень'!J192</f>
        <v>173.24995625000003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87</v>
      </c>
      <c r="B94" s="273">
        <f>'2 уровень'!C193</f>
        <v>410</v>
      </c>
      <c r="C94" s="273">
        <f>'2 уровень'!D193</f>
        <v>103</v>
      </c>
      <c r="D94" s="273">
        <f>'2 уровень'!E193</f>
        <v>12</v>
      </c>
      <c r="E94" s="274">
        <f>'2 уровень'!F193</f>
        <v>11.650485436893204</v>
      </c>
      <c r="F94" s="209">
        <f>'2 уровень'!G193</f>
        <v>1640.3485000000001</v>
      </c>
      <c r="G94" s="209">
        <f>'2 уровень'!H193</f>
        <v>410</v>
      </c>
      <c r="H94" s="209">
        <f>'2 уровень'!I193</f>
        <v>46.183450000000001</v>
      </c>
      <c r="I94" s="209">
        <f>'2 уровень'!J193</f>
        <v>11.264256097560976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15" t="s">
        <v>88</v>
      </c>
      <c r="B95" s="617">
        <f>'2 уровень'!C194</f>
        <v>105</v>
      </c>
      <c r="C95" s="617">
        <f>'2 уровень'!D194</f>
        <v>26</v>
      </c>
      <c r="D95" s="617">
        <f>'2 уровень'!E194</f>
        <v>32</v>
      </c>
      <c r="E95" s="618">
        <f>'2 уровень'!F194</f>
        <v>123.07692307692308</v>
      </c>
      <c r="F95" s="606">
        <f>'2 уровень'!G194</f>
        <v>79.872450000000015</v>
      </c>
      <c r="G95" s="606">
        <f>'2 уровень'!H194</f>
        <v>20</v>
      </c>
      <c r="H95" s="606">
        <f>'2 уровень'!I194</f>
        <v>24.342080000000003</v>
      </c>
      <c r="I95" s="606">
        <f>'2 уровень'!J194</f>
        <v>121.71040000000002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27" t="s">
        <v>139</v>
      </c>
      <c r="B96" s="617">
        <f>'2 уровень'!C195</f>
        <v>16183</v>
      </c>
      <c r="C96" s="617">
        <f>'2 уровень'!D195</f>
        <v>4046</v>
      </c>
      <c r="D96" s="617">
        <f>'2 уровень'!E195</f>
        <v>2447</v>
      </c>
      <c r="E96" s="618">
        <f>'2 уровень'!F195</f>
        <v>64.569923932124055</v>
      </c>
      <c r="F96" s="606">
        <f>'2 уровень'!G195</f>
        <v>12484.537179999999</v>
      </c>
      <c r="G96" s="606">
        <f>'2 уровень'!H195</f>
        <v>3121</v>
      </c>
      <c r="H96" s="606">
        <f>'2 уровень'!I195</f>
        <v>1781.37646</v>
      </c>
      <c r="I96" s="606">
        <f>'2 уровень'!J195</f>
        <v>57.077105414931104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45" t="s">
        <v>140</v>
      </c>
      <c r="B97" s="617">
        <f>'2 уровень'!C196</f>
        <v>830</v>
      </c>
      <c r="C97" s="617">
        <f>'2 уровень'!D196</f>
        <v>208</v>
      </c>
      <c r="D97" s="617">
        <f>'2 уровень'!E196</f>
        <v>138</v>
      </c>
      <c r="E97" s="618">
        <f>'2 уровень'!F196</f>
        <v>66.34615384615384</v>
      </c>
      <c r="F97" s="606">
        <f>'2 уровень'!G196</f>
        <v>0</v>
      </c>
      <c r="G97" s="606">
        <f>'2 уровень'!H196</f>
        <v>0</v>
      </c>
      <c r="H97" s="606">
        <f>'2 уровень'!I196</f>
        <v>0</v>
      </c>
      <c r="I97" s="606" t="e">
        <f>'2 уровень'!J196</f>
        <v>#DIV/0!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27" t="s">
        <v>141</v>
      </c>
      <c r="B98" s="617">
        <f>'2 уровень'!C197</f>
        <v>300</v>
      </c>
      <c r="C98" s="617">
        <f>'2 уровень'!D197</f>
        <v>75</v>
      </c>
      <c r="D98" s="617">
        <f>'2 уровень'!E197</f>
        <v>0</v>
      </c>
      <c r="E98" s="618">
        <f>'2 уровень'!F197</f>
        <v>0</v>
      </c>
      <c r="F98" s="606">
        <f>'2 уровень'!G197</f>
        <v>0</v>
      </c>
      <c r="G98" s="606">
        <f>'2 уровень'!H197</f>
        <v>0</v>
      </c>
      <c r="H98" s="606">
        <f>'2 уровень'!I197</f>
        <v>0</v>
      </c>
      <c r="I98" s="606" t="e">
        <f>'2 уровень'!J197</f>
        <v>#DIV/0!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607" t="s">
        <v>4</v>
      </c>
      <c r="B99" s="619">
        <f>'2 уровень'!C198</f>
        <v>0</v>
      </c>
      <c r="C99" s="619">
        <f>'2 уровень'!D198</f>
        <v>0</v>
      </c>
      <c r="D99" s="619">
        <f>'2 уровень'!E198</f>
        <v>0</v>
      </c>
      <c r="E99" s="620">
        <f>'2 уровень'!F198</f>
        <v>0</v>
      </c>
      <c r="F99" s="611">
        <f>'2 уровень'!G198</f>
        <v>41569.023619777785</v>
      </c>
      <c r="G99" s="611">
        <f>'2 уровень'!H198</f>
        <v>10392</v>
      </c>
      <c r="H99" s="611">
        <f>'2 уровень'!I198</f>
        <v>7482.2018499999995</v>
      </c>
      <c r="I99" s="611">
        <f>'2 уровень'!J198</f>
        <v>71.999632890685135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42" t="s">
        <v>23</v>
      </c>
      <c r="B100" s="270"/>
      <c r="C100" s="270"/>
      <c r="D100" s="270"/>
      <c r="E100" s="271"/>
      <c r="F100" s="212"/>
      <c r="G100" s="212"/>
      <c r="H100" s="212"/>
      <c r="I100" s="212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601" t="s">
        <v>131</v>
      </c>
      <c r="B101" s="639">
        <f>'2 уровень'!C216</f>
        <v>3955</v>
      </c>
      <c r="C101" s="639">
        <f>'2 уровень'!D216</f>
        <v>990</v>
      </c>
      <c r="D101" s="639">
        <f>'2 уровень'!E216</f>
        <v>318</v>
      </c>
      <c r="E101" s="640">
        <f>'2 уровень'!F216</f>
        <v>32.121212121212125</v>
      </c>
      <c r="F101" s="641">
        <f>'2 уровень'!G216</f>
        <v>9534.1808515555549</v>
      </c>
      <c r="G101" s="641">
        <f>'2 уровень'!H216</f>
        <v>2384</v>
      </c>
      <c r="H101" s="641">
        <f>'2 уровень'!I216</f>
        <v>646.28856999999994</v>
      </c>
      <c r="I101" s="641">
        <f>'2 уровень'!J216</f>
        <v>27.109419882550334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84</v>
      </c>
      <c r="B102" s="302">
        <f>'2 уровень'!C217</f>
        <v>3022</v>
      </c>
      <c r="C102" s="302">
        <f>'2 уровень'!D217</f>
        <v>756</v>
      </c>
      <c r="D102" s="302">
        <f>'2 уровень'!E217</f>
        <v>190</v>
      </c>
      <c r="E102" s="303">
        <f>'2 уровень'!F217</f>
        <v>25.132275132275133</v>
      </c>
      <c r="F102" s="304">
        <f>'2 уровень'!G217</f>
        <v>7415.4265795555557</v>
      </c>
      <c r="G102" s="304">
        <f>'2 уровень'!H217</f>
        <v>1854</v>
      </c>
      <c r="H102" s="304">
        <f>'2 уровень'!I217</f>
        <v>380.11239999999998</v>
      </c>
      <c r="I102" s="304">
        <f>'2 уровень'!J217</f>
        <v>20.502286947141314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85</v>
      </c>
      <c r="B103" s="302">
        <f>'2 уровень'!C218</f>
        <v>907</v>
      </c>
      <c r="C103" s="302">
        <f>'2 уровень'!D218</f>
        <v>227</v>
      </c>
      <c r="D103" s="302">
        <f>'2 уровень'!E218</f>
        <v>128</v>
      </c>
      <c r="E103" s="303">
        <f>'2 уровень'!F218</f>
        <v>56.38766519823789</v>
      </c>
      <c r="F103" s="304">
        <f>'2 уровень'!G218</f>
        <v>1956.07248</v>
      </c>
      <c r="G103" s="304">
        <f>'2 уровень'!H218</f>
        <v>489</v>
      </c>
      <c r="H103" s="304">
        <f>'2 уровень'!I218</f>
        <v>266.17616999999996</v>
      </c>
      <c r="I103" s="304">
        <f>'2 уровень'!J218</f>
        <v>54.432754601226982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108</v>
      </c>
      <c r="B104" s="302">
        <f>'2 уровень'!C219</f>
        <v>26</v>
      </c>
      <c r="C104" s="302">
        <f>'2 уровень'!D219</f>
        <v>7</v>
      </c>
      <c r="D104" s="302">
        <f>'2 уровень'!E219</f>
        <v>0</v>
      </c>
      <c r="E104" s="303">
        <f>'2 уровень'!F219</f>
        <v>0</v>
      </c>
      <c r="F104" s="304">
        <f>'2 уровень'!G219</f>
        <v>162.68179200000003</v>
      </c>
      <c r="G104" s="304">
        <f>'2 уровень'!H219</f>
        <v>41</v>
      </c>
      <c r="H104" s="304">
        <f>'2 уровень'!I219</f>
        <v>0</v>
      </c>
      <c r="I104" s="304">
        <f>'2 уровень'!J219</f>
        <v>0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109</v>
      </c>
      <c r="B105" s="205">
        <f>'2 уровень'!C220</f>
        <v>0</v>
      </c>
      <c r="C105" s="205">
        <f>'2 уровень'!D220</f>
        <v>0</v>
      </c>
      <c r="D105" s="205">
        <f>'2 уровень'!E220</f>
        <v>0</v>
      </c>
      <c r="E105" s="272">
        <f>'2 уровень'!F220</f>
        <v>0</v>
      </c>
      <c r="F105" s="204">
        <f>'2 уровень'!G220</f>
        <v>0</v>
      </c>
      <c r="G105" s="204">
        <f>'2 уровень'!H220</f>
        <v>0</v>
      </c>
      <c r="H105" s="204">
        <f>'2 уровень'!I220</f>
        <v>0</v>
      </c>
      <c r="I105" s="204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601" t="s">
        <v>123</v>
      </c>
      <c r="B106" s="639">
        <f>'2 уровень'!C221</f>
        <v>4955</v>
      </c>
      <c r="C106" s="639">
        <f>'2 уровень'!D221</f>
        <v>1240</v>
      </c>
      <c r="D106" s="639">
        <f>'2 уровень'!E221</f>
        <v>190</v>
      </c>
      <c r="E106" s="640">
        <f>'2 уровень'!F221</f>
        <v>15.32258064516129</v>
      </c>
      <c r="F106" s="641">
        <f>'2 уровень'!G221</f>
        <v>9697.1268000000018</v>
      </c>
      <c r="G106" s="641">
        <f>'2 уровень'!H221</f>
        <v>2425</v>
      </c>
      <c r="H106" s="641">
        <f>'2 уровень'!I221</f>
        <v>146.13742999999999</v>
      </c>
      <c r="I106" s="641">
        <f>'2 уровень'!J221</f>
        <v>6.0262857731958759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119</v>
      </c>
      <c r="B107" s="302">
        <f>'2 уровень'!C222</f>
        <v>100</v>
      </c>
      <c r="C107" s="302">
        <f>'2 уровень'!D222</f>
        <v>25</v>
      </c>
      <c r="D107" s="302">
        <f>'2 уровень'!E222</f>
        <v>0</v>
      </c>
      <c r="E107" s="303">
        <f>'2 уровень'!F222</f>
        <v>0</v>
      </c>
      <c r="F107" s="304">
        <f>'2 уровень'!G222</f>
        <v>175.387</v>
      </c>
      <c r="G107" s="304">
        <f>'2 уровень'!H222</f>
        <v>44</v>
      </c>
      <c r="H107" s="304">
        <f>'2 уровень'!I222</f>
        <v>0</v>
      </c>
      <c r="I107" s="304">
        <f>'2 уровень'!J222</f>
        <v>0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86</v>
      </c>
      <c r="B108" s="302">
        <f>'2 уровень'!C223</f>
        <v>4350</v>
      </c>
      <c r="C108" s="302">
        <f>'2 уровень'!D223</f>
        <v>1088</v>
      </c>
      <c r="D108" s="302">
        <f>'2 уровень'!E223</f>
        <v>44</v>
      </c>
      <c r="E108" s="303">
        <f>'2 уровень'!F223</f>
        <v>4.0441176470588234</v>
      </c>
      <c r="F108" s="304">
        <f>'2 уровень'!G223</f>
        <v>8831.9325000000008</v>
      </c>
      <c r="G108" s="304">
        <f>'2 уровень'!H223</f>
        <v>2208</v>
      </c>
      <c r="H108" s="304">
        <f>'2 уровень'!I223</f>
        <v>33.940909999999995</v>
      </c>
      <c r="I108" s="304">
        <f>'2 уровень'!J223</f>
        <v>1.537178894927536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120</v>
      </c>
      <c r="B109" s="302">
        <f>'2 уровень'!C224</f>
        <v>315</v>
      </c>
      <c r="C109" s="302">
        <f>'2 уровень'!D224</f>
        <v>79</v>
      </c>
      <c r="D109" s="302">
        <f>'2 уровень'!E224</f>
        <v>146</v>
      </c>
      <c r="E109" s="303">
        <f>'2 уровень'!F224</f>
        <v>184.81012658227849</v>
      </c>
      <c r="F109" s="304">
        <f>'2 уровень'!G224</f>
        <v>318.46499999999997</v>
      </c>
      <c r="G109" s="304">
        <f>'2 уровень'!H224</f>
        <v>80</v>
      </c>
      <c r="H109" s="304">
        <f>'2 уровень'!I224</f>
        <v>112.19652000000001</v>
      </c>
      <c r="I109" s="304">
        <f>'2 уровень'!J224</f>
        <v>140.24565000000001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87</v>
      </c>
      <c r="B110" s="302">
        <f>'2 уровень'!C225</f>
        <v>70</v>
      </c>
      <c r="C110" s="302">
        <f>'2 уровень'!D225</f>
        <v>18</v>
      </c>
      <c r="D110" s="302">
        <f>'2 уровень'!E225</f>
        <v>0</v>
      </c>
      <c r="E110" s="303">
        <f>'2 уровень'!F225</f>
        <v>0</v>
      </c>
      <c r="F110" s="304">
        <f>'2 уровень'!G225</f>
        <v>280.05950000000001</v>
      </c>
      <c r="G110" s="304">
        <f>'2 уровень'!H225</f>
        <v>70</v>
      </c>
      <c r="H110" s="304">
        <f>'2 уровень'!I225</f>
        <v>0</v>
      </c>
      <c r="I110" s="304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15" t="s">
        <v>88</v>
      </c>
      <c r="B111" s="621">
        <f>'2 уровень'!C226</f>
        <v>120</v>
      </c>
      <c r="C111" s="621">
        <f>'2 уровень'!D226</f>
        <v>30</v>
      </c>
      <c r="D111" s="621">
        <f>'2 уровень'!E226</f>
        <v>0</v>
      </c>
      <c r="E111" s="622">
        <f>'2 уровень'!F226</f>
        <v>0</v>
      </c>
      <c r="F111" s="623">
        <f>'2 уровень'!G226</f>
        <v>91.282800000000009</v>
      </c>
      <c r="G111" s="623">
        <f>'2 уровень'!H226</f>
        <v>23</v>
      </c>
      <c r="H111" s="623">
        <f>'2 уровень'!I226</f>
        <v>0</v>
      </c>
      <c r="I111" s="623">
        <f>'2 уровень'!J226</f>
        <v>0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39" t="s">
        <v>139</v>
      </c>
      <c r="B112" s="621">
        <f>'2 уровень'!C227</f>
        <v>10213</v>
      </c>
      <c r="C112" s="621">
        <f>'2 уровень'!D227</f>
        <v>2553</v>
      </c>
      <c r="D112" s="621">
        <f>'2 уровень'!E227</f>
        <v>1968</v>
      </c>
      <c r="E112" s="622">
        <f>'2 уровень'!F227</f>
        <v>77.085781433607522</v>
      </c>
      <c r="F112" s="623">
        <f>'2 уровень'!G227</f>
        <v>7878.9209800000008</v>
      </c>
      <c r="G112" s="623">
        <f>'2 уровень'!H227</f>
        <v>1970</v>
      </c>
      <c r="H112" s="623">
        <f>'2 уровень'!I227</f>
        <v>1384.6301400000002</v>
      </c>
      <c r="I112" s="623">
        <f>'2 уровень'!J227</f>
        <v>70.285793908629458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39" t="s">
        <v>141</v>
      </c>
      <c r="B113" s="621">
        <f>'2 уровень'!C228</f>
        <v>300</v>
      </c>
      <c r="C113" s="621">
        <f>'2 уровень'!D228</f>
        <v>75</v>
      </c>
      <c r="D113" s="621">
        <f>'2 уровень'!E228</f>
        <v>0</v>
      </c>
      <c r="E113" s="622">
        <f>'2 уровень'!F228</f>
        <v>0</v>
      </c>
      <c r="F113" s="623">
        <f>'2 уровень'!G228</f>
        <v>0</v>
      </c>
      <c r="G113" s="623">
        <f>'2 уровень'!H228</f>
        <v>0</v>
      </c>
      <c r="H113" s="623">
        <f>'2 уровень'!I228</f>
        <v>0</v>
      </c>
      <c r="I113" s="623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607" t="s">
        <v>118</v>
      </c>
      <c r="B114" s="624">
        <f>'2 уровень'!C229</f>
        <v>0</v>
      </c>
      <c r="C114" s="624">
        <f>'2 уровень'!D229</f>
        <v>0</v>
      </c>
      <c r="D114" s="624">
        <f>'2 уровень'!E229</f>
        <v>0</v>
      </c>
      <c r="E114" s="625">
        <f>'2 уровень'!F229</f>
        <v>0</v>
      </c>
      <c r="F114" s="626">
        <f>'2 уровень'!G229</f>
        <v>27110.228631555561</v>
      </c>
      <c r="G114" s="626">
        <f>'2 уровень'!H229</f>
        <v>6779</v>
      </c>
      <c r="H114" s="626">
        <f>'2 уровень'!I229</f>
        <v>2177.0561400000001</v>
      </c>
      <c r="I114" s="626">
        <f>'2 уровень'!J229</f>
        <v>32.114709249151794</v>
      </c>
      <c r="J114" s="108"/>
    </row>
    <row r="115" spans="1:185" ht="15" customHeight="1" x14ac:dyDescent="0.25">
      <c r="A115" s="242" t="s">
        <v>24</v>
      </c>
      <c r="B115" s="102"/>
      <c r="C115" s="102"/>
      <c r="D115" s="102"/>
      <c r="E115" s="195"/>
      <c r="F115" s="103"/>
      <c r="G115" s="103"/>
      <c r="H115" s="211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601" t="s">
        <v>131</v>
      </c>
      <c r="B116" s="598">
        <f>'1 уровень'!C315</f>
        <v>4927</v>
      </c>
      <c r="C116" s="598">
        <f>'1 уровень'!D315</f>
        <v>1232</v>
      </c>
      <c r="D116" s="598">
        <f>'1 уровень'!E315</f>
        <v>429</v>
      </c>
      <c r="E116" s="599">
        <f>'1 уровень'!F315</f>
        <v>34.821428571428569</v>
      </c>
      <c r="F116" s="602">
        <f>'1 уровень'!G315</f>
        <v>10816.080474074073</v>
      </c>
      <c r="G116" s="602">
        <f>'1 уровень'!H315</f>
        <v>2705</v>
      </c>
      <c r="H116" s="602">
        <f>'1 уровень'!I315</f>
        <v>1473.2683699999998</v>
      </c>
      <c r="I116" s="602">
        <f>'1 уровень'!J315</f>
        <v>54.464634750462103</v>
      </c>
      <c r="J116" s="108"/>
    </row>
    <row r="117" spans="1:185" ht="30" x14ac:dyDescent="0.25">
      <c r="A117" s="123" t="s">
        <v>84</v>
      </c>
      <c r="B117" s="51">
        <f>'1 уровень'!C316</f>
        <v>3532</v>
      </c>
      <c r="C117" s="51">
        <f>'1 уровень'!D316</f>
        <v>883</v>
      </c>
      <c r="D117" s="51">
        <f>'1 уровень'!E316</f>
        <v>200</v>
      </c>
      <c r="E117" s="192">
        <f>'1 уровень'!F316</f>
        <v>22.650056625141563</v>
      </c>
      <c r="F117" s="64">
        <f>'1 уровень'!G316</f>
        <v>7222.393194074074</v>
      </c>
      <c r="G117" s="64">
        <f>'1 уровень'!H316</f>
        <v>1806</v>
      </c>
      <c r="H117" s="209">
        <f>'1 уровень'!I316</f>
        <v>318.50938000000002</v>
      </c>
      <c r="I117" s="64">
        <f>'1 уровень'!J316</f>
        <v>17.636178294573646</v>
      </c>
      <c r="J117" s="108"/>
    </row>
    <row r="118" spans="1:185" ht="30" x14ac:dyDescent="0.25">
      <c r="A118" s="123" t="s">
        <v>85</v>
      </c>
      <c r="B118" s="51">
        <f>'1 уровень'!C317</f>
        <v>1077</v>
      </c>
      <c r="C118" s="51">
        <f>'1 уровень'!D317</f>
        <v>269</v>
      </c>
      <c r="D118" s="51">
        <f>'1 уровень'!E317</f>
        <v>12</v>
      </c>
      <c r="E118" s="192">
        <f>'1 уровень'!F317</f>
        <v>4.4609665427509295</v>
      </c>
      <c r="F118" s="64">
        <f>'1 уровень'!G317</f>
        <v>1935.5844</v>
      </c>
      <c r="G118" s="64">
        <f>'1 уровень'!H317</f>
        <v>484</v>
      </c>
      <c r="H118" s="209">
        <f>'1 уровень'!I317</f>
        <v>23.286270000000002</v>
      </c>
      <c r="I118" s="64">
        <f>'1 уровень'!J317</f>
        <v>4.8112128099173557</v>
      </c>
      <c r="J118" s="108"/>
    </row>
    <row r="119" spans="1:185" s="47" customFormat="1" ht="45" x14ac:dyDescent="0.25">
      <c r="A119" s="123" t="s">
        <v>108</v>
      </c>
      <c r="B119" s="71">
        <f>'1 уровень'!C318</f>
        <v>147</v>
      </c>
      <c r="C119" s="71">
        <f>'1 уровень'!D318</f>
        <v>37</v>
      </c>
      <c r="D119" s="50">
        <f>'1 уровень'!E318</f>
        <v>120</v>
      </c>
      <c r="E119" s="191">
        <f>'1 уровень'!F318</f>
        <v>324.32432432432432</v>
      </c>
      <c r="F119" s="48">
        <f>'1 уровень'!G318</f>
        <v>766.48152000000005</v>
      </c>
      <c r="G119" s="48">
        <f>'1 уровень'!H318</f>
        <v>192</v>
      </c>
      <c r="H119" s="208">
        <f>'1 уровень'!I318</f>
        <v>625.69919999999991</v>
      </c>
      <c r="I119" s="48">
        <f>'1 уровень'!J318</f>
        <v>325.88499999999993</v>
      </c>
      <c r="J119" s="108"/>
    </row>
    <row r="120" spans="1:185" ht="30" x14ac:dyDescent="0.25">
      <c r="A120" s="123" t="s">
        <v>109</v>
      </c>
      <c r="B120" s="51">
        <f>'1 уровень'!C319</f>
        <v>171</v>
      </c>
      <c r="C120" s="51">
        <f>'1 уровень'!D319</f>
        <v>43</v>
      </c>
      <c r="D120" s="51">
        <f>'1 уровень'!E319</f>
        <v>97</v>
      </c>
      <c r="E120" s="192">
        <f>'1 уровень'!F319</f>
        <v>225.58139534883722</v>
      </c>
      <c r="F120" s="64">
        <f>'1 уровень'!G319</f>
        <v>891.62135999999998</v>
      </c>
      <c r="G120" s="64">
        <f>'1 уровень'!H319</f>
        <v>223</v>
      </c>
      <c r="H120" s="209">
        <f>'1 уровень'!I319</f>
        <v>505.77351999999996</v>
      </c>
      <c r="I120" s="64">
        <f>'1 уровень'!J319</f>
        <v>226.80426905829597</v>
      </c>
      <c r="J120" s="108"/>
    </row>
    <row r="121" spans="1:185" ht="30" x14ac:dyDescent="0.25">
      <c r="A121" s="601" t="s">
        <v>123</v>
      </c>
      <c r="B121" s="598">
        <f>'1 уровень'!C320</f>
        <v>7528</v>
      </c>
      <c r="C121" s="598">
        <f>'1 уровень'!D320</f>
        <v>1883</v>
      </c>
      <c r="D121" s="598">
        <f>'1 уровень'!E320</f>
        <v>1267</v>
      </c>
      <c r="E121" s="599">
        <f>'1 уровень'!F320</f>
        <v>67.286245353159842</v>
      </c>
      <c r="F121" s="602">
        <f>'1 уровень'!G320</f>
        <v>11230.92001</v>
      </c>
      <c r="G121" s="602">
        <f>'1 уровень'!H320</f>
        <v>2808</v>
      </c>
      <c r="H121" s="602">
        <f>'1 уровень'!I320</f>
        <v>4013.5049900000008</v>
      </c>
      <c r="I121" s="602">
        <f>'1 уровень'!J320</f>
        <v>142.93108938746443</v>
      </c>
      <c r="J121" s="108"/>
    </row>
    <row r="122" spans="1:185" ht="30" x14ac:dyDescent="0.25">
      <c r="A122" s="123" t="s">
        <v>119</v>
      </c>
      <c r="B122" s="51">
        <f>'1 уровень'!C321</f>
        <v>1200</v>
      </c>
      <c r="C122" s="51">
        <f>'1 уровень'!D321</f>
        <v>300</v>
      </c>
      <c r="D122" s="51">
        <f>'1 уровень'!E321</f>
        <v>35</v>
      </c>
      <c r="E122" s="192">
        <f>'1 уровень'!F321</f>
        <v>11.666666666666666</v>
      </c>
      <c r="F122" s="64">
        <f>'1 уровень'!G321</f>
        <v>1761.84</v>
      </c>
      <c r="G122" s="64">
        <f>'1 уровень'!H321</f>
        <v>440</v>
      </c>
      <c r="H122" s="209">
        <f>'1 уровень'!I321</f>
        <v>49.134120000000003</v>
      </c>
      <c r="I122" s="64">
        <f>'1 уровень'!J321</f>
        <v>11.166845454545456</v>
      </c>
      <c r="J122" s="108"/>
    </row>
    <row r="123" spans="1:185" ht="60" x14ac:dyDescent="0.25">
      <c r="A123" s="123" t="s">
        <v>86</v>
      </c>
      <c r="B123" s="51">
        <f>'1 уровень'!C322</f>
        <v>4650</v>
      </c>
      <c r="C123" s="51">
        <f>'1 уровень'!D322</f>
        <v>1163</v>
      </c>
      <c r="D123" s="51">
        <f>'1 уровень'!E322</f>
        <v>1215</v>
      </c>
      <c r="E123" s="192">
        <f>'1 уровень'!F322</f>
        <v>104.47119518486672</v>
      </c>
      <c r="F123" s="64">
        <f>'1 уровень'!G322</f>
        <v>8226.6310200000007</v>
      </c>
      <c r="G123" s="64">
        <f>'1 уровень'!H322</f>
        <v>2057</v>
      </c>
      <c r="H123" s="209">
        <f>'1 уровень'!I322</f>
        <v>3943.3002800000004</v>
      </c>
      <c r="I123" s="64">
        <f>'1 уровень'!J322</f>
        <v>191.70152066115705</v>
      </c>
      <c r="J123" s="108"/>
    </row>
    <row r="124" spans="1:185" ht="45" x14ac:dyDescent="0.25">
      <c r="A124" s="123" t="s">
        <v>120</v>
      </c>
      <c r="B124" s="51">
        <f>'1 уровень'!C323</f>
        <v>459</v>
      </c>
      <c r="C124" s="51">
        <f>'1 уровень'!D323</f>
        <v>115</v>
      </c>
      <c r="D124" s="51">
        <f>'1 уровень'!E323</f>
        <v>9</v>
      </c>
      <c r="E124" s="192">
        <f>'1 уровень'!F323</f>
        <v>7.8260869565217401</v>
      </c>
      <c r="F124" s="64">
        <f>'1 уровень'!G323</f>
        <v>386.01900000000001</v>
      </c>
      <c r="G124" s="64">
        <f>'1 уровень'!H323</f>
        <v>97</v>
      </c>
      <c r="H124" s="209">
        <f>'1 уровень'!I323</f>
        <v>5.7051900000000009</v>
      </c>
      <c r="I124" s="64">
        <f>'1 уровень'!J323</f>
        <v>5.8816391752577326</v>
      </c>
      <c r="J124" s="108"/>
    </row>
    <row r="125" spans="1:185" ht="30" x14ac:dyDescent="0.25">
      <c r="A125" s="123" t="s">
        <v>87</v>
      </c>
      <c r="B125" s="51">
        <f>'1 уровень'!C324</f>
        <v>30</v>
      </c>
      <c r="C125" s="51">
        <f>'1 уровень'!D324</f>
        <v>8</v>
      </c>
      <c r="D125" s="51">
        <f>'1 уровень'!E324</f>
        <v>4</v>
      </c>
      <c r="E125" s="192">
        <f>'1 уровень'!F324</f>
        <v>50</v>
      </c>
      <c r="F125" s="64">
        <f>'1 уровень'!G324</f>
        <v>102.711</v>
      </c>
      <c r="G125" s="64">
        <f>'1 уровень'!H324</f>
        <v>26</v>
      </c>
      <c r="H125" s="209">
        <f>'1 уровень'!I324</f>
        <v>12.82976</v>
      </c>
      <c r="I125" s="64">
        <f>'1 уровень'!J324</f>
        <v>49.345230769230767</v>
      </c>
      <c r="J125" s="108"/>
    </row>
    <row r="126" spans="1:185" ht="30" x14ac:dyDescent="0.25">
      <c r="A126" s="315" t="s">
        <v>88</v>
      </c>
      <c r="B126" s="603">
        <f>'1 уровень'!C325</f>
        <v>1189</v>
      </c>
      <c r="C126" s="603">
        <f>'1 уровень'!D325</f>
        <v>297</v>
      </c>
      <c r="D126" s="603">
        <f>'1 уровень'!E325</f>
        <v>4</v>
      </c>
      <c r="E126" s="604">
        <f>'1 уровень'!F325</f>
        <v>1.3468013468013467</v>
      </c>
      <c r="F126" s="605">
        <f>'1 уровень'!G325</f>
        <v>753.71898999999996</v>
      </c>
      <c r="G126" s="605">
        <f>'1 уровень'!H325</f>
        <v>188</v>
      </c>
      <c r="H126" s="606">
        <f>'1 уровень'!I325</f>
        <v>2.5356399999999999</v>
      </c>
      <c r="I126" s="605">
        <f>'1 уровень'!J325</f>
        <v>1.3487446808510637</v>
      </c>
      <c r="J126" s="108"/>
    </row>
    <row r="127" spans="1:185" ht="30.75" thickBot="1" x14ac:dyDescent="0.3">
      <c r="A127" s="315" t="s">
        <v>139</v>
      </c>
      <c r="B127" s="603">
        <f>'1 уровень'!C326</f>
        <v>11774</v>
      </c>
      <c r="C127" s="603">
        <f>'1 уровень'!D326</f>
        <v>2944</v>
      </c>
      <c r="D127" s="603">
        <f>'1 уровень'!E326</f>
        <v>1894</v>
      </c>
      <c r="E127" s="604">
        <f>'1 уровень'!F326</f>
        <v>64.334239130434781</v>
      </c>
      <c r="F127" s="605">
        <f>'1 уровень'!G326</f>
        <v>7569.2691199999999</v>
      </c>
      <c r="G127" s="605">
        <f>'1 уровень'!H326</f>
        <v>1892</v>
      </c>
      <c r="H127" s="606">
        <f>'1 уровень'!I326</f>
        <v>1202.1855999999998</v>
      </c>
      <c r="I127" s="605">
        <f>'1 уровень'!J326</f>
        <v>63.540465116279051</v>
      </c>
      <c r="J127" s="108"/>
    </row>
    <row r="128" spans="1:185" ht="15.75" thickBot="1" x14ac:dyDescent="0.3">
      <c r="A128" s="616" t="s">
        <v>114</v>
      </c>
      <c r="B128" s="608">
        <f>'1 уровень'!C327</f>
        <v>0</v>
      </c>
      <c r="C128" s="608">
        <f>'1 уровень'!D327</f>
        <v>0</v>
      </c>
      <c r="D128" s="608">
        <f>'1 уровень'!E327</f>
        <v>0</v>
      </c>
      <c r="E128" s="609">
        <f>'1 уровень'!F327</f>
        <v>0</v>
      </c>
      <c r="F128" s="610">
        <f>'1 уровень'!G327</f>
        <v>29616.269604074074</v>
      </c>
      <c r="G128" s="610">
        <f>'1 уровень'!H327</f>
        <v>7405</v>
      </c>
      <c r="H128" s="611">
        <f>'1 уровень'!I327</f>
        <v>6688.9589600000008</v>
      </c>
      <c r="I128" s="610">
        <f>'1 уровень'!J327</f>
        <v>90.330303308575296</v>
      </c>
      <c r="J128" s="108"/>
    </row>
    <row r="129" spans="1:185" ht="15" customHeight="1" x14ac:dyDescent="0.25">
      <c r="A129" s="242" t="s">
        <v>25</v>
      </c>
      <c r="B129" s="102"/>
      <c r="C129" s="102"/>
      <c r="D129" s="102"/>
      <c r="E129" s="195"/>
      <c r="F129" s="103"/>
      <c r="G129" s="103"/>
      <c r="H129" s="211"/>
      <c r="I129" s="103"/>
      <c r="J129" s="108"/>
    </row>
    <row r="130" spans="1:185" ht="30" x14ac:dyDescent="0.25">
      <c r="A130" s="601" t="s">
        <v>131</v>
      </c>
      <c r="B130" s="598">
        <f>'2 уровень'!C246</f>
        <v>4368</v>
      </c>
      <c r="C130" s="598">
        <f>'2 уровень'!D246</f>
        <v>1093</v>
      </c>
      <c r="D130" s="598">
        <f>'2 уровень'!E246</f>
        <v>1575</v>
      </c>
      <c r="E130" s="599">
        <f>'2 уровень'!F246</f>
        <v>144.09881061299177</v>
      </c>
      <c r="F130" s="602">
        <f>'2 уровень'!G246</f>
        <v>11301.820760888888</v>
      </c>
      <c r="G130" s="602">
        <f>'2 уровень'!H246</f>
        <v>2826</v>
      </c>
      <c r="H130" s="602">
        <f>'2 уровень'!I246</f>
        <v>4356.8458700000001</v>
      </c>
      <c r="I130" s="602">
        <f>'2 уровень'!J246</f>
        <v>154.17005909412597</v>
      </c>
      <c r="J130" s="108"/>
    </row>
    <row r="131" spans="1:185" ht="30" x14ac:dyDescent="0.25">
      <c r="A131" s="123" t="s">
        <v>84</v>
      </c>
      <c r="B131" s="51">
        <f>'2 уровень'!C247</f>
        <v>3172</v>
      </c>
      <c r="C131" s="51">
        <f>'2 уровень'!D247</f>
        <v>793</v>
      </c>
      <c r="D131" s="51">
        <f>'2 уровень'!E247</f>
        <v>1199</v>
      </c>
      <c r="E131" s="192">
        <f>'2 уровень'!F247</f>
        <v>151.19798234552334</v>
      </c>
      <c r="F131" s="64">
        <f>'2 уровень'!G247</f>
        <v>7783.4987128888888</v>
      </c>
      <c r="G131" s="64">
        <f>'2 уровень'!H247</f>
        <v>1946</v>
      </c>
      <c r="H131" s="209">
        <f>'2 уровень'!I247</f>
        <v>2753.9523800000002</v>
      </c>
      <c r="I131" s="64">
        <f>'2 уровень'!J247</f>
        <v>141.51862178828367</v>
      </c>
      <c r="J131" s="108"/>
    </row>
    <row r="132" spans="1:185" ht="30" x14ac:dyDescent="0.25">
      <c r="A132" s="123" t="s">
        <v>85</v>
      </c>
      <c r="B132" s="51">
        <f>'2 уровень'!C248</f>
        <v>967</v>
      </c>
      <c r="C132" s="51">
        <f>'2 уровень'!D248</f>
        <v>242</v>
      </c>
      <c r="D132" s="51">
        <f>'2 уровень'!E248</f>
        <v>187</v>
      </c>
      <c r="E132" s="192">
        <f>'2 уровень'!F248</f>
        <v>77.272727272727266</v>
      </c>
      <c r="F132" s="64">
        <f>'2 уровень'!G248</f>
        <v>2085.4708800000003</v>
      </c>
      <c r="G132" s="64">
        <f>'2 уровень'!H248</f>
        <v>521</v>
      </c>
      <c r="H132" s="209">
        <f>'2 уровень'!I248</f>
        <v>420.32238000000001</v>
      </c>
      <c r="I132" s="64">
        <f>'2 уровень'!J248</f>
        <v>80.676080614203457</v>
      </c>
      <c r="J132" s="108"/>
    </row>
    <row r="133" spans="1:185" ht="45" x14ac:dyDescent="0.25">
      <c r="A133" s="123" t="s">
        <v>108</v>
      </c>
      <c r="B133" s="51">
        <f>'2 уровень'!C249</f>
        <v>118</v>
      </c>
      <c r="C133" s="51">
        <f>'2 уровень'!D249</f>
        <v>30</v>
      </c>
      <c r="D133" s="51">
        <f>'2 уровень'!E249</f>
        <v>63</v>
      </c>
      <c r="E133" s="192">
        <f>'2 уровень'!F249</f>
        <v>210</v>
      </c>
      <c r="F133" s="64">
        <f>'2 уровень'!G249</f>
        <v>738.32505600000002</v>
      </c>
      <c r="G133" s="64">
        <f>'2 уровень'!H249</f>
        <v>185</v>
      </c>
      <c r="H133" s="209">
        <f>'2 уровень'!I249</f>
        <v>394.19036999999997</v>
      </c>
      <c r="I133" s="64">
        <f>'2 уровень'!J249</f>
        <v>213.07587567567566</v>
      </c>
      <c r="J133" s="108"/>
    </row>
    <row r="134" spans="1:185" ht="30" x14ac:dyDescent="0.25">
      <c r="A134" s="123" t="s">
        <v>109</v>
      </c>
      <c r="B134" s="51">
        <f>'2 уровень'!C250</f>
        <v>111</v>
      </c>
      <c r="C134" s="51">
        <f>'2 уровень'!D250</f>
        <v>28</v>
      </c>
      <c r="D134" s="51">
        <f>'2 уровень'!E250</f>
        <v>126</v>
      </c>
      <c r="E134" s="192">
        <f>'2 уровень'!F250</f>
        <v>450</v>
      </c>
      <c r="F134" s="64">
        <f>'2 уровень'!G250</f>
        <v>694.52611200000001</v>
      </c>
      <c r="G134" s="64">
        <f>'2 уровень'!H250</f>
        <v>174</v>
      </c>
      <c r="H134" s="209">
        <f>'2 уровень'!I250</f>
        <v>788.38073999999995</v>
      </c>
      <c r="I134" s="64">
        <f>'2 уровень'!J250</f>
        <v>453.09237931034482</v>
      </c>
      <c r="J134" s="108"/>
    </row>
    <row r="135" spans="1:185" ht="30" x14ac:dyDescent="0.25">
      <c r="A135" s="601" t="s">
        <v>123</v>
      </c>
      <c r="B135" s="598">
        <f>'2 уровень'!C251</f>
        <v>8257</v>
      </c>
      <c r="C135" s="598">
        <f>'2 уровень'!D251</f>
        <v>2066</v>
      </c>
      <c r="D135" s="598">
        <f>'2 уровень'!E251</f>
        <v>1634</v>
      </c>
      <c r="E135" s="599">
        <f>'2 уровень'!F251</f>
        <v>79.090029041626337</v>
      </c>
      <c r="F135" s="602">
        <f>'2 уровень'!G251</f>
        <v>16774.30098</v>
      </c>
      <c r="G135" s="602">
        <f>'2 уровень'!H251</f>
        <v>4194</v>
      </c>
      <c r="H135" s="602">
        <f>'2 уровень'!I251</f>
        <v>2410.3797099999997</v>
      </c>
      <c r="I135" s="602">
        <f>'2 уровень'!J251</f>
        <v>57.472096089651878</v>
      </c>
      <c r="J135" s="108"/>
    </row>
    <row r="136" spans="1:185" ht="30" x14ac:dyDescent="0.25">
      <c r="A136" s="123" t="s">
        <v>119</v>
      </c>
      <c r="B136" s="51">
        <f>'2 уровень'!C252</f>
        <v>2200</v>
      </c>
      <c r="C136" s="51">
        <f>'2 уровень'!D252</f>
        <v>550</v>
      </c>
      <c r="D136" s="51">
        <f>'2 уровень'!E252</f>
        <v>723</v>
      </c>
      <c r="E136" s="192">
        <f>'2 уровень'!F252</f>
        <v>131.45454545454544</v>
      </c>
      <c r="F136" s="64">
        <f>'2 уровень'!G252</f>
        <v>3858.5139999999997</v>
      </c>
      <c r="G136" s="64">
        <f>'2 уровень'!H252</f>
        <v>965</v>
      </c>
      <c r="H136" s="209">
        <f>'2 уровень'!I252</f>
        <v>1273.2333599999999</v>
      </c>
      <c r="I136" s="64">
        <f>'2 уровень'!J252</f>
        <v>131.94128082901554</v>
      </c>
      <c r="J136" s="108"/>
    </row>
    <row r="137" spans="1:185" ht="60" x14ac:dyDescent="0.25">
      <c r="A137" s="123" t="s">
        <v>86</v>
      </c>
      <c r="B137" s="51">
        <f>'2 уровень'!C253</f>
        <v>4450</v>
      </c>
      <c r="C137" s="51">
        <f>'2 уровень'!D253</f>
        <v>1113</v>
      </c>
      <c r="D137" s="51">
        <f>'2 уровень'!E253</f>
        <v>235</v>
      </c>
      <c r="E137" s="192">
        <f>'2 уровень'!F253</f>
        <v>21.114106019766396</v>
      </c>
      <c r="F137" s="64">
        <f>'2 уровень'!G253</f>
        <v>9408.2824999999993</v>
      </c>
      <c r="G137" s="64">
        <f>'2 уровень'!H253</f>
        <v>2352</v>
      </c>
      <c r="H137" s="209">
        <f>'2 уровень'!I253</f>
        <v>622.91990999999996</v>
      </c>
      <c r="I137" s="64">
        <f>'2 уровень'!J253</f>
        <v>26.484690051020404</v>
      </c>
      <c r="J137" s="108"/>
    </row>
    <row r="138" spans="1:185" ht="45" x14ac:dyDescent="0.25">
      <c r="A138" s="123" t="s">
        <v>120</v>
      </c>
      <c r="B138" s="51">
        <f>'2 уровень'!C254</f>
        <v>715</v>
      </c>
      <c r="C138" s="51">
        <f>'2 уровень'!D254</f>
        <v>179</v>
      </c>
      <c r="D138" s="51">
        <f>'2 уровень'!E254</f>
        <v>140</v>
      </c>
      <c r="E138" s="192">
        <f>'2 уровень'!F254</f>
        <v>78.212290502793294</v>
      </c>
      <c r="F138" s="64">
        <f>'2 уровень'!G254</f>
        <v>722.86500000000001</v>
      </c>
      <c r="G138" s="64">
        <f>'2 уровень'!H254</f>
        <v>181</v>
      </c>
      <c r="H138" s="209">
        <f>'2 уровень'!I254</f>
        <v>106.4966</v>
      </c>
      <c r="I138" s="64">
        <f>'2 уровень'!J254</f>
        <v>58.83790055248619</v>
      </c>
      <c r="J138" s="108"/>
    </row>
    <row r="139" spans="1:185" ht="30" x14ac:dyDescent="0.25">
      <c r="A139" s="123" t="s">
        <v>87</v>
      </c>
      <c r="B139" s="51">
        <f>'2 уровень'!C255</f>
        <v>650</v>
      </c>
      <c r="C139" s="51">
        <f>'2 уровень'!D255</f>
        <v>163</v>
      </c>
      <c r="D139" s="51">
        <f>'2 уровень'!E255</f>
        <v>0</v>
      </c>
      <c r="E139" s="192">
        <f>'2 уровень'!F255</f>
        <v>0</v>
      </c>
      <c r="F139" s="64">
        <f>'2 уровень'!G255</f>
        <v>2600.5524999999998</v>
      </c>
      <c r="G139" s="64">
        <f>'2 уровень'!H255</f>
        <v>650</v>
      </c>
      <c r="H139" s="209">
        <f>'2 уровень'!I255</f>
        <v>0</v>
      </c>
      <c r="I139" s="64">
        <f>'2 уровень'!J255</f>
        <v>0</v>
      </c>
      <c r="J139" s="108"/>
    </row>
    <row r="140" spans="1:185" ht="30" x14ac:dyDescent="0.25">
      <c r="A140" s="123" t="s">
        <v>88</v>
      </c>
      <c r="B140" s="51">
        <f>'2 уровень'!C256</f>
        <v>242</v>
      </c>
      <c r="C140" s="51">
        <f>'2 уровень'!D256</f>
        <v>61</v>
      </c>
      <c r="D140" s="51">
        <f>'2 уровень'!E256</f>
        <v>536</v>
      </c>
      <c r="E140" s="192">
        <f>'2 уровень'!F256</f>
        <v>878.68852459016398</v>
      </c>
      <c r="F140" s="64">
        <f>'2 уровень'!G256</f>
        <v>184.08698000000001</v>
      </c>
      <c r="G140" s="64">
        <f>'2 уровень'!H256</f>
        <v>46</v>
      </c>
      <c r="H140" s="209">
        <f>'2 уровень'!I256</f>
        <v>407.72984000000002</v>
      </c>
      <c r="I140" s="64">
        <f>'2 уровень'!J256</f>
        <v>886.36921739130446</v>
      </c>
      <c r="J140" s="108"/>
    </row>
    <row r="141" spans="1:185" ht="30" x14ac:dyDescent="0.25">
      <c r="A141" s="123" t="s">
        <v>139</v>
      </c>
      <c r="B141" s="51">
        <f>'2 уровень'!C257</f>
        <v>13759</v>
      </c>
      <c r="C141" s="51">
        <f>'2 уровень'!D257</f>
        <v>3440</v>
      </c>
      <c r="D141" s="51">
        <f>'2 уровень'!E257</f>
        <v>3091</v>
      </c>
      <c r="E141" s="192">
        <f>'2 уровень'!F257</f>
        <v>89.854651162790702</v>
      </c>
      <c r="F141" s="64">
        <f>'2 уровень'!G257</f>
        <v>10614.51814</v>
      </c>
      <c r="G141" s="64">
        <f>'2 уровень'!H257</f>
        <v>2654</v>
      </c>
      <c r="H141" s="209">
        <f>'2 уровень'!I257</f>
        <v>2361.4390600000002</v>
      </c>
      <c r="I141" s="64">
        <f>'2 уровень'!J257</f>
        <v>88.97660361718161</v>
      </c>
      <c r="J141" s="108"/>
    </row>
    <row r="142" spans="1:185" ht="15.75" thickBot="1" x14ac:dyDescent="0.3">
      <c r="A142" s="118" t="s">
        <v>118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9674</v>
      </c>
      <c r="H142" s="209">
        <f>'2 уровень'!I258</f>
        <v>9128.6646400000009</v>
      </c>
      <c r="I142" s="64">
        <f>'2 уровень'!J258</f>
        <v>94.362876162910908</v>
      </c>
      <c r="J142" s="108"/>
    </row>
    <row r="143" spans="1:185" ht="15" customHeight="1" x14ac:dyDescent="0.25">
      <c r="A143" s="101" t="s">
        <v>26</v>
      </c>
      <c r="B143" s="102"/>
      <c r="C143" s="102"/>
      <c r="D143" s="102"/>
      <c r="E143" s="195"/>
      <c r="F143" s="103"/>
      <c r="G143" s="103"/>
      <c r="H143" s="211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601" t="s">
        <v>131</v>
      </c>
      <c r="B144" s="598">
        <f>'1 уровень'!C346</f>
        <v>9884</v>
      </c>
      <c r="C144" s="598">
        <f>'1 уровень'!D346</f>
        <v>2472</v>
      </c>
      <c r="D144" s="598">
        <f>'1 уровень'!E346</f>
        <v>2358</v>
      </c>
      <c r="E144" s="599">
        <f>'1 уровень'!F346</f>
        <v>95.388349514563103</v>
      </c>
      <c r="F144" s="602">
        <f>'1 уровень'!G346</f>
        <v>20288.456469629626</v>
      </c>
      <c r="G144" s="602">
        <f>'1 уровень'!H346</f>
        <v>5072</v>
      </c>
      <c r="H144" s="602">
        <f>'1 уровень'!I346</f>
        <v>4544.1359199999997</v>
      </c>
      <c r="I144" s="602">
        <f>'1 уровень'!J346</f>
        <v>89.592585173501575</v>
      </c>
      <c r="J144" s="108"/>
    </row>
    <row r="145" spans="1:185" ht="30" x14ac:dyDescent="0.25">
      <c r="A145" s="123" t="s">
        <v>84</v>
      </c>
      <c r="B145" s="51">
        <f>'1 уровень'!C347</f>
        <v>7450</v>
      </c>
      <c r="C145" s="51">
        <f>'1 уровень'!D347</f>
        <v>1863</v>
      </c>
      <c r="D145" s="51">
        <f>'1 уровень'!E347</f>
        <v>1694</v>
      </c>
      <c r="E145" s="192">
        <f>'1 уровень'!F347</f>
        <v>90.928609769189478</v>
      </c>
      <c r="F145" s="64">
        <f>'1 уровень'!G347</f>
        <v>15234.096629629628</v>
      </c>
      <c r="G145" s="64">
        <f>'1 уровень'!H347</f>
        <v>3809</v>
      </c>
      <c r="H145" s="209">
        <f>'1 уровень'!I347</f>
        <v>3006.4247300000002</v>
      </c>
      <c r="I145" s="64">
        <f>'1 уровень'!J347</f>
        <v>78.929501969020748</v>
      </c>
      <c r="J145" s="108"/>
    </row>
    <row r="146" spans="1:185" ht="30" x14ac:dyDescent="0.25">
      <c r="A146" s="123" t="s">
        <v>85</v>
      </c>
      <c r="B146" s="51">
        <f>'1 уровень'!C348</f>
        <v>2235</v>
      </c>
      <c r="C146" s="51">
        <f>'1 уровень'!D348</f>
        <v>559</v>
      </c>
      <c r="D146" s="51">
        <f>'1 уровень'!E348</f>
        <v>583</v>
      </c>
      <c r="E146" s="192">
        <f>'1 уровень'!F348</f>
        <v>104.29338103756709</v>
      </c>
      <c r="F146" s="64">
        <f>'1 уровень'!G348</f>
        <v>4016.7419999999997</v>
      </c>
      <c r="G146" s="64">
        <f>'1 уровень'!H348</f>
        <v>1004</v>
      </c>
      <c r="H146" s="209">
        <f>'1 уровень'!I348</f>
        <v>1115.3642299999999</v>
      </c>
      <c r="I146" s="64">
        <f>'1 уровень'!J348</f>
        <v>111.0920547808765</v>
      </c>
      <c r="J146" s="108"/>
    </row>
    <row r="147" spans="1:185" ht="45" x14ac:dyDescent="0.25">
      <c r="A147" s="123" t="s">
        <v>108</v>
      </c>
      <c r="B147" s="51">
        <f>'1 уровень'!C349</f>
        <v>159</v>
      </c>
      <c r="C147" s="51">
        <f>'1 уровень'!D349</f>
        <v>40</v>
      </c>
      <c r="D147" s="51">
        <f>'1 уровень'!E349</f>
        <v>63</v>
      </c>
      <c r="E147" s="192">
        <f>'1 уровень'!F349</f>
        <v>157.5</v>
      </c>
      <c r="F147" s="64">
        <f>'1 уровень'!G349</f>
        <v>829.05143999999996</v>
      </c>
      <c r="G147" s="64">
        <f>'1 уровень'!H349</f>
        <v>207</v>
      </c>
      <c r="H147" s="209">
        <f>'1 уровень'!I349</f>
        <v>328.49208000000004</v>
      </c>
      <c r="I147" s="64">
        <f>'1 уровень'!J349</f>
        <v>158.69182608695652</v>
      </c>
      <c r="J147" s="108"/>
    </row>
    <row r="148" spans="1:185" ht="30" x14ac:dyDescent="0.25">
      <c r="A148" s="123" t="s">
        <v>109</v>
      </c>
      <c r="B148" s="51">
        <f>'1 уровень'!C350</f>
        <v>40</v>
      </c>
      <c r="C148" s="51">
        <f>'1 уровень'!D350</f>
        <v>10</v>
      </c>
      <c r="D148" s="51">
        <f>'1 уровень'!E350</f>
        <v>18</v>
      </c>
      <c r="E148" s="192">
        <f>'1 уровень'!F350</f>
        <v>180</v>
      </c>
      <c r="F148" s="64">
        <f>'1 уровень'!G350</f>
        <v>208.56639999999999</v>
      </c>
      <c r="G148" s="64">
        <f>'1 уровень'!H350</f>
        <v>52</v>
      </c>
      <c r="H148" s="209">
        <f>'1 уровень'!I350</f>
        <v>93.854880000000009</v>
      </c>
      <c r="I148" s="64">
        <f>'1 уровень'!J350</f>
        <v>180.49015384615385</v>
      </c>
      <c r="J148" s="108"/>
    </row>
    <row r="149" spans="1:185" ht="30" x14ac:dyDescent="0.25">
      <c r="A149" s="601" t="s">
        <v>123</v>
      </c>
      <c r="B149" s="598">
        <f>'1 уровень'!C351</f>
        <v>18810</v>
      </c>
      <c r="C149" s="598">
        <f>'1 уровень'!D351</f>
        <v>4703</v>
      </c>
      <c r="D149" s="598">
        <f>'1 уровень'!E351</f>
        <v>2939</v>
      </c>
      <c r="E149" s="599">
        <f>'1 уровень'!F351</f>
        <v>62.492026366149268</v>
      </c>
      <c r="F149" s="602">
        <f>'1 уровень'!G351</f>
        <v>31741.37816</v>
      </c>
      <c r="G149" s="602">
        <f>'1 уровень'!H351</f>
        <v>7935</v>
      </c>
      <c r="H149" s="602">
        <f>'1 уровень'!I351</f>
        <v>3658.05906</v>
      </c>
      <c r="I149" s="602">
        <f>'1 уровень'!J351</f>
        <v>46.100303213610587</v>
      </c>
      <c r="J149" s="108"/>
    </row>
    <row r="150" spans="1:185" ht="30" x14ac:dyDescent="0.25">
      <c r="A150" s="123" t="s">
        <v>119</v>
      </c>
      <c r="B150" s="51">
        <f>'1 уровень'!C352</f>
        <v>4500</v>
      </c>
      <c r="C150" s="51">
        <f>'1 уровень'!D352</f>
        <v>1125</v>
      </c>
      <c r="D150" s="51">
        <f>'1 уровень'!E352</f>
        <v>633</v>
      </c>
      <c r="E150" s="192">
        <f>'1 уровень'!F352</f>
        <v>56.266666666666666</v>
      </c>
      <c r="F150" s="64">
        <f>'1 уровень'!G352</f>
        <v>6606.9</v>
      </c>
      <c r="G150" s="64">
        <f>'1 уровень'!H352</f>
        <v>1652</v>
      </c>
      <c r="H150" s="209">
        <f>'1 уровень'!I352</f>
        <v>934.45866000000001</v>
      </c>
      <c r="I150" s="64">
        <f>'1 уровень'!J352</f>
        <v>0</v>
      </c>
      <c r="J150" s="108"/>
    </row>
    <row r="151" spans="1:185" ht="60" x14ac:dyDescent="0.25">
      <c r="A151" s="123" t="s">
        <v>86</v>
      </c>
      <c r="B151" s="51">
        <f>'1 уровень'!C353</f>
        <v>9000</v>
      </c>
      <c r="C151" s="51">
        <f>'1 уровень'!D353</f>
        <v>2250</v>
      </c>
      <c r="D151" s="51">
        <f>'1 уровень'!E353</f>
        <v>686</v>
      </c>
      <c r="E151" s="192">
        <f>'1 уровень'!F353</f>
        <v>30.488888888888887</v>
      </c>
      <c r="F151" s="64">
        <f>'1 уровень'!G353</f>
        <v>17023.777760000001</v>
      </c>
      <c r="G151" s="64">
        <f>'1 уровень'!H353</f>
        <v>4256</v>
      </c>
      <c r="H151" s="209">
        <f>'1 уровень'!I353</f>
        <v>1397.8254999999999</v>
      </c>
      <c r="I151" s="64">
        <f>'1 уровень'!J353</f>
        <v>32.843644266917295</v>
      </c>
      <c r="J151" s="108"/>
    </row>
    <row r="152" spans="1:185" ht="45" x14ac:dyDescent="0.25">
      <c r="A152" s="123" t="s">
        <v>120</v>
      </c>
      <c r="B152" s="51">
        <f>'1 уровень'!C354</f>
        <v>2192</v>
      </c>
      <c r="C152" s="51">
        <f>'1 уровень'!D354</f>
        <v>548</v>
      </c>
      <c r="D152" s="51">
        <f>'1 уровень'!E354</f>
        <v>809</v>
      </c>
      <c r="E152" s="192">
        <f>'1 уровень'!F354</f>
        <v>147.62773722627739</v>
      </c>
      <c r="F152" s="64">
        <f>'1 уровень'!G354</f>
        <v>1843.472</v>
      </c>
      <c r="G152" s="64">
        <f>'1 уровень'!H354</f>
        <v>461</v>
      </c>
      <c r="H152" s="209">
        <f>'1 уровень'!I354</f>
        <v>660.74455</v>
      </c>
      <c r="I152" s="64">
        <f>'1 уровень'!J354</f>
        <v>143.32853579175705</v>
      </c>
      <c r="J152" s="108"/>
    </row>
    <row r="153" spans="1:185" ht="30" x14ac:dyDescent="0.25">
      <c r="A153" s="123" t="s">
        <v>87</v>
      </c>
      <c r="B153" s="51">
        <f>'1 уровень'!C355</f>
        <v>1538</v>
      </c>
      <c r="C153" s="51">
        <f>'1 уровень'!D355</f>
        <v>385</v>
      </c>
      <c r="D153" s="51">
        <f>'1 уровень'!E355</f>
        <v>61</v>
      </c>
      <c r="E153" s="192">
        <f>'1 уровень'!F355</f>
        <v>15.844155844155845</v>
      </c>
      <c r="F153" s="64">
        <f>'1 уровень'!G355</f>
        <v>5265.6505999999999</v>
      </c>
      <c r="G153" s="64">
        <f>'1 уровень'!H355</f>
        <v>1316</v>
      </c>
      <c r="H153" s="209">
        <f>'1 уровень'!I355</f>
        <v>190.23176000000001</v>
      </c>
      <c r="I153" s="64">
        <f>'1 уровень'!J355</f>
        <v>14.455300911854104</v>
      </c>
      <c r="J153" s="108"/>
    </row>
    <row r="154" spans="1:185" ht="30" x14ac:dyDescent="0.25">
      <c r="A154" s="123" t="s">
        <v>88</v>
      </c>
      <c r="B154" s="51">
        <f>'1 уровень'!C356</f>
        <v>1580</v>
      </c>
      <c r="C154" s="51">
        <f>'1 уровень'!D356</f>
        <v>395</v>
      </c>
      <c r="D154" s="51">
        <f>'1 уровень'!E356</f>
        <v>750</v>
      </c>
      <c r="E154" s="192">
        <f>'1 уровень'!F356</f>
        <v>189.87341772151899</v>
      </c>
      <c r="F154" s="64">
        <f>'1 уровень'!G356</f>
        <v>1001.5777999999999</v>
      </c>
      <c r="G154" s="64">
        <f>'1 уровень'!H356</f>
        <v>250</v>
      </c>
      <c r="H154" s="209">
        <f>'1 уровень'!I356</f>
        <v>474.79859000000005</v>
      </c>
      <c r="I154" s="64">
        <f>'1 уровень'!J356</f>
        <v>189.91943600000002</v>
      </c>
      <c r="J154" s="108"/>
    </row>
    <row r="155" spans="1:185" ht="30" x14ac:dyDescent="0.25">
      <c r="A155" s="739" t="s">
        <v>139</v>
      </c>
      <c r="B155" s="51">
        <f>'1 уровень'!C357</f>
        <v>32048</v>
      </c>
      <c r="C155" s="51">
        <f>'1 уровень'!D357</f>
        <v>8012</v>
      </c>
      <c r="D155" s="51">
        <f>'1 уровень'!E357</f>
        <v>7885</v>
      </c>
      <c r="E155" s="192">
        <f>'1 уровень'!F357</f>
        <v>98.414877683474785</v>
      </c>
      <c r="F155" s="64">
        <f>'1 уровень'!G357</f>
        <v>20603.018239999998</v>
      </c>
      <c r="G155" s="64">
        <f>'1 уровень'!H357</f>
        <v>5151</v>
      </c>
      <c r="H155" s="209">
        <f>'1 уровень'!I357</f>
        <v>5054.3</v>
      </c>
      <c r="I155" s="64">
        <f>'1 уровень'!J357</f>
        <v>98.122694622403415</v>
      </c>
      <c r="J155" s="108"/>
    </row>
    <row r="156" spans="1:185" ht="30" x14ac:dyDescent="0.25">
      <c r="A156" s="123" t="s">
        <v>140</v>
      </c>
      <c r="B156" s="51">
        <f>'1 уровень'!C358</f>
        <v>670</v>
      </c>
      <c r="C156" s="51">
        <f>'1 уровень'!D358</f>
        <v>168</v>
      </c>
      <c r="D156" s="51">
        <f>'1 уровень'!E358</f>
        <v>254</v>
      </c>
      <c r="E156" s="192">
        <f>'1 уровень'!F358</f>
        <v>151.19047619047618</v>
      </c>
      <c r="F156" s="64">
        <f>'1 уровень'!G358</f>
        <v>0</v>
      </c>
      <c r="G156" s="64">
        <f>'1 уровень'!H358</f>
        <v>0</v>
      </c>
      <c r="H156" s="209">
        <f>'1 уровень'!I358</f>
        <v>0</v>
      </c>
      <c r="I156" s="64">
        <f>'1 уровень'!J358</f>
        <v>0</v>
      </c>
      <c r="J156" s="108"/>
    </row>
    <row r="157" spans="1:185" ht="30" x14ac:dyDescent="0.25">
      <c r="A157" s="123" t="s">
        <v>141</v>
      </c>
      <c r="B157" s="51">
        <f>'1 уровень'!C359</f>
        <v>400</v>
      </c>
      <c r="C157" s="51">
        <f>'1 уровень'!D359</f>
        <v>100</v>
      </c>
      <c r="D157" s="51">
        <f>'1 уровень'!E359</f>
        <v>16</v>
      </c>
      <c r="E157" s="192">
        <f>'1 уровень'!F359</f>
        <v>16</v>
      </c>
      <c r="F157" s="64">
        <f>'1 уровень'!G359</f>
        <v>0</v>
      </c>
      <c r="G157" s="64">
        <f>'1 уровень'!H359</f>
        <v>0</v>
      </c>
      <c r="H157" s="209">
        <f>'1 уровень'!I359</f>
        <v>0</v>
      </c>
      <c r="I157" s="64">
        <f>'1 уровень'!J359</f>
        <v>0</v>
      </c>
      <c r="J157" s="108"/>
    </row>
    <row r="158" spans="1:185" ht="15.75" thickBot="1" x14ac:dyDescent="0.3">
      <c r="A158" s="114" t="s">
        <v>114</v>
      </c>
      <c r="B158" s="51">
        <f>'1 уровень'!C360</f>
        <v>0</v>
      </c>
      <c r="C158" s="51">
        <f>'1 уровень'!D360</f>
        <v>0</v>
      </c>
      <c r="D158" s="51">
        <f>'1 уровень'!E360</f>
        <v>0</v>
      </c>
      <c r="E158" s="192">
        <f>'1 уровень'!F360</f>
        <v>0</v>
      </c>
      <c r="F158" s="64">
        <f>'1 уровень'!G360</f>
        <v>52029.834629629622</v>
      </c>
      <c r="G158" s="64">
        <f>'1 уровень'!H360</f>
        <v>13007</v>
      </c>
      <c r="H158" s="209">
        <f>'1 уровень'!I360</f>
        <v>8202.1949800000002</v>
      </c>
      <c r="I158" s="64">
        <f>'1 уровень'!J360</f>
        <v>73.006360722546532</v>
      </c>
      <c r="J158" s="108"/>
    </row>
    <row r="159" spans="1:185" ht="15" customHeight="1" x14ac:dyDescent="0.25">
      <c r="A159" s="101" t="s">
        <v>27</v>
      </c>
      <c r="B159" s="102"/>
      <c r="C159" s="102"/>
      <c r="D159" s="102"/>
      <c r="E159" s="195"/>
      <c r="F159" s="103"/>
      <c r="G159" s="103"/>
      <c r="H159" s="211"/>
      <c r="I159" s="103"/>
      <c r="J159" s="108"/>
    </row>
    <row r="160" spans="1:185" ht="30" x14ac:dyDescent="0.25">
      <c r="A160" s="601" t="s">
        <v>131</v>
      </c>
      <c r="B160" s="598">
        <f>'1 уровень'!C376</f>
        <v>3353</v>
      </c>
      <c r="C160" s="598">
        <f>'1 уровень'!D376</f>
        <v>839</v>
      </c>
      <c r="D160" s="598">
        <f>'1 уровень'!E376</f>
        <v>877</v>
      </c>
      <c r="E160" s="599">
        <f>'1 уровень'!F376</f>
        <v>104.52920143027413</v>
      </c>
      <c r="F160" s="602">
        <f>'1 уровень'!G376</f>
        <v>7288.4508333333324</v>
      </c>
      <c r="G160" s="602">
        <f>'1 уровень'!H376</f>
        <v>1823</v>
      </c>
      <c r="H160" s="602">
        <f>'1 уровень'!I376</f>
        <v>2003.19048</v>
      </c>
      <c r="I160" s="602">
        <f>'1 уровень'!J376</f>
        <v>109.88428304991771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84</v>
      </c>
      <c r="B161" s="51">
        <f>'1 уровень'!C377</f>
        <v>2421</v>
      </c>
      <c r="C161" s="51">
        <f>'1 уровень'!D377</f>
        <v>605</v>
      </c>
      <c r="D161" s="51">
        <f>'1 уровень'!E377</f>
        <v>716</v>
      </c>
      <c r="E161" s="192">
        <f>'1 уровень'!F377</f>
        <v>118.34710743801654</v>
      </c>
      <c r="F161" s="64">
        <f>'1 уровень'!G377</f>
        <v>4950.570193333333</v>
      </c>
      <c r="G161" s="64">
        <f>'1 уровень'!H377</f>
        <v>1238</v>
      </c>
      <c r="H161" s="209">
        <f>'1 уровень'!I377</f>
        <v>1501.19246</v>
      </c>
      <c r="I161" s="64">
        <f>'1 уровень'!J377</f>
        <v>121.25948788368335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85</v>
      </c>
      <c r="B162" s="51">
        <f>'1 уровень'!C378</f>
        <v>738</v>
      </c>
      <c r="C162" s="51">
        <f>'1 уровень'!D378</f>
        <v>185</v>
      </c>
      <c r="D162" s="51">
        <f>'1 уровень'!E378</f>
        <v>104</v>
      </c>
      <c r="E162" s="192">
        <f>'1 уровень'!F378</f>
        <v>56.216216216216218</v>
      </c>
      <c r="F162" s="64">
        <f>'1 уровень'!G378</f>
        <v>1326.3335999999999</v>
      </c>
      <c r="G162" s="64">
        <f>'1 уровень'!H378</f>
        <v>332</v>
      </c>
      <c r="H162" s="209">
        <f>'1 уровень'!I378</f>
        <v>204.79090000000002</v>
      </c>
      <c r="I162" s="64">
        <f>'1 уровень'!J378</f>
        <v>61.684006024096391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108</v>
      </c>
      <c r="B163" s="51">
        <f>'1 уровень'!C379</f>
        <v>36</v>
      </c>
      <c r="C163" s="51">
        <f>'1 уровень'!D379</f>
        <v>9</v>
      </c>
      <c r="D163" s="51">
        <f>'1 уровень'!E379</f>
        <v>36</v>
      </c>
      <c r="E163" s="192">
        <f>'1 уровень'!F379</f>
        <v>400</v>
      </c>
      <c r="F163" s="64">
        <f>'1 уровень'!G379</f>
        <v>187.70976000000002</v>
      </c>
      <c r="G163" s="64">
        <f>'1 уровень'!H379</f>
        <v>47</v>
      </c>
      <c r="H163" s="209">
        <f>'1 уровень'!I379</f>
        <v>187.70976000000002</v>
      </c>
      <c r="I163" s="64">
        <f>'1 уровень'!J379</f>
        <v>399.38246808510638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109</v>
      </c>
      <c r="B164" s="51">
        <f>'1 уровень'!C380</f>
        <v>158</v>
      </c>
      <c r="C164" s="51">
        <f>'1 уровень'!D380</f>
        <v>40</v>
      </c>
      <c r="D164" s="51">
        <f>'1 уровень'!E380</f>
        <v>21</v>
      </c>
      <c r="E164" s="192">
        <f>'1 уровень'!F380</f>
        <v>52.5</v>
      </c>
      <c r="F164" s="64">
        <f>'1 уровень'!G380</f>
        <v>823.83728000000008</v>
      </c>
      <c r="G164" s="64">
        <f>'1 уровень'!H380</f>
        <v>206</v>
      </c>
      <c r="H164" s="209">
        <f>'1 уровень'!I380</f>
        <v>109.49736</v>
      </c>
      <c r="I164" s="64">
        <f>'1 уровень'!J380</f>
        <v>53.154058252427184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601" t="s">
        <v>123</v>
      </c>
      <c r="B165" s="598">
        <f>'1 уровень'!C381</f>
        <v>7697</v>
      </c>
      <c r="C165" s="598">
        <f>'1 уровень'!D381</f>
        <v>1925</v>
      </c>
      <c r="D165" s="598">
        <f>'1 уровень'!E381</f>
        <v>1231</v>
      </c>
      <c r="E165" s="599">
        <f>'1 уровень'!F381</f>
        <v>63.94805194805194</v>
      </c>
      <c r="F165" s="602">
        <f>'1 уровень'!G381</f>
        <v>12749.083509999999</v>
      </c>
      <c r="G165" s="602">
        <f>'1 уровень'!H381</f>
        <v>3186</v>
      </c>
      <c r="H165" s="602">
        <f>'1 уровень'!I381</f>
        <v>1456.5133999999998</v>
      </c>
      <c r="I165" s="602">
        <f>'1 уровень'!J381</f>
        <v>45.716051475204011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119</v>
      </c>
      <c r="B166" s="51">
        <f>'1 уровень'!C382</f>
        <v>2000</v>
      </c>
      <c r="C166" s="51">
        <f>'1 уровень'!D382</f>
        <v>500</v>
      </c>
      <c r="D166" s="51">
        <f>'1 уровень'!E382</f>
        <v>357</v>
      </c>
      <c r="E166" s="192">
        <f>'1 уровень'!F382</f>
        <v>71.399999999999991</v>
      </c>
      <c r="F166" s="64">
        <f>'1 уровень'!G382</f>
        <v>2936.4</v>
      </c>
      <c r="G166" s="64">
        <f>'1 уровень'!H382</f>
        <v>734</v>
      </c>
      <c r="H166" s="209">
        <f>'1 уровень'!I382</f>
        <v>521.91866000000005</v>
      </c>
      <c r="I166" s="64">
        <f>'1 уровень'!J382</f>
        <v>71.106084468664861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86</v>
      </c>
      <c r="B167" s="51">
        <f>'1 уровень'!C383</f>
        <v>3650</v>
      </c>
      <c r="C167" s="51">
        <f>'1 уровень'!D383</f>
        <v>913</v>
      </c>
      <c r="D167" s="51">
        <f>'1 уровень'!E383</f>
        <v>506</v>
      </c>
      <c r="E167" s="192">
        <f>'1 уровень'!F383</f>
        <v>55.421686746987952</v>
      </c>
      <c r="F167" s="64">
        <f>'1 уровень'!G383</f>
        <v>7041.8055599999998</v>
      </c>
      <c r="G167" s="64">
        <f>'1 уровень'!H383</f>
        <v>1760</v>
      </c>
      <c r="H167" s="209">
        <f>'1 уровень'!I383</f>
        <v>623.81143999999995</v>
      </c>
      <c r="I167" s="64">
        <f>'1 уровень'!J383</f>
        <v>35.443831818181813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120</v>
      </c>
      <c r="B168" s="51">
        <f>'1 уровень'!C384</f>
        <v>1052</v>
      </c>
      <c r="C168" s="51">
        <f>'1 уровень'!D384</f>
        <v>263</v>
      </c>
      <c r="D168" s="51">
        <f>'1 уровень'!E384</f>
        <v>266</v>
      </c>
      <c r="E168" s="192">
        <f>'1 уровень'!F384</f>
        <v>101.14068441064639</v>
      </c>
      <c r="F168" s="64">
        <f>'1 уровень'!G384</f>
        <v>884.73199999999997</v>
      </c>
      <c r="G168" s="64">
        <f>'1 уровень'!H384</f>
        <v>221</v>
      </c>
      <c r="H168" s="209">
        <f>'1 уровень'!I384</f>
        <v>188.28083999999998</v>
      </c>
      <c r="I168" s="64">
        <f>'1 уровень'!J384</f>
        <v>85.19495022624433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87</v>
      </c>
      <c r="B169" s="51">
        <f>'1 уровень'!C385</f>
        <v>450</v>
      </c>
      <c r="C169" s="51">
        <f>'1 уровень'!D385</f>
        <v>113</v>
      </c>
      <c r="D169" s="51">
        <f>'1 уровень'!E385</f>
        <v>23</v>
      </c>
      <c r="E169" s="192">
        <f>'1 уровень'!F385</f>
        <v>20.353982300884958</v>
      </c>
      <c r="F169" s="64">
        <f>'1 уровень'!G385</f>
        <v>1540.665</v>
      </c>
      <c r="G169" s="64">
        <f>'1 уровень'!H385</f>
        <v>385</v>
      </c>
      <c r="H169" s="209">
        <f>'1 уровень'!I385</f>
        <v>72.423569999999998</v>
      </c>
      <c r="I169" s="64">
        <f>'1 уровень'!J385</f>
        <v>18.811316883116884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88</v>
      </c>
      <c r="B170" s="51">
        <f>'1 уровень'!C386</f>
        <v>545</v>
      </c>
      <c r="C170" s="51">
        <f>'1 уровень'!D386</f>
        <v>136</v>
      </c>
      <c r="D170" s="51">
        <f>'1 уровень'!E386</f>
        <v>79</v>
      </c>
      <c r="E170" s="192">
        <f>'1 уровень'!F386</f>
        <v>58.088235294117652</v>
      </c>
      <c r="F170" s="64">
        <f>'1 уровень'!G386</f>
        <v>345.48095000000001</v>
      </c>
      <c r="G170" s="64">
        <f>'1 уровень'!H386</f>
        <v>86</v>
      </c>
      <c r="H170" s="209">
        <f>'1 уровень'!I386</f>
        <v>50.078890000000008</v>
      </c>
      <c r="I170" s="64">
        <f>'1 уровень'!J386</f>
        <v>58.231267441860481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39" t="s">
        <v>139</v>
      </c>
      <c r="B171" s="51">
        <f>'1 уровень'!C373</f>
        <v>9000</v>
      </c>
      <c r="C171" s="51">
        <f>'1 уровень'!D373</f>
        <v>2250</v>
      </c>
      <c r="D171" s="51">
        <f>'1 уровень'!E373</f>
        <v>1657</v>
      </c>
      <c r="E171" s="192">
        <f>'1 уровень'!F373</f>
        <v>73.644444444444446</v>
      </c>
      <c r="F171" s="64">
        <f>'1 уровень'!G373</f>
        <v>5785.92</v>
      </c>
      <c r="G171" s="64">
        <f>'1 уровень'!H373</f>
        <v>1446</v>
      </c>
      <c r="H171" s="209">
        <f>'1 уровень'!I373</f>
        <v>1037.75621</v>
      </c>
      <c r="I171" s="64">
        <f>'1 уровень'!J373</f>
        <v>71.767372752420471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117</v>
      </c>
      <c r="B172" s="51">
        <f>'1 уровень'!C388</f>
        <v>0</v>
      </c>
      <c r="C172" s="51">
        <f>'1 уровень'!D388</f>
        <v>0</v>
      </c>
      <c r="D172" s="51">
        <f>'1 уровень'!E388</f>
        <v>0</v>
      </c>
      <c r="E172" s="192">
        <f>'1 уровень'!F388</f>
        <v>0</v>
      </c>
      <c r="F172" s="64">
        <f>'1 уровень'!G388</f>
        <v>25823.454343333331</v>
      </c>
      <c r="G172" s="64">
        <f>'1 уровень'!H388</f>
        <v>6455</v>
      </c>
      <c r="H172" s="209">
        <f>'1 уровень'!I388</f>
        <v>4497.4600900000005</v>
      </c>
      <c r="I172" s="64">
        <f>'1 уровень'!J388</f>
        <v>69.67405251742835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28</v>
      </c>
      <c r="B173" s="102"/>
      <c r="C173" s="102"/>
      <c r="D173" s="102"/>
      <c r="E173" s="195"/>
      <c r="F173" s="104"/>
      <c r="G173" s="104"/>
      <c r="H173" s="213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601" t="s">
        <v>131</v>
      </c>
      <c r="B174" s="598">
        <f>'2 уровень'!C277</f>
        <v>6596</v>
      </c>
      <c r="C174" s="598">
        <f>'2 уровень'!D277</f>
        <v>1650</v>
      </c>
      <c r="D174" s="598">
        <f>'2 уровень'!E277</f>
        <v>1316</v>
      </c>
      <c r="E174" s="599">
        <f>'2 уровень'!F277</f>
        <v>79.757575757575765</v>
      </c>
      <c r="F174" s="602">
        <f>'2 уровень'!G277</f>
        <v>16847.988142222221</v>
      </c>
      <c r="G174" s="602">
        <f>'2 уровень'!H277</f>
        <v>4212</v>
      </c>
      <c r="H174" s="602">
        <f>'2 уровень'!I277</f>
        <v>3224.4441000000006</v>
      </c>
      <c r="I174" s="602">
        <f>'2 уровень'!J277</f>
        <v>76.553753561253586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84</v>
      </c>
      <c r="B175" s="273">
        <f>'2 уровень'!C278</f>
        <v>4852</v>
      </c>
      <c r="C175" s="273">
        <f>'2 уровень'!D278</f>
        <v>1213</v>
      </c>
      <c r="D175" s="273">
        <f>'2 уровень'!E278</f>
        <v>1166</v>
      </c>
      <c r="E175" s="274">
        <f>'2 уровень'!F278</f>
        <v>96.125309150865618</v>
      </c>
      <c r="F175" s="209">
        <f>'2 уровень'!G278</f>
        <v>11905.906606222221</v>
      </c>
      <c r="G175" s="209">
        <f>'2 уровень'!H278</f>
        <v>2976</v>
      </c>
      <c r="H175" s="209">
        <f>'2 уровень'!I278</f>
        <v>2761.3779800000002</v>
      </c>
      <c r="I175" s="209">
        <f>'2 уровень'!J278</f>
        <v>92.788238575268821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85</v>
      </c>
      <c r="B176" s="273">
        <f>'2 уровень'!C279</f>
        <v>1456</v>
      </c>
      <c r="C176" s="273">
        <f>'2 уровень'!D279</f>
        <v>364</v>
      </c>
      <c r="D176" s="273">
        <f>'2 уровень'!E279</f>
        <v>120</v>
      </c>
      <c r="E176" s="274">
        <f>'2 уровень'!F279</f>
        <v>32.967032967032964</v>
      </c>
      <c r="F176" s="209">
        <f>'2 уровень'!G279</f>
        <v>3140.0678399999997</v>
      </c>
      <c r="G176" s="209">
        <f>'2 уровень'!H279</f>
        <v>785</v>
      </c>
      <c r="H176" s="209">
        <f>'2 уровень'!I279</f>
        <v>275.35641999999996</v>
      </c>
      <c r="I176" s="209">
        <f>'2 уровень'!J279</f>
        <v>35.077250955414009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108</v>
      </c>
      <c r="B177" s="273">
        <f>'2 уровень'!C280</f>
        <v>74</v>
      </c>
      <c r="C177" s="273">
        <f>'2 уровень'!D280</f>
        <v>19</v>
      </c>
      <c r="D177" s="273">
        <f>'2 уровень'!E280</f>
        <v>5</v>
      </c>
      <c r="E177" s="274">
        <f>'2 уровень'!F280</f>
        <v>26.315789473684209</v>
      </c>
      <c r="F177" s="209">
        <f>'2 уровень'!G280</f>
        <v>463.01740799999999</v>
      </c>
      <c r="G177" s="209">
        <f>'2 уровень'!H280</f>
        <v>116</v>
      </c>
      <c r="H177" s="209">
        <f>'2 уровень'!I280</f>
        <v>31.284949999999998</v>
      </c>
      <c r="I177" s="209">
        <f>'2 уровень'!J280</f>
        <v>26.96978448275862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109</v>
      </c>
      <c r="B178" s="273">
        <f>'2 уровень'!C281</f>
        <v>214</v>
      </c>
      <c r="C178" s="273">
        <f>'2 уровень'!D281</f>
        <v>54</v>
      </c>
      <c r="D178" s="273">
        <f>'2 уровень'!E281</f>
        <v>25</v>
      </c>
      <c r="E178" s="274">
        <f>'2 уровень'!F281</f>
        <v>46.296296296296298</v>
      </c>
      <c r="F178" s="209">
        <f>'2 уровень'!G281</f>
        <v>1338.996288</v>
      </c>
      <c r="G178" s="209">
        <f>'2 уровень'!H281</f>
        <v>335</v>
      </c>
      <c r="H178" s="209">
        <f>'2 уровень'!I281</f>
        <v>156.42474999999999</v>
      </c>
      <c r="I178" s="209">
        <f>'2 уровень'!J281</f>
        <v>46.693955223880593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601" t="s">
        <v>123</v>
      </c>
      <c r="B179" s="598">
        <f>'2 уровень'!C282</f>
        <v>18127</v>
      </c>
      <c r="C179" s="598">
        <f>'2 уровень'!D282</f>
        <v>4532</v>
      </c>
      <c r="D179" s="598">
        <f>'2 уровень'!E282</f>
        <v>1785</v>
      </c>
      <c r="E179" s="599">
        <f>'2 уровень'!F282</f>
        <v>39.386584289496909</v>
      </c>
      <c r="F179" s="602">
        <f>'2 уровень'!G282</f>
        <v>34030.404000000002</v>
      </c>
      <c r="G179" s="602">
        <f>'2 уровень'!H282</f>
        <v>8508</v>
      </c>
      <c r="H179" s="602">
        <f>'2 уровень'!I282</f>
        <v>5872.9903100000001</v>
      </c>
      <c r="I179" s="602">
        <f>'2 уровень'!J282</f>
        <v>69.029035143394452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119</v>
      </c>
      <c r="B180" s="273">
        <f>'2 уровень'!C283</f>
        <v>8500</v>
      </c>
      <c r="C180" s="273">
        <f>'2 уровень'!D283</f>
        <v>2125</v>
      </c>
      <c r="D180" s="273">
        <f>'2 уровень'!E283</f>
        <v>151</v>
      </c>
      <c r="E180" s="274">
        <f>'2 уровень'!F283</f>
        <v>7.105882352941177</v>
      </c>
      <c r="F180" s="209">
        <f>'2 уровень'!G283</f>
        <v>14907.895</v>
      </c>
      <c r="G180" s="209">
        <f>'2 уровень'!H283</f>
        <v>3727</v>
      </c>
      <c r="H180" s="209">
        <f>'2 уровень'!I283</f>
        <v>270.07909000000001</v>
      </c>
      <c r="I180" s="209">
        <f>'2 уровень'!J283</f>
        <v>7.2465546015562117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86</v>
      </c>
      <c r="B181" s="273">
        <f>'2 уровень'!C284</f>
        <v>6400</v>
      </c>
      <c r="C181" s="273">
        <f>'2 уровень'!D284</f>
        <v>1600</v>
      </c>
      <c r="D181" s="273">
        <f>'2 уровень'!E284</f>
        <v>1326</v>
      </c>
      <c r="E181" s="274">
        <f>'2 уровень'!F284</f>
        <v>82.875</v>
      </c>
      <c r="F181" s="209">
        <f>'2 уровень'!G284</f>
        <v>14527.788500000001</v>
      </c>
      <c r="G181" s="209">
        <f>'2 уровень'!H284</f>
        <v>3632</v>
      </c>
      <c r="H181" s="209">
        <f>'2 уровень'!I284</f>
        <v>5263.3858399999999</v>
      </c>
      <c r="I181" s="209">
        <f>'2 уровень'!J284</f>
        <v>144.91701101321587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120</v>
      </c>
      <c r="B182" s="273">
        <f>'2 уровень'!C285</f>
        <v>2077</v>
      </c>
      <c r="C182" s="273">
        <f>'2 уровень'!D285</f>
        <v>519</v>
      </c>
      <c r="D182" s="273">
        <f>'2 уровень'!E285</f>
        <v>260</v>
      </c>
      <c r="E182" s="274">
        <f>'2 уровень'!F285</f>
        <v>50.096339113680152</v>
      </c>
      <c r="F182" s="209">
        <f>'2 уровень'!G285</f>
        <v>2099.8470000000002</v>
      </c>
      <c r="G182" s="209">
        <f>'2 уровень'!H285</f>
        <v>525</v>
      </c>
      <c r="H182" s="209">
        <f>'2 уровень'!I285</f>
        <v>244.43358000000001</v>
      </c>
      <c r="I182" s="209">
        <f>'2 уровень'!J285</f>
        <v>46.558777142857146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87</v>
      </c>
      <c r="B183" s="273">
        <f>'2 уровень'!C286</f>
        <v>500</v>
      </c>
      <c r="C183" s="273">
        <f>'2 уровень'!D286</f>
        <v>125</v>
      </c>
      <c r="D183" s="273">
        <f>'2 уровень'!E286</f>
        <v>25</v>
      </c>
      <c r="E183" s="274">
        <f>'2 уровень'!F286</f>
        <v>20</v>
      </c>
      <c r="F183" s="209">
        <f>'2 уровень'!G286</f>
        <v>2000.425</v>
      </c>
      <c r="G183" s="209">
        <f>'2 уровень'!H286</f>
        <v>500</v>
      </c>
      <c r="H183" s="209">
        <f>'2 уровень'!I286</f>
        <v>77.59593000000001</v>
      </c>
      <c r="I183" s="209">
        <f>'2 уровень'!J286</f>
        <v>15.519186000000001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88</v>
      </c>
      <c r="B184" s="273">
        <f>'2 уровень'!C287</f>
        <v>650</v>
      </c>
      <c r="C184" s="273">
        <f>'2 уровень'!D287</f>
        <v>163</v>
      </c>
      <c r="D184" s="273">
        <f>'2 уровень'!E287</f>
        <v>23</v>
      </c>
      <c r="E184" s="274">
        <f>'2 уровень'!F287</f>
        <v>14.110429447852759</v>
      </c>
      <c r="F184" s="209">
        <f>'2 уровень'!G287</f>
        <v>494.44850000000008</v>
      </c>
      <c r="G184" s="209">
        <f>'2 уровень'!H287</f>
        <v>124</v>
      </c>
      <c r="H184" s="209">
        <f>'2 уровень'!I287</f>
        <v>17.495870000000004</v>
      </c>
      <c r="I184" s="209">
        <f>'2 уровень'!J287</f>
        <v>14.109572580645164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139</v>
      </c>
      <c r="B185" s="273">
        <f>'2 уровень'!C288</f>
        <v>16900</v>
      </c>
      <c r="C185" s="273">
        <f>'2 уровень'!D288</f>
        <v>4225</v>
      </c>
      <c r="D185" s="273">
        <f>'2 уровень'!E288</f>
        <v>2751</v>
      </c>
      <c r="E185" s="274">
        <f>'2 уровень'!F288</f>
        <v>65.112426035502963</v>
      </c>
      <c r="F185" s="209">
        <f>'2 уровень'!G288</f>
        <v>13037.674000000001</v>
      </c>
      <c r="G185" s="209">
        <f>'2 уровень'!H288</f>
        <v>3259</v>
      </c>
      <c r="H185" s="209">
        <f>'2 уровень'!I288</f>
        <v>2119.1999999999998</v>
      </c>
      <c r="I185" s="209">
        <f>'2 уровень'!J288</f>
        <v>65.026081620128878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140</v>
      </c>
      <c r="B186" s="273">
        <f>'2 уровень'!C289</f>
        <v>910</v>
      </c>
      <c r="C186" s="273">
        <f>'2 уровень'!D289</f>
        <v>228</v>
      </c>
      <c r="D186" s="273">
        <f>'2 уровень'!E289</f>
        <v>411</v>
      </c>
      <c r="E186" s="274">
        <f>'2 уровень'!F289</f>
        <v>180.26315789473685</v>
      </c>
      <c r="F186" s="209">
        <f>'2 уровень'!G289</f>
        <v>0</v>
      </c>
      <c r="G186" s="209">
        <f>'2 уровень'!H289</f>
        <v>0</v>
      </c>
      <c r="H186" s="209">
        <f>'2 уровень'!I289</f>
        <v>0</v>
      </c>
      <c r="I186" s="209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141</v>
      </c>
      <c r="B187" s="273">
        <f>'2 уровень'!C290</f>
        <v>50</v>
      </c>
      <c r="C187" s="273">
        <f>'2 уровень'!D290</f>
        <v>13</v>
      </c>
      <c r="D187" s="273">
        <f>'2 уровень'!E290</f>
        <v>96</v>
      </c>
      <c r="E187" s="274">
        <f>'2 уровень'!F290</f>
        <v>738.46153846153845</v>
      </c>
      <c r="F187" s="209">
        <f>'2 уровень'!G290</f>
        <v>0</v>
      </c>
      <c r="G187" s="209">
        <f>'2 уровень'!H290</f>
        <v>0</v>
      </c>
      <c r="H187" s="209">
        <f>'2 уровень'!I290</f>
        <v>0</v>
      </c>
      <c r="I187" s="209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73">
        <f>'2 уровень'!C291</f>
        <v>0</v>
      </c>
      <c r="C188" s="273">
        <f>'2 уровень'!D291</f>
        <v>0</v>
      </c>
      <c r="D188" s="273">
        <f>'2 уровень'!E291</f>
        <v>0</v>
      </c>
      <c r="E188" s="274">
        <f>'2 уровень'!F291</f>
        <v>0</v>
      </c>
      <c r="F188" s="209">
        <f>'2 уровень'!G291</f>
        <v>63916.066142222218</v>
      </c>
      <c r="G188" s="209">
        <f>'2 уровень'!H291</f>
        <v>15979</v>
      </c>
      <c r="H188" s="209">
        <f>'2 уровень'!I291</f>
        <v>11216.634410000002</v>
      </c>
      <c r="I188" s="209">
        <f>'2 уровень'!J291</f>
        <v>70.196097440390531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16</v>
      </c>
      <c r="B189" s="102"/>
      <c r="C189" s="102"/>
      <c r="D189" s="102"/>
      <c r="E189" s="195"/>
      <c r="F189" s="103"/>
      <c r="G189" s="103"/>
      <c r="H189" s="211"/>
      <c r="I189" s="103"/>
      <c r="J189" s="108"/>
    </row>
    <row r="190" spans="1:185" ht="30" x14ac:dyDescent="0.25">
      <c r="A190" s="601" t="s">
        <v>131</v>
      </c>
      <c r="B190" s="598">
        <f>'2 уровень'!C310</f>
        <v>6835</v>
      </c>
      <c r="C190" s="598">
        <f>'2 уровень'!D310</f>
        <v>1709</v>
      </c>
      <c r="D190" s="598">
        <f>'2 уровень'!E310</f>
        <v>1988</v>
      </c>
      <c r="E190" s="599">
        <f>'2 уровень'!F310</f>
        <v>116.3253364540667</v>
      </c>
      <c r="F190" s="602">
        <f>'2 уровень'!G310</f>
        <v>16980.619540444444</v>
      </c>
      <c r="G190" s="602">
        <f>'2 уровень'!H310</f>
        <v>4246</v>
      </c>
      <c r="H190" s="602">
        <f>'2 уровень'!I310</f>
        <v>3555.6261799999997</v>
      </c>
      <c r="I190" s="602">
        <f>'2 уровень'!J310</f>
        <v>83.740607159679698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84</v>
      </c>
      <c r="B191" s="51">
        <f>'2 уровень'!C311</f>
        <v>5123</v>
      </c>
      <c r="C191" s="51">
        <f>'2 уровень'!D311</f>
        <v>1281</v>
      </c>
      <c r="D191" s="51">
        <f>'2 уровень'!E311</f>
        <v>1522</v>
      </c>
      <c r="E191" s="192">
        <f>'2 уровень'!F311</f>
        <v>118.81342701014832</v>
      </c>
      <c r="F191" s="64">
        <f>'2 уровень'!G311</f>
        <v>12570.890260444443</v>
      </c>
      <c r="G191" s="64">
        <f>'2 уровень'!H311</f>
        <v>3143</v>
      </c>
      <c r="H191" s="209">
        <f>'2 уровень'!I311</f>
        <v>2886.6680899999997</v>
      </c>
      <c r="I191" s="64">
        <f>'2 уровень'!J311</f>
        <v>91.844355392936677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85</v>
      </c>
      <c r="B192" s="51">
        <f>'2 уровень'!C312</f>
        <v>1537</v>
      </c>
      <c r="C192" s="51">
        <f>'2 уровень'!D312</f>
        <v>384</v>
      </c>
      <c r="D192" s="51">
        <f>'2 уровень'!E312</f>
        <v>466</v>
      </c>
      <c r="E192" s="192">
        <f>'2 уровень'!F312</f>
        <v>121.35416666666667</v>
      </c>
      <c r="F192" s="64">
        <f>'2 уровень'!G312</f>
        <v>3314.7556800000002</v>
      </c>
      <c r="G192" s="64">
        <f>'2 уровень'!H312</f>
        <v>829</v>
      </c>
      <c r="H192" s="209">
        <f>'2 уровень'!I312</f>
        <v>710.09451000000001</v>
      </c>
      <c r="I192" s="64">
        <f>'2 уровень'!J312</f>
        <v>85.656756332931238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108</v>
      </c>
      <c r="B193" s="51">
        <f>'2 уровень'!C313</f>
        <v>125</v>
      </c>
      <c r="C193" s="51">
        <f>'2 уровень'!D313</f>
        <v>31</v>
      </c>
      <c r="D193" s="51">
        <f>'2 уровень'!E313</f>
        <v>0</v>
      </c>
      <c r="E193" s="192">
        <f>'2 уровень'!F313</f>
        <v>0</v>
      </c>
      <c r="F193" s="64">
        <f>'2 уровень'!G313</f>
        <v>782.12400000000002</v>
      </c>
      <c r="G193" s="64">
        <f>'2 уровень'!H313</f>
        <v>196</v>
      </c>
      <c r="H193" s="209">
        <f>'2 уровень'!I313</f>
        <v>-25</v>
      </c>
      <c r="I193" s="64">
        <f>'2 уровень'!J313</f>
        <v>-12.755102040816327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109</v>
      </c>
      <c r="B194" s="51">
        <f>'2 уровень'!C314</f>
        <v>50</v>
      </c>
      <c r="C194" s="51">
        <f>'2 уровень'!D314</f>
        <v>13</v>
      </c>
      <c r="D194" s="51">
        <f>'2 уровень'!E314</f>
        <v>0</v>
      </c>
      <c r="E194" s="192">
        <f>'2 уровень'!F314</f>
        <v>0</v>
      </c>
      <c r="F194" s="64">
        <f>'2 уровень'!G314</f>
        <v>312.84960000000001</v>
      </c>
      <c r="G194" s="64">
        <f>'2 уровень'!H314</f>
        <v>78</v>
      </c>
      <c r="H194" s="209">
        <f>'2 уровень'!I314</f>
        <v>-16.136420000000001</v>
      </c>
      <c r="I194" s="64">
        <f>'2 уровень'!J314</f>
        <v>-20.68771794871795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601" t="s">
        <v>123</v>
      </c>
      <c r="B195" s="598">
        <f>'2 уровень'!C315</f>
        <v>13984</v>
      </c>
      <c r="C195" s="598">
        <f>'2 уровень'!D315</f>
        <v>3497</v>
      </c>
      <c r="D195" s="598">
        <f>'2 уровень'!E315</f>
        <v>1963</v>
      </c>
      <c r="E195" s="599">
        <f>'2 уровень'!F315</f>
        <v>56.133828996282531</v>
      </c>
      <c r="F195" s="602">
        <f>'2 уровень'!G315</f>
        <v>26922.216500000002</v>
      </c>
      <c r="G195" s="602">
        <f>'2 уровень'!H315</f>
        <v>6731</v>
      </c>
      <c r="H195" s="602">
        <f>'2 уровень'!I315</f>
        <v>4644.5036099999998</v>
      </c>
      <c r="I195" s="602">
        <f>'2 уровень'!J315</f>
        <v>69.001687862130439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119</v>
      </c>
      <c r="B196" s="51">
        <f>'2 уровень'!C316</f>
        <v>300</v>
      </c>
      <c r="C196" s="51">
        <f>'2 уровень'!D316</f>
        <v>75</v>
      </c>
      <c r="D196" s="51">
        <f>'2 уровень'!E316</f>
        <v>47</v>
      </c>
      <c r="E196" s="192">
        <f>'2 уровень'!F316</f>
        <v>62.666666666666671</v>
      </c>
      <c r="F196" s="64">
        <f>'2 уровень'!G316</f>
        <v>526.16099999999994</v>
      </c>
      <c r="G196" s="64">
        <f>'2 уровень'!H316</f>
        <v>132</v>
      </c>
      <c r="H196" s="209">
        <f>'2 уровень'!I316</f>
        <v>86.131050000000002</v>
      </c>
      <c r="I196" s="64">
        <f>'2 уровень'!J316</f>
        <v>65.250795454545454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86</v>
      </c>
      <c r="B197" s="51">
        <f>'2 уровень'!C317</f>
        <v>6860</v>
      </c>
      <c r="C197" s="51">
        <f>'2 уровень'!D317</f>
        <v>1715</v>
      </c>
      <c r="D197" s="51">
        <f>'2 уровень'!E317</f>
        <v>986</v>
      </c>
      <c r="E197" s="192">
        <f>'2 уровень'!F317</f>
        <v>57.492711370262398</v>
      </c>
      <c r="F197" s="64">
        <f>'2 уровень'!G317</f>
        <v>18563.877</v>
      </c>
      <c r="G197" s="64">
        <f>'2 уровень'!H317</f>
        <v>4641</v>
      </c>
      <c r="H197" s="209">
        <f>'2 уровень'!I317</f>
        <v>3586.7743399999999</v>
      </c>
      <c r="I197" s="64">
        <f>'2 уровень'!J317</f>
        <v>77.284514975220858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120</v>
      </c>
      <c r="B198" s="51">
        <f>'2 уровень'!C318</f>
        <v>5374</v>
      </c>
      <c r="C198" s="51">
        <f>'2 уровень'!D318</f>
        <v>1344</v>
      </c>
      <c r="D198" s="51">
        <f>'2 уровень'!E318</f>
        <v>512</v>
      </c>
      <c r="E198" s="192">
        <f>'2 уровень'!F318</f>
        <v>38.095238095238095</v>
      </c>
      <c r="F198" s="64">
        <f>'2 уровень'!G318</f>
        <v>5433.1139999999996</v>
      </c>
      <c r="G198" s="64">
        <f>'2 уровень'!H318</f>
        <v>1358</v>
      </c>
      <c r="H198" s="209">
        <f>'2 уровень'!I318</f>
        <v>547.30056000000002</v>
      </c>
      <c r="I198" s="64">
        <f>'2 уровень'!J318</f>
        <v>40.301955817378499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87</v>
      </c>
      <c r="B199" s="51">
        <f>'2 уровень'!C319</f>
        <v>400</v>
      </c>
      <c r="C199" s="51">
        <f>'2 уровень'!D319</f>
        <v>100</v>
      </c>
      <c r="D199" s="51">
        <f>'2 уровень'!E319</f>
        <v>36</v>
      </c>
      <c r="E199" s="192">
        <f>'2 уровень'!F319</f>
        <v>36</v>
      </c>
      <c r="F199" s="64">
        <f>'2 уровень'!G319</f>
        <v>1600.34</v>
      </c>
      <c r="G199" s="64">
        <f>'2 уровень'!H319</f>
        <v>400</v>
      </c>
      <c r="H199" s="209">
        <f>'2 уровень'!I319</f>
        <v>133.71408000000002</v>
      </c>
      <c r="I199" s="64">
        <f>'2 уровень'!J319</f>
        <v>33.428520000000006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88</v>
      </c>
      <c r="B200" s="51">
        <f>'2 уровень'!C320</f>
        <v>1050</v>
      </c>
      <c r="C200" s="51">
        <f>'2 уровень'!D320</f>
        <v>263</v>
      </c>
      <c r="D200" s="51">
        <f>'2 уровень'!E320</f>
        <v>382</v>
      </c>
      <c r="E200" s="192">
        <f>'2 уровень'!F320</f>
        <v>145.24714828897339</v>
      </c>
      <c r="F200" s="64">
        <f>'2 уровень'!G320</f>
        <v>798.72450000000003</v>
      </c>
      <c r="G200" s="64">
        <f>'2 уровень'!H320</f>
        <v>200</v>
      </c>
      <c r="H200" s="209">
        <f>'2 уровень'!I320</f>
        <v>290.58357999999998</v>
      </c>
      <c r="I200" s="64">
        <f>'2 уровень'!J320</f>
        <v>145.29178999999999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139</v>
      </c>
      <c r="B201" s="51">
        <f>'2 уровень'!C321</f>
        <v>24900</v>
      </c>
      <c r="C201" s="51">
        <f>'2 уровень'!D321</f>
        <v>6225</v>
      </c>
      <c r="D201" s="51">
        <f>'2 уровень'!E321</f>
        <v>3563</v>
      </c>
      <c r="E201" s="192">
        <f>'2 уровень'!F321</f>
        <v>57.23694779116466</v>
      </c>
      <c r="F201" s="64">
        <f>'2 уровень'!G321</f>
        <v>19209.353999999999</v>
      </c>
      <c r="G201" s="64">
        <f>'2 уровень'!H321</f>
        <v>4802</v>
      </c>
      <c r="H201" s="209">
        <f>'2 уровень'!I321</f>
        <v>2699.3</v>
      </c>
      <c r="I201" s="64">
        <f>'2 уровень'!J321</f>
        <v>56.211995002082475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140</v>
      </c>
      <c r="B202" s="51">
        <f>'2 уровень'!C322</f>
        <v>2200</v>
      </c>
      <c r="C202" s="51">
        <f>'2 уровень'!D322</f>
        <v>550</v>
      </c>
      <c r="D202" s="51">
        <f>'2 уровень'!E322</f>
        <v>530</v>
      </c>
      <c r="E202" s="192">
        <f>'2 уровень'!F322</f>
        <v>96.36363636363636</v>
      </c>
      <c r="F202" s="64">
        <f>'2 уровень'!G322</f>
        <v>0</v>
      </c>
      <c r="G202" s="64">
        <f>'2 уровень'!H322</f>
        <v>0</v>
      </c>
      <c r="H202" s="209">
        <f>'2 уровень'!I322</f>
        <v>0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141</v>
      </c>
      <c r="B203" s="51">
        <f>'2 уровень'!C323</f>
        <v>750</v>
      </c>
      <c r="C203" s="51">
        <f>'2 уровень'!D323</f>
        <v>188</v>
      </c>
      <c r="D203" s="51">
        <f>'2 уровень'!E323</f>
        <v>131</v>
      </c>
      <c r="E203" s="192">
        <f>'2 уровень'!F323</f>
        <v>69.680851063829792</v>
      </c>
      <c r="F203" s="64">
        <f>'2 уровень'!G323</f>
        <v>0</v>
      </c>
      <c r="G203" s="64">
        <f>'2 уровень'!H323</f>
        <v>0</v>
      </c>
      <c r="H203" s="209">
        <f>'2 уровень'!I323</f>
        <v>0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15779</v>
      </c>
      <c r="H204" s="209">
        <f>'2 уровень'!I324</f>
        <v>10899.429789999998</v>
      </c>
      <c r="I204" s="64">
        <f>'2 уровень'!J324</f>
        <v>69.075542112934912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29</v>
      </c>
      <c r="B205" s="102"/>
      <c r="C205" s="102"/>
      <c r="D205" s="102"/>
      <c r="E205" s="195"/>
      <c r="F205" s="103"/>
      <c r="G205" s="103"/>
      <c r="H205" s="211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601" t="s">
        <v>131</v>
      </c>
      <c r="B206" s="598">
        <f>'2 уровень'!C341</f>
        <v>6122</v>
      </c>
      <c r="C206" s="598">
        <f>'2 уровень'!D341</f>
        <v>1531</v>
      </c>
      <c r="D206" s="598">
        <f>'2 уровень'!E341</f>
        <v>1401</v>
      </c>
      <c r="E206" s="599">
        <f>'2 уровень'!F341</f>
        <v>91.508817766165905</v>
      </c>
      <c r="F206" s="602">
        <f>'2 уровень'!G341</f>
        <v>15414.323578666666</v>
      </c>
      <c r="G206" s="602">
        <f>'2 уровень'!H341</f>
        <v>3854</v>
      </c>
      <c r="H206" s="602">
        <f>'2 уровень'!I341</f>
        <v>3163.77693</v>
      </c>
      <c r="I206" s="602">
        <f>'2 уровень'!J341</f>
        <v>82.090735080435906</v>
      </c>
      <c r="J206" s="108"/>
    </row>
    <row r="207" spans="1:185" ht="30" x14ac:dyDescent="0.25">
      <c r="A207" s="123" t="s">
        <v>84</v>
      </c>
      <c r="B207" s="51">
        <f>'2 уровень'!C342</f>
        <v>4530</v>
      </c>
      <c r="C207" s="51">
        <f>'2 уровень'!D342</f>
        <v>1133</v>
      </c>
      <c r="D207" s="51">
        <f>'2 уровень'!E342</f>
        <v>934</v>
      </c>
      <c r="E207" s="192">
        <f>'2 уровень'!F342</f>
        <v>82.436010591350396</v>
      </c>
      <c r="F207" s="64">
        <f>'2 уровень'!G342</f>
        <v>11115.778426666666</v>
      </c>
      <c r="G207" s="64">
        <f>'2 уровень'!H342</f>
        <v>2779</v>
      </c>
      <c r="H207" s="209">
        <f>'2 уровень'!I342</f>
        <v>1767.46145</v>
      </c>
      <c r="I207" s="64">
        <f>'2 уровень'!J342</f>
        <v>63.600627923713574</v>
      </c>
      <c r="J207" s="108"/>
    </row>
    <row r="208" spans="1:185" ht="30" x14ac:dyDescent="0.25">
      <c r="A208" s="123" t="s">
        <v>85</v>
      </c>
      <c r="B208" s="51">
        <f>'2 уровень'!C343</f>
        <v>1381</v>
      </c>
      <c r="C208" s="51">
        <f>'2 уровень'!D343</f>
        <v>345</v>
      </c>
      <c r="D208" s="51">
        <f>'2 уровень'!E343</f>
        <v>383</v>
      </c>
      <c r="E208" s="192">
        <f>'2 уровень'!F343</f>
        <v>111.01449275362319</v>
      </c>
      <c r="F208" s="64">
        <f>'2 уровень'!G343</f>
        <v>2978.3198399999997</v>
      </c>
      <c r="G208" s="64">
        <f>'2 уровень'!H343</f>
        <v>745</v>
      </c>
      <c r="H208" s="209">
        <f>'2 уровень'!I343</f>
        <v>870.72832000000005</v>
      </c>
      <c r="I208" s="64">
        <f>'2 уровень'!J343</f>
        <v>116.8762845637584</v>
      </c>
      <c r="J208" s="108"/>
    </row>
    <row r="209" spans="1:10" ht="45" x14ac:dyDescent="0.25">
      <c r="A209" s="123" t="s">
        <v>108</v>
      </c>
      <c r="B209" s="51">
        <f>'2 уровень'!C344</f>
        <v>81</v>
      </c>
      <c r="C209" s="51">
        <f>'2 уровень'!D344</f>
        <v>20</v>
      </c>
      <c r="D209" s="51">
        <f>'2 уровень'!E344</f>
        <v>52</v>
      </c>
      <c r="E209" s="192">
        <f>'2 уровень'!F344</f>
        <v>260</v>
      </c>
      <c r="F209" s="64">
        <f>'2 уровень'!G344</f>
        <v>506.81635199999999</v>
      </c>
      <c r="G209" s="64">
        <f>'2 уровень'!H344</f>
        <v>127</v>
      </c>
      <c r="H209" s="209">
        <f>'2 уровень'!I344</f>
        <v>325.36347999999998</v>
      </c>
      <c r="I209" s="64">
        <f>'2 уровень'!J344</f>
        <v>256.19171653543305</v>
      </c>
      <c r="J209" s="108"/>
    </row>
    <row r="210" spans="1:10" ht="30" x14ac:dyDescent="0.25">
      <c r="A210" s="123" t="s">
        <v>109</v>
      </c>
      <c r="B210" s="51">
        <f>'2 уровень'!C345</f>
        <v>130</v>
      </c>
      <c r="C210" s="51">
        <f>'2 уровень'!D345</f>
        <v>33</v>
      </c>
      <c r="D210" s="51">
        <f>'2 уровень'!E345</f>
        <v>32</v>
      </c>
      <c r="E210" s="192">
        <f>'2 уровень'!F345</f>
        <v>96.969696969696969</v>
      </c>
      <c r="F210" s="64">
        <f>'2 уровень'!G345</f>
        <v>813.40896000000009</v>
      </c>
      <c r="G210" s="64">
        <f>'2 уровень'!H345</f>
        <v>203</v>
      </c>
      <c r="H210" s="209">
        <f>'2 уровень'!I345</f>
        <v>200.22368000000003</v>
      </c>
      <c r="I210" s="64">
        <f>'2 уровень'!J345</f>
        <v>98.632354679802972</v>
      </c>
      <c r="J210" s="108"/>
    </row>
    <row r="211" spans="1:10" ht="30" x14ac:dyDescent="0.25">
      <c r="A211" s="601" t="s">
        <v>123</v>
      </c>
      <c r="B211" s="598">
        <f>'2 уровень'!C346</f>
        <v>15376</v>
      </c>
      <c r="C211" s="598">
        <f>'2 уровень'!D346</f>
        <v>3845</v>
      </c>
      <c r="D211" s="598">
        <f>'2 уровень'!E346</f>
        <v>1654</v>
      </c>
      <c r="E211" s="599">
        <f>'2 уровень'!F346</f>
        <v>43.016905071521457</v>
      </c>
      <c r="F211" s="602">
        <f>'2 уровень'!G346</f>
        <v>29911.455459999997</v>
      </c>
      <c r="G211" s="602">
        <f>'2 уровень'!H346</f>
        <v>7478</v>
      </c>
      <c r="H211" s="602">
        <f>'2 уровень'!I346</f>
        <v>4747.0805199999995</v>
      </c>
      <c r="I211" s="602">
        <f>'2 уровень'!J346</f>
        <v>63.480616742444496</v>
      </c>
      <c r="J211" s="108"/>
    </row>
    <row r="212" spans="1:10" ht="30" x14ac:dyDescent="0.25">
      <c r="A212" s="123" t="s">
        <v>119</v>
      </c>
      <c r="B212" s="51">
        <f>'2 уровень'!C347</f>
        <v>4044</v>
      </c>
      <c r="C212" s="51">
        <f>'2 уровень'!D347</f>
        <v>1011</v>
      </c>
      <c r="D212" s="51">
        <f>'2 уровень'!E347</f>
        <v>75</v>
      </c>
      <c r="E212" s="192">
        <f>'2 уровень'!F347</f>
        <v>7.4183976261127587</v>
      </c>
      <c r="F212" s="64">
        <f>'2 уровень'!G347</f>
        <v>7092.6502799999989</v>
      </c>
      <c r="G212" s="64">
        <f>'2 уровень'!H347</f>
        <v>1773</v>
      </c>
      <c r="H212" s="209">
        <f>'2 уровень'!I347</f>
        <v>134.35741999999999</v>
      </c>
      <c r="I212" s="64">
        <f>'2 уровень'!J347</f>
        <v>7.5779706711787922</v>
      </c>
      <c r="J212" s="108"/>
    </row>
    <row r="213" spans="1:10" ht="60" x14ac:dyDescent="0.25">
      <c r="A213" s="123" t="s">
        <v>86</v>
      </c>
      <c r="B213" s="51">
        <f>'2 уровень'!C348</f>
        <v>6050</v>
      </c>
      <c r="C213" s="51">
        <f>'2 уровень'!D348</f>
        <v>1513</v>
      </c>
      <c r="D213" s="51">
        <f>'2 уровень'!E348</f>
        <v>1480</v>
      </c>
      <c r="E213" s="192">
        <f>'2 уровень'!F348</f>
        <v>97.818902842035698</v>
      </c>
      <c r="F213" s="64">
        <f>'2 уровень'!G348</f>
        <v>16201.355</v>
      </c>
      <c r="G213" s="64">
        <f>'2 уровень'!H348</f>
        <v>4050</v>
      </c>
      <c r="H213" s="209">
        <f>'2 уровень'!I348</f>
        <v>4501.7029599999996</v>
      </c>
      <c r="I213" s="64">
        <f>'2 уровень'!J348</f>
        <v>111.15315950617284</v>
      </c>
      <c r="J213" s="108"/>
    </row>
    <row r="214" spans="1:10" ht="45" x14ac:dyDescent="0.25">
      <c r="A214" s="123" t="s">
        <v>120</v>
      </c>
      <c r="B214" s="51">
        <f>'2 уровень'!C349</f>
        <v>4560</v>
      </c>
      <c r="C214" s="51">
        <f>'2 уровень'!D349</f>
        <v>1140</v>
      </c>
      <c r="D214" s="51">
        <f>'2 уровень'!E349</f>
        <v>92</v>
      </c>
      <c r="E214" s="192">
        <f>'2 уровень'!F349</f>
        <v>8.0701754385964914</v>
      </c>
      <c r="F214" s="64">
        <f>'2 уровень'!G349</f>
        <v>4610.16</v>
      </c>
      <c r="G214" s="64">
        <f>'2 уровень'!H349</f>
        <v>1153</v>
      </c>
      <c r="H214" s="209">
        <f>'2 уровень'!I349</f>
        <v>84.346929999999986</v>
      </c>
      <c r="I214" s="64">
        <f>'2 уровень'!J349</f>
        <v>7.3154319167389401</v>
      </c>
      <c r="J214" s="108"/>
    </row>
    <row r="215" spans="1:10" ht="30" x14ac:dyDescent="0.25">
      <c r="A215" s="123" t="s">
        <v>87</v>
      </c>
      <c r="B215" s="51">
        <f>'2 уровень'!C350</f>
        <v>450</v>
      </c>
      <c r="C215" s="51">
        <f>'2 уровень'!D350</f>
        <v>113</v>
      </c>
      <c r="D215" s="51">
        <f>'2 уровень'!E350</f>
        <v>7</v>
      </c>
      <c r="E215" s="192">
        <f>'2 уровень'!F350</f>
        <v>6.1946902654867255</v>
      </c>
      <c r="F215" s="64">
        <f>'2 уровень'!G350</f>
        <v>1800.3824999999999</v>
      </c>
      <c r="G215" s="64">
        <f>'2 уровень'!H350</f>
        <v>450</v>
      </c>
      <c r="H215" s="209">
        <f>'2 уровень'!I350</f>
        <v>26.673209999999997</v>
      </c>
      <c r="I215" s="64">
        <f>'2 уровень'!J350</f>
        <v>5.9273799999999994</v>
      </c>
      <c r="J215" s="108"/>
    </row>
    <row r="216" spans="1:10" ht="30" x14ac:dyDescent="0.25">
      <c r="A216" s="123" t="s">
        <v>88</v>
      </c>
      <c r="B216" s="51">
        <f>'2 уровень'!C351</f>
        <v>272</v>
      </c>
      <c r="C216" s="51">
        <f>'2 уровень'!D351</f>
        <v>68</v>
      </c>
      <c r="D216" s="51">
        <f>'2 уровень'!E351</f>
        <v>0</v>
      </c>
      <c r="E216" s="192">
        <f>'2 уровень'!F351</f>
        <v>0</v>
      </c>
      <c r="F216" s="64">
        <f>'2 уровень'!G351</f>
        <v>206.90768000000003</v>
      </c>
      <c r="G216" s="64">
        <f>'2 уровень'!H351</f>
        <v>52</v>
      </c>
      <c r="H216" s="209">
        <f>'2 уровень'!I351</f>
        <v>0</v>
      </c>
      <c r="I216" s="64">
        <f>'2 уровень'!J351</f>
        <v>0</v>
      </c>
      <c r="J216" s="108"/>
    </row>
    <row r="217" spans="1:10" ht="30" x14ac:dyDescent="0.25">
      <c r="A217" s="123" t="s">
        <v>139</v>
      </c>
      <c r="B217" s="51">
        <f>'2 уровень'!C352</f>
        <v>13899</v>
      </c>
      <c r="C217" s="51">
        <f>'2 уровень'!D352</f>
        <v>3475</v>
      </c>
      <c r="D217" s="51">
        <f>'2 уровень'!E352</f>
        <v>1258</v>
      </c>
      <c r="E217" s="192">
        <f>'2 уровень'!F352</f>
        <v>36.201438848920866</v>
      </c>
      <c r="F217" s="64">
        <f>'2 уровень'!G352</f>
        <v>10722.52254</v>
      </c>
      <c r="G217" s="64">
        <f>'2 уровень'!H352</f>
        <v>2681</v>
      </c>
      <c r="H217" s="209">
        <f>'2 уровень'!I352</f>
        <v>970.48004000000003</v>
      </c>
      <c r="I217" s="64">
        <f>'2 уровень'!J352</f>
        <v>36.198434912346137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14013</v>
      </c>
      <c r="H218" s="209">
        <f>'2 уровень'!I353</f>
        <v>8881.3374899999999</v>
      </c>
      <c r="I218" s="64">
        <f>'2 уровень'!J353</f>
        <v>63.379272746735168</v>
      </c>
      <c r="J218" s="108"/>
    </row>
    <row r="219" spans="1:10" ht="15" customHeight="1" x14ac:dyDescent="0.25">
      <c r="A219" s="242" t="s">
        <v>30</v>
      </c>
      <c r="B219" s="102"/>
      <c r="C219" s="102"/>
      <c r="D219" s="102"/>
      <c r="E219" s="195"/>
      <c r="F219" s="103"/>
      <c r="G219" s="103"/>
      <c r="H219" s="211"/>
      <c r="I219" s="103"/>
      <c r="J219" s="108"/>
    </row>
    <row r="220" spans="1:10" ht="30" x14ac:dyDescent="0.25">
      <c r="A220" s="601" t="s">
        <v>131</v>
      </c>
      <c r="B220" s="598">
        <f>'Охотск '!B23</f>
        <v>1653</v>
      </c>
      <c r="C220" s="598">
        <f>'Охотск '!C23</f>
        <v>414</v>
      </c>
      <c r="D220" s="598">
        <f>'Охотск '!D23</f>
        <v>342</v>
      </c>
      <c r="E220" s="599">
        <f>'Охотск '!E23</f>
        <v>82.608695652173907</v>
      </c>
      <c r="F220" s="627">
        <f>'Охотск '!F23</f>
        <v>6300.4734900000003</v>
      </c>
      <c r="G220" s="627">
        <f>'Охотск '!G23</f>
        <v>1576</v>
      </c>
      <c r="H220" s="627">
        <f>'Охотск '!H23</f>
        <v>1244.1661200000001</v>
      </c>
      <c r="I220" s="627">
        <f>'Охотск '!I23</f>
        <v>78.944550761421326</v>
      </c>
      <c r="J220" s="108"/>
    </row>
    <row r="221" spans="1:10" ht="30" x14ac:dyDescent="0.25">
      <c r="A221" s="123" t="s">
        <v>84</v>
      </c>
      <c r="B221" s="51">
        <f>'Охотск '!B24</f>
        <v>1227</v>
      </c>
      <c r="C221" s="51">
        <f>'Охотск '!C24</f>
        <v>307</v>
      </c>
      <c r="D221" s="51">
        <f>'Охотск '!D24</f>
        <v>312</v>
      </c>
      <c r="E221" s="192">
        <f>'Охотск '!E24</f>
        <v>101.62866449511401</v>
      </c>
      <c r="F221" s="67">
        <f>'Охотск '!F24</f>
        <v>4578.9706999999999</v>
      </c>
      <c r="G221" s="67">
        <f>'Охотск '!G24</f>
        <v>1145</v>
      </c>
      <c r="H221" s="214">
        <f>'Охотск '!H24</f>
        <v>1143.7793100000001</v>
      </c>
      <c r="I221" s="67">
        <f>'Охотск '!I24</f>
        <v>99.893389519650668</v>
      </c>
      <c r="J221" s="108"/>
    </row>
    <row r="222" spans="1:10" ht="30" x14ac:dyDescent="0.25">
      <c r="A222" s="123" t="s">
        <v>85</v>
      </c>
      <c r="B222" s="51">
        <f>'Охотск '!B25</f>
        <v>374</v>
      </c>
      <c r="C222" s="51">
        <f>'Охотск '!C25</f>
        <v>94</v>
      </c>
      <c r="D222" s="51">
        <f>'Охотск '!D25</f>
        <v>30</v>
      </c>
      <c r="E222" s="192">
        <f>'Охотск '!E25</f>
        <v>31.914893617021278</v>
      </c>
      <c r="F222" s="67">
        <f>'Охотск '!F25</f>
        <v>1226.6790000000001</v>
      </c>
      <c r="G222" s="67">
        <f>'Охотск '!G25</f>
        <v>307</v>
      </c>
      <c r="H222" s="214">
        <f>'Охотск '!H25</f>
        <v>100.38681</v>
      </c>
      <c r="I222" s="67">
        <f>'Охотск '!I25</f>
        <v>32.699286644951137</v>
      </c>
      <c r="J222" s="108"/>
    </row>
    <row r="223" spans="1:10" ht="45" x14ac:dyDescent="0.25">
      <c r="A223" s="123" t="s">
        <v>108</v>
      </c>
      <c r="B223" s="51">
        <f>'Охотск '!B26</f>
        <v>28</v>
      </c>
      <c r="C223" s="51">
        <f>'Охотск '!C26</f>
        <v>7</v>
      </c>
      <c r="D223" s="51">
        <f>'Охотск '!D26</f>
        <v>0</v>
      </c>
      <c r="E223" s="192">
        <f>'Охотск '!E26</f>
        <v>0</v>
      </c>
      <c r="F223" s="67">
        <f>'Охотск '!F26</f>
        <v>266.44358</v>
      </c>
      <c r="G223" s="67">
        <f>'Охотск '!G26</f>
        <v>67</v>
      </c>
      <c r="H223" s="214">
        <f>'Охотск '!H26</f>
        <v>0</v>
      </c>
      <c r="I223" s="67">
        <f>'Охотск '!I26</f>
        <v>0</v>
      </c>
      <c r="J223" s="108"/>
    </row>
    <row r="224" spans="1:10" ht="30" x14ac:dyDescent="0.25">
      <c r="A224" s="123" t="s">
        <v>109</v>
      </c>
      <c r="B224" s="51">
        <f>'Охотск '!B27</f>
        <v>24</v>
      </c>
      <c r="C224" s="51">
        <f>'Охотск '!C27</f>
        <v>6</v>
      </c>
      <c r="D224" s="51">
        <f>'Охотск '!D27</f>
        <v>0</v>
      </c>
      <c r="E224" s="192">
        <f>'Охотск '!E27</f>
        <v>0</v>
      </c>
      <c r="F224" s="67">
        <f>'Охотск '!F27</f>
        <v>228.38021000000001</v>
      </c>
      <c r="G224" s="67">
        <f>'Охотск '!G27</f>
        <v>57</v>
      </c>
      <c r="H224" s="214">
        <f>'Охотск '!H27</f>
        <v>0</v>
      </c>
      <c r="I224" s="67">
        <f>'Охотск '!I27</f>
        <v>0</v>
      </c>
      <c r="J224" s="108"/>
    </row>
    <row r="225" spans="1:185" ht="30" x14ac:dyDescent="0.25">
      <c r="A225" s="601" t="s">
        <v>123</v>
      </c>
      <c r="B225" s="598">
        <f>'Охотск '!B28</f>
        <v>2347</v>
      </c>
      <c r="C225" s="598">
        <f>'Охотск '!C28</f>
        <v>588</v>
      </c>
      <c r="D225" s="598">
        <f>'Охотск '!D28</f>
        <v>287</v>
      </c>
      <c r="E225" s="599">
        <f>'Охотск '!E28</f>
        <v>48.80952380952381</v>
      </c>
      <c r="F225" s="627">
        <f>'Охотск '!F28</f>
        <v>9489.6292599999997</v>
      </c>
      <c r="G225" s="627">
        <f>'Охотск '!G28</f>
        <v>2373</v>
      </c>
      <c r="H225" s="627">
        <f>'Охотск '!H28</f>
        <v>749.44762999999989</v>
      </c>
      <c r="I225" s="627">
        <f>'Охотск '!I28</f>
        <v>31.582285292878211</v>
      </c>
      <c r="J225" s="108"/>
    </row>
    <row r="226" spans="1:185" ht="30" x14ac:dyDescent="0.25">
      <c r="A226" s="123" t="s">
        <v>119</v>
      </c>
      <c r="B226" s="51">
        <f>'Охотск '!B29</f>
        <v>75</v>
      </c>
      <c r="C226" s="51">
        <f>'Охотск '!C29</f>
        <v>19</v>
      </c>
      <c r="D226" s="51">
        <f>'Охотск '!D29</f>
        <v>0</v>
      </c>
      <c r="E226" s="192">
        <f>'Охотск '!E29</f>
        <v>0</v>
      </c>
      <c r="F226" s="67">
        <f>'Охотск '!F29</f>
        <v>198.47394</v>
      </c>
      <c r="G226" s="67">
        <f>'Охотск '!G29</f>
        <v>50</v>
      </c>
      <c r="H226" s="214">
        <f>'Охотск '!H29</f>
        <v>0</v>
      </c>
      <c r="I226" s="67">
        <f>'Охотск '!I29</f>
        <v>0</v>
      </c>
      <c r="J226" s="108"/>
    </row>
    <row r="227" spans="1:185" ht="60" x14ac:dyDescent="0.25">
      <c r="A227" s="123" t="s">
        <v>86</v>
      </c>
      <c r="B227" s="51">
        <f>'Охотск '!B30</f>
        <v>1410</v>
      </c>
      <c r="C227" s="51">
        <f>'Охотск '!C30</f>
        <v>353</v>
      </c>
      <c r="D227" s="51">
        <f>'Охотск '!D30</f>
        <v>134</v>
      </c>
      <c r="E227" s="192">
        <f>'Охотск '!E30</f>
        <v>37.960339943342774</v>
      </c>
      <c r="F227" s="67">
        <f>'Охотск '!F30</f>
        <v>7226.9268700000002</v>
      </c>
      <c r="G227" s="67">
        <f>'Охотск '!G30</f>
        <v>1807</v>
      </c>
      <c r="H227" s="214">
        <f>'Охотск '!H30</f>
        <v>460.52009999999996</v>
      </c>
      <c r="I227" s="67">
        <f>'Охотск '!I30</f>
        <v>25.485340343110124</v>
      </c>
      <c r="J227" s="108"/>
    </row>
    <row r="228" spans="1:185" ht="45" x14ac:dyDescent="0.25">
      <c r="A228" s="123" t="s">
        <v>120</v>
      </c>
      <c r="B228" s="51">
        <f>'Охотск '!B31</f>
        <v>92</v>
      </c>
      <c r="C228" s="51">
        <f>'Охотск '!C31</f>
        <v>23</v>
      </c>
      <c r="D228" s="51">
        <f>'Охотск '!D31</f>
        <v>60</v>
      </c>
      <c r="E228" s="192">
        <f>'Охотск '!E31</f>
        <v>260.86956521739131</v>
      </c>
      <c r="F228" s="67">
        <f>'Охотск '!F31</f>
        <v>252.77</v>
      </c>
      <c r="G228" s="67">
        <f>'Охотск '!G31</f>
        <v>63</v>
      </c>
      <c r="H228" s="214">
        <f>'Охотск '!H31</f>
        <v>68.353200000000001</v>
      </c>
      <c r="I228" s="67">
        <f>'Охотск '!I31</f>
        <v>108.49714285714288</v>
      </c>
      <c r="J228" s="108"/>
    </row>
    <row r="229" spans="1:185" ht="30" x14ac:dyDescent="0.25">
      <c r="A229" s="123" t="s">
        <v>87</v>
      </c>
      <c r="B229" s="51">
        <f>'Охотск '!B32</f>
        <v>188</v>
      </c>
      <c r="C229" s="51">
        <f>'Охотск '!C32</f>
        <v>47</v>
      </c>
      <c r="D229" s="51">
        <f>'Охотск '!D32</f>
        <v>21</v>
      </c>
      <c r="E229" s="192">
        <f>'Охотск '!E32</f>
        <v>44.680851063829785</v>
      </c>
      <c r="F229" s="67">
        <f>'Охотск '!F32</f>
        <v>1150.3269399999999</v>
      </c>
      <c r="G229" s="67">
        <f>'Охотск '!G32</f>
        <v>288</v>
      </c>
      <c r="H229" s="214">
        <f>'Охотск '!H32</f>
        <v>136.79008999999999</v>
      </c>
      <c r="I229" s="67">
        <f>'Охотск '!I32</f>
        <v>47.496559027777771</v>
      </c>
      <c r="J229" s="108"/>
    </row>
    <row r="230" spans="1:185" ht="30" x14ac:dyDescent="0.25">
      <c r="A230" s="123" t="s">
        <v>88</v>
      </c>
      <c r="B230" s="51">
        <f>'Охотск '!B33</f>
        <v>582</v>
      </c>
      <c r="C230" s="51">
        <f>'Охотск '!C33</f>
        <v>146</v>
      </c>
      <c r="D230" s="51">
        <f>'Охотск '!D33</f>
        <v>72</v>
      </c>
      <c r="E230" s="192">
        <f>'Охотск '!E33</f>
        <v>49.315068493150683</v>
      </c>
      <c r="F230" s="67">
        <f>'Охотск '!F33</f>
        <v>661.13151000000005</v>
      </c>
      <c r="G230" s="67">
        <f>'Охотск '!G33</f>
        <v>165</v>
      </c>
      <c r="H230" s="214">
        <f>'Охотск '!H33</f>
        <v>83.784240000000011</v>
      </c>
      <c r="I230" s="67">
        <f>'Охотск '!I33</f>
        <v>50.778327272727275</v>
      </c>
      <c r="J230" s="108"/>
    </row>
    <row r="231" spans="1:185" ht="30" x14ac:dyDescent="0.25">
      <c r="A231" s="727" t="s">
        <v>139</v>
      </c>
      <c r="B231" s="51">
        <f>'Охотск '!B34</f>
        <v>5300</v>
      </c>
      <c r="C231" s="51">
        <f>'Охотск '!C34</f>
        <v>1325</v>
      </c>
      <c r="D231" s="51">
        <f>'Охотск '!D34</f>
        <v>1357</v>
      </c>
      <c r="E231" s="192">
        <f>'Охотск '!E34</f>
        <v>102.41509433962264</v>
      </c>
      <c r="F231" s="67">
        <f>'Охотск '!F34</f>
        <v>6218.2382500000012</v>
      </c>
      <c r="G231" s="67">
        <f>'Охотск '!G34</f>
        <v>1555</v>
      </c>
      <c r="H231" s="214">
        <f>'Охотск '!H34</f>
        <v>1546.8534300000001</v>
      </c>
      <c r="I231" s="67">
        <f>'Охотск '!I34</f>
        <v>99.476104823151132</v>
      </c>
      <c r="J231" s="108"/>
    </row>
    <row r="232" spans="1:185" ht="15.75" thickBot="1" x14ac:dyDescent="0.3">
      <c r="A232" s="118" t="s">
        <v>4</v>
      </c>
      <c r="B232" s="51">
        <f>'Охотск '!B35</f>
        <v>4000</v>
      </c>
      <c r="C232" s="51">
        <f>'Охотск '!C35</f>
        <v>1002</v>
      </c>
      <c r="D232" s="51">
        <f>'Охотск '!D35</f>
        <v>629</v>
      </c>
      <c r="E232" s="192">
        <f>'Охотск '!E35</f>
        <v>62.774451097804395</v>
      </c>
      <c r="F232" s="67">
        <f>'Охотск '!F35</f>
        <v>22008.341</v>
      </c>
      <c r="G232" s="67">
        <f>'Охотск '!G35</f>
        <v>5504</v>
      </c>
      <c r="H232" s="214">
        <f>'Охотск '!H35</f>
        <v>3540.4671800000001</v>
      </c>
      <c r="I232" s="67">
        <f>'Охотск '!I35</f>
        <v>64.325348473837209</v>
      </c>
      <c r="J232" s="108"/>
    </row>
    <row r="233" spans="1:185" ht="15" customHeight="1" x14ac:dyDescent="0.25">
      <c r="A233" s="101" t="s">
        <v>31</v>
      </c>
      <c r="B233" s="102"/>
      <c r="C233" s="102"/>
      <c r="D233" s="102"/>
      <c r="E233" s="195"/>
      <c r="F233" s="103"/>
      <c r="G233" s="103"/>
      <c r="H233" s="211"/>
      <c r="I233" s="103"/>
      <c r="J233" s="108"/>
    </row>
    <row r="234" spans="1:185" s="202" customFormat="1" ht="30" x14ac:dyDescent="0.25">
      <c r="A234" s="601" t="s">
        <v>131</v>
      </c>
      <c r="B234" s="628">
        <f>'2 уровень'!C370</f>
        <v>4143</v>
      </c>
      <c r="C234" s="628">
        <f>'2 уровень'!D370</f>
        <v>1036</v>
      </c>
      <c r="D234" s="628">
        <f>'2 уровень'!E370</f>
        <v>840</v>
      </c>
      <c r="E234" s="629">
        <f>'2 уровень'!F370</f>
        <v>81.081081081081081</v>
      </c>
      <c r="F234" s="627">
        <f>'2 уровень'!G370</f>
        <v>10540.718044444444</v>
      </c>
      <c r="G234" s="627">
        <f>'2 уровень'!H370</f>
        <v>2635</v>
      </c>
      <c r="H234" s="627">
        <f>'2 уровень'!I370</f>
        <v>2042.1559300000001</v>
      </c>
      <c r="I234" s="627">
        <f>'2 уровень'!J370</f>
        <v>77.501173814041749</v>
      </c>
      <c r="J234" s="269"/>
      <c r="K234" s="268"/>
      <c r="L234" s="268"/>
      <c r="M234" s="268"/>
      <c r="N234" s="268"/>
      <c r="O234" s="268"/>
      <c r="P234" s="268"/>
      <c r="Q234" s="268"/>
      <c r="R234" s="268"/>
      <c r="S234" s="268"/>
      <c r="T234" s="268"/>
      <c r="U234" s="268"/>
      <c r="V234" s="268"/>
      <c r="W234" s="268"/>
      <c r="X234" s="268"/>
      <c r="Y234" s="268"/>
      <c r="Z234" s="268"/>
      <c r="AA234" s="268"/>
      <c r="AB234" s="268"/>
      <c r="AC234" s="268"/>
      <c r="AD234" s="268"/>
      <c r="AE234" s="268"/>
      <c r="AF234" s="268"/>
      <c r="AG234" s="268"/>
      <c r="AH234" s="268"/>
      <c r="AI234" s="268"/>
      <c r="AJ234" s="268"/>
      <c r="AK234" s="268"/>
      <c r="AL234" s="268"/>
      <c r="AM234" s="268"/>
      <c r="AN234" s="268"/>
      <c r="AO234" s="268"/>
      <c r="AP234" s="268"/>
      <c r="AQ234" s="268"/>
      <c r="AR234" s="268"/>
      <c r="AS234" s="268"/>
      <c r="AT234" s="268"/>
      <c r="AU234" s="268"/>
      <c r="AV234" s="268"/>
      <c r="AW234" s="268"/>
      <c r="AX234" s="268"/>
      <c r="AY234" s="268"/>
      <c r="AZ234" s="268"/>
      <c r="BA234" s="268"/>
      <c r="BB234" s="268"/>
      <c r="BC234" s="268"/>
      <c r="BD234" s="268"/>
      <c r="BE234" s="268"/>
      <c r="BF234" s="268"/>
      <c r="BG234" s="268"/>
      <c r="BH234" s="268"/>
      <c r="BI234" s="268"/>
      <c r="BJ234" s="268"/>
      <c r="BK234" s="268"/>
      <c r="BL234" s="268"/>
      <c r="BM234" s="268"/>
      <c r="BN234" s="268"/>
      <c r="BO234" s="268"/>
      <c r="BP234" s="268"/>
      <c r="BQ234" s="268"/>
      <c r="BR234" s="268"/>
      <c r="BS234" s="268"/>
      <c r="BT234" s="268"/>
      <c r="BU234" s="268"/>
      <c r="BV234" s="268"/>
      <c r="BW234" s="268"/>
      <c r="BX234" s="268"/>
      <c r="BY234" s="268"/>
      <c r="BZ234" s="268"/>
      <c r="CA234" s="268"/>
      <c r="CB234" s="268"/>
      <c r="CC234" s="268"/>
      <c r="CD234" s="268"/>
      <c r="CE234" s="268"/>
      <c r="CF234" s="268"/>
      <c r="CG234" s="268"/>
      <c r="CH234" s="268"/>
      <c r="CI234" s="268"/>
      <c r="CJ234" s="268"/>
      <c r="CK234" s="268"/>
      <c r="CL234" s="268"/>
      <c r="CM234" s="268"/>
      <c r="CN234" s="268"/>
      <c r="CO234" s="268"/>
      <c r="CP234" s="268"/>
      <c r="CQ234" s="268"/>
      <c r="CR234" s="268"/>
      <c r="CS234" s="268"/>
      <c r="CT234" s="268"/>
      <c r="CU234" s="268"/>
      <c r="CV234" s="268"/>
      <c r="CW234" s="268"/>
      <c r="CX234" s="268"/>
      <c r="CY234" s="268"/>
      <c r="CZ234" s="268"/>
      <c r="DA234" s="268"/>
      <c r="DB234" s="268"/>
      <c r="DC234" s="268"/>
      <c r="DD234" s="268"/>
      <c r="DE234" s="268"/>
      <c r="DF234" s="268"/>
      <c r="DG234" s="268"/>
      <c r="DH234" s="268"/>
      <c r="DI234" s="268"/>
      <c r="DJ234" s="268"/>
      <c r="DK234" s="268"/>
      <c r="DL234" s="268"/>
      <c r="DM234" s="268"/>
      <c r="DN234" s="268"/>
      <c r="DO234" s="268"/>
      <c r="DP234" s="268"/>
      <c r="DQ234" s="268"/>
      <c r="DR234" s="268"/>
      <c r="DS234" s="268"/>
      <c r="DT234" s="268"/>
      <c r="DU234" s="268"/>
      <c r="DV234" s="268"/>
      <c r="DW234" s="268"/>
      <c r="DX234" s="268"/>
      <c r="DY234" s="268"/>
      <c r="DZ234" s="268"/>
      <c r="EA234" s="268"/>
      <c r="EB234" s="268"/>
      <c r="EC234" s="268"/>
      <c r="ED234" s="268"/>
      <c r="EE234" s="268"/>
      <c r="EF234" s="268"/>
      <c r="EG234" s="268"/>
      <c r="EH234" s="268"/>
      <c r="EI234" s="268"/>
      <c r="EJ234" s="268"/>
      <c r="EK234" s="268"/>
      <c r="EL234" s="268"/>
      <c r="EM234" s="268"/>
      <c r="EN234" s="268"/>
      <c r="EO234" s="268"/>
      <c r="EP234" s="268"/>
      <c r="EQ234" s="268"/>
      <c r="ER234" s="268"/>
      <c r="ES234" s="268"/>
      <c r="ET234" s="268"/>
      <c r="EU234" s="268"/>
      <c r="EV234" s="268"/>
      <c r="EW234" s="268"/>
      <c r="EX234" s="268"/>
      <c r="EY234" s="268"/>
      <c r="EZ234" s="268"/>
      <c r="FA234" s="268"/>
      <c r="FB234" s="268"/>
      <c r="FC234" s="268"/>
      <c r="FD234" s="268"/>
      <c r="FE234" s="268"/>
      <c r="FF234" s="268"/>
      <c r="FG234" s="268"/>
      <c r="FH234" s="268"/>
      <c r="FI234" s="268"/>
      <c r="FJ234" s="268"/>
      <c r="FK234" s="268"/>
      <c r="FL234" s="268"/>
      <c r="FM234" s="268"/>
      <c r="FN234" s="268"/>
      <c r="FO234" s="268"/>
      <c r="FP234" s="268"/>
      <c r="FQ234" s="268"/>
      <c r="FR234" s="268"/>
      <c r="FS234" s="268"/>
      <c r="FT234" s="268"/>
      <c r="FU234" s="268"/>
      <c r="FV234" s="268"/>
      <c r="FW234" s="268"/>
      <c r="FX234" s="268"/>
      <c r="FY234" s="268"/>
      <c r="FZ234" s="268"/>
      <c r="GA234" s="268"/>
      <c r="GB234" s="268"/>
      <c r="GC234" s="268"/>
    </row>
    <row r="235" spans="1:185" s="202" customFormat="1" ht="30" x14ac:dyDescent="0.25">
      <c r="A235" s="123" t="s">
        <v>84</v>
      </c>
      <c r="B235" s="298">
        <f>'2 уровень'!C371</f>
        <v>3044</v>
      </c>
      <c r="C235" s="298">
        <f>'2 уровень'!D371</f>
        <v>761</v>
      </c>
      <c r="D235" s="298">
        <f>'2 уровень'!E371</f>
        <v>718</v>
      </c>
      <c r="E235" s="299">
        <f>'2 уровень'!F371</f>
        <v>94.349540078843631</v>
      </c>
      <c r="F235" s="214">
        <f>'2 уровень'!G371</f>
        <v>7469.4104924444446</v>
      </c>
      <c r="G235" s="214">
        <f>'2 уровень'!H371</f>
        <v>1867</v>
      </c>
      <c r="H235" s="214">
        <f>'2 уровень'!I371</f>
        <v>1705.05998</v>
      </c>
      <c r="I235" s="214">
        <f>'2 уровень'!J371</f>
        <v>91.326190680235669</v>
      </c>
      <c r="J235" s="269"/>
      <c r="K235" s="268"/>
      <c r="L235" s="268"/>
      <c r="M235" s="268"/>
      <c r="N235" s="268"/>
      <c r="O235" s="268"/>
      <c r="P235" s="268"/>
      <c r="Q235" s="268"/>
      <c r="R235" s="268"/>
      <c r="S235" s="268"/>
      <c r="T235" s="268"/>
      <c r="U235" s="268"/>
      <c r="V235" s="268"/>
      <c r="W235" s="268"/>
      <c r="X235" s="268"/>
      <c r="Y235" s="268"/>
      <c r="Z235" s="268"/>
      <c r="AA235" s="268"/>
      <c r="AB235" s="268"/>
      <c r="AC235" s="268"/>
      <c r="AD235" s="268"/>
      <c r="AE235" s="268"/>
      <c r="AF235" s="268"/>
      <c r="AG235" s="268"/>
      <c r="AH235" s="268"/>
      <c r="AI235" s="268"/>
      <c r="AJ235" s="268"/>
      <c r="AK235" s="268"/>
      <c r="AL235" s="268"/>
      <c r="AM235" s="268"/>
      <c r="AN235" s="268"/>
      <c r="AO235" s="268"/>
      <c r="AP235" s="268"/>
      <c r="AQ235" s="268"/>
      <c r="AR235" s="268"/>
      <c r="AS235" s="268"/>
      <c r="AT235" s="268"/>
      <c r="AU235" s="268"/>
      <c r="AV235" s="268"/>
      <c r="AW235" s="268"/>
      <c r="AX235" s="268"/>
      <c r="AY235" s="268"/>
      <c r="AZ235" s="268"/>
      <c r="BA235" s="268"/>
      <c r="BB235" s="268"/>
      <c r="BC235" s="268"/>
      <c r="BD235" s="268"/>
      <c r="BE235" s="268"/>
      <c r="BF235" s="268"/>
      <c r="BG235" s="268"/>
      <c r="BH235" s="268"/>
      <c r="BI235" s="268"/>
      <c r="BJ235" s="268"/>
      <c r="BK235" s="268"/>
      <c r="BL235" s="268"/>
      <c r="BM235" s="268"/>
      <c r="BN235" s="268"/>
      <c r="BO235" s="268"/>
      <c r="BP235" s="268"/>
      <c r="BQ235" s="268"/>
      <c r="BR235" s="268"/>
      <c r="BS235" s="268"/>
      <c r="BT235" s="268"/>
      <c r="BU235" s="268"/>
      <c r="BV235" s="268"/>
      <c r="BW235" s="268"/>
      <c r="BX235" s="268"/>
      <c r="BY235" s="268"/>
      <c r="BZ235" s="268"/>
      <c r="CA235" s="268"/>
      <c r="CB235" s="268"/>
      <c r="CC235" s="268"/>
      <c r="CD235" s="268"/>
      <c r="CE235" s="268"/>
      <c r="CF235" s="268"/>
      <c r="CG235" s="268"/>
      <c r="CH235" s="268"/>
      <c r="CI235" s="268"/>
      <c r="CJ235" s="268"/>
      <c r="CK235" s="268"/>
      <c r="CL235" s="268"/>
      <c r="CM235" s="268"/>
      <c r="CN235" s="268"/>
      <c r="CO235" s="268"/>
      <c r="CP235" s="268"/>
      <c r="CQ235" s="268"/>
      <c r="CR235" s="268"/>
      <c r="CS235" s="268"/>
      <c r="CT235" s="268"/>
      <c r="CU235" s="268"/>
      <c r="CV235" s="268"/>
      <c r="CW235" s="268"/>
      <c r="CX235" s="268"/>
      <c r="CY235" s="268"/>
      <c r="CZ235" s="268"/>
      <c r="DA235" s="268"/>
      <c r="DB235" s="268"/>
      <c r="DC235" s="268"/>
      <c r="DD235" s="268"/>
      <c r="DE235" s="268"/>
      <c r="DF235" s="268"/>
      <c r="DG235" s="268"/>
      <c r="DH235" s="268"/>
      <c r="DI235" s="268"/>
      <c r="DJ235" s="268"/>
      <c r="DK235" s="268"/>
      <c r="DL235" s="268"/>
      <c r="DM235" s="268"/>
      <c r="DN235" s="268"/>
      <c r="DO235" s="268"/>
      <c r="DP235" s="268"/>
      <c r="DQ235" s="268"/>
      <c r="DR235" s="268"/>
      <c r="DS235" s="268"/>
      <c r="DT235" s="268"/>
      <c r="DU235" s="268"/>
      <c r="DV235" s="268"/>
      <c r="DW235" s="268"/>
      <c r="DX235" s="268"/>
      <c r="DY235" s="268"/>
      <c r="DZ235" s="268"/>
      <c r="EA235" s="268"/>
      <c r="EB235" s="268"/>
      <c r="EC235" s="268"/>
      <c r="ED235" s="268"/>
      <c r="EE235" s="268"/>
      <c r="EF235" s="268"/>
      <c r="EG235" s="268"/>
      <c r="EH235" s="268"/>
      <c r="EI235" s="268"/>
      <c r="EJ235" s="268"/>
      <c r="EK235" s="268"/>
      <c r="EL235" s="268"/>
      <c r="EM235" s="268"/>
      <c r="EN235" s="268"/>
      <c r="EO235" s="268"/>
      <c r="EP235" s="268"/>
      <c r="EQ235" s="268"/>
      <c r="ER235" s="268"/>
      <c r="ES235" s="268"/>
      <c r="ET235" s="268"/>
      <c r="EU235" s="268"/>
      <c r="EV235" s="268"/>
      <c r="EW235" s="268"/>
      <c r="EX235" s="268"/>
      <c r="EY235" s="268"/>
      <c r="EZ235" s="268"/>
      <c r="FA235" s="268"/>
      <c r="FB235" s="268"/>
      <c r="FC235" s="268"/>
      <c r="FD235" s="268"/>
      <c r="FE235" s="268"/>
      <c r="FF235" s="268"/>
      <c r="FG235" s="268"/>
      <c r="FH235" s="268"/>
      <c r="FI235" s="268"/>
      <c r="FJ235" s="268"/>
      <c r="FK235" s="268"/>
      <c r="FL235" s="268"/>
      <c r="FM235" s="268"/>
      <c r="FN235" s="268"/>
      <c r="FO235" s="268"/>
      <c r="FP235" s="268"/>
      <c r="FQ235" s="268"/>
      <c r="FR235" s="268"/>
      <c r="FS235" s="268"/>
      <c r="FT235" s="268"/>
      <c r="FU235" s="268"/>
      <c r="FV235" s="268"/>
      <c r="FW235" s="268"/>
      <c r="FX235" s="268"/>
      <c r="FY235" s="268"/>
      <c r="FZ235" s="268"/>
      <c r="GA235" s="268"/>
      <c r="GB235" s="268"/>
      <c r="GC235" s="268"/>
    </row>
    <row r="236" spans="1:185" s="202" customFormat="1" ht="30" x14ac:dyDescent="0.25">
      <c r="A236" s="123" t="s">
        <v>85</v>
      </c>
      <c r="B236" s="298">
        <f>'2 уровень'!C372</f>
        <v>928</v>
      </c>
      <c r="C236" s="298">
        <f>'2 уровень'!D372</f>
        <v>232</v>
      </c>
      <c r="D236" s="298">
        <f>'2 уровень'!E372</f>
        <v>106</v>
      </c>
      <c r="E236" s="299">
        <f>'2 уровень'!F372</f>
        <v>45.689655172413794</v>
      </c>
      <c r="F236" s="214">
        <f>'2 уровень'!G372</f>
        <v>2001.3619199999998</v>
      </c>
      <c r="G236" s="214">
        <f>'2 уровень'!H372</f>
        <v>500</v>
      </c>
      <c r="H236" s="214">
        <f>'2 уровень'!I372</f>
        <v>236.98411000000002</v>
      </c>
      <c r="I236" s="214">
        <f>'2 уровень'!J372</f>
        <v>47.396822000000007</v>
      </c>
      <c r="J236" s="269"/>
      <c r="K236" s="268"/>
      <c r="L236" s="268"/>
      <c r="M236" s="268"/>
      <c r="N236" s="268"/>
      <c r="O236" s="268"/>
      <c r="P236" s="268"/>
      <c r="Q236" s="268"/>
      <c r="R236" s="268"/>
      <c r="S236" s="268"/>
      <c r="T236" s="268"/>
      <c r="U236" s="268"/>
      <c r="V236" s="268"/>
      <c r="W236" s="268"/>
      <c r="X236" s="268"/>
      <c r="Y236" s="268"/>
      <c r="Z236" s="268"/>
      <c r="AA236" s="268"/>
      <c r="AB236" s="268"/>
      <c r="AC236" s="268"/>
      <c r="AD236" s="268"/>
      <c r="AE236" s="268"/>
      <c r="AF236" s="268"/>
      <c r="AG236" s="268"/>
      <c r="AH236" s="268"/>
      <c r="AI236" s="268"/>
      <c r="AJ236" s="268"/>
      <c r="AK236" s="268"/>
      <c r="AL236" s="268"/>
      <c r="AM236" s="268"/>
      <c r="AN236" s="268"/>
      <c r="AO236" s="268"/>
      <c r="AP236" s="268"/>
      <c r="AQ236" s="268"/>
      <c r="AR236" s="268"/>
      <c r="AS236" s="268"/>
      <c r="AT236" s="268"/>
      <c r="AU236" s="268"/>
      <c r="AV236" s="268"/>
      <c r="AW236" s="268"/>
      <c r="AX236" s="268"/>
      <c r="AY236" s="268"/>
      <c r="AZ236" s="268"/>
      <c r="BA236" s="268"/>
      <c r="BB236" s="268"/>
      <c r="BC236" s="268"/>
      <c r="BD236" s="268"/>
      <c r="BE236" s="268"/>
      <c r="BF236" s="268"/>
      <c r="BG236" s="268"/>
      <c r="BH236" s="268"/>
      <c r="BI236" s="268"/>
      <c r="BJ236" s="268"/>
      <c r="BK236" s="268"/>
      <c r="BL236" s="268"/>
      <c r="BM236" s="268"/>
      <c r="BN236" s="268"/>
      <c r="BO236" s="268"/>
      <c r="BP236" s="268"/>
      <c r="BQ236" s="268"/>
      <c r="BR236" s="268"/>
      <c r="BS236" s="268"/>
      <c r="BT236" s="268"/>
      <c r="BU236" s="268"/>
      <c r="BV236" s="268"/>
      <c r="BW236" s="268"/>
      <c r="BX236" s="268"/>
      <c r="BY236" s="268"/>
      <c r="BZ236" s="268"/>
      <c r="CA236" s="268"/>
      <c r="CB236" s="268"/>
      <c r="CC236" s="268"/>
      <c r="CD236" s="268"/>
      <c r="CE236" s="268"/>
      <c r="CF236" s="268"/>
      <c r="CG236" s="268"/>
      <c r="CH236" s="268"/>
      <c r="CI236" s="268"/>
      <c r="CJ236" s="268"/>
      <c r="CK236" s="268"/>
      <c r="CL236" s="268"/>
      <c r="CM236" s="268"/>
      <c r="CN236" s="268"/>
      <c r="CO236" s="268"/>
      <c r="CP236" s="268"/>
      <c r="CQ236" s="268"/>
      <c r="CR236" s="268"/>
      <c r="CS236" s="268"/>
      <c r="CT236" s="268"/>
      <c r="CU236" s="268"/>
      <c r="CV236" s="268"/>
      <c r="CW236" s="268"/>
      <c r="CX236" s="268"/>
      <c r="CY236" s="268"/>
      <c r="CZ236" s="268"/>
      <c r="DA236" s="268"/>
      <c r="DB236" s="268"/>
      <c r="DC236" s="268"/>
      <c r="DD236" s="268"/>
      <c r="DE236" s="268"/>
      <c r="DF236" s="268"/>
      <c r="DG236" s="268"/>
      <c r="DH236" s="268"/>
      <c r="DI236" s="268"/>
      <c r="DJ236" s="268"/>
      <c r="DK236" s="268"/>
      <c r="DL236" s="268"/>
      <c r="DM236" s="268"/>
      <c r="DN236" s="268"/>
      <c r="DO236" s="268"/>
      <c r="DP236" s="268"/>
      <c r="DQ236" s="268"/>
      <c r="DR236" s="268"/>
      <c r="DS236" s="268"/>
      <c r="DT236" s="268"/>
      <c r="DU236" s="268"/>
      <c r="DV236" s="268"/>
      <c r="DW236" s="268"/>
      <c r="DX236" s="268"/>
      <c r="DY236" s="268"/>
      <c r="DZ236" s="268"/>
      <c r="EA236" s="268"/>
      <c r="EB236" s="268"/>
      <c r="EC236" s="268"/>
      <c r="ED236" s="268"/>
      <c r="EE236" s="268"/>
      <c r="EF236" s="268"/>
      <c r="EG236" s="268"/>
      <c r="EH236" s="268"/>
      <c r="EI236" s="268"/>
      <c r="EJ236" s="268"/>
      <c r="EK236" s="268"/>
      <c r="EL236" s="268"/>
      <c r="EM236" s="268"/>
      <c r="EN236" s="268"/>
      <c r="EO236" s="268"/>
      <c r="EP236" s="268"/>
      <c r="EQ236" s="268"/>
      <c r="ER236" s="268"/>
      <c r="ES236" s="268"/>
      <c r="ET236" s="268"/>
      <c r="EU236" s="268"/>
      <c r="EV236" s="268"/>
      <c r="EW236" s="268"/>
      <c r="EX236" s="268"/>
      <c r="EY236" s="268"/>
      <c r="EZ236" s="268"/>
      <c r="FA236" s="268"/>
      <c r="FB236" s="268"/>
      <c r="FC236" s="268"/>
      <c r="FD236" s="268"/>
      <c r="FE236" s="268"/>
      <c r="FF236" s="268"/>
      <c r="FG236" s="268"/>
      <c r="FH236" s="268"/>
      <c r="FI236" s="268"/>
      <c r="FJ236" s="268"/>
      <c r="FK236" s="268"/>
      <c r="FL236" s="268"/>
      <c r="FM236" s="268"/>
      <c r="FN236" s="268"/>
      <c r="FO236" s="268"/>
      <c r="FP236" s="268"/>
      <c r="FQ236" s="268"/>
      <c r="FR236" s="268"/>
      <c r="FS236" s="268"/>
      <c r="FT236" s="268"/>
      <c r="FU236" s="268"/>
      <c r="FV236" s="268"/>
      <c r="FW236" s="268"/>
      <c r="FX236" s="268"/>
      <c r="FY236" s="268"/>
      <c r="FZ236" s="268"/>
      <c r="GA236" s="268"/>
      <c r="GB236" s="268"/>
      <c r="GC236" s="268"/>
    </row>
    <row r="237" spans="1:185" s="202" customFormat="1" ht="45" x14ac:dyDescent="0.25">
      <c r="A237" s="123" t="s">
        <v>108</v>
      </c>
      <c r="B237" s="298">
        <f>'2 уровень'!C373</f>
        <v>26</v>
      </c>
      <c r="C237" s="298">
        <f>'2 уровень'!D373</f>
        <v>7</v>
      </c>
      <c r="D237" s="298">
        <f>'2 уровень'!E373</f>
        <v>0</v>
      </c>
      <c r="E237" s="299">
        <f>'2 уровень'!F373</f>
        <v>0</v>
      </c>
      <c r="F237" s="214">
        <f>'2 уровень'!G373</f>
        <v>162.68179200000003</v>
      </c>
      <c r="G237" s="214">
        <f>'2 уровень'!H373</f>
        <v>41</v>
      </c>
      <c r="H237" s="214">
        <f>'2 уровень'!I373</f>
        <v>0</v>
      </c>
      <c r="I237" s="214">
        <f>'2 уровень'!J373</f>
        <v>0</v>
      </c>
      <c r="J237" s="269"/>
      <c r="K237" s="268"/>
      <c r="L237" s="268"/>
      <c r="M237" s="268"/>
      <c r="N237" s="268"/>
      <c r="O237" s="268"/>
      <c r="P237" s="268"/>
      <c r="Q237" s="268"/>
      <c r="R237" s="268"/>
      <c r="S237" s="268"/>
      <c r="T237" s="268"/>
      <c r="U237" s="268"/>
      <c r="V237" s="268"/>
      <c r="W237" s="268"/>
      <c r="X237" s="268"/>
      <c r="Y237" s="268"/>
      <c r="Z237" s="268"/>
      <c r="AA237" s="268"/>
      <c r="AB237" s="268"/>
      <c r="AC237" s="268"/>
      <c r="AD237" s="268"/>
      <c r="AE237" s="268"/>
      <c r="AF237" s="268"/>
      <c r="AG237" s="268"/>
      <c r="AH237" s="268"/>
      <c r="AI237" s="268"/>
      <c r="AJ237" s="268"/>
      <c r="AK237" s="268"/>
      <c r="AL237" s="268"/>
      <c r="AM237" s="268"/>
      <c r="AN237" s="268"/>
      <c r="AO237" s="268"/>
      <c r="AP237" s="268"/>
      <c r="AQ237" s="268"/>
      <c r="AR237" s="268"/>
      <c r="AS237" s="268"/>
      <c r="AT237" s="268"/>
      <c r="AU237" s="268"/>
      <c r="AV237" s="268"/>
      <c r="AW237" s="268"/>
      <c r="AX237" s="268"/>
      <c r="AY237" s="268"/>
      <c r="AZ237" s="268"/>
      <c r="BA237" s="268"/>
      <c r="BB237" s="268"/>
      <c r="BC237" s="268"/>
      <c r="BD237" s="268"/>
      <c r="BE237" s="268"/>
      <c r="BF237" s="268"/>
      <c r="BG237" s="268"/>
      <c r="BH237" s="268"/>
      <c r="BI237" s="268"/>
      <c r="BJ237" s="268"/>
      <c r="BK237" s="268"/>
      <c r="BL237" s="268"/>
      <c r="BM237" s="268"/>
      <c r="BN237" s="268"/>
      <c r="BO237" s="268"/>
      <c r="BP237" s="268"/>
      <c r="BQ237" s="268"/>
      <c r="BR237" s="268"/>
      <c r="BS237" s="268"/>
      <c r="BT237" s="268"/>
      <c r="BU237" s="268"/>
      <c r="BV237" s="268"/>
      <c r="BW237" s="268"/>
      <c r="BX237" s="268"/>
      <c r="BY237" s="268"/>
      <c r="BZ237" s="268"/>
      <c r="CA237" s="268"/>
      <c r="CB237" s="268"/>
      <c r="CC237" s="268"/>
      <c r="CD237" s="268"/>
      <c r="CE237" s="268"/>
      <c r="CF237" s="268"/>
      <c r="CG237" s="268"/>
      <c r="CH237" s="268"/>
      <c r="CI237" s="268"/>
      <c r="CJ237" s="268"/>
      <c r="CK237" s="268"/>
      <c r="CL237" s="268"/>
      <c r="CM237" s="268"/>
      <c r="CN237" s="268"/>
      <c r="CO237" s="268"/>
      <c r="CP237" s="268"/>
      <c r="CQ237" s="268"/>
      <c r="CR237" s="268"/>
      <c r="CS237" s="268"/>
      <c r="CT237" s="268"/>
      <c r="CU237" s="268"/>
      <c r="CV237" s="268"/>
      <c r="CW237" s="268"/>
      <c r="CX237" s="268"/>
      <c r="CY237" s="268"/>
      <c r="CZ237" s="268"/>
      <c r="DA237" s="268"/>
      <c r="DB237" s="268"/>
      <c r="DC237" s="268"/>
      <c r="DD237" s="268"/>
      <c r="DE237" s="268"/>
      <c r="DF237" s="268"/>
      <c r="DG237" s="268"/>
      <c r="DH237" s="268"/>
      <c r="DI237" s="268"/>
      <c r="DJ237" s="268"/>
      <c r="DK237" s="268"/>
      <c r="DL237" s="268"/>
      <c r="DM237" s="268"/>
      <c r="DN237" s="268"/>
      <c r="DO237" s="268"/>
      <c r="DP237" s="268"/>
      <c r="DQ237" s="268"/>
      <c r="DR237" s="268"/>
      <c r="DS237" s="268"/>
      <c r="DT237" s="268"/>
      <c r="DU237" s="268"/>
      <c r="DV237" s="268"/>
      <c r="DW237" s="268"/>
      <c r="DX237" s="268"/>
      <c r="DY237" s="268"/>
      <c r="DZ237" s="268"/>
      <c r="EA237" s="268"/>
      <c r="EB237" s="268"/>
      <c r="EC237" s="268"/>
      <c r="ED237" s="268"/>
      <c r="EE237" s="268"/>
      <c r="EF237" s="268"/>
      <c r="EG237" s="268"/>
      <c r="EH237" s="268"/>
      <c r="EI237" s="268"/>
      <c r="EJ237" s="268"/>
      <c r="EK237" s="268"/>
      <c r="EL237" s="268"/>
      <c r="EM237" s="268"/>
      <c r="EN237" s="268"/>
      <c r="EO237" s="268"/>
      <c r="EP237" s="268"/>
      <c r="EQ237" s="268"/>
      <c r="ER237" s="268"/>
      <c r="ES237" s="268"/>
      <c r="ET237" s="268"/>
      <c r="EU237" s="268"/>
      <c r="EV237" s="268"/>
      <c r="EW237" s="268"/>
      <c r="EX237" s="268"/>
      <c r="EY237" s="268"/>
      <c r="EZ237" s="268"/>
      <c r="FA237" s="268"/>
      <c r="FB237" s="268"/>
      <c r="FC237" s="268"/>
      <c r="FD237" s="268"/>
      <c r="FE237" s="268"/>
      <c r="FF237" s="268"/>
      <c r="FG237" s="268"/>
      <c r="FH237" s="268"/>
      <c r="FI237" s="268"/>
      <c r="FJ237" s="268"/>
      <c r="FK237" s="268"/>
      <c r="FL237" s="268"/>
      <c r="FM237" s="268"/>
      <c r="FN237" s="268"/>
      <c r="FO237" s="268"/>
      <c r="FP237" s="268"/>
      <c r="FQ237" s="268"/>
      <c r="FR237" s="268"/>
      <c r="FS237" s="268"/>
      <c r="FT237" s="268"/>
      <c r="FU237" s="268"/>
      <c r="FV237" s="268"/>
      <c r="FW237" s="268"/>
      <c r="FX237" s="268"/>
      <c r="FY237" s="268"/>
      <c r="FZ237" s="268"/>
      <c r="GA237" s="268"/>
      <c r="GB237" s="268"/>
      <c r="GC237" s="268"/>
    </row>
    <row r="238" spans="1:185" s="202" customFormat="1" ht="30" x14ac:dyDescent="0.25">
      <c r="A238" s="123" t="s">
        <v>109</v>
      </c>
      <c r="B238" s="298">
        <f>'2 уровень'!C374</f>
        <v>145</v>
      </c>
      <c r="C238" s="298">
        <f>'2 уровень'!D374</f>
        <v>36</v>
      </c>
      <c r="D238" s="298">
        <f>'2 уровень'!E374</f>
        <v>16</v>
      </c>
      <c r="E238" s="299">
        <f>'2 уровень'!F374</f>
        <v>44.444444444444443</v>
      </c>
      <c r="F238" s="214">
        <f>'2 уровень'!G374</f>
        <v>907.26384000000007</v>
      </c>
      <c r="G238" s="214">
        <f>'2 уровень'!H374</f>
        <v>227</v>
      </c>
      <c r="H238" s="214">
        <f>'2 уровень'!I374</f>
        <v>100.11184</v>
      </c>
      <c r="I238" s="214">
        <f>'2 уровень'!J374</f>
        <v>44.102132158590308</v>
      </c>
      <c r="J238" s="269"/>
      <c r="K238" s="268"/>
      <c r="L238" s="268"/>
      <c r="M238" s="268"/>
      <c r="N238" s="268"/>
      <c r="O238" s="268"/>
      <c r="P238" s="268"/>
      <c r="Q238" s="268"/>
      <c r="R238" s="268"/>
      <c r="S238" s="268"/>
      <c r="T238" s="268"/>
      <c r="U238" s="268"/>
      <c r="V238" s="268"/>
      <c r="W238" s="268"/>
      <c r="X238" s="268"/>
      <c r="Y238" s="268"/>
      <c r="Z238" s="268"/>
      <c r="AA238" s="268"/>
      <c r="AB238" s="268"/>
      <c r="AC238" s="268"/>
      <c r="AD238" s="268"/>
      <c r="AE238" s="268"/>
      <c r="AF238" s="268"/>
      <c r="AG238" s="268"/>
      <c r="AH238" s="268"/>
      <c r="AI238" s="268"/>
      <c r="AJ238" s="268"/>
      <c r="AK238" s="268"/>
      <c r="AL238" s="268"/>
      <c r="AM238" s="268"/>
      <c r="AN238" s="268"/>
      <c r="AO238" s="268"/>
      <c r="AP238" s="268"/>
      <c r="AQ238" s="268"/>
      <c r="AR238" s="268"/>
      <c r="AS238" s="268"/>
      <c r="AT238" s="268"/>
      <c r="AU238" s="268"/>
      <c r="AV238" s="268"/>
      <c r="AW238" s="268"/>
      <c r="AX238" s="268"/>
      <c r="AY238" s="268"/>
      <c r="AZ238" s="268"/>
      <c r="BA238" s="268"/>
      <c r="BB238" s="268"/>
      <c r="BC238" s="268"/>
      <c r="BD238" s="268"/>
      <c r="BE238" s="268"/>
      <c r="BF238" s="268"/>
      <c r="BG238" s="268"/>
      <c r="BH238" s="268"/>
      <c r="BI238" s="268"/>
      <c r="BJ238" s="268"/>
      <c r="BK238" s="268"/>
      <c r="BL238" s="268"/>
      <c r="BM238" s="268"/>
      <c r="BN238" s="268"/>
      <c r="BO238" s="268"/>
      <c r="BP238" s="268"/>
      <c r="BQ238" s="268"/>
      <c r="BR238" s="268"/>
      <c r="BS238" s="268"/>
      <c r="BT238" s="268"/>
      <c r="BU238" s="268"/>
      <c r="BV238" s="268"/>
      <c r="BW238" s="268"/>
      <c r="BX238" s="268"/>
      <c r="BY238" s="268"/>
      <c r="BZ238" s="268"/>
      <c r="CA238" s="268"/>
      <c r="CB238" s="268"/>
      <c r="CC238" s="268"/>
      <c r="CD238" s="268"/>
      <c r="CE238" s="268"/>
      <c r="CF238" s="268"/>
      <c r="CG238" s="268"/>
      <c r="CH238" s="268"/>
      <c r="CI238" s="268"/>
      <c r="CJ238" s="268"/>
      <c r="CK238" s="268"/>
      <c r="CL238" s="268"/>
      <c r="CM238" s="268"/>
      <c r="CN238" s="268"/>
      <c r="CO238" s="268"/>
      <c r="CP238" s="268"/>
      <c r="CQ238" s="268"/>
      <c r="CR238" s="268"/>
      <c r="CS238" s="268"/>
      <c r="CT238" s="268"/>
      <c r="CU238" s="268"/>
      <c r="CV238" s="268"/>
      <c r="CW238" s="268"/>
      <c r="CX238" s="268"/>
      <c r="CY238" s="268"/>
      <c r="CZ238" s="268"/>
      <c r="DA238" s="268"/>
      <c r="DB238" s="268"/>
      <c r="DC238" s="268"/>
      <c r="DD238" s="268"/>
      <c r="DE238" s="268"/>
      <c r="DF238" s="268"/>
      <c r="DG238" s="268"/>
      <c r="DH238" s="268"/>
      <c r="DI238" s="268"/>
      <c r="DJ238" s="268"/>
      <c r="DK238" s="268"/>
      <c r="DL238" s="268"/>
      <c r="DM238" s="268"/>
      <c r="DN238" s="268"/>
      <c r="DO238" s="268"/>
      <c r="DP238" s="268"/>
      <c r="DQ238" s="268"/>
      <c r="DR238" s="268"/>
      <c r="DS238" s="268"/>
      <c r="DT238" s="268"/>
      <c r="DU238" s="268"/>
      <c r="DV238" s="268"/>
      <c r="DW238" s="268"/>
      <c r="DX238" s="268"/>
      <c r="DY238" s="268"/>
      <c r="DZ238" s="268"/>
      <c r="EA238" s="268"/>
      <c r="EB238" s="268"/>
      <c r="EC238" s="268"/>
      <c r="ED238" s="268"/>
      <c r="EE238" s="268"/>
      <c r="EF238" s="268"/>
      <c r="EG238" s="268"/>
      <c r="EH238" s="268"/>
      <c r="EI238" s="268"/>
      <c r="EJ238" s="268"/>
      <c r="EK238" s="268"/>
      <c r="EL238" s="268"/>
      <c r="EM238" s="268"/>
      <c r="EN238" s="268"/>
      <c r="EO238" s="268"/>
      <c r="EP238" s="268"/>
      <c r="EQ238" s="268"/>
      <c r="ER238" s="268"/>
      <c r="ES238" s="268"/>
      <c r="ET238" s="268"/>
      <c r="EU238" s="268"/>
      <c r="EV238" s="268"/>
      <c r="EW238" s="268"/>
      <c r="EX238" s="268"/>
      <c r="EY238" s="268"/>
      <c r="EZ238" s="268"/>
      <c r="FA238" s="268"/>
      <c r="FB238" s="268"/>
      <c r="FC238" s="268"/>
      <c r="FD238" s="268"/>
      <c r="FE238" s="268"/>
      <c r="FF238" s="268"/>
      <c r="FG238" s="268"/>
      <c r="FH238" s="268"/>
      <c r="FI238" s="268"/>
      <c r="FJ238" s="268"/>
      <c r="FK238" s="268"/>
      <c r="FL238" s="268"/>
      <c r="FM238" s="268"/>
      <c r="FN238" s="268"/>
      <c r="FO238" s="268"/>
      <c r="FP238" s="268"/>
      <c r="FQ238" s="268"/>
      <c r="FR238" s="268"/>
      <c r="FS238" s="268"/>
      <c r="FT238" s="268"/>
      <c r="FU238" s="268"/>
      <c r="FV238" s="268"/>
      <c r="FW238" s="268"/>
      <c r="FX238" s="268"/>
      <c r="FY238" s="268"/>
      <c r="FZ238" s="268"/>
      <c r="GA238" s="268"/>
      <c r="GB238" s="268"/>
      <c r="GC238" s="268"/>
    </row>
    <row r="239" spans="1:185" s="202" customFormat="1" ht="30" x14ac:dyDescent="0.25">
      <c r="A239" s="601" t="s">
        <v>123</v>
      </c>
      <c r="B239" s="628">
        <f>'2 уровень'!C375</f>
        <v>10868</v>
      </c>
      <c r="C239" s="628">
        <f>'2 уровень'!D375</f>
        <v>2719</v>
      </c>
      <c r="D239" s="628">
        <f>'2 уровень'!E375</f>
        <v>1247</v>
      </c>
      <c r="E239" s="629">
        <f>'2 уровень'!F375</f>
        <v>45.862449429937477</v>
      </c>
      <c r="F239" s="627">
        <f>'2 уровень'!G375</f>
        <v>19256.557579999997</v>
      </c>
      <c r="G239" s="627">
        <f>'2 уровень'!H375</f>
        <v>4814</v>
      </c>
      <c r="H239" s="627">
        <f>'2 уровень'!I375</f>
        <v>2292.0578900000005</v>
      </c>
      <c r="I239" s="627">
        <f>'2 уровень'!J375</f>
        <v>47.612336726215219</v>
      </c>
      <c r="J239" s="269"/>
      <c r="K239" s="268"/>
      <c r="L239" s="268"/>
      <c r="M239" s="268"/>
      <c r="N239" s="268"/>
      <c r="O239" s="268"/>
      <c r="P239" s="268"/>
      <c r="Q239" s="268"/>
      <c r="R239" s="268"/>
      <c r="S239" s="268"/>
      <c r="T239" s="268"/>
      <c r="U239" s="268"/>
      <c r="V239" s="268"/>
      <c r="W239" s="268"/>
      <c r="X239" s="268"/>
      <c r="Y239" s="268"/>
      <c r="Z239" s="268"/>
      <c r="AA239" s="268"/>
      <c r="AB239" s="268"/>
      <c r="AC239" s="268"/>
      <c r="AD239" s="268"/>
      <c r="AE239" s="268"/>
      <c r="AF239" s="268"/>
      <c r="AG239" s="268"/>
      <c r="AH239" s="268"/>
      <c r="AI239" s="268"/>
      <c r="AJ239" s="268"/>
      <c r="AK239" s="268"/>
      <c r="AL239" s="268"/>
      <c r="AM239" s="268"/>
      <c r="AN239" s="268"/>
      <c r="AO239" s="268"/>
      <c r="AP239" s="268"/>
      <c r="AQ239" s="268"/>
      <c r="AR239" s="268"/>
      <c r="AS239" s="268"/>
      <c r="AT239" s="268"/>
      <c r="AU239" s="268"/>
      <c r="AV239" s="268"/>
      <c r="AW239" s="268"/>
      <c r="AX239" s="268"/>
      <c r="AY239" s="268"/>
      <c r="AZ239" s="268"/>
      <c r="BA239" s="268"/>
      <c r="BB239" s="268"/>
      <c r="BC239" s="268"/>
      <c r="BD239" s="268"/>
      <c r="BE239" s="268"/>
      <c r="BF239" s="268"/>
      <c r="BG239" s="268"/>
      <c r="BH239" s="268"/>
      <c r="BI239" s="268"/>
      <c r="BJ239" s="268"/>
      <c r="BK239" s="268"/>
      <c r="BL239" s="268"/>
      <c r="BM239" s="268"/>
      <c r="BN239" s="268"/>
      <c r="BO239" s="268"/>
      <c r="BP239" s="268"/>
      <c r="BQ239" s="268"/>
      <c r="BR239" s="268"/>
      <c r="BS239" s="268"/>
      <c r="BT239" s="268"/>
      <c r="BU239" s="268"/>
      <c r="BV239" s="268"/>
      <c r="BW239" s="268"/>
      <c r="BX239" s="268"/>
      <c r="BY239" s="268"/>
      <c r="BZ239" s="268"/>
      <c r="CA239" s="268"/>
      <c r="CB239" s="268"/>
      <c r="CC239" s="268"/>
      <c r="CD239" s="268"/>
      <c r="CE239" s="268"/>
      <c r="CF239" s="268"/>
      <c r="CG239" s="268"/>
      <c r="CH239" s="268"/>
      <c r="CI239" s="268"/>
      <c r="CJ239" s="268"/>
      <c r="CK239" s="268"/>
      <c r="CL239" s="268"/>
      <c r="CM239" s="268"/>
      <c r="CN239" s="268"/>
      <c r="CO239" s="268"/>
      <c r="CP239" s="268"/>
      <c r="CQ239" s="268"/>
      <c r="CR239" s="268"/>
      <c r="CS239" s="268"/>
      <c r="CT239" s="268"/>
      <c r="CU239" s="268"/>
      <c r="CV239" s="268"/>
      <c r="CW239" s="268"/>
      <c r="CX239" s="268"/>
      <c r="CY239" s="268"/>
      <c r="CZ239" s="268"/>
      <c r="DA239" s="268"/>
      <c r="DB239" s="268"/>
      <c r="DC239" s="268"/>
      <c r="DD239" s="268"/>
      <c r="DE239" s="268"/>
      <c r="DF239" s="268"/>
      <c r="DG239" s="268"/>
      <c r="DH239" s="268"/>
      <c r="DI239" s="268"/>
      <c r="DJ239" s="268"/>
      <c r="DK239" s="268"/>
      <c r="DL239" s="268"/>
      <c r="DM239" s="268"/>
      <c r="DN239" s="268"/>
      <c r="DO239" s="268"/>
      <c r="DP239" s="268"/>
      <c r="DQ239" s="268"/>
      <c r="DR239" s="268"/>
      <c r="DS239" s="268"/>
      <c r="DT239" s="268"/>
      <c r="DU239" s="268"/>
      <c r="DV239" s="268"/>
      <c r="DW239" s="268"/>
      <c r="DX239" s="268"/>
      <c r="DY239" s="268"/>
      <c r="DZ239" s="268"/>
      <c r="EA239" s="268"/>
      <c r="EB239" s="268"/>
      <c r="EC239" s="268"/>
      <c r="ED239" s="268"/>
      <c r="EE239" s="268"/>
      <c r="EF239" s="268"/>
      <c r="EG239" s="268"/>
      <c r="EH239" s="268"/>
      <c r="EI239" s="268"/>
      <c r="EJ239" s="268"/>
      <c r="EK239" s="268"/>
      <c r="EL239" s="268"/>
      <c r="EM239" s="268"/>
      <c r="EN239" s="268"/>
      <c r="EO239" s="268"/>
      <c r="EP239" s="268"/>
      <c r="EQ239" s="268"/>
      <c r="ER239" s="268"/>
      <c r="ES239" s="268"/>
      <c r="ET239" s="268"/>
      <c r="EU239" s="268"/>
      <c r="EV239" s="268"/>
      <c r="EW239" s="268"/>
      <c r="EX239" s="268"/>
      <c r="EY239" s="268"/>
      <c r="EZ239" s="268"/>
      <c r="FA239" s="268"/>
      <c r="FB239" s="268"/>
      <c r="FC239" s="268"/>
      <c r="FD239" s="268"/>
      <c r="FE239" s="268"/>
      <c r="FF239" s="268"/>
      <c r="FG239" s="268"/>
      <c r="FH239" s="268"/>
      <c r="FI239" s="268"/>
      <c r="FJ239" s="268"/>
      <c r="FK239" s="268"/>
      <c r="FL239" s="268"/>
      <c r="FM239" s="268"/>
      <c r="FN239" s="268"/>
      <c r="FO239" s="268"/>
      <c r="FP239" s="268"/>
      <c r="FQ239" s="268"/>
      <c r="FR239" s="268"/>
      <c r="FS239" s="268"/>
      <c r="FT239" s="268"/>
      <c r="FU239" s="268"/>
      <c r="FV239" s="268"/>
      <c r="FW239" s="268"/>
      <c r="FX239" s="268"/>
      <c r="FY239" s="268"/>
      <c r="FZ239" s="268"/>
      <c r="GA239" s="268"/>
      <c r="GB239" s="268"/>
      <c r="GC239" s="268"/>
    </row>
    <row r="240" spans="1:185" s="202" customFormat="1" ht="30" x14ac:dyDescent="0.25">
      <c r="A240" s="123" t="s">
        <v>119</v>
      </c>
      <c r="B240" s="298">
        <f>'2 уровень'!C376</f>
        <v>3002</v>
      </c>
      <c r="C240" s="298">
        <f>'2 уровень'!D376</f>
        <v>751</v>
      </c>
      <c r="D240" s="298">
        <f>'2 уровень'!E376</f>
        <v>357</v>
      </c>
      <c r="E240" s="299">
        <f>'2 уровень'!F376</f>
        <v>47.536617842876169</v>
      </c>
      <c r="F240" s="214">
        <f>'2 уровень'!G376</f>
        <v>5265.1177399999997</v>
      </c>
      <c r="G240" s="214">
        <f>'2 уровень'!H376</f>
        <v>1316</v>
      </c>
      <c r="H240" s="214">
        <f>'2 уровень'!I376</f>
        <v>622.52903000000003</v>
      </c>
      <c r="I240" s="214">
        <f>'2 уровень'!J376</f>
        <v>47.304637537993919</v>
      </c>
      <c r="J240" s="269"/>
      <c r="K240" s="268"/>
      <c r="L240" s="268"/>
      <c r="M240" s="268"/>
      <c r="N240" s="268"/>
      <c r="O240" s="268"/>
      <c r="P240" s="268"/>
      <c r="Q240" s="268"/>
      <c r="R240" s="268"/>
      <c r="S240" s="268"/>
      <c r="T240" s="268"/>
      <c r="U240" s="268"/>
      <c r="V240" s="268"/>
      <c r="W240" s="268"/>
      <c r="X240" s="268"/>
      <c r="Y240" s="268"/>
      <c r="Z240" s="268"/>
      <c r="AA240" s="268"/>
      <c r="AB240" s="268"/>
      <c r="AC240" s="268"/>
      <c r="AD240" s="268"/>
      <c r="AE240" s="268"/>
      <c r="AF240" s="268"/>
      <c r="AG240" s="268"/>
      <c r="AH240" s="268"/>
      <c r="AI240" s="268"/>
      <c r="AJ240" s="268"/>
      <c r="AK240" s="268"/>
      <c r="AL240" s="268"/>
      <c r="AM240" s="268"/>
      <c r="AN240" s="268"/>
      <c r="AO240" s="268"/>
      <c r="AP240" s="268"/>
      <c r="AQ240" s="268"/>
      <c r="AR240" s="268"/>
      <c r="AS240" s="268"/>
      <c r="AT240" s="268"/>
      <c r="AU240" s="268"/>
      <c r="AV240" s="268"/>
      <c r="AW240" s="268"/>
      <c r="AX240" s="268"/>
      <c r="AY240" s="268"/>
      <c r="AZ240" s="268"/>
      <c r="BA240" s="268"/>
      <c r="BB240" s="268"/>
      <c r="BC240" s="268"/>
      <c r="BD240" s="268"/>
      <c r="BE240" s="268"/>
      <c r="BF240" s="268"/>
      <c r="BG240" s="268"/>
      <c r="BH240" s="268"/>
      <c r="BI240" s="268"/>
      <c r="BJ240" s="268"/>
      <c r="BK240" s="268"/>
      <c r="BL240" s="268"/>
      <c r="BM240" s="268"/>
      <c r="BN240" s="268"/>
      <c r="BO240" s="268"/>
      <c r="BP240" s="268"/>
      <c r="BQ240" s="268"/>
      <c r="BR240" s="268"/>
      <c r="BS240" s="268"/>
      <c r="BT240" s="268"/>
      <c r="BU240" s="268"/>
      <c r="BV240" s="268"/>
      <c r="BW240" s="268"/>
      <c r="BX240" s="268"/>
      <c r="BY240" s="268"/>
      <c r="BZ240" s="268"/>
      <c r="CA240" s="268"/>
      <c r="CB240" s="268"/>
      <c r="CC240" s="268"/>
      <c r="CD240" s="268"/>
      <c r="CE240" s="268"/>
      <c r="CF240" s="268"/>
      <c r="CG240" s="268"/>
      <c r="CH240" s="268"/>
      <c r="CI240" s="268"/>
      <c r="CJ240" s="268"/>
      <c r="CK240" s="268"/>
      <c r="CL240" s="268"/>
      <c r="CM240" s="268"/>
      <c r="CN240" s="268"/>
      <c r="CO240" s="268"/>
      <c r="CP240" s="268"/>
      <c r="CQ240" s="268"/>
      <c r="CR240" s="268"/>
      <c r="CS240" s="268"/>
      <c r="CT240" s="268"/>
      <c r="CU240" s="268"/>
      <c r="CV240" s="268"/>
      <c r="CW240" s="268"/>
      <c r="CX240" s="268"/>
      <c r="CY240" s="268"/>
      <c r="CZ240" s="268"/>
      <c r="DA240" s="268"/>
      <c r="DB240" s="268"/>
      <c r="DC240" s="268"/>
      <c r="DD240" s="268"/>
      <c r="DE240" s="268"/>
      <c r="DF240" s="268"/>
      <c r="DG240" s="268"/>
      <c r="DH240" s="268"/>
      <c r="DI240" s="268"/>
      <c r="DJ240" s="268"/>
      <c r="DK240" s="268"/>
      <c r="DL240" s="268"/>
      <c r="DM240" s="268"/>
      <c r="DN240" s="268"/>
      <c r="DO240" s="268"/>
      <c r="DP240" s="268"/>
      <c r="DQ240" s="268"/>
      <c r="DR240" s="268"/>
      <c r="DS240" s="268"/>
      <c r="DT240" s="268"/>
      <c r="DU240" s="268"/>
      <c r="DV240" s="268"/>
      <c r="DW240" s="268"/>
      <c r="DX240" s="268"/>
      <c r="DY240" s="268"/>
      <c r="DZ240" s="268"/>
      <c r="EA240" s="268"/>
      <c r="EB240" s="268"/>
      <c r="EC240" s="268"/>
      <c r="ED240" s="268"/>
      <c r="EE240" s="268"/>
      <c r="EF240" s="268"/>
      <c r="EG240" s="268"/>
      <c r="EH240" s="268"/>
      <c r="EI240" s="268"/>
      <c r="EJ240" s="268"/>
      <c r="EK240" s="268"/>
      <c r="EL240" s="268"/>
      <c r="EM240" s="268"/>
      <c r="EN240" s="268"/>
      <c r="EO240" s="268"/>
      <c r="EP240" s="268"/>
      <c r="EQ240" s="268"/>
      <c r="ER240" s="268"/>
      <c r="ES240" s="268"/>
      <c r="ET240" s="268"/>
      <c r="EU240" s="268"/>
      <c r="EV240" s="268"/>
      <c r="EW240" s="268"/>
      <c r="EX240" s="268"/>
      <c r="EY240" s="268"/>
      <c r="EZ240" s="268"/>
      <c r="FA240" s="268"/>
      <c r="FB240" s="268"/>
      <c r="FC240" s="268"/>
      <c r="FD240" s="268"/>
      <c r="FE240" s="268"/>
      <c r="FF240" s="268"/>
      <c r="FG240" s="268"/>
      <c r="FH240" s="268"/>
      <c r="FI240" s="268"/>
      <c r="FJ240" s="268"/>
      <c r="FK240" s="268"/>
      <c r="FL240" s="268"/>
      <c r="FM240" s="268"/>
      <c r="FN240" s="268"/>
      <c r="FO240" s="268"/>
      <c r="FP240" s="268"/>
      <c r="FQ240" s="268"/>
      <c r="FR240" s="268"/>
      <c r="FS240" s="268"/>
      <c r="FT240" s="268"/>
      <c r="FU240" s="268"/>
      <c r="FV240" s="268"/>
      <c r="FW240" s="268"/>
      <c r="FX240" s="268"/>
      <c r="FY240" s="268"/>
      <c r="FZ240" s="268"/>
      <c r="GA240" s="268"/>
      <c r="GB240" s="268"/>
      <c r="GC240" s="268"/>
    </row>
    <row r="241" spans="1:185" s="202" customFormat="1" ht="60" x14ac:dyDescent="0.25">
      <c r="A241" s="123" t="s">
        <v>86</v>
      </c>
      <c r="B241" s="298">
        <f>'2 уровень'!C377</f>
        <v>4050</v>
      </c>
      <c r="C241" s="298">
        <f>'2 уровень'!D377</f>
        <v>1013</v>
      </c>
      <c r="D241" s="298">
        <f>'2 уровень'!E377</f>
        <v>524</v>
      </c>
      <c r="E241" s="299">
        <f>'2 уровень'!F377</f>
        <v>51.727541954590329</v>
      </c>
      <c r="F241" s="214">
        <f>'2 уровень'!G377</f>
        <v>9997.15</v>
      </c>
      <c r="G241" s="214">
        <f>'2 уровень'!H377</f>
        <v>2499</v>
      </c>
      <c r="H241" s="214">
        <f>'2 уровень'!I377</f>
        <v>1318.6615200000001</v>
      </c>
      <c r="I241" s="214">
        <f>'2 уровень'!J377</f>
        <v>52.767567827130854</v>
      </c>
      <c r="J241" s="269"/>
      <c r="K241" s="268"/>
      <c r="L241" s="268"/>
      <c r="M241" s="268"/>
      <c r="N241" s="268"/>
      <c r="O241" s="268"/>
      <c r="P241" s="268"/>
      <c r="Q241" s="268"/>
      <c r="R241" s="268"/>
      <c r="S241" s="268"/>
      <c r="T241" s="268"/>
      <c r="U241" s="268"/>
      <c r="V241" s="268"/>
      <c r="W241" s="268"/>
      <c r="X241" s="268"/>
      <c r="Y241" s="268"/>
      <c r="Z241" s="268"/>
      <c r="AA241" s="268"/>
      <c r="AB241" s="268"/>
      <c r="AC241" s="268"/>
      <c r="AD241" s="268"/>
      <c r="AE241" s="268"/>
      <c r="AF241" s="268"/>
      <c r="AG241" s="268"/>
      <c r="AH241" s="268"/>
      <c r="AI241" s="268"/>
      <c r="AJ241" s="268"/>
      <c r="AK241" s="268"/>
      <c r="AL241" s="268"/>
      <c r="AM241" s="268"/>
      <c r="AN241" s="268"/>
      <c r="AO241" s="268"/>
      <c r="AP241" s="268"/>
      <c r="AQ241" s="268"/>
      <c r="AR241" s="268"/>
      <c r="AS241" s="268"/>
      <c r="AT241" s="268"/>
      <c r="AU241" s="268"/>
      <c r="AV241" s="268"/>
      <c r="AW241" s="268"/>
      <c r="AX241" s="268"/>
      <c r="AY241" s="268"/>
      <c r="AZ241" s="268"/>
      <c r="BA241" s="268"/>
      <c r="BB241" s="268"/>
      <c r="BC241" s="268"/>
      <c r="BD241" s="268"/>
      <c r="BE241" s="268"/>
      <c r="BF241" s="268"/>
      <c r="BG241" s="268"/>
      <c r="BH241" s="268"/>
      <c r="BI241" s="268"/>
      <c r="BJ241" s="268"/>
      <c r="BK241" s="268"/>
      <c r="BL241" s="268"/>
      <c r="BM241" s="268"/>
      <c r="BN241" s="268"/>
      <c r="BO241" s="268"/>
      <c r="BP241" s="268"/>
      <c r="BQ241" s="268"/>
      <c r="BR241" s="268"/>
      <c r="BS241" s="268"/>
      <c r="BT241" s="268"/>
      <c r="BU241" s="268"/>
      <c r="BV241" s="268"/>
      <c r="BW241" s="268"/>
      <c r="BX241" s="268"/>
      <c r="BY241" s="268"/>
      <c r="BZ241" s="268"/>
      <c r="CA241" s="268"/>
      <c r="CB241" s="268"/>
      <c r="CC241" s="268"/>
      <c r="CD241" s="268"/>
      <c r="CE241" s="268"/>
      <c r="CF241" s="268"/>
      <c r="CG241" s="268"/>
      <c r="CH241" s="268"/>
      <c r="CI241" s="268"/>
      <c r="CJ241" s="268"/>
      <c r="CK241" s="268"/>
      <c r="CL241" s="268"/>
      <c r="CM241" s="268"/>
      <c r="CN241" s="268"/>
      <c r="CO241" s="268"/>
      <c r="CP241" s="268"/>
      <c r="CQ241" s="268"/>
      <c r="CR241" s="268"/>
      <c r="CS241" s="268"/>
      <c r="CT241" s="268"/>
      <c r="CU241" s="268"/>
      <c r="CV241" s="268"/>
      <c r="CW241" s="268"/>
      <c r="CX241" s="268"/>
      <c r="CY241" s="268"/>
      <c r="CZ241" s="268"/>
      <c r="DA241" s="268"/>
      <c r="DB241" s="268"/>
      <c r="DC241" s="268"/>
      <c r="DD241" s="268"/>
      <c r="DE241" s="268"/>
      <c r="DF241" s="268"/>
      <c r="DG241" s="268"/>
      <c r="DH241" s="268"/>
      <c r="DI241" s="268"/>
      <c r="DJ241" s="268"/>
      <c r="DK241" s="268"/>
      <c r="DL241" s="268"/>
      <c r="DM241" s="268"/>
      <c r="DN241" s="268"/>
      <c r="DO241" s="268"/>
      <c r="DP241" s="268"/>
      <c r="DQ241" s="268"/>
      <c r="DR241" s="268"/>
      <c r="DS241" s="268"/>
      <c r="DT241" s="268"/>
      <c r="DU241" s="268"/>
      <c r="DV241" s="268"/>
      <c r="DW241" s="268"/>
      <c r="DX241" s="268"/>
      <c r="DY241" s="268"/>
      <c r="DZ241" s="268"/>
      <c r="EA241" s="268"/>
      <c r="EB241" s="268"/>
      <c r="EC241" s="268"/>
      <c r="ED241" s="268"/>
      <c r="EE241" s="268"/>
      <c r="EF241" s="268"/>
      <c r="EG241" s="268"/>
      <c r="EH241" s="268"/>
      <c r="EI241" s="268"/>
      <c r="EJ241" s="268"/>
      <c r="EK241" s="268"/>
      <c r="EL241" s="268"/>
      <c r="EM241" s="268"/>
      <c r="EN241" s="268"/>
      <c r="EO241" s="268"/>
      <c r="EP241" s="268"/>
      <c r="EQ241" s="268"/>
      <c r="ER241" s="268"/>
      <c r="ES241" s="268"/>
      <c r="ET241" s="268"/>
      <c r="EU241" s="268"/>
      <c r="EV241" s="268"/>
      <c r="EW241" s="268"/>
      <c r="EX241" s="268"/>
      <c r="EY241" s="268"/>
      <c r="EZ241" s="268"/>
      <c r="FA241" s="268"/>
      <c r="FB241" s="268"/>
      <c r="FC241" s="268"/>
      <c r="FD241" s="268"/>
      <c r="FE241" s="268"/>
      <c r="FF241" s="268"/>
      <c r="FG241" s="268"/>
      <c r="FH241" s="268"/>
      <c r="FI241" s="268"/>
      <c r="FJ241" s="268"/>
      <c r="FK241" s="268"/>
      <c r="FL241" s="268"/>
      <c r="FM241" s="268"/>
      <c r="FN241" s="268"/>
      <c r="FO241" s="268"/>
      <c r="FP241" s="268"/>
      <c r="FQ241" s="268"/>
      <c r="FR241" s="268"/>
      <c r="FS241" s="268"/>
      <c r="FT241" s="268"/>
      <c r="FU241" s="268"/>
      <c r="FV241" s="268"/>
      <c r="FW241" s="268"/>
      <c r="FX241" s="268"/>
      <c r="FY241" s="268"/>
      <c r="FZ241" s="268"/>
      <c r="GA241" s="268"/>
      <c r="GB241" s="268"/>
      <c r="GC241" s="268"/>
    </row>
    <row r="242" spans="1:185" s="202" customFormat="1" ht="45" x14ac:dyDescent="0.25">
      <c r="A242" s="123" t="s">
        <v>120</v>
      </c>
      <c r="B242" s="298">
        <f>'2 уровень'!C378</f>
        <v>2160</v>
      </c>
      <c r="C242" s="298">
        <f>'2 уровень'!D378</f>
        <v>540</v>
      </c>
      <c r="D242" s="298">
        <f>'2 уровень'!E378</f>
        <v>358</v>
      </c>
      <c r="E242" s="299">
        <f>'2 уровень'!F378</f>
        <v>66.296296296296305</v>
      </c>
      <c r="F242" s="214">
        <f>'2 уровень'!G378</f>
        <v>2183.7600000000002</v>
      </c>
      <c r="G242" s="214">
        <f>'2 уровень'!H378</f>
        <v>546</v>
      </c>
      <c r="H242" s="214">
        <f>'2 уровень'!I378</f>
        <v>344.78181999999993</v>
      </c>
      <c r="I242" s="214">
        <f>'2 уровень'!J378</f>
        <v>63.146853479853469</v>
      </c>
      <c r="J242" s="269"/>
      <c r="K242" s="268"/>
      <c r="L242" s="268"/>
      <c r="M242" s="268"/>
      <c r="N242" s="268"/>
      <c r="O242" s="268"/>
      <c r="P242" s="268"/>
      <c r="Q242" s="268"/>
      <c r="R242" s="268"/>
      <c r="S242" s="268"/>
      <c r="T242" s="268"/>
      <c r="U242" s="268"/>
      <c r="V242" s="268"/>
      <c r="W242" s="268"/>
      <c r="X242" s="268"/>
      <c r="Y242" s="268"/>
      <c r="Z242" s="268"/>
      <c r="AA242" s="268"/>
      <c r="AB242" s="268"/>
      <c r="AC242" s="268"/>
      <c r="AD242" s="268"/>
      <c r="AE242" s="268"/>
      <c r="AF242" s="268"/>
      <c r="AG242" s="268"/>
      <c r="AH242" s="268"/>
      <c r="AI242" s="268"/>
      <c r="AJ242" s="268"/>
      <c r="AK242" s="268"/>
      <c r="AL242" s="268"/>
      <c r="AM242" s="268"/>
      <c r="AN242" s="268"/>
      <c r="AO242" s="268"/>
      <c r="AP242" s="268"/>
      <c r="AQ242" s="268"/>
      <c r="AR242" s="268"/>
      <c r="AS242" s="268"/>
      <c r="AT242" s="268"/>
      <c r="AU242" s="268"/>
      <c r="AV242" s="268"/>
      <c r="AW242" s="268"/>
      <c r="AX242" s="268"/>
      <c r="AY242" s="268"/>
      <c r="AZ242" s="268"/>
      <c r="BA242" s="268"/>
      <c r="BB242" s="268"/>
      <c r="BC242" s="268"/>
      <c r="BD242" s="268"/>
      <c r="BE242" s="268"/>
      <c r="BF242" s="268"/>
      <c r="BG242" s="268"/>
      <c r="BH242" s="268"/>
      <c r="BI242" s="268"/>
      <c r="BJ242" s="268"/>
      <c r="BK242" s="268"/>
      <c r="BL242" s="268"/>
      <c r="BM242" s="268"/>
      <c r="BN242" s="268"/>
      <c r="BO242" s="268"/>
      <c r="BP242" s="268"/>
      <c r="BQ242" s="268"/>
      <c r="BR242" s="268"/>
      <c r="BS242" s="268"/>
      <c r="BT242" s="268"/>
      <c r="BU242" s="268"/>
      <c r="BV242" s="268"/>
      <c r="BW242" s="268"/>
      <c r="BX242" s="268"/>
      <c r="BY242" s="268"/>
      <c r="BZ242" s="268"/>
      <c r="CA242" s="268"/>
      <c r="CB242" s="268"/>
      <c r="CC242" s="268"/>
      <c r="CD242" s="268"/>
      <c r="CE242" s="268"/>
      <c r="CF242" s="268"/>
      <c r="CG242" s="268"/>
      <c r="CH242" s="268"/>
      <c r="CI242" s="268"/>
      <c r="CJ242" s="268"/>
      <c r="CK242" s="268"/>
      <c r="CL242" s="268"/>
      <c r="CM242" s="268"/>
      <c r="CN242" s="268"/>
      <c r="CO242" s="268"/>
      <c r="CP242" s="268"/>
      <c r="CQ242" s="268"/>
      <c r="CR242" s="268"/>
      <c r="CS242" s="268"/>
      <c r="CT242" s="268"/>
      <c r="CU242" s="268"/>
      <c r="CV242" s="268"/>
      <c r="CW242" s="268"/>
      <c r="CX242" s="268"/>
      <c r="CY242" s="268"/>
      <c r="CZ242" s="268"/>
      <c r="DA242" s="268"/>
      <c r="DB242" s="268"/>
      <c r="DC242" s="268"/>
      <c r="DD242" s="268"/>
      <c r="DE242" s="268"/>
      <c r="DF242" s="268"/>
      <c r="DG242" s="268"/>
      <c r="DH242" s="268"/>
      <c r="DI242" s="268"/>
      <c r="DJ242" s="268"/>
      <c r="DK242" s="268"/>
      <c r="DL242" s="268"/>
      <c r="DM242" s="268"/>
      <c r="DN242" s="268"/>
      <c r="DO242" s="268"/>
      <c r="DP242" s="268"/>
      <c r="DQ242" s="268"/>
      <c r="DR242" s="268"/>
      <c r="DS242" s="268"/>
      <c r="DT242" s="268"/>
      <c r="DU242" s="268"/>
      <c r="DV242" s="268"/>
      <c r="DW242" s="268"/>
      <c r="DX242" s="268"/>
      <c r="DY242" s="268"/>
      <c r="DZ242" s="268"/>
      <c r="EA242" s="268"/>
      <c r="EB242" s="268"/>
      <c r="EC242" s="268"/>
      <c r="ED242" s="268"/>
      <c r="EE242" s="268"/>
      <c r="EF242" s="268"/>
      <c r="EG242" s="268"/>
      <c r="EH242" s="268"/>
      <c r="EI242" s="268"/>
      <c r="EJ242" s="268"/>
      <c r="EK242" s="268"/>
      <c r="EL242" s="268"/>
      <c r="EM242" s="268"/>
      <c r="EN242" s="268"/>
      <c r="EO242" s="268"/>
      <c r="EP242" s="268"/>
      <c r="EQ242" s="268"/>
      <c r="ER242" s="268"/>
      <c r="ES242" s="268"/>
      <c r="ET242" s="268"/>
      <c r="EU242" s="268"/>
      <c r="EV242" s="268"/>
      <c r="EW242" s="268"/>
      <c r="EX242" s="268"/>
      <c r="EY242" s="268"/>
      <c r="EZ242" s="268"/>
      <c r="FA242" s="268"/>
      <c r="FB242" s="268"/>
      <c r="FC242" s="268"/>
      <c r="FD242" s="268"/>
      <c r="FE242" s="268"/>
      <c r="FF242" s="268"/>
      <c r="FG242" s="268"/>
      <c r="FH242" s="268"/>
      <c r="FI242" s="268"/>
      <c r="FJ242" s="268"/>
      <c r="FK242" s="268"/>
      <c r="FL242" s="268"/>
      <c r="FM242" s="268"/>
      <c r="FN242" s="268"/>
      <c r="FO242" s="268"/>
      <c r="FP242" s="268"/>
      <c r="FQ242" s="268"/>
      <c r="FR242" s="268"/>
      <c r="FS242" s="268"/>
      <c r="FT242" s="268"/>
      <c r="FU242" s="268"/>
      <c r="FV242" s="268"/>
      <c r="FW242" s="268"/>
      <c r="FX242" s="268"/>
      <c r="FY242" s="268"/>
      <c r="FZ242" s="268"/>
      <c r="GA242" s="268"/>
      <c r="GB242" s="268"/>
      <c r="GC242" s="268"/>
    </row>
    <row r="243" spans="1:185" s="202" customFormat="1" ht="30" x14ac:dyDescent="0.25">
      <c r="A243" s="123" t="s">
        <v>87</v>
      </c>
      <c r="B243" s="298">
        <f>'2 уровень'!C379</f>
        <v>170</v>
      </c>
      <c r="C243" s="298">
        <f>'2 уровень'!D379</f>
        <v>43</v>
      </c>
      <c r="D243" s="298">
        <f>'2 уровень'!E379</f>
        <v>0</v>
      </c>
      <c r="E243" s="299">
        <f>'2 уровень'!F379</f>
        <v>0</v>
      </c>
      <c r="F243" s="214">
        <f>'2 уровень'!G379</f>
        <v>680.14449999999999</v>
      </c>
      <c r="G243" s="214">
        <f>'2 уровень'!H379</f>
        <v>170</v>
      </c>
      <c r="H243" s="214">
        <f>'2 уровень'!I379</f>
        <v>0</v>
      </c>
      <c r="I243" s="214">
        <f>'2 уровень'!J379</f>
        <v>0</v>
      </c>
      <c r="J243" s="269"/>
      <c r="K243" s="268"/>
      <c r="L243" s="268"/>
      <c r="M243" s="268"/>
      <c r="N243" s="268"/>
      <c r="O243" s="268"/>
      <c r="P243" s="268"/>
      <c r="Q243" s="268"/>
      <c r="R243" s="268"/>
      <c r="S243" s="268"/>
      <c r="T243" s="268"/>
      <c r="U243" s="268"/>
      <c r="V243" s="268"/>
      <c r="W243" s="268"/>
      <c r="X243" s="268"/>
      <c r="Y243" s="268"/>
      <c r="Z243" s="268"/>
      <c r="AA243" s="268"/>
      <c r="AB243" s="268"/>
      <c r="AC243" s="268"/>
      <c r="AD243" s="268"/>
      <c r="AE243" s="268"/>
      <c r="AF243" s="268"/>
      <c r="AG243" s="268"/>
      <c r="AH243" s="268"/>
      <c r="AI243" s="268"/>
      <c r="AJ243" s="268"/>
      <c r="AK243" s="268"/>
      <c r="AL243" s="268"/>
      <c r="AM243" s="268"/>
      <c r="AN243" s="268"/>
      <c r="AO243" s="268"/>
      <c r="AP243" s="268"/>
      <c r="AQ243" s="268"/>
      <c r="AR243" s="268"/>
      <c r="AS243" s="268"/>
      <c r="AT243" s="268"/>
      <c r="AU243" s="268"/>
      <c r="AV243" s="268"/>
      <c r="AW243" s="268"/>
      <c r="AX243" s="268"/>
      <c r="AY243" s="268"/>
      <c r="AZ243" s="268"/>
      <c r="BA243" s="268"/>
      <c r="BB243" s="268"/>
      <c r="BC243" s="268"/>
      <c r="BD243" s="268"/>
      <c r="BE243" s="268"/>
      <c r="BF243" s="268"/>
      <c r="BG243" s="268"/>
      <c r="BH243" s="268"/>
      <c r="BI243" s="268"/>
      <c r="BJ243" s="268"/>
      <c r="BK243" s="268"/>
      <c r="BL243" s="268"/>
      <c r="BM243" s="268"/>
      <c r="BN243" s="268"/>
      <c r="BO243" s="268"/>
      <c r="BP243" s="268"/>
      <c r="BQ243" s="268"/>
      <c r="BR243" s="268"/>
      <c r="BS243" s="268"/>
      <c r="BT243" s="268"/>
      <c r="BU243" s="268"/>
      <c r="BV243" s="268"/>
      <c r="BW243" s="268"/>
      <c r="BX243" s="268"/>
      <c r="BY243" s="268"/>
      <c r="BZ243" s="268"/>
      <c r="CA243" s="268"/>
      <c r="CB243" s="268"/>
      <c r="CC243" s="268"/>
      <c r="CD243" s="268"/>
      <c r="CE243" s="268"/>
      <c r="CF243" s="268"/>
      <c r="CG243" s="268"/>
      <c r="CH243" s="268"/>
      <c r="CI243" s="268"/>
      <c r="CJ243" s="268"/>
      <c r="CK243" s="268"/>
      <c r="CL243" s="268"/>
      <c r="CM243" s="268"/>
      <c r="CN243" s="268"/>
      <c r="CO243" s="268"/>
      <c r="CP243" s="268"/>
      <c r="CQ243" s="268"/>
      <c r="CR243" s="268"/>
      <c r="CS243" s="268"/>
      <c r="CT243" s="268"/>
      <c r="CU243" s="268"/>
      <c r="CV243" s="268"/>
      <c r="CW243" s="268"/>
      <c r="CX243" s="268"/>
      <c r="CY243" s="268"/>
      <c r="CZ243" s="268"/>
      <c r="DA243" s="268"/>
      <c r="DB243" s="268"/>
      <c r="DC243" s="268"/>
      <c r="DD243" s="268"/>
      <c r="DE243" s="268"/>
      <c r="DF243" s="268"/>
      <c r="DG243" s="268"/>
      <c r="DH243" s="268"/>
      <c r="DI243" s="268"/>
      <c r="DJ243" s="268"/>
      <c r="DK243" s="268"/>
      <c r="DL243" s="268"/>
      <c r="DM243" s="268"/>
      <c r="DN243" s="268"/>
      <c r="DO243" s="268"/>
      <c r="DP243" s="268"/>
      <c r="DQ243" s="268"/>
      <c r="DR243" s="268"/>
      <c r="DS243" s="268"/>
      <c r="DT243" s="268"/>
      <c r="DU243" s="268"/>
      <c r="DV243" s="268"/>
      <c r="DW243" s="268"/>
      <c r="DX243" s="268"/>
      <c r="DY243" s="268"/>
      <c r="DZ243" s="268"/>
      <c r="EA243" s="268"/>
      <c r="EB243" s="268"/>
      <c r="EC243" s="268"/>
      <c r="ED243" s="268"/>
      <c r="EE243" s="268"/>
      <c r="EF243" s="268"/>
      <c r="EG243" s="268"/>
      <c r="EH243" s="268"/>
      <c r="EI243" s="268"/>
      <c r="EJ243" s="268"/>
      <c r="EK243" s="268"/>
      <c r="EL243" s="268"/>
      <c r="EM243" s="268"/>
      <c r="EN243" s="268"/>
      <c r="EO243" s="268"/>
      <c r="EP243" s="268"/>
      <c r="EQ243" s="268"/>
      <c r="ER243" s="268"/>
      <c r="ES243" s="268"/>
      <c r="ET243" s="268"/>
      <c r="EU243" s="268"/>
      <c r="EV243" s="268"/>
      <c r="EW243" s="268"/>
      <c r="EX243" s="268"/>
      <c r="EY243" s="268"/>
      <c r="EZ243" s="268"/>
      <c r="FA243" s="268"/>
      <c r="FB243" s="268"/>
      <c r="FC243" s="268"/>
      <c r="FD243" s="268"/>
      <c r="FE243" s="268"/>
      <c r="FF243" s="268"/>
      <c r="FG243" s="268"/>
      <c r="FH243" s="268"/>
      <c r="FI243" s="268"/>
      <c r="FJ243" s="268"/>
      <c r="FK243" s="268"/>
      <c r="FL243" s="268"/>
      <c r="FM243" s="268"/>
      <c r="FN243" s="268"/>
      <c r="FO243" s="268"/>
      <c r="FP243" s="268"/>
      <c r="FQ243" s="268"/>
      <c r="FR243" s="268"/>
      <c r="FS243" s="268"/>
      <c r="FT243" s="268"/>
      <c r="FU243" s="268"/>
      <c r="FV243" s="268"/>
      <c r="FW243" s="268"/>
      <c r="FX243" s="268"/>
      <c r="FY243" s="268"/>
      <c r="FZ243" s="268"/>
      <c r="GA243" s="268"/>
      <c r="GB243" s="268"/>
      <c r="GC243" s="268"/>
    </row>
    <row r="244" spans="1:185" s="202" customFormat="1" ht="30" x14ac:dyDescent="0.25">
      <c r="A244" s="123" t="s">
        <v>88</v>
      </c>
      <c r="B244" s="298">
        <f>'2 уровень'!C380</f>
        <v>1486</v>
      </c>
      <c r="C244" s="298">
        <f>'2 уровень'!D380</f>
        <v>372</v>
      </c>
      <c r="D244" s="298">
        <f>'2 уровень'!E380</f>
        <v>8</v>
      </c>
      <c r="E244" s="299">
        <f>'2 уровень'!F380</f>
        <v>2.1505376344086025</v>
      </c>
      <c r="F244" s="214">
        <f>'2 уровень'!G380</f>
        <v>1130.38534</v>
      </c>
      <c r="G244" s="214">
        <f>'2 уровень'!H380</f>
        <v>283</v>
      </c>
      <c r="H244" s="214">
        <f>'2 уровень'!I380</f>
        <v>6.0855200000000007</v>
      </c>
      <c r="I244" s="214">
        <f>'2 уровень'!J380</f>
        <v>2.150360424028269</v>
      </c>
      <c r="J244" s="269"/>
      <c r="K244" s="268"/>
      <c r="L244" s="268"/>
      <c r="M244" s="268"/>
      <c r="N244" s="268"/>
      <c r="O244" s="268"/>
      <c r="P244" s="268"/>
      <c r="Q244" s="268"/>
      <c r="R244" s="268"/>
      <c r="S244" s="268"/>
      <c r="T244" s="268"/>
      <c r="U244" s="268"/>
      <c r="V244" s="268"/>
      <c r="W244" s="268"/>
      <c r="X244" s="268"/>
      <c r="Y244" s="268"/>
      <c r="Z244" s="268"/>
      <c r="AA244" s="268"/>
      <c r="AB244" s="268"/>
      <c r="AC244" s="268"/>
      <c r="AD244" s="268"/>
      <c r="AE244" s="268"/>
      <c r="AF244" s="268"/>
      <c r="AG244" s="268"/>
      <c r="AH244" s="268"/>
      <c r="AI244" s="268"/>
      <c r="AJ244" s="268"/>
      <c r="AK244" s="268"/>
      <c r="AL244" s="268"/>
      <c r="AM244" s="268"/>
      <c r="AN244" s="268"/>
      <c r="AO244" s="268"/>
      <c r="AP244" s="268"/>
      <c r="AQ244" s="268"/>
      <c r="AR244" s="268"/>
      <c r="AS244" s="268"/>
      <c r="AT244" s="268"/>
      <c r="AU244" s="268"/>
      <c r="AV244" s="268"/>
      <c r="AW244" s="268"/>
      <c r="AX244" s="268"/>
      <c r="AY244" s="268"/>
      <c r="AZ244" s="268"/>
      <c r="BA244" s="268"/>
      <c r="BB244" s="268"/>
      <c r="BC244" s="268"/>
      <c r="BD244" s="268"/>
      <c r="BE244" s="268"/>
      <c r="BF244" s="268"/>
      <c r="BG244" s="268"/>
      <c r="BH244" s="268"/>
      <c r="BI244" s="268"/>
      <c r="BJ244" s="268"/>
      <c r="BK244" s="268"/>
      <c r="BL244" s="268"/>
      <c r="BM244" s="268"/>
      <c r="BN244" s="268"/>
      <c r="BO244" s="268"/>
      <c r="BP244" s="268"/>
      <c r="BQ244" s="268"/>
      <c r="BR244" s="268"/>
      <c r="BS244" s="268"/>
      <c r="BT244" s="268"/>
      <c r="BU244" s="268"/>
      <c r="BV244" s="268"/>
      <c r="BW244" s="268"/>
      <c r="BX244" s="268"/>
      <c r="BY244" s="268"/>
      <c r="BZ244" s="268"/>
      <c r="CA244" s="268"/>
      <c r="CB244" s="268"/>
      <c r="CC244" s="268"/>
      <c r="CD244" s="268"/>
      <c r="CE244" s="268"/>
      <c r="CF244" s="268"/>
      <c r="CG244" s="268"/>
      <c r="CH244" s="268"/>
      <c r="CI244" s="268"/>
      <c r="CJ244" s="268"/>
      <c r="CK244" s="268"/>
      <c r="CL244" s="268"/>
      <c r="CM244" s="268"/>
      <c r="CN244" s="268"/>
      <c r="CO244" s="268"/>
      <c r="CP244" s="268"/>
      <c r="CQ244" s="268"/>
      <c r="CR244" s="268"/>
      <c r="CS244" s="268"/>
      <c r="CT244" s="268"/>
      <c r="CU244" s="268"/>
      <c r="CV244" s="268"/>
      <c r="CW244" s="268"/>
      <c r="CX244" s="268"/>
      <c r="CY244" s="268"/>
      <c r="CZ244" s="268"/>
      <c r="DA244" s="268"/>
      <c r="DB244" s="268"/>
      <c r="DC244" s="268"/>
      <c r="DD244" s="268"/>
      <c r="DE244" s="268"/>
      <c r="DF244" s="268"/>
      <c r="DG244" s="268"/>
      <c r="DH244" s="268"/>
      <c r="DI244" s="268"/>
      <c r="DJ244" s="268"/>
      <c r="DK244" s="268"/>
      <c r="DL244" s="268"/>
      <c r="DM244" s="268"/>
      <c r="DN244" s="268"/>
      <c r="DO244" s="268"/>
      <c r="DP244" s="268"/>
      <c r="DQ244" s="268"/>
      <c r="DR244" s="268"/>
      <c r="DS244" s="268"/>
      <c r="DT244" s="268"/>
      <c r="DU244" s="268"/>
      <c r="DV244" s="268"/>
      <c r="DW244" s="268"/>
      <c r="DX244" s="268"/>
      <c r="DY244" s="268"/>
      <c r="DZ244" s="268"/>
      <c r="EA244" s="268"/>
      <c r="EB244" s="268"/>
      <c r="EC244" s="268"/>
      <c r="ED244" s="268"/>
      <c r="EE244" s="268"/>
      <c r="EF244" s="268"/>
      <c r="EG244" s="268"/>
      <c r="EH244" s="268"/>
      <c r="EI244" s="268"/>
      <c r="EJ244" s="268"/>
      <c r="EK244" s="268"/>
      <c r="EL244" s="268"/>
      <c r="EM244" s="268"/>
      <c r="EN244" s="268"/>
      <c r="EO244" s="268"/>
      <c r="EP244" s="268"/>
      <c r="EQ244" s="268"/>
      <c r="ER244" s="268"/>
      <c r="ES244" s="268"/>
      <c r="ET244" s="268"/>
      <c r="EU244" s="268"/>
      <c r="EV244" s="268"/>
      <c r="EW244" s="268"/>
      <c r="EX244" s="268"/>
      <c r="EY244" s="268"/>
      <c r="EZ244" s="268"/>
      <c r="FA244" s="268"/>
      <c r="FB244" s="268"/>
      <c r="FC244" s="268"/>
      <c r="FD244" s="268"/>
      <c r="FE244" s="268"/>
      <c r="FF244" s="268"/>
      <c r="FG244" s="268"/>
      <c r="FH244" s="268"/>
      <c r="FI244" s="268"/>
      <c r="FJ244" s="268"/>
      <c r="FK244" s="268"/>
      <c r="FL244" s="268"/>
      <c r="FM244" s="268"/>
      <c r="FN244" s="268"/>
      <c r="FO244" s="268"/>
      <c r="FP244" s="268"/>
      <c r="FQ244" s="268"/>
      <c r="FR244" s="268"/>
      <c r="FS244" s="268"/>
      <c r="FT244" s="268"/>
      <c r="FU244" s="268"/>
      <c r="FV244" s="268"/>
      <c r="FW244" s="268"/>
      <c r="FX244" s="268"/>
      <c r="FY244" s="268"/>
      <c r="FZ244" s="268"/>
      <c r="GA244" s="268"/>
      <c r="GB244" s="268"/>
      <c r="GC244" s="268"/>
    </row>
    <row r="245" spans="1:185" s="202" customFormat="1" ht="30" x14ac:dyDescent="0.25">
      <c r="A245" s="123" t="s">
        <v>139</v>
      </c>
      <c r="B245" s="298">
        <f>'2 уровень'!C381</f>
        <v>12099</v>
      </c>
      <c r="C245" s="298">
        <f>'2 уровень'!D381</f>
        <v>3025</v>
      </c>
      <c r="D245" s="298">
        <f>'2 уровень'!E381</f>
        <v>0</v>
      </c>
      <c r="E245" s="299">
        <f>'2 уровень'!F381</f>
        <v>0</v>
      </c>
      <c r="F245" s="214">
        <f>'2 уровень'!G381</f>
        <v>9333.8945399999993</v>
      </c>
      <c r="G245" s="214">
        <f>'2 уровень'!H381</f>
        <v>2333</v>
      </c>
      <c r="H245" s="214">
        <f>'2 уровень'!I381</f>
        <v>0</v>
      </c>
      <c r="I245" s="214">
        <f>'2 уровень'!J381</f>
        <v>0</v>
      </c>
      <c r="J245" s="269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8"/>
      <c r="V245" s="268"/>
      <c r="W245" s="268"/>
      <c r="X245" s="268"/>
      <c r="Y245" s="268"/>
      <c r="Z245" s="268"/>
      <c r="AA245" s="268"/>
      <c r="AB245" s="268"/>
      <c r="AC245" s="268"/>
      <c r="AD245" s="268"/>
      <c r="AE245" s="268"/>
      <c r="AF245" s="268"/>
      <c r="AG245" s="268"/>
      <c r="AH245" s="268"/>
      <c r="AI245" s="268"/>
      <c r="AJ245" s="268"/>
      <c r="AK245" s="268"/>
      <c r="AL245" s="268"/>
      <c r="AM245" s="268"/>
      <c r="AN245" s="268"/>
      <c r="AO245" s="268"/>
      <c r="AP245" s="268"/>
      <c r="AQ245" s="268"/>
      <c r="AR245" s="268"/>
      <c r="AS245" s="268"/>
      <c r="AT245" s="268"/>
      <c r="AU245" s="268"/>
      <c r="AV245" s="268"/>
      <c r="AW245" s="268"/>
      <c r="AX245" s="268"/>
      <c r="AY245" s="268"/>
      <c r="AZ245" s="268"/>
      <c r="BA245" s="268"/>
      <c r="BB245" s="268"/>
      <c r="BC245" s="268"/>
      <c r="BD245" s="268"/>
      <c r="BE245" s="268"/>
      <c r="BF245" s="268"/>
      <c r="BG245" s="268"/>
      <c r="BH245" s="268"/>
      <c r="BI245" s="268"/>
      <c r="BJ245" s="268"/>
      <c r="BK245" s="268"/>
      <c r="BL245" s="268"/>
      <c r="BM245" s="268"/>
      <c r="BN245" s="268"/>
      <c r="BO245" s="268"/>
      <c r="BP245" s="268"/>
      <c r="BQ245" s="268"/>
      <c r="BR245" s="268"/>
      <c r="BS245" s="268"/>
      <c r="BT245" s="268"/>
      <c r="BU245" s="268"/>
      <c r="BV245" s="268"/>
      <c r="BW245" s="268"/>
      <c r="BX245" s="268"/>
      <c r="BY245" s="268"/>
      <c r="BZ245" s="268"/>
      <c r="CA245" s="268"/>
      <c r="CB245" s="268"/>
      <c r="CC245" s="268"/>
      <c r="CD245" s="268"/>
      <c r="CE245" s="268"/>
      <c r="CF245" s="268"/>
      <c r="CG245" s="268"/>
      <c r="CH245" s="268"/>
      <c r="CI245" s="268"/>
      <c r="CJ245" s="268"/>
      <c r="CK245" s="268"/>
      <c r="CL245" s="268"/>
      <c r="CM245" s="268"/>
      <c r="CN245" s="268"/>
      <c r="CO245" s="268"/>
      <c r="CP245" s="268"/>
      <c r="CQ245" s="268"/>
      <c r="CR245" s="268"/>
      <c r="CS245" s="268"/>
      <c r="CT245" s="268"/>
      <c r="CU245" s="268"/>
      <c r="CV245" s="268"/>
      <c r="CW245" s="268"/>
      <c r="CX245" s="268"/>
      <c r="CY245" s="268"/>
      <c r="CZ245" s="268"/>
      <c r="DA245" s="268"/>
      <c r="DB245" s="268"/>
      <c r="DC245" s="268"/>
      <c r="DD245" s="268"/>
      <c r="DE245" s="268"/>
      <c r="DF245" s="268"/>
      <c r="DG245" s="268"/>
      <c r="DH245" s="268"/>
      <c r="DI245" s="268"/>
      <c r="DJ245" s="268"/>
      <c r="DK245" s="268"/>
      <c r="DL245" s="268"/>
      <c r="DM245" s="268"/>
      <c r="DN245" s="268"/>
      <c r="DO245" s="268"/>
      <c r="DP245" s="268"/>
      <c r="DQ245" s="268"/>
      <c r="DR245" s="268"/>
      <c r="DS245" s="268"/>
      <c r="DT245" s="268"/>
      <c r="DU245" s="268"/>
      <c r="DV245" s="268"/>
      <c r="DW245" s="268"/>
      <c r="DX245" s="268"/>
      <c r="DY245" s="268"/>
      <c r="DZ245" s="268"/>
      <c r="EA245" s="268"/>
      <c r="EB245" s="268"/>
      <c r="EC245" s="268"/>
      <c r="ED245" s="268"/>
      <c r="EE245" s="268"/>
      <c r="EF245" s="268"/>
      <c r="EG245" s="268"/>
      <c r="EH245" s="268"/>
      <c r="EI245" s="268"/>
      <c r="EJ245" s="268"/>
      <c r="EK245" s="268"/>
      <c r="EL245" s="268"/>
      <c r="EM245" s="268"/>
      <c r="EN245" s="268"/>
      <c r="EO245" s="268"/>
      <c r="EP245" s="268"/>
      <c r="EQ245" s="268"/>
      <c r="ER245" s="268"/>
      <c r="ES245" s="268"/>
      <c r="ET245" s="268"/>
      <c r="EU245" s="268"/>
      <c r="EV245" s="268"/>
      <c r="EW245" s="268"/>
      <c r="EX245" s="268"/>
      <c r="EY245" s="268"/>
      <c r="EZ245" s="268"/>
      <c r="FA245" s="268"/>
      <c r="FB245" s="268"/>
      <c r="FC245" s="268"/>
      <c r="FD245" s="268"/>
      <c r="FE245" s="268"/>
      <c r="FF245" s="268"/>
      <c r="FG245" s="268"/>
      <c r="FH245" s="268"/>
      <c r="FI245" s="268"/>
      <c r="FJ245" s="268"/>
      <c r="FK245" s="268"/>
      <c r="FL245" s="268"/>
      <c r="FM245" s="268"/>
      <c r="FN245" s="268"/>
      <c r="FO245" s="268"/>
      <c r="FP245" s="268"/>
      <c r="FQ245" s="268"/>
      <c r="FR245" s="268"/>
      <c r="FS245" s="268"/>
      <c r="FT245" s="268"/>
      <c r="FU245" s="268"/>
      <c r="FV245" s="268"/>
      <c r="FW245" s="268"/>
      <c r="FX245" s="268"/>
      <c r="FY245" s="268"/>
      <c r="FZ245" s="268"/>
      <c r="GA245" s="268"/>
      <c r="GB245" s="268"/>
      <c r="GC245" s="268"/>
    </row>
    <row r="246" spans="1:185" s="202" customFormat="1" ht="15.75" thickBot="1" x14ac:dyDescent="0.3">
      <c r="A246" s="118" t="s">
        <v>4</v>
      </c>
      <c r="B246" s="298">
        <f>'2 уровень'!C382</f>
        <v>0</v>
      </c>
      <c r="C246" s="298">
        <f>'2 уровень'!D382</f>
        <v>0</v>
      </c>
      <c r="D246" s="298">
        <f>'2 уровень'!E382</f>
        <v>0</v>
      </c>
      <c r="E246" s="299">
        <f>'2 уровень'!F382</f>
        <v>0</v>
      </c>
      <c r="F246" s="214">
        <f>'2 уровень'!G382</f>
        <v>39131.17016444444</v>
      </c>
      <c r="G246" s="214">
        <f>'2 уровень'!H382</f>
        <v>9782</v>
      </c>
      <c r="H246" s="214">
        <f>'2 уровень'!I382</f>
        <v>4334.2138200000009</v>
      </c>
      <c r="I246" s="214">
        <f>'2 уровень'!J382</f>
        <v>44.308053772234722</v>
      </c>
      <c r="J246" s="269"/>
      <c r="K246" s="268"/>
      <c r="L246" s="268"/>
      <c r="M246" s="268"/>
      <c r="N246" s="268"/>
      <c r="O246" s="268"/>
      <c r="P246" s="268"/>
      <c r="Q246" s="268"/>
      <c r="R246" s="268"/>
      <c r="S246" s="268"/>
      <c r="T246" s="268"/>
      <c r="U246" s="268"/>
      <c r="V246" s="268"/>
      <c r="W246" s="268"/>
      <c r="X246" s="268"/>
      <c r="Y246" s="268"/>
      <c r="Z246" s="268"/>
      <c r="AA246" s="268"/>
      <c r="AB246" s="268"/>
      <c r="AC246" s="268"/>
      <c r="AD246" s="268"/>
      <c r="AE246" s="268"/>
      <c r="AF246" s="268"/>
      <c r="AG246" s="268"/>
      <c r="AH246" s="268"/>
      <c r="AI246" s="268"/>
      <c r="AJ246" s="268"/>
      <c r="AK246" s="268"/>
      <c r="AL246" s="268"/>
      <c r="AM246" s="268"/>
      <c r="AN246" s="268"/>
      <c r="AO246" s="268"/>
      <c r="AP246" s="268"/>
      <c r="AQ246" s="268"/>
      <c r="AR246" s="268"/>
      <c r="AS246" s="268"/>
      <c r="AT246" s="268"/>
      <c r="AU246" s="268"/>
      <c r="AV246" s="268"/>
      <c r="AW246" s="268"/>
      <c r="AX246" s="268"/>
      <c r="AY246" s="268"/>
      <c r="AZ246" s="268"/>
      <c r="BA246" s="268"/>
      <c r="BB246" s="268"/>
      <c r="BC246" s="268"/>
      <c r="BD246" s="268"/>
      <c r="BE246" s="268"/>
      <c r="BF246" s="268"/>
      <c r="BG246" s="268"/>
      <c r="BH246" s="268"/>
      <c r="BI246" s="268"/>
      <c r="BJ246" s="268"/>
      <c r="BK246" s="268"/>
      <c r="BL246" s="268"/>
      <c r="BM246" s="268"/>
      <c r="BN246" s="268"/>
      <c r="BO246" s="268"/>
      <c r="BP246" s="268"/>
      <c r="BQ246" s="268"/>
      <c r="BR246" s="268"/>
      <c r="BS246" s="268"/>
      <c r="BT246" s="268"/>
      <c r="BU246" s="268"/>
      <c r="BV246" s="268"/>
      <c r="BW246" s="268"/>
      <c r="BX246" s="268"/>
      <c r="BY246" s="268"/>
      <c r="BZ246" s="268"/>
      <c r="CA246" s="268"/>
      <c r="CB246" s="268"/>
      <c r="CC246" s="268"/>
      <c r="CD246" s="268"/>
      <c r="CE246" s="268"/>
      <c r="CF246" s="268"/>
      <c r="CG246" s="268"/>
      <c r="CH246" s="268"/>
      <c r="CI246" s="268"/>
      <c r="CJ246" s="268"/>
      <c r="CK246" s="268"/>
      <c r="CL246" s="268"/>
      <c r="CM246" s="268"/>
      <c r="CN246" s="268"/>
      <c r="CO246" s="268"/>
      <c r="CP246" s="268"/>
      <c r="CQ246" s="268"/>
      <c r="CR246" s="268"/>
      <c r="CS246" s="268"/>
      <c r="CT246" s="268"/>
      <c r="CU246" s="268"/>
      <c r="CV246" s="268"/>
      <c r="CW246" s="268"/>
      <c r="CX246" s="268"/>
      <c r="CY246" s="268"/>
      <c r="CZ246" s="268"/>
      <c r="DA246" s="268"/>
      <c r="DB246" s="268"/>
      <c r="DC246" s="268"/>
      <c r="DD246" s="268"/>
      <c r="DE246" s="268"/>
      <c r="DF246" s="268"/>
      <c r="DG246" s="268"/>
      <c r="DH246" s="268"/>
      <c r="DI246" s="268"/>
      <c r="DJ246" s="268"/>
      <c r="DK246" s="268"/>
      <c r="DL246" s="268"/>
      <c r="DM246" s="268"/>
      <c r="DN246" s="268"/>
      <c r="DO246" s="268"/>
      <c r="DP246" s="268"/>
      <c r="DQ246" s="268"/>
      <c r="DR246" s="268"/>
      <c r="DS246" s="268"/>
      <c r="DT246" s="268"/>
      <c r="DU246" s="268"/>
      <c r="DV246" s="268"/>
      <c r="DW246" s="268"/>
      <c r="DX246" s="268"/>
      <c r="DY246" s="268"/>
      <c r="DZ246" s="268"/>
      <c r="EA246" s="268"/>
      <c r="EB246" s="268"/>
      <c r="EC246" s="268"/>
      <c r="ED246" s="268"/>
      <c r="EE246" s="268"/>
      <c r="EF246" s="268"/>
      <c r="EG246" s="268"/>
      <c r="EH246" s="268"/>
      <c r="EI246" s="268"/>
      <c r="EJ246" s="268"/>
      <c r="EK246" s="268"/>
      <c r="EL246" s="268"/>
      <c r="EM246" s="268"/>
      <c r="EN246" s="268"/>
      <c r="EO246" s="268"/>
      <c r="EP246" s="268"/>
      <c r="EQ246" s="268"/>
      <c r="ER246" s="268"/>
      <c r="ES246" s="268"/>
      <c r="ET246" s="268"/>
      <c r="EU246" s="268"/>
      <c r="EV246" s="268"/>
      <c r="EW246" s="268"/>
      <c r="EX246" s="268"/>
      <c r="EY246" s="268"/>
      <c r="EZ246" s="268"/>
      <c r="FA246" s="268"/>
      <c r="FB246" s="268"/>
      <c r="FC246" s="268"/>
      <c r="FD246" s="268"/>
      <c r="FE246" s="268"/>
      <c r="FF246" s="268"/>
      <c r="FG246" s="268"/>
      <c r="FH246" s="268"/>
      <c r="FI246" s="268"/>
      <c r="FJ246" s="268"/>
      <c r="FK246" s="268"/>
      <c r="FL246" s="268"/>
      <c r="FM246" s="268"/>
      <c r="FN246" s="268"/>
      <c r="FO246" s="268"/>
      <c r="FP246" s="268"/>
      <c r="FQ246" s="268"/>
      <c r="FR246" s="268"/>
      <c r="FS246" s="268"/>
      <c r="FT246" s="268"/>
      <c r="FU246" s="268"/>
      <c r="FV246" s="268"/>
      <c r="FW246" s="268"/>
      <c r="FX246" s="268"/>
      <c r="FY246" s="268"/>
      <c r="FZ246" s="268"/>
      <c r="GA246" s="268"/>
      <c r="GB246" s="268"/>
      <c r="GC246" s="268"/>
    </row>
    <row r="247" spans="1:185" ht="15" customHeight="1" x14ac:dyDescent="0.25">
      <c r="A247" s="101" t="s">
        <v>32</v>
      </c>
      <c r="B247" s="102"/>
      <c r="C247" s="102"/>
      <c r="D247" s="102"/>
      <c r="E247" s="195"/>
      <c r="F247" s="103"/>
      <c r="G247" s="103"/>
      <c r="H247" s="211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601" t="s">
        <v>131</v>
      </c>
      <c r="B248" s="598">
        <f>'2 уровень'!C399</f>
        <v>469</v>
      </c>
      <c r="C248" s="598">
        <f>'2 уровень'!D399</f>
        <v>117</v>
      </c>
      <c r="D248" s="598">
        <f>'2 уровень'!E399</f>
        <v>108</v>
      </c>
      <c r="E248" s="599">
        <f>'2 уровень'!F399</f>
        <v>92.307692307692307</v>
      </c>
      <c r="F248" s="627">
        <f>'2 уровень'!G399</f>
        <v>1118.44688</v>
      </c>
      <c r="G248" s="627">
        <f>'2 уровень'!H399</f>
        <v>280</v>
      </c>
      <c r="H248" s="627">
        <f>'2 уровень'!I399</f>
        <v>247.50786999999997</v>
      </c>
      <c r="I248" s="627">
        <f>'2 уровень'!J399</f>
        <v>88.39566785714284</v>
      </c>
      <c r="J248" s="108"/>
    </row>
    <row r="249" spans="1:185" ht="30" x14ac:dyDescent="0.25">
      <c r="A249" s="123" t="s">
        <v>84</v>
      </c>
      <c r="B249" s="273">
        <f>'2 уровень'!C400</f>
        <v>360</v>
      </c>
      <c r="C249" s="273">
        <f>'2 уровень'!D400</f>
        <v>90</v>
      </c>
      <c r="D249" s="273">
        <f>'2 уровень'!E400</f>
        <v>107</v>
      </c>
      <c r="E249" s="274">
        <f>'2 уровень'!F400</f>
        <v>118.88888888888889</v>
      </c>
      <c r="F249" s="214">
        <f>'2 уровень'!G400</f>
        <v>883.37311999999997</v>
      </c>
      <c r="G249" s="214">
        <f>'2 уровень'!H400</f>
        <v>221</v>
      </c>
      <c r="H249" s="214">
        <f>'2 уровень'!I400</f>
        <v>245.68116999999998</v>
      </c>
      <c r="I249" s="214">
        <f>'2 уровень'!J400</f>
        <v>111.16795022624433</v>
      </c>
      <c r="J249" s="108"/>
    </row>
    <row r="250" spans="1:185" ht="30" x14ac:dyDescent="0.25">
      <c r="A250" s="123" t="s">
        <v>85</v>
      </c>
      <c r="B250" s="273">
        <f>'2 уровень'!C401</f>
        <v>109</v>
      </c>
      <c r="C250" s="273">
        <f>'2 уровень'!D401</f>
        <v>27</v>
      </c>
      <c r="D250" s="273">
        <f>'2 уровень'!E401</f>
        <v>1</v>
      </c>
      <c r="E250" s="274">
        <f>'2 уровень'!F401</f>
        <v>3.7037037037037033</v>
      </c>
      <c r="F250" s="214">
        <f>'2 уровень'!G401</f>
        <v>235.07376000000002</v>
      </c>
      <c r="G250" s="214">
        <f>'2 уровень'!H401</f>
        <v>59</v>
      </c>
      <c r="H250" s="214">
        <f>'2 уровень'!I401</f>
        <v>1.8267</v>
      </c>
      <c r="I250" s="214">
        <f>'2 уровень'!J401</f>
        <v>3.0961016949152542</v>
      </c>
      <c r="J250" s="108"/>
    </row>
    <row r="251" spans="1:185" ht="45" x14ac:dyDescent="0.25">
      <c r="A251" s="123" t="s">
        <v>108</v>
      </c>
      <c r="B251" s="273">
        <f>'2 уровень'!C402</f>
        <v>0</v>
      </c>
      <c r="C251" s="273">
        <f>'2 уровень'!D402</f>
        <v>0</v>
      </c>
      <c r="D251" s="273">
        <f>'2 уровень'!E402</f>
        <v>0</v>
      </c>
      <c r="E251" s="274">
        <f>'2 уровень'!F402</f>
        <v>0</v>
      </c>
      <c r="F251" s="214">
        <f>'2 уровень'!G402</f>
        <v>0</v>
      </c>
      <c r="G251" s="214">
        <f>'2 уровень'!H402</f>
        <v>0</v>
      </c>
      <c r="H251" s="214">
        <f>'2 уровень'!I402</f>
        <v>0</v>
      </c>
      <c r="I251" s="214">
        <f>'2 уровень'!J402</f>
        <v>0</v>
      </c>
      <c r="J251" s="108"/>
    </row>
    <row r="252" spans="1:185" ht="30" x14ac:dyDescent="0.25">
      <c r="A252" s="123" t="s">
        <v>109</v>
      </c>
      <c r="B252" s="273">
        <f>'2 уровень'!C403</f>
        <v>0</v>
      </c>
      <c r="C252" s="273">
        <f>'2 уровень'!D403</f>
        <v>0</v>
      </c>
      <c r="D252" s="273">
        <f>'2 уровень'!E403</f>
        <v>0</v>
      </c>
      <c r="E252" s="274">
        <f>'2 уровень'!F403</f>
        <v>0</v>
      </c>
      <c r="F252" s="214">
        <f>'2 уровень'!G403</f>
        <v>0</v>
      </c>
      <c r="G252" s="214">
        <f>'2 уровень'!H403</f>
        <v>0</v>
      </c>
      <c r="H252" s="214">
        <f>'2 уровень'!I403</f>
        <v>0</v>
      </c>
      <c r="I252" s="214">
        <f>'2 уровень'!J403</f>
        <v>0</v>
      </c>
      <c r="J252" s="108"/>
    </row>
    <row r="253" spans="1:185" ht="30" x14ac:dyDescent="0.25">
      <c r="A253" s="601" t="s">
        <v>123</v>
      </c>
      <c r="B253" s="598">
        <f>'2 уровень'!C404</f>
        <v>1139</v>
      </c>
      <c r="C253" s="598">
        <f>'2 уровень'!D404</f>
        <v>285</v>
      </c>
      <c r="D253" s="598">
        <f>'2 уровень'!E404</f>
        <v>227</v>
      </c>
      <c r="E253" s="599">
        <f>'2 уровень'!F404</f>
        <v>79.649122807017548</v>
      </c>
      <c r="F253" s="627">
        <f>'2 уровень'!G404</f>
        <v>2165.2098799999999</v>
      </c>
      <c r="G253" s="627">
        <f>'2 уровень'!H404</f>
        <v>542</v>
      </c>
      <c r="H253" s="627">
        <f>'2 уровень'!I404</f>
        <v>344.51355999999998</v>
      </c>
      <c r="I253" s="627">
        <f>'2 уровень'!J404</f>
        <v>63.563387453874533</v>
      </c>
      <c r="J253" s="108"/>
    </row>
    <row r="254" spans="1:185" ht="30" x14ac:dyDescent="0.25">
      <c r="A254" s="123" t="s">
        <v>119</v>
      </c>
      <c r="B254" s="273">
        <f>'2 уровень'!C405</f>
        <v>15</v>
      </c>
      <c r="C254" s="273">
        <f>'2 уровень'!D405</f>
        <v>4</v>
      </c>
      <c r="D254" s="273">
        <f>'2 уровень'!E405</f>
        <v>1</v>
      </c>
      <c r="E254" s="274">
        <f>'2 уровень'!F405</f>
        <v>25</v>
      </c>
      <c r="F254" s="214">
        <f>'2 уровень'!G405</f>
        <v>26.308049999999998</v>
      </c>
      <c r="G254" s="214">
        <f>'2 уровень'!H405</f>
        <v>7</v>
      </c>
      <c r="H254" s="214">
        <f>'2 уровень'!I405</f>
        <v>1.6088199999999999</v>
      </c>
      <c r="I254" s="214">
        <f>'2 уровень'!J405</f>
        <v>22.983142857142855</v>
      </c>
      <c r="J254" s="108"/>
    </row>
    <row r="255" spans="1:185" ht="60" x14ac:dyDescent="0.25">
      <c r="A255" s="123" t="s">
        <v>86</v>
      </c>
      <c r="B255" s="273">
        <f>'2 уровень'!C406</f>
        <v>605</v>
      </c>
      <c r="C255" s="273">
        <f>'2 уровень'!D406</f>
        <v>151</v>
      </c>
      <c r="D255" s="273">
        <f>'2 уровень'!E406</f>
        <v>105</v>
      </c>
      <c r="E255" s="274">
        <f>'2 уровень'!F406</f>
        <v>69.536423841059602</v>
      </c>
      <c r="F255" s="214">
        <f>'2 уровень'!G406</f>
        <v>1450.9465</v>
      </c>
      <c r="G255" s="214">
        <f>'2 уровень'!H406</f>
        <v>363</v>
      </c>
      <c r="H255" s="214">
        <f>'2 уровень'!I406</f>
        <v>244.82334999999998</v>
      </c>
      <c r="I255" s="214">
        <f>'2 уровень'!J406</f>
        <v>67.444449035812667</v>
      </c>
      <c r="J255" s="108"/>
    </row>
    <row r="256" spans="1:185" ht="45" x14ac:dyDescent="0.25">
      <c r="A256" s="123" t="s">
        <v>120</v>
      </c>
      <c r="B256" s="273">
        <f>'2 уровень'!C407</f>
        <v>278</v>
      </c>
      <c r="C256" s="273">
        <f>'2 уровень'!D407</f>
        <v>70</v>
      </c>
      <c r="D256" s="273">
        <f>'2 уровень'!E407</f>
        <v>45</v>
      </c>
      <c r="E256" s="274">
        <f>'2 уровень'!F407</f>
        <v>64.285714285714292</v>
      </c>
      <c r="F256" s="214">
        <f>'2 уровень'!G407</f>
        <v>281.05799999999999</v>
      </c>
      <c r="G256" s="214">
        <f>'2 уровень'!H407</f>
        <v>70</v>
      </c>
      <c r="H256" s="214">
        <f>'2 уровень'!I407</f>
        <v>40.268949999999997</v>
      </c>
      <c r="I256" s="214">
        <f>'2 уровень'!J407</f>
        <v>57.527071428571418</v>
      </c>
      <c r="J256" s="108"/>
    </row>
    <row r="257" spans="1:185" ht="30" x14ac:dyDescent="0.25">
      <c r="A257" s="123" t="s">
        <v>87</v>
      </c>
      <c r="B257" s="273">
        <f>'2 уровень'!C408</f>
        <v>69</v>
      </c>
      <c r="C257" s="273">
        <f>'2 уровень'!D408</f>
        <v>17</v>
      </c>
      <c r="D257" s="273">
        <f>'2 уровень'!E408</f>
        <v>0</v>
      </c>
      <c r="E257" s="274">
        <f>'2 уровень'!F408</f>
        <v>0</v>
      </c>
      <c r="F257" s="214">
        <f>'2 уровень'!G408</f>
        <v>276.05864999999994</v>
      </c>
      <c r="G257" s="214">
        <f>'2 уровень'!H408</f>
        <v>69</v>
      </c>
      <c r="H257" s="214">
        <f>'2 уровень'!I408</f>
        <v>0</v>
      </c>
      <c r="I257" s="214">
        <f>'2 уровень'!J408</f>
        <v>0</v>
      </c>
      <c r="J257" s="108"/>
    </row>
    <row r="258" spans="1:185" ht="30" x14ac:dyDescent="0.25">
      <c r="A258" s="123" t="s">
        <v>88</v>
      </c>
      <c r="B258" s="273">
        <f>'2 уровень'!C409</f>
        <v>172</v>
      </c>
      <c r="C258" s="273">
        <f>'2 уровень'!D409</f>
        <v>43</v>
      </c>
      <c r="D258" s="273">
        <f>'2 уровень'!E409</f>
        <v>76</v>
      </c>
      <c r="E258" s="274">
        <f>'2 уровень'!F409</f>
        <v>176.74418604651163</v>
      </c>
      <c r="F258" s="214">
        <f>'2 уровень'!G409</f>
        <v>130.83868000000001</v>
      </c>
      <c r="G258" s="214">
        <f>'2 уровень'!H409</f>
        <v>33</v>
      </c>
      <c r="H258" s="214">
        <f>'2 уровень'!I409</f>
        <v>57.812439999999995</v>
      </c>
      <c r="I258" s="214">
        <f>'2 уровень'!J409</f>
        <v>175.18921212121211</v>
      </c>
      <c r="J258" s="108"/>
    </row>
    <row r="259" spans="1:185" ht="30" x14ac:dyDescent="0.25">
      <c r="A259" s="123" t="s">
        <v>139</v>
      </c>
      <c r="B259" s="273">
        <f>'2 уровень'!C410</f>
        <v>1310</v>
      </c>
      <c r="C259" s="273">
        <f>'2 уровень'!D410</f>
        <v>328</v>
      </c>
      <c r="D259" s="273">
        <f>'2 уровень'!E410</f>
        <v>338</v>
      </c>
      <c r="E259" s="274">
        <f>'2 уровень'!F410</f>
        <v>103.04878048780488</v>
      </c>
      <c r="F259" s="214">
        <f>'2 уровень'!G410</f>
        <v>1010.6125999999999</v>
      </c>
      <c r="G259" s="214">
        <f>'2 уровень'!H410</f>
        <v>253</v>
      </c>
      <c r="H259" s="214">
        <f>'2 уровень'!I410</f>
        <v>259.62126000000006</v>
      </c>
      <c r="I259" s="214">
        <f>'2 уровень'!J410</f>
        <v>102.61709881422927</v>
      </c>
      <c r="J259" s="108"/>
    </row>
    <row r="260" spans="1:185" ht="15.75" thickBot="1" x14ac:dyDescent="0.3">
      <c r="A260" s="118" t="s">
        <v>4</v>
      </c>
      <c r="B260" s="273">
        <f>'2 уровень'!C411</f>
        <v>0</v>
      </c>
      <c r="C260" s="273">
        <f>'2 уровень'!D411</f>
        <v>0</v>
      </c>
      <c r="D260" s="273">
        <f>'2 уровень'!E411</f>
        <v>0</v>
      </c>
      <c r="E260" s="274">
        <f>'2 уровень'!F411</f>
        <v>0</v>
      </c>
      <c r="F260" s="214">
        <f>'2 уровень'!G411</f>
        <v>4294.2693600000002</v>
      </c>
      <c r="G260" s="214">
        <f>'2 уровень'!H411</f>
        <v>1075</v>
      </c>
      <c r="H260" s="214">
        <f>'2 уровень'!I411</f>
        <v>851.64269000000013</v>
      </c>
      <c r="I260" s="214">
        <f>'2 уровень'!J411</f>
        <v>79.222575813953497</v>
      </c>
      <c r="J260" s="108"/>
    </row>
    <row r="261" spans="1:185" ht="15" customHeight="1" x14ac:dyDescent="0.25">
      <c r="A261" s="242" t="s">
        <v>33</v>
      </c>
      <c r="B261" s="300"/>
      <c r="C261" s="300"/>
      <c r="D261" s="300"/>
      <c r="E261" s="301"/>
      <c r="F261" s="211"/>
      <c r="G261" s="211"/>
      <c r="H261" s="211"/>
      <c r="I261" s="211"/>
      <c r="J261" s="108"/>
    </row>
    <row r="262" spans="1:185" ht="30" x14ac:dyDescent="0.25">
      <c r="A262" s="601" t="s">
        <v>131</v>
      </c>
      <c r="B262" s="598">
        <f>'2 уровень'!C428</f>
        <v>992</v>
      </c>
      <c r="C262" s="598">
        <f>'2 уровень'!D428</f>
        <v>249</v>
      </c>
      <c r="D262" s="598">
        <f>'2 уровень'!E428</f>
        <v>0</v>
      </c>
      <c r="E262" s="599">
        <f>'2 уровень'!F428</f>
        <v>0</v>
      </c>
      <c r="F262" s="627">
        <f>'2 уровень'!G428</f>
        <v>2481.7120160000004</v>
      </c>
      <c r="G262" s="627">
        <f>'2 уровень'!H428</f>
        <v>621</v>
      </c>
      <c r="H262" s="627">
        <f>'2 уровень'!I428</f>
        <v>-18.772639999999996</v>
      </c>
      <c r="I262" s="627">
        <f>'2 уровень'!J428</f>
        <v>-3.0229694041867949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84</v>
      </c>
      <c r="B263" s="273">
        <f>'2 уровень'!C429</f>
        <v>738</v>
      </c>
      <c r="C263" s="273">
        <f>'2 уровень'!D429</f>
        <v>185</v>
      </c>
      <c r="D263" s="273">
        <f>'2 уровень'!E429</f>
        <v>0</v>
      </c>
      <c r="E263" s="274">
        <f>'2 уровень'!F429</f>
        <v>0</v>
      </c>
      <c r="F263" s="214">
        <f>'2 уровень'!G429</f>
        <v>1810.9148960000002</v>
      </c>
      <c r="G263" s="214">
        <f>'2 уровень'!H429</f>
        <v>453</v>
      </c>
      <c r="H263" s="214">
        <f>'2 уровень'!I429</f>
        <v>-17.670159999999996</v>
      </c>
      <c r="I263" s="214">
        <f>'2 уровень'!J429</f>
        <v>-3.9006975717439283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85</v>
      </c>
      <c r="B264" s="273">
        <f>'2 уровень'!C430</f>
        <v>224</v>
      </c>
      <c r="C264" s="273">
        <f>'2 уровень'!D430</f>
        <v>56</v>
      </c>
      <c r="D264" s="273">
        <f>'2 уровень'!E430</f>
        <v>0</v>
      </c>
      <c r="E264" s="274">
        <f>'2 уровень'!F430</f>
        <v>0</v>
      </c>
      <c r="F264" s="214">
        <f>'2 уровень'!G430</f>
        <v>483.08735999999999</v>
      </c>
      <c r="G264" s="214">
        <f>'2 уровень'!H430</f>
        <v>121</v>
      </c>
      <c r="H264" s="214">
        <f>'2 уровень'!I430</f>
        <v>-1.1024800000000001</v>
      </c>
      <c r="I264" s="214">
        <f>'2 уровень'!J430</f>
        <v>-0.9111404958677688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108</v>
      </c>
      <c r="B265" s="273">
        <f>'2 уровень'!C431</f>
        <v>0</v>
      </c>
      <c r="C265" s="273">
        <f>'2 уровень'!D431</f>
        <v>0</v>
      </c>
      <c r="D265" s="273">
        <f>'2 уровень'!E431</f>
        <v>0</v>
      </c>
      <c r="E265" s="274">
        <f>'2 уровень'!F431</f>
        <v>0</v>
      </c>
      <c r="F265" s="214">
        <f>'2 уровень'!G431</f>
        <v>0</v>
      </c>
      <c r="G265" s="214">
        <f>'2 уровень'!H431</f>
        <v>0</v>
      </c>
      <c r="H265" s="214">
        <f>'2 уровень'!I431</f>
        <v>0</v>
      </c>
      <c r="I265" s="214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109</v>
      </c>
      <c r="B266" s="273">
        <f>'2 уровень'!C432</f>
        <v>30</v>
      </c>
      <c r="C266" s="273">
        <f>'2 уровень'!D432</f>
        <v>8</v>
      </c>
      <c r="D266" s="273">
        <f>'2 уровень'!E432</f>
        <v>0</v>
      </c>
      <c r="E266" s="274">
        <f>'2 уровень'!F432</f>
        <v>0</v>
      </c>
      <c r="F266" s="214">
        <f>'2 уровень'!G432</f>
        <v>187.70976000000002</v>
      </c>
      <c r="G266" s="214">
        <f>'2 уровень'!H432</f>
        <v>47</v>
      </c>
      <c r="H266" s="214">
        <f>'2 уровень'!I432</f>
        <v>0</v>
      </c>
      <c r="I266" s="214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601" t="s">
        <v>123</v>
      </c>
      <c r="B267" s="598">
        <f>'2 уровень'!C433</f>
        <v>1204</v>
      </c>
      <c r="C267" s="598">
        <f>'2 уровень'!D433</f>
        <v>302</v>
      </c>
      <c r="D267" s="598">
        <f>'2 уровень'!E433</f>
        <v>352</v>
      </c>
      <c r="E267" s="599">
        <f>'2 уровень'!F433</f>
        <v>116.55629139072848</v>
      </c>
      <c r="F267" s="627">
        <f>'2 уровень'!G433</f>
        <v>2493.3538999999996</v>
      </c>
      <c r="G267" s="627">
        <f>'2 уровень'!H433</f>
        <v>623</v>
      </c>
      <c r="H267" s="627">
        <f>'2 уровень'!I433</f>
        <v>777.45928000000004</v>
      </c>
      <c r="I267" s="627">
        <f>'2 уровень'!J433</f>
        <v>124.79282182985554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119</v>
      </c>
      <c r="B268" s="273">
        <f>'2 уровень'!C434</f>
        <v>230</v>
      </c>
      <c r="C268" s="273">
        <f>'2 уровень'!D434</f>
        <v>58</v>
      </c>
      <c r="D268" s="273">
        <f>'2 уровень'!E434</f>
        <v>0</v>
      </c>
      <c r="E268" s="274">
        <f>'2 уровень'!F434</f>
        <v>0</v>
      </c>
      <c r="F268" s="214">
        <f>'2 уровень'!G434</f>
        <v>403.39009999999996</v>
      </c>
      <c r="G268" s="214">
        <f>'2 уровень'!H434</f>
        <v>101</v>
      </c>
      <c r="H268" s="214">
        <f>'2 уровень'!I434</f>
        <v>0</v>
      </c>
      <c r="I268" s="214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86</v>
      </c>
      <c r="B269" s="273">
        <f>'2 уровень'!C435</f>
        <v>775</v>
      </c>
      <c r="C269" s="273">
        <f>'2 уровень'!D435</f>
        <v>194</v>
      </c>
      <c r="D269" s="273">
        <f>'2 уровень'!E435</f>
        <v>307</v>
      </c>
      <c r="E269" s="274">
        <f>'2 уровень'!F435</f>
        <v>158.24742268041237</v>
      </c>
      <c r="F269" s="214">
        <f>'2 уровень'!G435</f>
        <v>1625.6679999999999</v>
      </c>
      <c r="G269" s="214">
        <f>'2 уровень'!H435</f>
        <v>406</v>
      </c>
      <c r="H269" s="214">
        <f>'2 уровень'!I435</f>
        <v>730.07542999999998</v>
      </c>
      <c r="I269" s="214">
        <f>'2 уровень'!J435</f>
        <v>179.82153448275861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120</v>
      </c>
      <c r="B270" s="273">
        <f>'2 уровень'!C436</f>
        <v>111</v>
      </c>
      <c r="C270" s="273">
        <f>'2 уровень'!D436</f>
        <v>28</v>
      </c>
      <c r="D270" s="273">
        <f>'2 уровень'!E436</f>
        <v>45</v>
      </c>
      <c r="E270" s="274">
        <f>'2 уровень'!F436</f>
        <v>0</v>
      </c>
      <c r="F270" s="214">
        <f>'2 уровень'!G436</f>
        <v>112.221</v>
      </c>
      <c r="G270" s="214">
        <f>'2 уровень'!H436</f>
        <v>28</v>
      </c>
      <c r="H270" s="214">
        <f>'2 уровень'!I436</f>
        <v>47.383849999999995</v>
      </c>
      <c r="I270" s="214">
        <f>'2 уровень'!J436</f>
        <v>169.22803571428571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87</v>
      </c>
      <c r="B271" s="273">
        <f>'2 уровень'!C437</f>
        <v>88</v>
      </c>
      <c r="C271" s="273">
        <f>'2 уровень'!D437</f>
        <v>22</v>
      </c>
      <c r="D271" s="273">
        <f>'2 уровень'!E437</f>
        <v>0</v>
      </c>
      <c r="E271" s="274">
        <f>'2 уровень'!F437</f>
        <v>0</v>
      </c>
      <c r="F271" s="214">
        <f>'2 уровень'!G437</f>
        <v>352.07479999999998</v>
      </c>
      <c r="G271" s="214">
        <f>'2 уровень'!H437</f>
        <v>88</v>
      </c>
      <c r="H271" s="214">
        <f>'2 уровень'!I437</f>
        <v>0</v>
      </c>
      <c r="I271" s="214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88</v>
      </c>
      <c r="B272" s="273">
        <f>'2 уровень'!C438</f>
        <v>0</v>
      </c>
      <c r="C272" s="273">
        <f>'2 уровень'!D438</f>
        <v>0</v>
      </c>
      <c r="D272" s="273">
        <f>'2 уровень'!E438</f>
        <v>0</v>
      </c>
      <c r="E272" s="274">
        <f>'2 уровень'!F438</f>
        <v>0</v>
      </c>
      <c r="F272" s="214">
        <f>'2 уровень'!G438</f>
        <v>0</v>
      </c>
      <c r="G272" s="214">
        <f>'2 уровень'!H438</f>
        <v>0</v>
      </c>
      <c r="H272" s="214">
        <f>'2 уровень'!I438</f>
        <v>0</v>
      </c>
      <c r="I272" s="214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139</v>
      </c>
      <c r="B273" s="273">
        <f>'2 уровень'!C439</f>
        <v>2600</v>
      </c>
      <c r="C273" s="273">
        <f>'2 уровень'!D439</f>
        <v>650</v>
      </c>
      <c r="D273" s="273">
        <f>'2 уровень'!E439</f>
        <v>33</v>
      </c>
      <c r="E273" s="274">
        <f>'2 уровень'!F439</f>
        <v>5.0769230769230766</v>
      </c>
      <c r="F273" s="214">
        <f>'2 уровень'!G439</f>
        <v>2005.796</v>
      </c>
      <c r="G273" s="214">
        <f>'2 уровень'!H439</f>
        <v>501</v>
      </c>
      <c r="H273" s="214">
        <f>'2 уровень'!I439</f>
        <v>25.458179999999999</v>
      </c>
      <c r="I273" s="214">
        <f>'2 уровень'!J439</f>
        <v>5.081473053892215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73">
        <f>'2 уровень'!C440</f>
        <v>0</v>
      </c>
      <c r="C274" s="273">
        <f>'2 уровень'!D440</f>
        <v>0</v>
      </c>
      <c r="D274" s="273">
        <f>'2 уровень'!E440</f>
        <v>0</v>
      </c>
      <c r="E274" s="274">
        <f>'2 уровень'!F440</f>
        <v>0</v>
      </c>
      <c r="F274" s="214">
        <f>'2 уровень'!G440</f>
        <v>6980.8619159999998</v>
      </c>
      <c r="G274" s="214">
        <f>'2 уровень'!H440</f>
        <v>1745</v>
      </c>
      <c r="H274" s="214">
        <f>'2 уровень'!I440</f>
        <v>784.14481999999998</v>
      </c>
      <c r="I274" s="214">
        <f>'2 уровень'!J440</f>
        <v>44.936665902578795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34</v>
      </c>
      <c r="B275" s="106"/>
      <c r="C275" s="106"/>
      <c r="D275" s="106"/>
      <c r="E275" s="197"/>
      <c r="F275" s="107"/>
      <c r="G275" s="107"/>
      <c r="H275" s="215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601" t="s">
        <v>131</v>
      </c>
      <c r="B276" s="598">
        <f>'1 уровень'!C419</f>
        <v>13653</v>
      </c>
      <c r="C276" s="598">
        <f>'1 уровень'!D419</f>
        <v>3414</v>
      </c>
      <c r="D276" s="598">
        <f>'1 уровень'!E419</f>
        <v>4635</v>
      </c>
      <c r="E276" s="599">
        <f>'1 уровень'!F419</f>
        <v>135.76449912126537</v>
      </c>
      <c r="F276" s="627">
        <f>'1 уровень'!G419</f>
        <v>27809.194624074073</v>
      </c>
      <c r="G276" s="627">
        <f>'1 уровень'!H419</f>
        <v>6952</v>
      </c>
      <c r="H276" s="627">
        <f>'1 уровень'!I419</f>
        <v>9520.2188000000006</v>
      </c>
      <c r="I276" s="627">
        <f>'1 уровень'!J419</f>
        <v>136.94215765247409</v>
      </c>
      <c r="J276" s="108"/>
    </row>
    <row r="277" spans="1:185" ht="30" x14ac:dyDescent="0.25">
      <c r="A277" s="123" t="s">
        <v>84</v>
      </c>
      <c r="B277" s="51">
        <f>'1 уровень'!C420</f>
        <v>10396</v>
      </c>
      <c r="C277" s="51">
        <f>'1 уровень'!D420</f>
        <v>2599</v>
      </c>
      <c r="D277" s="51">
        <f>'1 уровень'!E420</f>
        <v>3561</v>
      </c>
      <c r="E277" s="192">
        <f>'1 уровень'!F420</f>
        <v>137.01423624470951</v>
      </c>
      <c r="F277" s="67">
        <f>'1 уровень'!G420</f>
        <v>21419.251504074073</v>
      </c>
      <c r="G277" s="67">
        <f>'1 уровень'!H420</f>
        <v>5355</v>
      </c>
      <c r="H277" s="214">
        <f>'1 уровень'!I420</f>
        <v>7171.7415700000001</v>
      </c>
      <c r="I277" s="67">
        <f>'1 уровень'!J420</f>
        <v>133.92607973856209</v>
      </c>
      <c r="J277" s="108"/>
    </row>
    <row r="278" spans="1:185" ht="30" x14ac:dyDescent="0.25">
      <c r="A278" s="123" t="s">
        <v>85</v>
      </c>
      <c r="B278" s="51">
        <f>'1 уровень'!C421</f>
        <v>3100</v>
      </c>
      <c r="C278" s="51">
        <f>'1 уровень'!D421</f>
        <v>775</v>
      </c>
      <c r="D278" s="51">
        <f>'1 уровень'!E421</f>
        <v>988</v>
      </c>
      <c r="E278" s="192">
        <f>'1 уровень'!F421</f>
        <v>127.48387096774194</v>
      </c>
      <c r="F278" s="67">
        <f>'1 уровень'!G421</f>
        <v>5571.32</v>
      </c>
      <c r="G278" s="67">
        <f>'1 уровень'!H421</f>
        <v>1393</v>
      </c>
      <c r="H278" s="214">
        <f>'1 уровень'!I421</f>
        <v>1900.0594699999999</v>
      </c>
      <c r="I278" s="67">
        <f>'1 уровень'!J421</f>
        <v>136.40053625269201</v>
      </c>
      <c r="J278" s="108"/>
    </row>
    <row r="279" spans="1:185" ht="45" x14ac:dyDescent="0.25">
      <c r="A279" s="123" t="s">
        <v>108</v>
      </c>
      <c r="B279" s="51">
        <f>'1 уровень'!C422</f>
        <v>74</v>
      </c>
      <c r="C279" s="51">
        <f>'1 уровень'!D422</f>
        <v>19</v>
      </c>
      <c r="D279" s="51">
        <f>'1 уровень'!E422</f>
        <v>65</v>
      </c>
      <c r="E279" s="192">
        <f>'1 уровень'!F422</f>
        <v>342.10526315789474</v>
      </c>
      <c r="F279" s="67">
        <f>'1 уровень'!G422</f>
        <v>385.84783999999996</v>
      </c>
      <c r="G279" s="67">
        <f>'1 уровень'!H422</f>
        <v>96</v>
      </c>
      <c r="H279" s="214">
        <f>'1 уровень'!I422</f>
        <v>338.92040000000003</v>
      </c>
      <c r="I279" s="67">
        <f>'1 уровень'!J422</f>
        <v>353.04208333333338</v>
      </c>
      <c r="J279" s="108"/>
    </row>
    <row r="280" spans="1:185" ht="30" x14ac:dyDescent="0.25">
      <c r="A280" s="123" t="s">
        <v>109</v>
      </c>
      <c r="B280" s="51">
        <f>'1 уровень'!C423</f>
        <v>83</v>
      </c>
      <c r="C280" s="51">
        <f>'1 уровень'!D423</f>
        <v>21</v>
      </c>
      <c r="D280" s="51">
        <f>'1 уровень'!E423</f>
        <v>21</v>
      </c>
      <c r="E280" s="192">
        <f>'1 уровень'!F423</f>
        <v>100</v>
      </c>
      <c r="F280" s="67">
        <f>'1 уровень'!G423</f>
        <v>432.77527999999995</v>
      </c>
      <c r="G280" s="67">
        <f>'1 уровень'!H423</f>
        <v>108</v>
      </c>
      <c r="H280" s="214">
        <f>'1 уровень'!I423</f>
        <v>109.49736</v>
      </c>
      <c r="I280" s="67">
        <f>'1 уровень'!J423</f>
        <v>101.38644444444445</v>
      </c>
      <c r="J280" s="108"/>
    </row>
    <row r="281" spans="1:185" ht="30" x14ac:dyDescent="0.25">
      <c r="A281" s="601" t="s">
        <v>123</v>
      </c>
      <c r="B281" s="598">
        <f>'1 уровень'!C424</f>
        <v>31340</v>
      </c>
      <c r="C281" s="598">
        <f>'1 уровень'!D424</f>
        <v>7836</v>
      </c>
      <c r="D281" s="598">
        <f>'1 уровень'!E424</f>
        <v>4156</v>
      </c>
      <c r="E281" s="599">
        <f>'1 уровень'!F424</f>
        <v>53.037263910158238</v>
      </c>
      <c r="F281" s="627">
        <f>'1 уровень'!G424</f>
        <v>48709.007399999995</v>
      </c>
      <c r="G281" s="627">
        <f>'1 уровень'!H424</f>
        <v>12177</v>
      </c>
      <c r="H281" s="627">
        <f>'1 уровень'!I424</f>
        <v>5581.5594700000001</v>
      </c>
      <c r="I281" s="627">
        <f>'1 уровень'!J424</f>
        <v>45.836901289315925</v>
      </c>
      <c r="J281" s="108"/>
    </row>
    <row r="282" spans="1:185" ht="30" x14ac:dyDescent="0.25">
      <c r="A282" s="123" t="s">
        <v>119</v>
      </c>
      <c r="B282" s="51">
        <f>'1 уровень'!C425</f>
        <v>450</v>
      </c>
      <c r="C282" s="51">
        <f>'1 уровень'!D425</f>
        <v>113</v>
      </c>
      <c r="D282" s="51">
        <f>'1 уровень'!E425</f>
        <v>32</v>
      </c>
      <c r="E282" s="192">
        <f>'1 уровень'!F425</f>
        <v>28.318584070796462</v>
      </c>
      <c r="F282" s="67">
        <f>'1 уровень'!G425</f>
        <v>660.68999999999994</v>
      </c>
      <c r="G282" s="67">
        <f>'1 уровень'!H425</f>
        <v>165</v>
      </c>
      <c r="H282" s="214">
        <f>'1 уровень'!I425</f>
        <v>46.570519999999995</v>
      </c>
      <c r="I282" s="67">
        <f>'1 уровень'!J425</f>
        <v>28.224557575757576</v>
      </c>
      <c r="J282" s="108"/>
    </row>
    <row r="283" spans="1:185" ht="60" x14ac:dyDescent="0.25">
      <c r="A283" s="123" t="s">
        <v>86</v>
      </c>
      <c r="B283" s="51">
        <f>'1 уровень'!C426</f>
        <v>14680</v>
      </c>
      <c r="C283" s="51">
        <f>'1 уровень'!D426</f>
        <v>3670</v>
      </c>
      <c r="D283" s="51">
        <f>'1 уровень'!E426</f>
        <v>2907</v>
      </c>
      <c r="E283" s="192">
        <f>'1 уровень'!F426</f>
        <v>79.209809264305179</v>
      </c>
      <c r="F283" s="67">
        <f>'1 уровень'!G426</f>
        <v>33617.440399999999</v>
      </c>
      <c r="G283" s="67">
        <f>'1 уровень'!H426</f>
        <v>8405</v>
      </c>
      <c r="H283" s="214">
        <f>'1 уровень'!I426</f>
        <v>4502.8150699999997</v>
      </c>
      <c r="I283" s="67">
        <f>'1 уровень'!J426</f>
        <v>53.573052587745387</v>
      </c>
      <c r="J283" s="108"/>
    </row>
    <row r="284" spans="1:185" ht="45" x14ac:dyDescent="0.25">
      <c r="A284" s="123" t="s">
        <v>120</v>
      </c>
      <c r="B284" s="51">
        <f>'1 уровень'!C427</f>
        <v>10500</v>
      </c>
      <c r="C284" s="51">
        <f>'1 уровень'!D427</f>
        <v>2625</v>
      </c>
      <c r="D284" s="51">
        <f>'1 уровень'!E427</f>
        <v>1185</v>
      </c>
      <c r="E284" s="192">
        <f>'1 уровень'!F427</f>
        <v>45.142857142857139</v>
      </c>
      <c r="F284" s="67">
        <f>'1 уровень'!G427</f>
        <v>8830.5</v>
      </c>
      <c r="G284" s="67">
        <f>'1 уровень'!H427</f>
        <v>2207</v>
      </c>
      <c r="H284" s="214">
        <f>'1 уровень'!I427</f>
        <v>979.55600000000004</v>
      </c>
      <c r="I284" s="67">
        <f>'1 уровень'!J427</f>
        <v>44.38405074762121</v>
      </c>
      <c r="J284" s="108"/>
    </row>
    <row r="285" spans="1:185" ht="30" x14ac:dyDescent="0.25">
      <c r="A285" s="123" t="s">
        <v>87</v>
      </c>
      <c r="B285" s="51">
        <f>'1 уровень'!C428</f>
        <v>710</v>
      </c>
      <c r="C285" s="51">
        <f>'1 уровень'!D428</f>
        <v>178</v>
      </c>
      <c r="D285" s="51">
        <f>'1 уровень'!E428</f>
        <v>13</v>
      </c>
      <c r="E285" s="192">
        <f>'1 уровень'!F428</f>
        <v>7.3033707865168536</v>
      </c>
      <c r="F285" s="67">
        <f>'1 уровень'!G428</f>
        <v>2430.8270000000002</v>
      </c>
      <c r="G285" s="67">
        <f>'1 уровень'!H428</f>
        <v>608</v>
      </c>
      <c r="H285" s="214">
        <f>'1 уровень'!I428</f>
        <v>40.573589999999996</v>
      </c>
      <c r="I285" s="67">
        <f>'1 уровень'!J428</f>
        <v>6.6732878289473678</v>
      </c>
      <c r="J285" s="108"/>
    </row>
    <row r="286" spans="1:185" ht="30" x14ac:dyDescent="0.25">
      <c r="A286" s="123" t="s">
        <v>88</v>
      </c>
      <c r="B286" s="51">
        <f>'1 уровень'!C429</f>
        <v>5000</v>
      </c>
      <c r="C286" s="51">
        <f>'1 уровень'!D429</f>
        <v>1250</v>
      </c>
      <c r="D286" s="51">
        <f>'1 уровень'!E429</f>
        <v>19</v>
      </c>
      <c r="E286" s="192">
        <f>'1 уровень'!F429</f>
        <v>1.52</v>
      </c>
      <c r="F286" s="67">
        <f>'1 уровень'!G429</f>
        <v>3169.55</v>
      </c>
      <c r="G286" s="67">
        <f>'1 уровень'!H429</f>
        <v>792</v>
      </c>
      <c r="H286" s="214">
        <f>'1 уровень'!I429</f>
        <v>12.04429</v>
      </c>
      <c r="I286" s="67">
        <f>'1 уровень'!J429</f>
        <v>1.5207436868686868</v>
      </c>
      <c r="J286" s="108"/>
    </row>
    <row r="287" spans="1:185" ht="30" x14ac:dyDescent="0.25">
      <c r="A287" s="315" t="s">
        <v>139</v>
      </c>
      <c r="B287" s="51">
        <f>'1 уровень'!C430</f>
        <v>39600</v>
      </c>
      <c r="C287" s="51">
        <f>'1 уровень'!D430</f>
        <v>9900</v>
      </c>
      <c r="D287" s="51">
        <f>'1 уровень'!E430</f>
        <v>9632</v>
      </c>
      <c r="E287" s="192">
        <f>'1 уровень'!F430</f>
        <v>97.292929292929301</v>
      </c>
      <c r="F287" s="67">
        <f>'1 уровень'!G430</f>
        <v>25458.048000000003</v>
      </c>
      <c r="G287" s="67">
        <f>'1 уровень'!H430</f>
        <v>6364</v>
      </c>
      <c r="H287" s="214">
        <f>'1 уровень'!I430</f>
        <v>6046.341840000001</v>
      </c>
      <c r="I287" s="67">
        <f>'1 уровень'!J430</f>
        <v>95.008514142049037</v>
      </c>
      <c r="J287" s="108"/>
    </row>
    <row r="288" spans="1:185" ht="15.75" thickBot="1" x14ac:dyDescent="0.3">
      <c r="A288" s="646" t="s">
        <v>114</v>
      </c>
      <c r="B288" s="603">
        <f>'1 уровень'!C431</f>
        <v>0</v>
      </c>
      <c r="C288" s="603">
        <f>'1 уровень'!D431</f>
        <v>0</v>
      </c>
      <c r="D288" s="603">
        <f>'1 уровень'!E431</f>
        <v>0</v>
      </c>
      <c r="E288" s="604">
        <f>'1 уровень'!F431</f>
        <v>0</v>
      </c>
      <c r="F288" s="647">
        <f>'1 уровень'!G431</f>
        <v>101976.25002407406</v>
      </c>
      <c r="G288" s="647">
        <f>'1 уровень'!H431</f>
        <v>25493</v>
      </c>
      <c r="H288" s="648">
        <f>'1 уровень'!I431</f>
        <v>21148.120110000003</v>
      </c>
      <c r="I288" s="647">
        <f>'1 уровень'!J431</f>
        <v>193.32474623849498</v>
      </c>
      <c r="J288" s="108"/>
    </row>
    <row r="289" spans="1:185" s="47" customFormat="1" ht="15" customHeight="1" x14ac:dyDescent="0.25">
      <c r="A289" s="649" t="s">
        <v>35</v>
      </c>
      <c r="B289" s="650"/>
      <c r="C289" s="650"/>
      <c r="D289" s="650"/>
      <c r="E289" s="651"/>
      <c r="F289" s="652"/>
      <c r="G289" s="652"/>
      <c r="H289" s="653"/>
      <c r="I289" s="652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8" t="s">
        <v>131</v>
      </c>
      <c r="B290" s="71">
        <f>'1 уровень'!C20</f>
        <v>906</v>
      </c>
      <c r="C290" s="71">
        <f>'1 уровень'!D20</f>
        <v>226</v>
      </c>
      <c r="D290" s="71">
        <f>'1 уровень'!E20</f>
        <v>114</v>
      </c>
      <c r="E290" s="198">
        <f>'1 уровень'!F20</f>
        <v>50.442477876106196</v>
      </c>
      <c r="F290" s="67">
        <f>'1 уровень'!G20</f>
        <v>1800.8718940740741</v>
      </c>
      <c r="G290" s="67">
        <f>'1 уровень'!H20</f>
        <v>450</v>
      </c>
      <c r="H290" s="659">
        <f>'1 уровень'!I20</f>
        <v>80.135849999999991</v>
      </c>
      <c r="I290" s="67">
        <f>'1 уровень'!J20</f>
        <v>17.807966666666665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23" t="s">
        <v>84</v>
      </c>
      <c r="B291" s="71">
        <f>'1 уровень'!C21</f>
        <v>697</v>
      </c>
      <c r="C291" s="71">
        <f>'1 уровень'!D21</f>
        <v>174</v>
      </c>
      <c r="D291" s="71">
        <f>'1 уровень'!E21</f>
        <v>108</v>
      </c>
      <c r="E291" s="198">
        <f>'1 уровень'!F21</f>
        <v>62.068965517241381</v>
      </c>
      <c r="F291" s="67">
        <f>'1 уровень'!G21</f>
        <v>1425.2570940740741</v>
      </c>
      <c r="G291" s="67">
        <f>'1 уровень'!H21</f>
        <v>356</v>
      </c>
      <c r="H291" s="659">
        <f>'1 уровень'!I21</f>
        <v>70.028539999999992</v>
      </c>
      <c r="I291" s="67">
        <f>'1 уровень'!J21</f>
        <v>19.670938202247189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23" t="s">
        <v>85</v>
      </c>
      <c r="B292" s="71">
        <f>'1 уровень'!C22</f>
        <v>209</v>
      </c>
      <c r="C292" s="71">
        <f>'1 уровень'!D22</f>
        <v>52</v>
      </c>
      <c r="D292" s="71">
        <f>'1 уровень'!E22</f>
        <v>6</v>
      </c>
      <c r="E292" s="198">
        <f>'1 уровень'!F22</f>
        <v>11.538461538461538</v>
      </c>
      <c r="F292" s="67">
        <f>'1 уровень'!G22</f>
        <v>375.6148</v>
      </c>
      <c r="G292" s="67">
        <f>'1 уровень'!H22</f>
        <v>94</v>
      </c>
      <c r="H292" s="214">
        <f>'1 уровень'!I22</f>
        <v>10.10731</v>
      </c>
      <c r="I292" s="67">
        <f>'1 уровень'!J22</f>
        <v>10.752457446808512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52" t="s">
        <v>123</v>
      </c>
      <c r="B293" s="71">
        <f>'1 уровень'!C23</f>
        <v>300</v>
      </c>
      <c r="C293" s="71">
        <f>'1 уровень'!D23</f>
        <v>75</v>
      </c>
      <c r="D293" s="71">
        <f>'1 уровень'!E23</f>
        <v>-12</v>
      </c>
      <c r="E293" s="198">
        <f>'1 уровень'!F23</f>
        <v>-16</v>
      </c>
      <c r="F293" s="67">
        <f>'1 уровень'!G23</f>
        <v>440.46</v>
      </c>
      <c r="G293" s="67">
        <f>'1 уровень'!H23</f>
        <v>110</v>
      </c>
      <c r="H293" s="214">
        <f>'1 уровень'!I23</f>
        <v>-19.992439999999998</v>
      </c>
      <c r="I293" s="67">
        <f>'1 уровень'!J23</f>
        <v>-18.174945454545451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50" t="s">
        <v>119</v>
      </c>
      <c r="B294" s="71">
        <f>'1 уровень'!C24</f>
        <v>300</v>
      </c>
      <c r="C294" s="71">
        <f>'1 уровень'!D24</f>
        <v>75</v>
      </c>
      <c r="D294" s="71">
        <f>'1 уровень'!E24</f>
        <v>-12</v>
      </c>
      <c r="E294" s="198">
        <f>'1 уровень'!F24</f>
        <v>-16</v>
      </c>
      <c r="F294" s="67">
        <f>'1 уровень'!G24</f>
        <v>440.46</v>
      </c>
      <c r="G294" s="67">
        <f>'1 уровень'!H24</f>
        <v>110</v>
      </c>
      <c r="H294" s="214">
        <f>'1 уровень'!I24</f>
        <v>-19.992439999999998</v>
      </c>
      <c r="I294" s="67">
        <f>'1 уровень'!J24</f>
        <v>-18.174945454545451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50" t="s">
        <v>139</v>
      </c>
      <c r="B295" s="71">
        <f>'1 уровень'!C25</f>
        <v>2100</v>
      </c>
      <c r="C295" s="71">
        <f>'1 уровень'!D25</f>
        <v>525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338</v>
      </c>
      <c r="H295" s="214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54" t="s">
        <v>114</v>
      </c>
      <c r="B296" s="655">
        <f>'1 уровень'!C26</f>
        <v>0</v>
      </c>
      <c r="C296" s="655">
        <f>'1 уровень'!D26</f>
        <v>0</v>
      </c>
      <c r="D296" s="655">
        <f>'1 уровень'!E26</f>
        <v>0</v>
      </c>
      <c r="E296" s="656">
        <f>'1 уровень'!F26</f>
        <v>0</v>
      </c>
      <c r="F296" s="657">
        <f>'1 уровень'!G26</f>
        <v>3591.3798940740744</v>
      </c>
      <c r="G296" s="657">
        <f>'1 уровень'!H26</f>
        <v>898</v>
      </c>
      <c r="H296" s="658">
        <f>'1 уровень'!I26</f>
        <v>60.143409999999989</v>
      </c>
      <c r="I296" s="657">
        <f>'1 уровень'!J26</f>
        <v>6.6974844097995536</v>
      </c>
      <c r="J296" s="108"/>
    </row>
    <row r="297" spans="1:185" s="47" customFormat="1" ht="27.75" customHeight="1" thickBot="1" x14ac:dyDescent="0.3">
      <c r="A297" s="343" t="s">
        <v>36</v>
      </c>
      <c r="B297" s="344"/>
      <c r="C297" s="344"/>
      <c r="D297" s="344"/>
      <c r="E297" s="344"/>
      <c r="F297" s="344">
        <f>SUM(F22,F39,F55,F69,F83,F99,F114,F128,F142,F158,F172,F188,F204,F218,F232,F246,F260,F274,F288,F296)</f>
        <v>1810345.3662176107</v>
      </c>
      <c r="G297" s="344">
        <f t="shared" ref="G297:H297" si="0">SUM(G22,G39,G55,G69,G83,G99,G114,G128,G142,G158,G172,G188,G204,G218,G232,G246,G260,G274,G288,G296)</f>
        <v>452592</v>
      </c>
      <c r="H297" s="344">
        <f t="shared" si="0"/>
        <v>366638.98252700007</v>
      </c>
      <c r="I297" s="344">
        <f t="shared" ref="I297:I306" si="1">H297/G297*100</f>
        <v>81.00871922769295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41" t="s">
        <v>124</v>
      </c>
      <c r="B298" s="342">
        <f t="shared" ref="B298:D298" si="2">SUM(B290,B276,B262,B248,B234,B220,B206,B190,B174,B160,B144,B130,B116,B101,B85,B71,B57,B41,B25,B8)</f>
        <v>259162</v>
      </c>
      <c r="C298" s="342">
        <f t="shared" si="2"/>
        <v>64811</v>
      </c>
      <c r="D298" s="342">
        <f t="shared" si="2"/>
        <v>62341</v>
      </c>
      <c r="E298" s="342">
        <f>D298/C298*100</f>
        <v>96.188918547777376</v>
      </c>
      <c r="F298" s="754">
        <f>SUM(F290,F276,F262,F248,F234,F220,F206,F190,F174,F160,F144,F130,F116,F101,F85,F71,F57,F41,F25,F8)</f>
        <v>576725.88360761118</v>
      </c>
      <c r="G298" s="754">
        <f t="shared" ref="G298:H298" si="3">SUM(G290,G276,G262,G248,G234,G220,G206,G190,G174,G160,G144,G130,G116,G101,G85,G71,G57,G41,G25,G8)</f>
        <v>144187</v>
      </c>
      <c r="H298" s="754">
        <f t="shared" si="3"/>
        <v>132922.90316699998</v>
      </c>
      <c r="I298" s="342">
        <f>H298/G298*100</f>
        <v>92.187855470326724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84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48844</v>
      </c>
      <c r="D299" s="113">
        <f t="shared" si="4"/>
        <v>47192</v>
      </c>
      <c r="E299" s="113">
        <f t="shared" ref="E299:E311" si="5">D299/C299*100</f>
        <v>96.617803619687166</v>
      </c>
      <c r="F299" s="755">
        <f>SUM(F291,F277,F263,F249,F235,F221,F207,F191,F175,F161,F145,F131,F117,F102,F86,F72,F58,F42,F26,F9)</f>
        <v>433750.91229211108</v>
      </c>
      <c r="G299" s="755">
        <f t="shared" ref="G299:H299" si="6">SUM(G291,G277,G263,G249,G235,G221,G207,G191,G175,G161,G145,G131,G117,G102,G86,G72,G58,G42,G26,G9)</f>
        <v>108441</v>
      </c>
      <c r="H299" s="755">
        <f t="shared" si="6"/>
        <v>94692.289386999997</v>
      </c>
      <c r="I299" s="44">
        <f t="shared" si="1"/>
        <v>87.321483006427457</v>
      </c>
      <c r="J299" s="108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85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14743</v>
      </c>
      <c r="D300" s="113">
        <f t="shared" si="7"/>
        <v>12985</v>
      </c>
      <c r="E300" s="113">
        <f t="shared" si="5"/>
        <v>88.075696940921105</v>
      </c>
      <c r="F300" s="755">
        <f>SUM(F292,F278,F264,F250,F236,F222,F208,F192,F176,F162,F146,F132,F118,F103,F87,F73,F59,F43,F27,F10)</f>
        <v>114982.82783750002</v>
      </c>
      <c r="G300" s="755">
        <f t="shared" ref="G300:H300" si="8">SUM(G292,G278,G264,G250,G236,G222,G208,G192,G176,G162,G146,G132,G118,G103,G87,G73,G59,G43,G27,G10)</f>
        <v>28745</v>
      </c>
      <c r="H300" s="755">
        <f t="shared" si="8"/>
        <v>26061.232099999997</v>
      </c>
      <c r="I300" s="44">
        <f t="shared" si="1"/>
        <v>90.66353139676464</v>
      </c>
      <c r="J300" s="108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121</v>
      </c>
      <c r="B301" s="113">
        <f t="shared" ref="B301:D301" si="9">SUM(B279,B265,B251,B237,B223,B209,B193,B177,B163,B147,B133,B119,B104,B88,B74,B60,B44,B28,B11)</f>
        <v>2334</v>
      </c>
      <c r="C301" s="113">
        <f t="shared" si="9"/>
        <v>590</v>
      </c>
      <c r="D301" s="113">
        <f t="shared" si="9"/>
        <v>1207</v>
      </c>
      <c r="E301" s="113">
        <f t="shared" si="5"/>
        <v>204.57627118644069</v>
      </c>
      <c r="F301" s="755">
        <f>SUM(F279,F265,F251,F237,F223,F209,F193,F177,F163,F147,F133,F119,F104,F88,F74,F60,F44,F28,F11)</f>
        <v>13176.443031999999</v>
      </c>
      <c r="G301" s="755">
        <f t="shared" ref="G301:H301" si="10">SUM(G279,G265,G251,G237,G223,G209,G193,G177,G163,G147,G133,G119,G104,G88,G74,G60,G44,G28,G11)</f>
        <v>3296</v>
      </c>
      <c r="H301" s="755">
        <f t="shared" si="10"/>
        <v>6481.2284399999999</v>
      </c>
      <c r="I301" s="44">
        <f t="shared" si="1"/>
        <v>196.63921237864076</v>
      </c>
      <c r="J301" s="108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122</v>
      </c>
      <c r="B302" s="113">
        <f t="shared" ref="B302:D302" si="11">SUM(B280,B266,B252,B238,B224,B210,B194,B178,B164,B148,B134,B120,B105,B89,B75,B61,B45,B29,B12)</f>
        <v>2521</v>
      </c>
      <c r="C302" s="113">
        <f t="shared" si="11"/>
        <v>634</v>
      </c>
      <c r="D302" s="113">
        <f t="shared" si="11"/>
        <v>957</v>
      </c>
      <c r="E302" s="113">
        <f t="shared" si="5"/>
        <v>150.94637223974763</v>
      </c>
      <c r="F302" s="755">
        <f>SUM(F280,F266,F252,F238,F224,F210,F194,F178,F164,F148,F134,F120,F105,F89,F75,F61,F45,F29,F12)</f>
        <v>14815.700445999999</v>
      </c>
      <c r="G302" s="755">
        <f t="shared" ref="G302:H302" si="12">SUM(G280,G266,G252,G238,G224,G210,G194,G178,G164,G148,G134,G120,G105,G89,G75,G61,G45,G29,G12)</f>
        <v>3705</v>
      </c>
      <c r="H302" s="755">
        <f t="shared" si="12"/>
        <v>5688.1532399999996</v>
      </c>
      <c r="I302" s="44">
        <f t="shared" si="1"/>
        <v>153.52640323886641</v>
      </c>
      <c r="J302" s="108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601" t="s">
        <v>123</v>
      </c>
      <c r="B303" s="664">
        <f t="shared" ref="B303:D303" si="13">SUM(B293,B281,B267,B253,B239,B225,B211,B195,B179,B165,B149,B135,B121,B106,B90,B76,B62,B46,B30,B13)</f>
        <v>443979</v>
      </c>
      <c r="C303" s="664">
        <f t="shared" si="13"/>
        <v>110986</v>
      </c>
      <c r="D303" s="113">
        <f t="shared" si="13"/>
        <v>82112</v>
      </c>
      <c r="E303" s="113">
        <f t="shared" si="5"/>
        <v>73.984106103472513</v>
      </c>
      <c r="F303" s="755">
        <f>SUM(F293,F281,F267,F253,F239,F225,F211,F195,F179,F165,F149,F135,F121,F106,F90,F76,F62,F46,F30,F13)</f>
        <v>787326.22496000002</v>
      </c>
      <c r="G303" s="755">
        <f>SUM(G293,G281,G267,G253,G239,G225,G211,G195,G179,G165,G149,G135,G121,G106,G90,G76,G62,G46,G30,G13)</f>
        <v>196833</v>
      </c>
      <c r="H303" s="755">
        <f>SUM(H293,H281,H267,H253,H239,H225,H211,H195,H179,H165,H149,H135,H121,H106,H90,H76,H62,H46,H30,H13)</f>
        <v>141007.15681000001</v>
      </c>
      <c r="I303" s="113">
        <f t="shared" si="1"/>
        <v>71.637965590119549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119</v>
      </c>
      <c r="B304" s="113">
        <f t="shared" ref="B304:D304" si="14">SUM(B294,B282,B268,B254,B240,B226,B212,B196,B180,B166,B150,B136,B122,B107,B91,B77,B63,B47,B31,B14)</f>
        <v>69292</v>
      </c>
      <c r="C304" s="113">
        <f t="shared" si="14"/>
        <v>17289</v>
      </c>
      <c r="D304" s="113">
        <f t="shared" si="14"/>
        <v>10357</v>
      </c>
      <c r="E304" s="113">
        <f t="shared" si="5"/>
        <v>59.905141997802069</v>
      </c>
      <c r="F304" s="755">
        <f>SUM(F294,F282,F268,F254,F240,F226,F212,F196,F180,F166,F150,F136,F122,F107,F91,F77,F63,F47,F31,F14)</f>
        <v>112683.86113</v>
      </c>
      <c r="G304" s="755">
        <f t="shared" ref="G304" si="15">SUM(G294,G282,G268,G254,G240,G226,G212,G196,G180,G166,G150,G136,G122,G107,G91,G77,G63,G47,G31,G14)</f>
        <v>28172</v>
      </c>
      <c r="H304" s="755">
        <f>SUM(H294,H282,H268,H254,H240,H226,H212,H196,H180,H166,H150,H136,H122,H107,H91,H77,H63,H47,H31,H14)</f>
        <v>16361.94167</v>
      </c>
      <c r="I304" s="44">
        <f t="shared" si="1"/>
        <v>58.078736582422266</v>
      </c>
      <c r="J304" s="108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132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61334</v>
      </c>
      <c r="D305" s="113">
        <f t="shared" si="16"/>
        <v>42603</v>
      </c>
      <c r="E305" s="113">
        <f t="shared" si="5"/>
        <v>69.460658036325697</v>
      </c>
      <c r="F305" s="755">
        <f>SUM(F283,F269,F255,F241,F227,F213,F197,F181,F167,F151,F137,F123,F108,F92,F78,F64,F48,F32,F15)</f>
        <v>522966.69015999988</v>
      </c>
      <c r="G305" s="755">
        <f>SUM(G283,G269,G255,G241,G227,G213,G197,G181,G167,G151,G137,G123,G108,G92,G78,G64,G48,G32,G15)</f>
        <v>130743</v>
      </c>
      <c r="H305" s="755">
        <f>SUM(H283,H269,H255,H241,H227,H213,H197,H181,H167,H151,H137,H123,H108,H92,H78,H64,H48,H32,H15)</f>
        <v>94928.100579999998</v>
      </c>
      <c r="I305" s="44">
        <f t="shared" si="1"/>
        <v>72.606640952096853</v>
      </c>
      <c r="J305" s="108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120</v>
      </c>
      <c r="B306" s="113">
        <f t="shared" ref="B306:D306" si="17">SUM(B284,B270,B256,B242,B228,B214,B198,B182,B168,B152,B138,B124,B109,B93,B79,B65,B49,B33,B16)</f>
        <v>84259</v>
      </c>
      <c r="C306" s="113">
        <f t="shared" si="17"/>
        <v>21071</v>
      </c>
      <c r="D306" s="113">
        <f t="shared" si="17"/>
        <v>22070</v>
      </c>
      <c r="E306" s="113">
        <f t="shared" si="5"/>
        <v>104.74111337857718</v>
      </c>
      <c r="F306" s="755">
        <f>SUM(F284,F270,F256,F242,F228,F214,F198,F182,F168,F152,F138,F124,F109,F93,F79,F65,F49,F33,F16)</f>
        <v>78975.665999999997</v>
      </c>
      <c r="G306" s="755">
        <f t="shared" ref="G306" si="18">SUM(G284,G270,G256,G242,G228,G214,G198,G182,G168,G152,G138,G124,G109,G93,G79,G65,G49,G33,G16)</f>
        <v>19744</v>
      </c>
      <c r="H306" s="755">
        <f>SUM(H284,H270,H256,H242,H228,H214,H198,H182,H168,H152,H138,H124,H109,H93,H79,H65,H49,H33,H16)</f>
        <v>19808.425479999998</v>
      </c>
      <c r="I306" s="44">
        <f t="shared" si="1"/>
        <v>100.32630409238249</v>
      </c>
      <c r="J306" s="108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87</v>
      </c>
      <c r="B307" s="113">
        <f t="shared" ref="B307:D308" si="19">SUM(B285,B271,B257,B243,B229,B215,B199,B183,B169,B153,B139,B125,B110,B94,B80,B66,B50,B34,B17)</f>
        <v>13643</v>
      </c>
      <c r="C307" s="113">
        <f t="shared" si="19"/>
        <v>3418</v>
      </c>
      <c r="D307" s="113">
        <f t="shared" si="19"/>
        <v>1502</v>
      </c>
      <c r="E307" s="113">
        <f t="shared" si="5"/>
        <v>43.943826799297838</v>
      </c>
      <c r="F307" s="755">
        <f>SUM(F285,F271,F257,F243,F229,F215,F199,F183,F169,F153,F139,F125,F110,F94,F80,F66,F50,F34,F17)</f>
        <v>50791.948339999995</v>
      </c>
      <c r="G307" s="755">
        <f t="shared" ref="G307" si="20">SUM(G285,G271,G257,G243,G229,G215,G199,G183,G169,G153,G139,G125,G110,G94,G80,G66,G50,G34,G17)</f>
        <v>12696</v>
      </c>
      <c r="H307" s="755">
        <f>SUM(H285,H271,H257,H243,H229,H215,H199,H183,H169,H153,H139,H125,H110,H94,H80,H66,H50,H34,H17)</f>
        <v>5910.4139800000012</v>
      </c>
      <c r="I307" s="44">
        <f t="shared" ref="I307:I309" si="21">H307/G307*100</f>
        <v>46.553355229993713</v>
      </c>
      <c r="J307" s="108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88</v>
      </c>
      <c r="B308" s="113">
        <f t="shared" si="19"/>
        <v>31291</v>
      </c>
      <c r="C308" s="113">
        <f t="shared" si="19"/>
        <v>7827</v>
      </c>
      <c r="D308" s="113">
        <f t="shared" si="19"/>
        <v>5580</v>
      </c>
      <c r="E308" s="113">
        <f t="shared" si="5"/>
        <v>71.291682637025673</v>
      </c>
      <c r="F308" s="755">
        <f>SUM(F286,F272,F258,F244,F230,F216,F200,F184,F170,F154,F140,F126,F111,F95,F81,F67,F51,F35,F18)</f>
        <v>21908.05933</v>
      </c>
      <c r="G308" s="755">
        <f t="shared" ref="G308" si="22">SUM(G286,G272,G258,G244,G230,G216,G200,G184,G170,G154,G140,G126,G111,G95,G81,G67,G51,G35,G18)</f>
        <v>5478</v>
      </c>
      <c r="H308" s="755">
        <f>SUM(H286,H272,H258,H244,H230,H216,H200,H184,H170,H154,H140,H126,H111,H95,H81,H67,H51,H35,H18)</f>
        <v>3998.2750999999998</v>
      </c>
      <c r="I308" s="44">
        <f t="shared" si="21"/>
        <v>72.987862358525007</v>
      </c>
      <c r="J308" s="108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39" t="s">
        <v>139</v>
      </c>
      <c r="B309" s="113">
        <f>SUM(B295,B287,B273,B259,B245,B231,B217,B201,B185,B155,B141,B127,B112,B96,B82,B68,B52,B36,B19,B171)</f>
        <v>667257</v>
      </c>
      <c r="C309" s="113">
        <f t="shared" ref="C309:D309" si="23">SUM(C295,C287,C273,C259,C245,C231,C217,C201,C185,C155,C141,C127,C112,C96,C82,C68,C52,C36,C19,C171)</f>
        <v>166821</v>
      </c>
      <c r="D309" s="113">
        <f t="shared" si="23"/>
        <v>145501</v>
      </c>
      <c r="E309" s="113">
        <f t="shared" si="5"/>
        <v>87.219834433314745</v>
      </c>
      <c r="F309" s="755">
        <f t="shared" ref="F309:H309" si="24">SUM(F295,F287,F273,F259,F245,F231,F217,F201,F185,F155,F141,F127,F112,F96,F82,F68,F52,F36,F19,F171)</f>
        <v>466896.27588999999</v>
      </c>
      <c r="G309" s="755">
        <f t="shared" si="24"/>
        <v>116723</v>
      </c>
      <c r="H309" s="755">
        <f t="shared" si="24"/>
        <v>97763.22255000002</v>
      </c>
      <c r="I309" s="44">
        <f t="shared" si="21"/>
        <v>83.75660542480918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140</v>
      </c>
      <c r="B310" s="113">
        <f>SUM(B202,B186,B156,B97,B53,B37,B20)</f>
        <v>52280</v>
      </c>
      <c r="C310" s="113">
        <f t="shared" ref="C310:H310" si="25">SUM(C202,C186,C156,C97,C53,C37,C20)</f>
        <v>13072</v>
      </c>
      <c r="D310" s="113">
        <f t="shared" si="25"/>
        <v>9662</v>
      </c>
      <c r="E310" s="113">
        <f t="shared" si="5"/>
        <v>73.913708690330481</v>
      </c>
      <c r="F310" s="755">
        <f t="shared" si="25"/>
        <v>0</v>
      </c>
      <c r="G310" s="755">
        <f t="shared" si="25"/>
        <v>0</v>
      </c>
      <c r="H310" s="755">
        <f t="shared" si="25"/>
        <v>0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53" t="s">
        <v>141</v>
      </c>
      <c r="B311" s="710">
        <f>SUM(B203,B187,B157,B113,B98,B54,B38,B21)</f>
        <v>26071</v>
      </c>
      <c r="C311" s="710">
        <f t="shared" ref="C311:H311" si="26">SUM(C203,C187,C157,C113,C98,C54,C38,C21)</f>
        <v>6520</v>
      </c>
      <c r="D311" s="710">
        <f t="shared" si="26"/>
        <v>1777</v>
      </c>
      <c r="E311" s="710">
        <f t="shared" si="5"/>
        <v>27.254601226993863</v>
      </c>
      <c r="F311" s="756">
        <f t="shared" si="26"/>
        <v>0</v>
      </c>
      <c r="G311" s="756">
        <f t="shared" si="26"/>
        <v>0</v>
      </c>
      <c r="H311" s="756">
        <f t="shared" si="26"/>
        <v>0</v>
      </c>
      <c r="I311" s="711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2016-04-04T00:22:16Z</cp:lastPrinted>
  <dcterms:created xsi:type="dcterms:W3CDTF">2005-05-23T08:07:41Z</dcterms:created>
  <dcterms:modified xsi:type="dcterms:W3CDTF">2016-04-29T00:42:14Z</dcterms:modified>
</cp:coreProperties>
</file>