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3250" windowHeight="11505" tabRatio="312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1'!$A$12:$N$169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'СДП 1'!$5:$9</definedName>
    <definedName name="_xlnm.Print_Area" localSheetId="0">'СДП 1'!$A$1:$N$169</definedName>
  </definedNames>
  <calcPr calcId="145621"/>
</workbook>
</file>

<file path=xl/calcChain.xml><?xml version="1.0" encoding="utf-8"?>
<calcChain xmlns="http://schemas.openxmlformats.org/spreadsheetml/2006/main">
  <c r="N171" i="1" l="1"/>
  <c r="M171" i="1"/>
  <c r="M13" i="1" l="1"/>
  <c r="M169" i="1" s="1"/>
  <c r="M130" i="1"/>
  <c r="M123" i="1"/>
  <c r="M118" i="1"/>
  <c r="M114" i="1"/>
  <c r="M112" i="1"/>
  <c r="M106" i="1"/>
  <c r="M104" i="1"/>
  <c r="M101" i="1"/>
  <c r="M96" i="1"/>
  <c r="M95" i="1"/>
  <c r="M94" i="1" s="1"/>
  <c r="M87" i="1"/>
  <c r="M75" i="1"/>
  <c r="M70" i="1"/>
  <c r="M65" i="1"/>
  <c r="M61" i="1"/>
  <c r="M58" i="1"/>
  <c r="M55" i="1"/>
  <c r="M45" i="1"/>
  <c r="M31" i="1"/>
  <c r="M29" i="1"/>
  <c r="M25" i="1"/>
  <c r="M23" i="1"/>
  <c r="N57" i="1" l="1"/>
  <c r="N49" i="1"/>
  <c r="D15" i="1"/>
  <c r="N14" i="1"/>
  <c r="D16" i="1" l="1"/>
  <c r="N15" i="1"/>
  <c r="N16" i="1" l="1"/>
  <c r="D17" i="1"/>
  <c r="D18" i="1" l="1"/>
  <c r="D19" i="1" s="1"/>
  <c r="N17" i="1"/>
  <c r="D20" i="1" l="1"/>
  <c r="N19" i="1"/>
  <c r="N20" i="1" l="1"/>
  <c r="N18" i="1" s="1"/>
  <c r="D21" i="1"/>
  <c r="D22" i="1" l="1"/>
  <c r="N22" i="1" s="1"/>
  <c r="N21" i="1"/>
  <c r="D24" i="1" l="1"/>
  <c r="N13" i="1"/>
  <c r="N24" i="1" l="1"/>
  <c r="N23" i="1" s="1"/>
  <c r="D26" i="1"/>
  <c r="D103" i="1"/>
  <c r="D105" i="1" s="1"/>
  <c r="D28" i="1"/>
  <c r="N26" i="1"/>
  <c r="N25" i="1" s="1"/>
  <c r="N103" i="1" l="1"/>
  <c r="D107" i="1"/>
  <c r="N105" i="1"/>
  <c r="N104" i="1" s="1"/>
  <c r="N28" i="1"/>
  <c r="N27" i="1" s="1"/>
  <c r="D30" i="1"/>
  <c r="D32" i="1" l="1"/>
  <c r="N30" i="1"/>
  <c r="N29" i="1" s="1"/>
  <c r="D109" i="1"/>
  <c r="N107" i="1"/>
  <c r="N106" i="1" s="1"/>
  <c r="N109" i="1" l="1"/>
  <c r="D110" i="1"/>
  <c r="D35" i="1"/>
  <c r="D34" i="1"/>
  <c r="N32" i="1"/>
  <c r="N31" i="1" s="1"/>
  <c r="N35" i="1" l="1"/>
  <c r="D36" i="1"/>
  <c r="D111" i="1"/>
  <c r="N110" i="1"/>
  <c r="D82" i="1"/>
  <c r="N34" i="1"/>
  <c r="D38" i="1" l="1"/>
  <c r="N36" i="1"/>
  <c r="N33" i="1" s="1"/>
  <c r="D83" i="1"/>
  <c r="N82" i="1"/>
  <c r="D115" i="1"/>
  <c r="N111" i="1"/>
  <c r="N108" i="1" s="1"/>
  <c r="D39" i="1" l="1"/>
  <c r="N38" i="1"/>
  <c r="D117" i="1"/>
  <c r="N115" i="1"/>
  <c r="N114" i="1" s="1"/>
  <c r="D84" i="1"/>
  <c r="D81" i="1"/>
  <c r="N83" i="1"/>
  <c r="N81" i="1" l="1"/>
  <c r="D119" i="1"/>
  <c r="N117" i="1"/>
  <c r="N116" i="1" s="1"/>
  <c r="N39" i="1"/>
  <c r="N37" i="1" s="1"/>
  <c r="D41" i="1"/>
  <c r="D85" i="1"/>
  <c r="N84" i="1"/>
  <c r="D86" i="1" l="1"/>
  <c r="N85" i="1"/>
  <c r="N41" i="1"/>
  <c r="N40" i="1" s="1"/>
  <c r="D43" i="1"/>
  <c r="N119" i="1"/>
  <c r="D120" i="1"/>
  <c r="D121" i="1" l="1"/>
  <c r="N120" i="1"/>
  <c r="N86" i="1"/>
  <c r="D88" i="1"/>
  <c r="D152" i="1"/>
  <c r="N43" i="1"/>
  <c r="N152" i="1" l="1"/>
  <c r="D153" i="1"/>
  <c r="D44" i="1"/>
  <c r="D89" i="1"/>
  <c r="N88" i="1"/>
  <c r="D122" i="1"/>
  <c r="N121" i="1"/>
  <c r="D154" i="1" l="1"/>
  <c r="N153" i="1"/>
  <c r="N89" i="1"/>
  <c r="D90" i="1"/>
  <c r="D124" i="1"/>
  <c r="N122" i="1"/>
  <c r="N118" i="1" s="1"/>
  <c r="D47" i="1"/>
  <c r="N44" i="1"/>
  <c r="N42" i="1" s="1"/>
  <c r="D125" i="1" l="1"/>
  <c r="N124" i="1"/>
  <c r="N154" i="1"/>
  <c r="D156" i="1"/>
  <c r="D46" i="1"/>
  <c r="D48" i="1"/>
  <c r="D50" i="1"/>
  <c r="N47" i="1"/>
  <c r="N90" i="1"/>
  <c r="D91" i="1"/>
  <c r="D92" i="1" l="1"/>
  <c r="N91" i="1"/>
  <c r="D51" i="1"/>
  <c r="N50" i="1"/>
  <c r="N48" i="1"/>
  <c r="D126" i="1"/>
  <c r="N125" i="1"/>
  <c r="N46" i="1"/>
  <c r="D157" i="1"/>
  <c r="N156" i="1"/>
  <c r="N51" i="1" l="1"/>
  <c r="D52" i="1"/>
  <c r="N92" i="1"/>
  <c r="D93" i="1"/>
  <c r="D94" i="1"/>
  <c r="D96" i="1" s="1"/>
  <c r="D158" i="1"/>
  <c r="N157" i="1"/>
  <c r="N126" i="1"/>
  <c r="D127" i="1"/>
  <c r="D159" i="1" l="1"/>
  <c r="N158" i="1"/>
  <c r="N96" i="1"/>
  <c r="D97" i="1"/>
  <c r="N93" i="1"/>
  <c r="N87" i="1" s="1"/>
  <c r="N127" i="1"/>
  <c r="D128" i="1"/>
  <c r="N52" i="1"/>
  <c r="D53" i="1"/>
  <c r="D98" i="1" l="1"/>
  <c r="N97" i="1"/>
  <c r="D129" i="1"/>
  <c r="N128" i="1"/>
  <c r="N53" i="1"/>
  <c r="D54" i="1"/>
  <c r="N159" i="1"/>
  <c r="N155" i="1" s="1"/>
  <c r="D161" i="1"/>
  <c r="D131" i="1" l="1"/>
  <c r="N129" i="1"/>
  <c r="N123" i="1" s="1"/>
  <c r="N98" i="1"/>
  <c r="D99" i="1"/>
  <c r="D56" i="1"/>
  <c r="N54" i="1"/>
  <c r="N45" i="1" s="1"/>
  <c r="D162" i="1"/>
  <c r="N161" i="1"/>
  <c r="N56" i="1" l="1"/>
  <c r="N55" i="1" s="1"/>
  <c r="D59" i="1"/>
  <c r="N99" i="1"/>
  <c r="D100" i="1"/>
  <c r="N131" i="1"/>
  <c r="D132" i="1"/>
  <c r="N162" i="1"/>
  <c r="D163" i="1"/>
  <c r="D102" i="1" l="1"/>
  <c r="D95" i="1"/>
  <c r="N100" i="1"/>
  <c r="D60" i="1"/>
  <c r="N59" i="1"/>
  <c r="D164" i="1"/>
  <c r="N163" i="1"/>
  <c r="N132" i="1"/>
  <c r="D133" i="1"/>
  <c r="N164" i="1" l="1"/>
  <c r="D165" i="1"/>
  <c r="D62" i="1"/>
  <c r="N60" i="1"/>
  <c r="N58" i="1" s="1"/>
  <c r="D134" i="1"/>
  <c r="N133" i="1"/>
  <c r="N95" i="1"/>
  <c r="N94" i="1" s="1"/>
  <c r="N102" i="1"/>
  <c r="N101" i="1" s="1"/>
  <c r="N165" i="1" l="1"/>
  <c r="D166" i="1"/>
  <c r="N134" i="1"/>
  <c r="D135" i="1"/>
  <c r="N62" i="1"/>
  <c r="D63" i="1"/>
  <c r="N63" i="1" l="1"/>
  <c r="D64" i="1"/>
  <c r="N166" i="1"/>
  <c r="D167" i="1"/>
  <c r="N135" i="1"/>
  <c r="N130" i="1" s="1"/>
  <c r="D137" i="1"/>
  <c r="D168" i="1" l="1"/>
  <c r="N167" i="1"/>
  <c r="D138" i="1"/>
  <c r="N137" i="1"/>
  <c r="N64" i="1"/>
  <c r="N61" i="1" s="1"/>
  <c r="D66" i="1"/>
  <c r="D67" i="1" l="1"/>
  <c r="N66" i="1"/>
  <c r="D139" i="1"/>
  <c r="N138" i="1"/>
  <c r="N168" i="1"/>
  <c r="N160" i="1" s="1"/>
  <c r="N67" i="1" l="1"/>
  <c r="N65" i="1" s="1"/>
  <c r="D69" i="1"/>
  <c r="D140" i="1"/>
  <c r="N139" i="1"/>
  <c r="N140" i="1" l="1"/>
  <c r="D142" i="1"/>
  <c r="D141" i="1"/>
  <c r="D71" i="1"/>
  <c r="N69" i="1"/>
  <c r="N68" i="1" s="1"/>
  <c r="D143" i="1" l="1"/>
  <c r="N142" i="1"/>
  <c r="N71" i="1"/>
  <c r="D72" i="1"/>
  <c r="N141" i="1"/>
  <c r="D145" i="1" l="1"/>
  <c r="N143" i="1"/>
  <c r="N136" i="1" s="1"/>
  <c r="N72" i="1"/>
  <c r="D73" i="1"/>
  <c r="D74" i="1" l="1"/>
  <c r="N73" i="1"/>
  <c r="N145" i="1"/>
  <c r="N144" i="1" s="1"/>
  <c r="D147" i="1"/>
  <c r="D76" i="1" l="1"/>
  <c r="N74" i="1"/>
  <c r="N70" i="1" s="1"/>
  <c r="N147" i="1"/>
  <c r="D148" i="1"/>
  <c r="D113" i="1"/>
  <c r="N113" i="1" l="1"/>
  <c r="N112" i="1" s="1"/>
  <c r="N76" i="1"/>
  <c r="D77" i="1"/>
  <c r="D149" i="1"/>
  <c r="N148" i="1"/>
  <c r="N149" i="1" l="1"/>
  <c r="N146" i="1" s="1"/>
  <c r="D151" i="1"/>
  <c r="N77" i="1"/>
  <c r="D78" i="1"/>
  <c r="D79" i="1" l="1"/>
  <c r="N78" i="1"/>
  <c r="N151" i="1"/>
  <c r="N150" i="1" s="1"/>
  <c r="N79" i="1" l="1"/>
  <c r="D80" i="1"/>
  <c r="N80" i="1" l="1"/>
  <c r="N75" i="1" s="1"/>
  <c r="N169" i="1" s="1"/>
</calcChain>
</file>

<file path=xl/sharedStrings.xml><?xml version="1.0" encoding="utf-8"?>
<sst xmlns="http://schemas.openxmlformats.org/spreadsheetml/2006/main" count="186" uniqueCount="185">
  <si>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2016 год              
</t>
  </si>
  <si>
    <t>Код профиля 2016</t>
  </si>
  <si>
    <t>Код КСГ 2016</t>
  </si>
  <si>
    <t>КПГ / КСГ</t>
  </si>
  <si>
    <t>базовая ставка с 01.01.2016</t>
  </si>
  <si>
    <t>базовая ставка с 01.02.2016</t>
  </si>
  <si>
    <t>коэффициент относительной затратоемкости</t>
  </si>
  <si>
    <t>управленческий коэффициент</t>
  </si>
  <si>
    <t>районный коэффициент</t>
  </si>
  <si>
    <t>КГБУЗ "Городская клиническая больница N 10" министерства здравоохранения Хабаровского края</t>
  </si>
  <si>
    <t>с 01.01.2016</t>
  </si>
  <si>
    <t>с 01.02.16</t>
  </si>
  <si>
    <t>2141010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</si>
  <si>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</si>
  <si>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</si>
  <si>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</si>
  <si>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</si>
  <si>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</si>
  <si>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подуровень 2.2</t>
  </si>
  <si>
    <t>количество больных</t>
  </si>
  <si>
    <t>стоимость</t>
  </si>
  <si>
    <t>КУСмо на 01.01.2016</t>
  </si>
  <si>
    <t>КУСмо на 01.02.2016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</si>
  <si>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</si>
  <si>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</si>
  <si>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</si>
  <si>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</si>
  <si>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</si>
  <si>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</si>
  <si>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</si>
  <si>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5.1.</t>
  </si>
  <si>
    <t>1-3 этап</t>
  </si>
  <si>
    <t>5.2.</t>
  </si>
  <si>
    <t>1-4 этап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</si>
  <si>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</si>
  <si>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</si>
  <si>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</si>
  <si>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</si>
  <si>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</si>
  <si>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</si>
  <si>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</si>
  <si>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</si>
  <si>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</si>
  <si>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</si>
  <si>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</si>
  <si>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</si>
  <si>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</si>
  <si>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</si>
  <si>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</si>
  <si>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</si>
  <si>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</si>
  <si>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</si>
  <si>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</si>
  <si>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</si>
  <si>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</si>
  <si>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</si>
  <si>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</si>
  <si>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</si>
  <si>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</si>
  <si>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</si>
  <si>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</si>
  <si>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</si>
  <si>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1, 4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</si>
  <si>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</si>
  <si>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</si>
  <si>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</si>
  <si>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</si>
  <si>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</si>
  <si>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</si>
  <si>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</si>
  <si>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</si>
  <si>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</si>
  <si>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</si>
  <si>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</si>
  <si>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</si>
  <si>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</si>
  <si>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</si>
  <si>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иммуноглобулина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</si>
  <si>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</si>
  <si>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</si>
  <si>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</si>
  <si>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</si>
  <si>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</si>
  <si>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</si>
  <si>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</si>
  <si>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</si>
  <si>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</si>
  <si>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</si>
  <si>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</si>
  <si>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</si>
  <si>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</si>
  <si>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</si>
  <si>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</si>
  <si>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</si>
  <si>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не классифицированное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</si>
  <si>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</si>
  <si>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</si>
  <si>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ЗНО лимфоидной и кроветворной тканей), взрослые (уровень 1)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</si>
  <si>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</si>
  <si>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</si>
  <si>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</si>
  <si>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</si>
  <si>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</si>
  <si>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</si>
  <si>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</si>
  <si>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</si>
  <si>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Ремонт и 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</si>
  <si>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</si>
  <si>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</si>
  <si>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</si>
  <si>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</si>
  <si>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</si>
  <si>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</si>
  <si>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</si>
  <si>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</si>
  <si>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</si>
  <si>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Другие 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</si>
  <si>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</si>
  <si>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</si>
  <si>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</si>
  <si>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</si>
  <si>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</si>
  <si>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</si>
  <si>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</si>
  <si>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</si>
  <si>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</si>
  <si>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</si>
  <si>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</si>
  <si>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</si>
  <si>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</si>
  <si>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</si>
  <si>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</si>
  <si>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</si>
  <si>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</si>
  <si>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</si>
  <si>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</si>
  <si>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</si>
  <si>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</si>
  <si>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</si>
  <si>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</si>
  <si>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</si>
  <si>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</si>
  <si>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</si>
  <si>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</si>
  <si>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</si>
  <si>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</si>
  <si>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</si>
  <si>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</si>
  <si>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</si>
  <si>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</si>
  <si>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</si>
  <si>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</si>
  <si>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</si>
  <si>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</si>
  <si>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</si>
  <si>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</si>
  <si>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</si>
  <si>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</si>
  <si>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</si>
  <si>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</si>
  <si>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</si>
  <si>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</si>
  <si>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</si>
  <si>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</si>
  <si>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</si>
  <si>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</si>
  <si>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</si>
  <si>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</si>
  <si>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</si>
  <si>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</si>
  <si>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</si>
  <si>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</si>
  <si>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</si>
  <si>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</si>
  <si>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</si>
  <si>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</si>
  <si>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</si>
  <si>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</si>
  <si>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</si>
  <si>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</si>
  <si>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</si>
  <si>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</si>
  <si>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</si>
  <si>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отклонения</t>
  </si>
  <si>
    <t>Приложение № 3 к Решению Комиссии по разработке ТП ОМС от 31.03.2016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</si>
</sst>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5" fillId="0" borderId="0"/>
    <xf numFmtId="0" fontId="17" fillId="0" borderId="0"/>
    <xf numFmtId="0" fontId="18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 applyFill="0" applyBorder="0" applyProtection="0">
      <alignment wrapText="1"/>
      <protection locked="0"/>
    </xf>
    <xf numFmtId="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7">
    <xf numFmtId="0" fontId="0" fillId="0" borderId="0" xfId="0"/>
    <xf numFmtId="0" fontId="4" fillId="0" borderId="0" xfId="0" applyFont="1" applyFill="1"/>
    <xf numFmtId="41" fontId="7" fillId="0" borderId="4" xfId="1" applyNumberFormat="1" applyFont="1" applyFill="1" applyBorder="1" applyAlignment="1">
      <alignment vertical="center" wrapText="1"/>
    </xf>
    <xf numFmtId="4" fontId="7" fillId="0" borderId="4" xfId="1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" fontId="7" fillId="0" borderId="3" xfId="1" applyNumberFormat="1" applyFont="1" applyFill="1" applyBorder="1" applyAlignment="1">
      <alignment horizontal="center" vertical="center" wrapText="1"/>
    </xf>
    <xf numFmtId="41" fontId="7" fillId="0" borderId="2" xfId="1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/>
    <xf numFmtId="2" fontId="7" fillId="0" borderId="2" xfId="0" applyNumberFormat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vertical="center" wrapText="1"/>
    </xf>
    <xf numFmtId="41" fontId="6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164" fontId="14" fillId="0" borderId="2" xfId="1" applyNumberFormat="1" applyFont="1" applyFill="1" applyBorder="1" applyAlignment="1">
      <alignment horizontal="center" vertical="center" wrapText="1"/>
    </xf>
    <xf numFmtId="4" fontId="14" fillId="0" borderId="4" xfId="1" applyNumberFormat="1" applyFont="1" applyFill="1" applyBorder="1" applyAlignment="1">
      <alignment horizontal="center" vertical="center" wrapText="1"/>
    </xf>
    <xf numFmtId="16" fontId="4" fillId="0" borderId="2" xfId="0" applyNumberFormat="1" applyFont="1" applyFill="1" applyBorder="1"/>
    <xf numFmtId="41" fontId="6" fillId="0" borderId="2" xfId="1" applyNumberFormat="1" applyFont="1" applyFill="1" applyBorder="1" applyAlignment="1">
      <alignment vertical="center" wrapText="1"/>
    </xf>
    <xf numFmtId="0" fontId="22" fillId="0" borderId="0" xfId="0" applyFont="1" applyFill="1"/>
    <xf numFmtId="0" fontId="4" fillId="0" borderId="2" xfId="0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Alignment="1"/>
    <xf numFmtId="0" fontId="4" fillId="2" borderId="2" xfId="0" applyFont="1" applyFill="1" applyBorder="1"/>
    <xf numFmtId="41" fontId="14" fillId="2" borderId="4" xfId="1" applyNumberFormat="1" applyFont="1" applyFill="1" applyBorder="1" applyAlignment="1">
      <alignment vertical="center" wrapText="1"/>
    </xf>
    <xf numFmtId="0" fontId="14" fillId="2" borderId="2" xfId="1" applyFont="1" applyFill="1" applyBorder="1" applyAlignment="1">
      <alignment horizontal="center" vertical="center" wrapText="1"/>
    </xf>
    <xf numFmtId="164" fontId="23" fillId="2" borderId="2" xfId="1" applyNumberFormat="1" applyFont="1" applyFill="1" applyBorder="1" applyAlignment="1">
      <alignment horizontal="center" vertical="center" wrapText="1"/>
    </xf>
    <xf numFmtId="164" fontId="14" fillId="2" borderId="2" xfId="1" applyNumberFormat="1" applyFont="1" applyFill="1" applyBorder="1" applyAlignment="1">
      <alignment horizontal="center" vertical="center" wrapText="1"/>
    </xf>
    <xf numFmtId="3" fontId="16" fillId="2" borderId="2" xfId="1" applyNumberFormat="1" applyFont="1" applyFill="1" applyBorder="1" applyAlignment="1">
      <alignment horizontal="center" vertical="center" wrapText="1"/>
    </xf>
    <xf numFmtId="0" fontId="22" fillId="2" borderId="2" xfId="0" applyFont="1" applyFill="1" applyBorder="1"/>
    <xf numFmtId="4" fontId="14" fillId="2" borderId="4" xfId="1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2" fontId="14" fillId="2" borderId="2" xfId="0" applyNumberFormat="1" applyFont="1" applyFill="1" applyBorder="1" applyAlignment="1">
      <alignment horizontal="center" vertical="center" wrapText="1"/>
    </xf>
    <xf numFmtId="4" fontId="7" fillId="2" borderId="3" xfId="1" applyNumberFormat="1" applyFont="1" applyFill="1" applyBorder="1" applyAlignment="1">
      <alignment horizontal="center" vertical="center" wrapText="1"/>
    </xf>
    <xf numFmtId="41" fontId="6" fillId="2" borderId="2" xfId="1" applyNumberFormat="1" applyFont="1" applyFill="1" applyBorder="1" applyAlignment="1">
      <alignment horizontal="center" vertical="center" wrapText="1"/>
    </xf>
    <xf numFmtId="4" fontId="7" fillId="2" borderId="4" xfId="1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41" fontId="14" fillId="2" borderId="4" xfId="1" applyNumberFormat="1" applyFont="1" applyFill="1" applyBorder="1" applyAlignment="1">
      <alignment horizontal="center" vertical="center" wrapText="1"/>
    </xf>
    <xf numFmtId="41" fontId="14" fillId="2" borderId="4" xfId="1" applyNumberFormat="1" applyFont="1" applyFill="1" applyBorder="1" applyAlignment="1">
      <alignment horizontal="left" vertical="center" wrapText="1"/>
    </xf>
    <xf numFmtId="41" fontId="8" fillId="2" borderId="2" xfId="1" applyNumberFormat="1" applyFont="1" applyFill="1" applyBorder="1" applyAlignment="1">
      <alignment horizontal="center" vertical="center" wrapText="1"/>
    </xf>
    <xf numFmtId="41" fontId="8" fillId="2" borderId="4" xfId="1" applyNumberFormat="1" applyFont="1" applyFill="1" applyBorder="1" applyAlignment="1">
      <alignment horizontal="center" vertical="center" wrapText="1"/>
    </xf>
    <xf numFmtId="41" fontId="6" fillId="2" borderId="2" xfId="1" applyNumberFormat="1" applyFont="1" applyFill="1" applyBorder="1" applyAlignment="1">
      <alignment vertical="center" wrapText="1"/>
    </xf>
    <xf numFmtId="41" fontId="16" fillId="2" borderId="2" xfId="1" applyNumberFormat="1" applyFont="1" applyFill="1" applyBorder="1" applyAlignment="1">
      <alignment horizontal="center" vertical="center" wrapText="1"/>
    </xf>
    <xf numFmtId="41" fontId="7" fillId="2" borderId="4" xfId="1" applyNumberFormat="1" applyFont="1" applyFill="1" applyBorder="1" applyAlignment="1">
      <alignment horizontal="center" vertical="center" wrapText="1"/>
    </xf>
    <xf numFmtId="41" fontId="7" fillId="0" borderId="4" xfId="1" applyNumberFormat="1" applyFont="1" applyFill="1" applyBorder="1" applyAlignment="1">
      <alignment horizontal="center" vertical="center" wrapText="1"/>
    </xf>
    <xf numFmtId="14" fontId="24" fillId="0" borderId="2" xfId="0" applyNumberFormat="1" applyFont="1" applyFill="1" applyBorder="1"/>
    <xf numFmtId="3" fontId="4" fillId="2" borderId="2" xfId="0" applyNumberFormat="1" applyFont="1" applyFill="1" applyBorder="1" applyAlignment="1"/>
    <xf numFmtId="0" fontId="6" fillId="0" borderId="2" xfId="1" applyFont="1" applyFill="1" applyBorder="1" applyAlignment="1">
      <alignment vertical="center" wrapText="1"/>
    </xf>
    <xf numFmtId="41" fontId="4" fillId="0" borderId="0" xfId="0" applyNumberFormat="1" applyFont="1" applyFill="1"/>
    <xf numFmtId="0" fontId="12" fillId="0" borderId="2" xfId="0" applyFont="1" applyFill="1" applyBorder="1" applyAlignment="1">
      <alignment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165" fontId="15" fillId="0" borderId="2" xfId="1" applyNumberFormat="1" applyFont="1" applyFill="1" applyBorder="1" applyAlignment="1">
      <alignment horizontal="center" vertical="center" wrapText="1"/>
    </xf>
    <xf numFmtId="0" fontId="20" fillId="0" borderId="2" xfId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0" fontId="19" fillId="0" borderId="0" xfId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41" fontId="9" fillId="2" borderId="2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O171"/>
  <sheetViews>
    <sheetView tabSelected="1" view="pageBreakPreview" zoomScaleNormal="100" zoomScaleSheetLayoutView="100" workbookViewId="0">
      <pane xSplit="12" ySplit="13" topLeftCell="M14" activePane="bottomRight" state="frozen"/>
      <selection pane="topRight" activeCell="M1" sqref="M1"/>
      <selection pane="bottomLeft" activeCell="A11" sqref="A11"/>
      <selection pane="bottomRight" activeCell="C4" sqref="C4:N4"/>
    </sheetView>
  </sheetViews>
  <sheetFormatPr defaultColWidth="9.140625" defaultRowHeight="15" x14ac:dyDescent="0.25"/>
  <cols>
    <col min="1" max="1" width="9.140625" style="1" customWidth="1"/>
    <col min="2" max="2" width="6.5703125" style="1" customWidth="1"/>
    <col min="3" max="3" width="43.28515625" style="1" customWidth="1"/>
    <col min="4" max="4" width="11.85546875" style="1" customWidth="1"/>
    <col min="5" max="5" width="11.85546875" style="1" hidden="1" customWidth="1"/>
    <col min="6" max="6" width="5.7109375" style="1" customWidth="1"/>
    <col min="7" max="7" width="6.7109375" style="1" customWidth="1"/>
    <col min="8" max="8" width="4.85546875" style="1" customWidth="1"/>
    <col min="9" max="9" width="6.42578125" style="1" customWidth="1"/>
    <col min="10" max="10" width="5.28515625" style="1" customWidth="1"/>
    <col min="11" max="11" width="7.5703125" style="1" customWidth="1"/>
    <col min="12" max="12" width="8.28515625" style="1" customWidth="1"/>
    <col min="13" max="13" width="9.5703125" style="1" customWidth="1"/>
    <col min="14" max="14" width="17.28515625" style="1" customWidth="1"/>
    <col min="15" max="16384" width="9.140625" style="1"/>
  </cols>
  <sheetData>
    <row r="1" spans="1:14" x14ac:dyDescent="0.25">
      <c r="L1" s="60" t="s">
        <v>184</v>
      </c>
      <c r="M1" s="60"/>
      <c r="N1" s="60"/>
    </row>
    <row r="2" spans="1:14" ht="33.75" customHeight="1" x14ac:dyDescent="0.25">
      <c r="L2" s="60"/>
      <c r="M2" s="60"/>
      <c r="N2" s="60"/>
    </row>
    <row r="4" spans="1:14" ht="29.25" customHeight="1" x14ac:dyDescent="0.25">
      <c r="B4" s="22">
        <v>10</v>
      </c>
      <c r="C4" s="59" t="s">
        <v>0</v>
      </c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</row>
    <row r="5" spans="1:14" ht="89.25" customHeight="1" x14ac:dyDescent="0.25">
      <c r="A5" s="55" t="s">
        <v>1</v>
      </c>
      <c r="B5" s="55" t="s">
        <v>2</v>
      </c>
      <c r="C5" s="57" t="s">
        <v>3</v>
      </c>
      <c r="D5" s="58" t="s">
        <v>4</v>
      </c>
      <c r="E5" s="58" t="s">
        <v>5</v>
      </c>
      <c r="F5" s="66" t="s">
        <v>6</v>
      </c>
      <c r="G5" s="66" t="s">
        <v>7</v>
      </c>
      <c r="H5" s="62" t="s">
        <v>8</v>
      </c>
      <c r="I5" s="62"/>
      <c r="J5" s="62"/>
      <c r="K5" s="62"/>
      <c r="L5" s="62"/>
      <c r="M5" s="65" t="s">
        <v>9</v>
      </c>
      <c r="N5" s="65"/>
    </row>
    <row r="6" spans="1:14" ht="21" customHeight="1" x14ac:dyDescent="0.25">
      <c r="A6" s="55"/>
      <c r="B6" s="55"/>
      <c r="C6" s="57"/>
      <c r="D6" s="58"/>
      <c r="E6" s="58"/>
      <c r="F6" s="66"/>
      <c r="G6" s="66"/>
      <c r="H6" s="64" t="s">
        <v>10</v>
      </c>
      <c r="I6" s="64"/>
      <c r="J6" s="64"/>
      <c r="K6" s="64"/>
      <c r="L6" s="51" t="s">
        <v>11</v>
      </c>
      <c r="M6" s="63" t="s">
        <v>12</v>
      </c>
      <c r="N6" s="63"/>
    </row>
    <row r="7" spans="1:14" ht="23.25" customHeight="1" x14ac:dyDescent="0.25">
      <c r="A7" s="55"/>
      <c r="B7" s="55"/>
      <c r="C7" s="57"/>
      <c r="D7" s="58"/>
      <c r="E7" s="58"/>
      <c r="F7" s="66"/>
      <c r="G7" s="66"/>
      <c r="H7" s="62" t="s">
        <v>13</v>
      </c>
      <c r="I7" s="62" t="s">
        <v>14</v>
      </c>
      <c r="J7" s="62" t="s">
        <v>15</v>
      </c>
      <c r="K7" s="62" t="s">
        <v>16</v>
      </c>
      <c r="L7" s="62" t="s">
        <v>17</v>
      </c>
      <c r="M7" s="61" t="s">
        <v>18</v>
      </c>
      <c r="N7" s="61"/>
    </row>
    <row r="8" spans="1:14" ht="41.25" hidden="1" customHeight="1" x14ac:dyDescent="0.3">
      <c r="A8" s="55"/>
      <c r="B8" s="55"/>
      <c r="C8" s="57"/>
      <c r="D8" s="58"/>
      <c r="E8" s="58"/>
      <c r="F8" s="66"/>
      <c r="G8" s="66"/>
      <c r="H8" s="62"/>
      <c r="I8" s="62"/>
      <c r="J8" s="62"/>
      <c r="K8" s="62"/>
      <c r="L8" s="62"/>
      <c r="M8" s="61">
        <v>2016</v>
      </c>
      <c r="N8" s="61"/>
    </row>
    <row r="9" spans="1:14" ht="45" x14ac:dyDescent="0.25">
      <c r="A9" s="56"/>
      <c r="B9" s="56"/>
      <c r="C9" s="57"/>
      <c r="D9" s="58"/>
      <c r="E9" s="58"/>
      <c r="F9" s="66"/>
      <c r="G9" s="66"/>
      <c r="H9" s="62"/>
      <c r="I9" s="62"/>
      <c r="J9" s="62"/>
      <c r="K9" s="62"/>
      <c r="L9" s="62"/>
      <c r="M9" s="52" t="s">
        <v>19</v>
      </c>
      <c r="N9" s="52" t="s">
        <v>20</v>
      </c>
    </row>
    <row r="10" spans="1:14" x14ac:dyDescent="0.25">
      <c r="A10" s="9"/>
      <c r="B10" s="9"/>
      <c r="C10" s="53" t="s">
        <v>21</v>
      </c>
      <c r="D10" s="20">
        <v>10127</v>
      </c>
      <c r="E10" s="13"/>
      <c r="F10" s="14"/>
      <c r="G10" s="14"/>
      <c r="H10" s="14"/>
      <c r="I10" s="19"/>
      <c r="J10" s="19"/>
      <c r="K10" s="19"/>
      <c r="L10" s="19"/>
      <c r="M10" s="54"/>
      <c r="N10" s="54">
        <v>1.02</v>
      </c>
    </row>
    <row r="11" spans="1:14" x14ac:dyDescent="0.25">
      <c r="A11" s="9"/>
      <c r="B11" s="9"/>
      <c r="C11" s="53" t="s">
        <v>22</v>
      </c>
      <c r="D11" s="20">
        <v>9620</v>
      </c>
      <c r="E11" s="13"/>
      <c r="F11" s="14"/>
      <c r="G11" s="14"/>
      <c r="H11" s="14"/>
      <c r="I11" s="19"/>
      <c r="J11" s="19"/>
      <c r="K11" s="19"/>
      <c r="L11" s="19"/>
      <c r="M11" s="54"/>
      <c r="N11" s="54">
        <v>1.2</v>
      </c>
    </row>
    <row r="12" spans="1:14" x14ac:dyDescent="0.25">
      <c r="A12" s="24">
        <v>1</v>
      </c>
      <c r="B12" s="24"/>
      <c r="C12" s="25" t="s">
        <v>23</v>
      </c>
      <c r="D12" s="26"/>
      <c r="E12" s="26"/>
      <c r="F12" s="27">
        <v>0.5</v>
      </c>
      <c r="G12" s="28"/>
      <c r="H12" s="28"/>
      <c r="I12" s="28"/>
      <c r="J12" s="28"/>
      <c r="K12" s="28"/>
      <c r="L12" s="28"/>
      <c r="M12" s="29"/>
      <c r="N12" s="29"/>
    </row>
    <row r="13" spans="1:14" x14ac:dyDescent="0.25">
      <c r="A13" s="24">
        <v>2</v>
      </c>
      <c r="B13" s="24"/>
      <c r="C13" s="25" t="s">
        <v>24</v>
      </c>
      <c r="D13" s="26"/>
      <c r="E13" s="13"/>
      <c r="F13" s="28"/>
      <c r="G13" s="28"/>
      <c r="H13" s="28"/>
      <c r="I13" s="28"/>
      <c r="J13" s="28"/>
      <c r="K13" s="28"/>
      <c r="L13" s="28"/>
      <c r="M13" s="44">
        <f>SUM(M14:M22)</f>
        <v>0</v>
      </c>
      <c r="N13" s="44">
        <f t="shared" ref="N13" si="0">N14+N15+N16+N17+N18+N21+N22</f>
        <v>0</v>
      </c>
    </row>
    <row r="14" spans="1:14" ht="30" x14ac:dyDescent="0.25">
      <c r="A14" s="9"/>
      <c r="B14" s="9">
        <v>1</v>
      </c>
      <c r="C14" s="2" t="s">
        <v>25</v>
      </c>
      <c r="D14" s="21">
        <v>10127</v>
      </c>
      <c r="E14" s="21">
        <v>10127</v>
      </c>
      <c r="F14" s="4">
        <v>0.83</v>
      </c>
      <c r="G14" s="10">
        <v>1</v>
      </c>
      <c r="H14" s="21">
        <v>1.4</v>
      </c>
      <c r="I14" s="21">
        <v>1.68</v>
      </c>
      <c r="J14" s="21">
        <v>2.23</v>
      </c>
      <c r="K14" s="21">
        <v>2.39</v>
      </c>
      <c r="L14" s="21">
        <v>2.57</v>
      </c>
      <c r="M14" s="41"/>
      <c r="N14" s="6">
        <f>(M14/12*1*$D14*$F14*$G14*$H14*N$10)+(M14/12*11*$E14*$F14*$G14*$H14*N$11)</f>
        <v>0</v>
      </c>
    </row>
    <row r="15" spans="1:14" x14ac:dyDescent="0.25">
      <c r="A15" s="9"/>
      <c r="B15" s="9">
        <v>2</v>
      </c>
      <c r="C15" s="2" t="s">
        <v>26</v>
      </c>
      <c r="D15" s="3">
        <f>D14</f>
        <v>10127</v>
      </c>
      <c r="E15" s="3">
        <v>10127</v>
      </c>
      <c r="F15" s="4">
        <v>0.66</v>
      </c>
      <c r="G15" s="10">
        <v>1</v>
      </c>
      <c r="H15" s="3">
        <v>1.4</v>
      </c>
      <c r="I15" s="3">
        <v>1.68</v>
      </c>
      <c r="J15" s="3">
        <v>2.23</v>
      </c>
      <c r="K15" s="3">
        <v>2.39</v>
      </c>
      <c r="L15" s="5">
        <v>2.57</v>
      </c>
      <c r="M15" s="41"/>
      <c r="N15" s="6">
        <f t="shared" ref="N15:N17" si="1">(M15/12*1*$D15*$F15*$G15*$H15*N$10)+(M15/12*11*$E15*$F15*$G15*$H15*N$11)</f>
        <v>0</v>
      </c>
    </row>
    <row r="16" spans="1:14" ht="30" x14ac:dyDescent="0.25">
      <c r="A16" s="9"/>
      <c r="B16" s="9">
        <v>3</v>
      </c>
      <c r="C16" s="2" t="s">
        <v>27</v>
      </c>
      <c r="D16" s="3">
        <f>D15</f>
        <v>10127</v>
      </c>
      <c r="E16" s="3">
        <v>10127</v>
      </c>
      <c r="F16" s="3">
        <v>0.71</v>
      </c>
      <c r="G16" s="10">
        <v>1</v>
      </c>
      <c r="H16" s="3">
        <v>1.4</v>
      </c>
      <c r="I16" s="3">
        <v>1.68</v>
      </c>
      <c r="J16" s="3">
        <v>2.23</v>
      </c>
      <c r="K16" s="3">
        <v>2.39</v>
      </c>
      <c r="L16" s="5">
        <v>2.57</v>
      </c>
      <c r="M16" s="41"/>
      <c r="N16" s="6">
        <f t="shared" si="1"/>
        <v>0</v>
      </c>
    </row>
    <row r="17" spans="1:14" ht="30" x14ac:dyDescent="0.25">
      <c r="A17" s="9"/>
      <c r="B17" s="9">
        <v>4</v>
      </c>
      <c r="C17" s="2" t="s">
        <v>28</v>
      </c>
      <c r="D17" s="3">
        <f>D16</f>
        <v>10127</v>
      </c>
      <c r="E17" s="3">
        <v>10127</v>
      </c>
      <c r="F17" s="3">
        <v>1.06</v>
      </c>
      <c r="G17" s="10">
        <v>1</v>
      </c>
      <c r="H17" s="3">
        <v>1.4</v>
      </c>
      <c r="I17" s="3">
        <v>1.68</v>
      </c>
      <c r="J17" s="3">
        <v>2.23</v>
      </c>
      <c r="K17" s="3">
        <v>2.39</v>
      </c>
      <c r="L17" s="5">
        <v>2.57</v>
      </c>
      <c r="M17" s="41"/>
      <c r="N17" s="6">
        <f t="shared" si="1"/>
        <v>0</v>
      </c>
    </row>
    <row r="18" spans="1:14" x14ac:dyDescent="0.25">
      <c r="A18" s="9"/>
      <c r="B18" s="9">
        <v>5</v>
      </c>
      <c r="C18" s="7" t="s">
        <v>29</v>
      </c>
      <c r="D18" s="3">
        <f t="shared" ref="D18:D20" si="2">D17</f>
        <v>10127</v>
      </c>
      <c r="E18" s="3"/>
      <c r="F18" s="4">
        <v>9.83</v>
      </c>
      <c r="G18" s="10"/>
      <c r="H18" s="3"/>
      <c r="I18" s="3"/>
      <c r="J18" s="3"/>
      <c r="K18" s="3"/>
      <c r="L18" s="5">
        <v>2.57</v>
      </c>
      <c r="M18" s="45">
        <v>0</v>
      </c>
      <c r="N18" s="46">
        <f>SUM(N19:N20)</f>
        <v>0</v>
      </c>
    </row>
    <row r="19" spans="1:14" x14ac:dyDescent="0.25">
      <c r="A19" s="9"/>
      <c r="B19" s="16" t="s">
        <v>30</v>
      </c>
      <c r="C19" s="7" t="s">
        <v>31</v>
      </c>
      <c r="D19" s="3">
        <f t="shared" si="2"/>
        <v>10127</v>
      </c>
      <c r="E19" s="3">
        <v>10127</v>
      </c>
      <c r="F19" s="4">
        <v>9.83</v>
      </c>
      <c r="G19" s="10">
        <v>0.86</v>
      </c>
      <c r="H19" s="3">
        <v>1.4</v>
      </c>
      <c r="I19" s="3">
        <v>1.68</v>
      </c>
      <c r="J19" s="3">
        <v>2.23</v>
      </c>
      <c r="K19" s="3">
        <v>2.39</v>
      </c>
      <c r="L19" s="5">
        <v>2.57</v>
      </c>
      <c r="M19" s="41"/>
      <c r="N19" s="6">
        <f t="shared" ref="N19:N22" si="3">(M19/12*1*$D19*$F19*$G19*$H19*N$10)+(M19/12*11*$E19*$F19*$G19*$H19*N$11)</f>
        <v>0</v>
      </c>
    </row>
    <row r="20" spans="1:14" x14ac:dyDescent="0.25">
      <c r="A20" s="9"/>
      <c r="B20" s="16" t="s">
        <v>32</v>
      </c>
      <c r="C20" s="7" t="s">
        <v>33</v>
      </c>
      <c r="D20" s="3">
        <f t="shared" si="2"/>
        <v>10127</v>
      </c>
      <c r="E20" s="3">
        <v>10127</v>
      </c>
      <c r="F20" s="4">
        <v>9.83</v>
      </c>
      <c r="G20" s="10">
        <v>1.01</v>
      </c>
      <c r="H20" s="3">
        <v>1.4</v>
      </c>
      <c r="I20" s="3">
        <v>1.68</v>
      </c>
      <c r="J20" s="3">
        <v>2.23</v>
      </c>
      <c r="K20" s="3">
        <v>2.39</v>
      </c>
      <c r="L20" s="5">
        <v>2.57</v>
      </c>
      <c r="M20" s="41"/>
      <c r="N20" s="6">
        <f t="shared" si="3"/>
        <v>0</v>
      </c>
    </row>
    <row r="21" spans="1:14" ht="30" x14ac:dyDescent="0.25">
      <c r="A21" s="9"/>
      <c r="B21" s="9">
        <v>6</v>
      </c>
      <c r="C21" s="2" t="s">
        <v>34</v>
      </c>
      <c r="D21" s="3">
        <f>D20</f>
        <v>10127</v>
      </c>
      <c r="E21" s="3">
        <v>10127</v>
      </c>
      <c r="F21" s="3">
        <v>0.33</v>
      </c>
      <c r="G21" s="10">
        <v>1</v>
      </c>
      <c r="H21" s="3">
        <v>1.4</v>
      </c>
      <c r="I21" s="3">
        <v>1.68</v>
      </c>
      <c r="J21" s="3">
        <v>2.23</v>
      </c>
      <c r="K21" s="3">
        <v>2.39</v>
      </c>
      <c r="L21" s="5">
        <v>2.57</v>
      </c>
      <c r="M21" s="41"/>
      <c r="N21" s="6">
        <f t="shared" si="3"/>
        <v>0</v>
      </c>
    </row>
    <row r="22" spans="1:14" x14ac:dyDescent="0.25">
      <c r="A22" s="9"/>
      <c r="B22" s="9">
        <v>7</v>
      </c>
      <c r="C22" s="2" t="s">
        <v>35</v>
      </c>
      <c r="D22" s="3">
        <f>D21</f>
        <v>10127</v>
      </c>
      <c r="E22" s="3">
        <v>10127</v>
      </c>
      <c r="F22" s="3">
        <v>1.04</v>
      </c>
      <c r="G22" s="10">
        <v>1</v>
      </c>
      <c r="H22" s="3">
        <v>1.4</v>
      </c>
      <c r="I22" s="3">
        <v>1.68</v>
      </c>
      <c r="J22" s="3">
        <v>2.23</v>
      </c>
      <c r="K22" s="3">
        <v>2.39</v>
      </c>
      <c r="L22" s="5">
        <v>2.57</v>
      </c>
      <c r="M22" s="41"/>
      <c r="N22" s="6">
        <f t="shared" si="3"/>
        <v>0</v>
      </c>
    </row>
    <row r="23" spans="1:14" s="18" customFormat="1" x14ac:dyDescent="0.25">
      <c r="A23" s="30">
        <v>3</v>
      </c>
      <c r="B23" s="30"/>
      <c r="C23" s="25" t="s">
        <v>36</v>
      </c>
      <c r="D23" s="31"/>
      <c r="E23" s="15"/>
      <c r="F23" s="32"/>
      <c r="G23" s="33"/>
      <c r="H23" s="31"/>
      <c r="I23" s="31"/>
      <c r="J23" s="31"/>
      <c r="K23" s="31"/>
      <c r="L23" s="34">
        <v>2.57</v>
      </c>
      <c r="M23" s="35">
        <f t="shared" ref="M23" si="4">M24</f>
        <v>2</v>
      </c>
      <c r="N23" s="35">
        <f>N24</f>
        <v>32929.358279999993</v>
      </c>
    </row>
    <row r="24" spans="1:14" ht="30" x14ac:dyDescent="0.25">
      <c r="A24" s="9"/>
      <c r="B24" s="9">
        <v>8</v>
      </c>
      <c r="C24" s="7" t="s">
        <v>37</v>
      </c>
      <c r="D24" s="3">
        <f>D22</f>
        <v>10127</v>
      </c>
      <c r="E24" s="3">
        <v>10127</v>
      </c>
      <c r="F24" s="8">
        <v>0.98</v>
      </c>
      <c r="G24" s="10">
        <v>1</v>
      </c>
      <c r="H24" s="3">
        <v>1.4</v>
      </c>
      <c r="I24" s="3">
        <v>1.68</v>
      </c>
      <c r="J24" s="3">
        <v>2.23</v>
      </c>
      <c r="K24" s="3">
        <v>2.39</v>
      </c>
      <c r="L24" s="5">
        <v>2.57</v>
      </c>
      <c r="M24" s="42">
        <v>2</v>
      </c>
      <c r="N24" s="6">
        <f>(M24/12*1*$D24*$F24*$G24*$H24*N$10)+(M24/12*11*$E24*$F24*$G24*$H24*N$11)</f>
        <v>32929.358279999993</v>
      </c>
    </row>
    <row r="25" spans="1:14" s="18" customFormat="1" x14ac:dyDescent="0.25">
      <c r="A25" s="30">
        <v>4</v>
      </c>
      <c r="B25" s="30"/>
      <c r="C25" s="25" t="s">
        <v>38</v>
      </c>
      <c r="D25" s="31"/>
      <c r="E25" s="15"/>
      <c r="F25" s="32"/>
      <c r="G25" s="33"/>
      <c r="H25" s="31"/>
      <c r="I25" s="31"/>
      <c r="J25" s="31"/>
      <c r="K25" s="31"/>
      <c r="L25" s="34">
        <v>2.57</v>
      </c>
      <c r="M25" s="35">
        <f t="shared" ref="M25" si="5">M26</f>
        <v>23</v>
      </c>
      <c r="N25" s="35">
        <f>N26</f>
        <v>343910.18570999999</v>
      </c>
    </row>
    <row r="26" spans="1:14" x14ac:dyDescent="0.25">
      <c r="A26" s="9"/>
      <c r="B26" s="9">
        <v>9</v>
      </c>
      <c r="C26" s="2" t="s">
        <v>39</v>
      </c>
      <c r="D26" s="3">
        <f>D24</f>
        <v>10127</v>
      </c>
      <c r="E26" s="3">
        <v>10127</v>
      </c>
      <c r="F26" s="3">
        <v>0.89</v>
      </c>
      <c r="G26" s="10">
        <v>1</v>
      </c>
      <c r="H26" s="3">
        <v>1.4</v>
      </c>
      <c r="I26" s="3">
        <v>1.68</v>
      </c>
      <c r="J26" s="3">
        <v>2.23</v>
      </c>
      <c r="K26" s="3">
        <v>2.39</v>
      </c>
      <c r="L26" s="5">
        <v>2.57</v>
      </c>
      <c r="M26" s="41">
        <v>23</v>
      </c>
      <c r="N26" s="6">
        <f>(M26/12*1*$D26*$F26*$G26*$H26*N$10)+(M26/12*11*$E26*$F26*$G26*$H26*N$11)</f>
        <v>343910.18570999999</v>
      </c>
    </row>
    <row r="27" spans="1:14" x14ac:dyDescent="0.25">
      <c r="A27" s="24">
        <v>5</v>
      </c>
      <c r="B27" s="24"/>
      <c r="C27" s="25" t="s">
        <v>40</v>
      </c>
      <c r="D27" s="36"/>
      <c r="E27" s="3"/>
      <c r="F27" s="37"/>
      <c r="G27" s="38">
        <v>1</v>
      </c>
      <c r="H27" s="36">
        <v>1.4</v>
      </c>
      <c r="I27" s="36">
        <v>1.68</v>
      </c>
      <c r="J27" s="36">
        <v>2.23</v>
      </c>
      <c r="K27" s="36">
        <v>2.39</v>
      </c>
      <c r="L27" s="34">
        <v>2.57</v>
      </c>
      <c r="M27" s="39">
        <v>0</v>
      </c>
      <c r="N27" s="39">
        <f>N28</f>
        <v>0</v>
      </c>
    </row>
    <row r="28" spans="1:14" x14ac:dyDescent="0.25">
      <c r="A28" s="9"/>
      <c r="B28" s="9">
        <v>10</v>
      </c>
      <c r="C28" s="7" t="s">
        <v>41</v>
      </c>
      <c r="D28" s="3">
        <f>D26</f>
        <v>10127</v>
      </c>
      <c r="E28" s="3">
        <v>10127</v>
      </c>
      <c r="F28" s="4">
        <v>1.17</v>
      </c>
      <c r="G28" s="10">
        <v>1</v>
      </c>
      <c r="H28" s="3">
        <v>1.4</v>
      </c>
      <c r="I28" s="3">
        <v>1.68</v>
      </c>
      <c r="J28" s="3">
        <v>2.23</v>
      </c>
      <c r="K28" s="3">
        <v>2.39</v>
      </c>
      <c r="L28" s="5">
        <v>2.57</v>
      </c>
      <c r="M28" s="41"/>
      <c r="N28" s="6">
        <f>(M28/12*1*$D28*$F28*$G28*$H28*N$10)+(M28/12*11*$E28*$F28*$G28*$H28*N$11)</f>
        <v>0</v>
      </c>
    </row>
    <row r="29" spans="1:14" s="18" customFormat="1" x14ac:dyDescent="0.25">
      <c r="A29" s="30">
        <v>6</v>
      </c>
      <c r="B29" s="30"/>
      <c r="C29" s="25" t="s">
        <v>42</v>
      </c>
      <c r="D29" s="31"/>
      <c r="E29" s="15"/>
      <c r="F29" s="32"/>
      <c r="G29" s="33"/>
      <c r="H29" s="31"/>
      <c r="I29" s="31"/>
      <c r="J29" s="31"/>
      <c r="K29" s="31"/>
      <c r="L29" s="34">
        <v>2.57</v>
      </c>
      <c r="M29" s="39">
        <f t="shared" ref="M29" si="6">M30</f>
        <v>6</v>
      </c>
      <c r="N29" s="39">
        <f>N30</f>
        <v>155238.40331999998</v>
      </c>
    </row>
    <row r="30" spans="1:14" x14ac:dyDescent="0.25">
      <c r="A30" s="9"/>
      <c r="B30" s="9">
        <v>11</v>
      </c>
      <c r="C30" s="7" t="s">
        <v>43</v>
      </c>
      <c r="D30" s="3">
        <f>D28</f>
        <v>10127</v>
      </c>
      <c r="E30" s="3">
        <v>10127</v>
      </c>
      <c r="F30" s="4">
        <v>1.54</v>
      </c>
      <c r="G30" s="10">
        <v>1</v>
      </c>
      <c r="H30" s="3">
        <v>1.4</v>
      </c>
      <c r="I30" s="3">
        <v>1.68</v>
      </c>
      <c r="J30" s="3">
        <v>2.23</v>
      </c>
      <c r="K30" s="3">
        <v>2.39</v>
      </c>
      <c r="L30" s="5">
        <v>2.57</v>
      </c>
      <c r="M30" s="42">
        <v>6</v>
      </c>
      <c r="N30" s="6">
        <f>(M30/12*1*$D30*$F30*$G30*$H30*N$10)+(M30/12*11*$E30*$F30*$G30*$H30*N$11)</f>
        <v>155238.40331999998</v>
      </c>
    </row>
    <row r="31" spans="1:14" s="18" customFormat="1" x14ac:dyDescent="0.25">
      <c r="A31" s="30">
        <v>7</v>
      </c>
      <c r="B31" s="30"/>
      <c r="C31" s="25" t="s">
        <v>44</v>
      </c>
      <c r="D31" s="31"/>
      <c r="E31" s="15"/>
      <c r="F31" s="32"/>
      <c r="G31" s="33"/>
      <c r="H31" s="31"/>
      <c r="I31" s="31"/>
      <c r="J31" s="31"/>
      <c r="K31" s="31"/>
      <c r="L31" s="34">
        <v>2.57</v>
      </c>
      <c r="M31" s="39">
        <f t="shared" ref="M31" si="7">M32</f>
        <v>5</v>
      </c>
      <c r="N31" s="39">
        <f>N32</f>
        <v>82323.395700000008</v>
      </c>
    </row>
    <row r="32" spans="1:14" x14ac:dyDescent="0.25">
      <c r="A32" s="9"/>
      <c r="B32" s="9">
        <v>12</v>
      </c>
      <c r="C32" s="7" t="s">
        <v>45</v>
      </c>
      <c r="D32" s="3">
        <f>D30</f>
        <v>10127</v>
      </c>
      <c r="E32" s="3">
        <v>10127</v>
      </c>
      <c r="F32" s="4">
        <v>0.98</v>
      </c>
      <c r="G32" s="10">
        <v>1</v>
      </c>
      <c r="H32" s="3">
        <v>1.4</v>
      </c>
      <c r="I32" s="3">
        <v>1.68</v>
      </c>
      <c r="J32" s="3">
        <v>2.23</v>
      </c>
      <c r="K32" s="3">
        <v>2.39</v>
      </c>
      <c r="L32" s="5">
        <v>2.57</v>
      </c>
      <c r="M32" s="42">
        <v>5</v>
      </c>
      <c r="N32" s="6">
        <f>(M32/12*1*$D32*$F32*$G32*$H32*N$10)+(M32/12*11*$E32*$F32*$G32*$H32*N$11)</f>
        <v>82323.395700000008</v>
      </c>
    </row>
    <row r="33" spans="1:14" s="18" customFormat="1" x14ac:dyDescent="0.25">
      <c r="A33" s="30">
        <v>8</v>
      </c>
      <c r="B33" s="30"/>
      <c r="C33" s="25" t="s">
        <v>46</v>
      </c>
      <c r="D33" s="31"/>
      <c r="E33" s="15"/>
      <c r="F33" s="32"/>
      <c r="G33" s="33"/>
      <c r="H33" s="31"/>
      <c r="I33" s="31"/>
      <c r="J33" s="31"/>
      <c r="K33" s="31"/>
      <c r="L33" s="34">
        <v>2.57</v>
      </c>
      <c r="M33" s="39">
        <v>0</v>
      </c>
      <c r="N33" s="39">
        <f>SUM(N34:N36)</f>
        <v>0</v>
      </c>
    </row>
    <row r="34" spans="1:14" ht="30" x14ac:dyDescent="0.25">
      <c r="A34" s="9"/>
      <c r="B34" s="9">
        <v>13</v>
      </c>
      <c r="C34" s="2" t="s">
        <v>47</v>
      </c>
      <c r="D34" s="3">
        <f>D32</f>
        <v>10127</v>
      </c>
      <c r="E34" s="3">
        <v>10127</v>
      </c>
      <c r="F34" s="4">
        <v>14.23</v>
      </c>
      <c r="G34" s="10">
        <v>1</v>
      </c>
      <c r="H34" s="3">
        <v>1.4</v>
      </c>
      <c r="I34" s="3">
        <v>1.68</v>
      </c>
      <c r="J34" s="3">
        <v>2.23</v>
      </c>
      <c r="K34" s="3">
        <v>2.39</v>
      </c>
      <c r="L34" s="5">
        <v>2.57</v>
      </c>
      <c r="M34" s="41"/>
      <c r="N34" s="6">
        <f t="shared" ref="N34:N36" si="8">(M34/12*1*$D34*$F34*$G34*$H34*N$10)+(M34/12*11*$E34*$F34*$G34*$H34*N$11)</f>
        <v>0</v>
      </c>
    </row>
    <row r="35" spans="1:14" ht="45" x14ac:dyDescent="0.25">
      <c r="A35" s="9"/>
      <c r="B35" s="9">
        <v>14</v>
      </c>
      <c r="C35" s="2" t="s">
        <v>48</v>
      </c>
      <c r="D35" s="3">
        <f>D32</f>
        <v>10127</v>
      </c>
      <c r="E35" s="3">
        <v>10127</v>
      </c>
      <c r="F35" s="4">
        <v>10.34</v>
      </c>
      <c r="G35" s="10">
        <v>1</v>
      </c>
      <c r="H35" s="3">
        <v>1.4</v>
      </c>
      <c r="I35" s="3">
        <v>1.68</v>
      </c>
      <c r="J35" s="3">
        <v>2.23</v>
      </c>
      <c r="K35" s="3">
        <v>2.39</v>
      </c>
      <c r="L35" s="5">
        <v>2.57</v>
      </c>
      <c r="M35" s="42"/>
      <c r="N35" s="6">
        <f t="shared" si="8"/>
        <v>0</v>
      </c>
    </row>
    <row r="36" spans="1:14" ht="45" x14ac:dyDescent="0.25">
      <c r="A36" s="9"/>
      <c r="B36" s="9">
        <v>15</v>
      </c>
      <c r="C36" s="7" t="s">
        <v>49</v>
      </c>
      <c r="D36" s="3">
        <f>D35</f>
        <v>10127</v>
      </c>
      <c r="E36" s="3">
        <v>10127</v>
      </c>
      <c r="F36" s="4">
        <v>7.95</v>
      </c>
      <c r="G36" s="10">
        <v>1</v>
      </c>
      <c r="H36" s="3">
        <v>1.4</v>
      </c>
      <c r="I36" s="3">
        <v>1.68</v>
      </c>
      <c r="J36" s="3">
        <v>2.23</v>
      </c>
      <c r="K36" s="3">
        <v>2.39</v>
      </c>
      <c r="L36" s="5">
        <v>2.57</v>
      </c>
      <c r="M36" s="42"/>
      <c r="N36" s="6">
        <f t="shared" si="8"/>
        <v>0</v>
      </c>
    </row>
    <row r="37" spans="1:14" s="18" customFormat="1" x14ac:dyDescent="0.25">
      <c r="A37" s="30">
        <v>9</v>
      </c>
      <c r="B37" s="30"/>
      <c r="C37" s="25" t="s">
        <v>50</v>
      </c>
      <c r="D37" s="31"/>
      <c r="E37" s="15"/>
      <c r="F37" s="32"/>
      <c r="G37" s="33"/>
      <c r="H37" s="31"/>
      <c r="I37" s="31"/>
      <c r="J37" s="31"/>
      <c r="K37" s="31"/>
      <c r="L37" s="34">
        <v>2.57</v>
      </c>
      <c r="M37" s="39">
        <v>0</v>
      </c>
      <c r="N37" s="39">
        <f>SUM(N38:N39)</f>
        <v>0</v>
      </c>
    </row>
    <row r="38" spans="1:14" x14ac:dyDescent="0.25">
      <c r="A38" s="9"/>
      <c r="B38" s="9">
        <v>16</v>
      </c>
      <c r="C38" s="7" t="s">
        <v>51</v>
      </c>
      <c r="D38" s="3">
        <f>D36</f>
        <v>10127</v>
      </c>
      <c r="E38" s="3">
        <v>10127</v>
      </c>
      <c r="F38" s="4">
        <v>1.38</v>
      </c>
      <c r="G38" s="10">
        <v>1</v>
      </c>
      <c r="H38" s="3">
        <v>1.4</v>
      </c>
      <c r="I38" s="3">
        <v>1.68</v>
      </c>
      <c r="J38" s="3">
        <v>2.23</v>
      </c>
      <c r="K38" s="3">
        <v>2.39</v>
      </c>
      <c r="L38" s="5">
        <v>2.57</v>
      </c>
      <c r="M38" s="41"/>
      <c r="N38" s="6">
        <f t="shared" ref="N38:N39" si="9">(M38/12*1*$D38*$F38*$G38*$H38*N$10)+(M38/12*11*$E38*$F38*$G38*$H38*N$11)</f>
        <v>0</v>
      </c>
    </row>
    <row r="39" spans="1:14" ht="30" x14ac:dyDescent="0.25">
      <c r="A39" s="9"/>
      <c r="B39" s="9">
        <v>17</v>
      </c>
      <c r="C39" s="7" t="s">
        <v>52</v>
      </c>
      <c r="D39" s="3">
        <f>D38</f>
        <v>10127</v>
      </c>
      <c r="E39" s="3">
        <v>10127</v>
      </c>
      <c r="F39" s="10">
        <v>2.09</v>
      </c>
      <c r="G39" s="10">
        <v>1</v>
      </c>
      <c r="H39" s="3">
        <v>1.4</v>
      </c>
      <c r="I39" s="3">
        <v>1.68</v>
      </c>
      <c r="J39" s="3">
        <v>2.23</v>
      </c>
      <c r="K39" s="3">
        <v>2.39</v>
      </c>
      <c r="L39" s="5">
        <v>2.57</v>
      </c>
      <c r="M39" s="42"/>
      <c r="N39" s="6">
        <f t="shared" si="9"/>
        <v>0</v>
      </c>
    </row>
    <row r="40" spans="1:14" s="18" customFormat="1" x14ac:dyDescent="0.25">
      <c r="A40" s="30">
        <v>10</v>
      </c>
      <c r="B40" s="30"/>
      <c r="C40" s="25" t="s">
        <v>53</v>
      </c>
      <c r="D40" s="31"/>
      <c r="E40" s="15"/>
      <c r="F40" s="32"/>
      <c r="G40" s="33"/>
      <c r="H40" s="31"/>
      <c r="I40" s="31"/>
      <c r="J40" s="31"/>
      <c r="K40" s="31"/>
      <c r="L40" s="34">
        <v>2.57</v>
      </c>
      <c r="M40" s="39">
        <v>0</v>
      </c>
      <c r="N40" s="39">
        <f>N41</f>
        <v>0</v>
      </c>
    </row>
    <row r="41" spans="1:14" x14ac:dyDescent="0.25">
      <c r="A41" s="9"/>
      <c r="B41" s="9">
        <v>18</v>
      </c>
      <c r="C41" s="7" t="s">
        <v>54</v>
      </c>
      <c r="D41" s="3">
        <f>D39</f>
        <v>10127</v>
      </c>
      <c r="E41" s="3">
        <v>10127</v>
      </c>
      <c r="F41" s="4">
        <v>1.6</v>
      </c>
      <c r="G41" s="10">
        <v>1</v>
      </c>
      <c r="H41" s="3">
        <v>1.4</v>
      </c>
      <c r="I41" s="3">
        <v>1.68</v>
      </c>
      <c r="J41" s="3">
        <v>2.23</v>
      </c>
      <c r="K41" s="3">
        <v>2.39</v>
      </c>
      <c r="L41" s="5">
        <v>2.57</v>
      </c>
      <c r="M41" s="41"/>
      <c r="N41" s="6">
        <f>(M41/12*1*$D41*$F41*$G41*$H41*N$10)+(M41/12*11*$E41*$F41*$G41*$H41*N$11)</f>
        <v>0</v>
      </c>
    </row>
    <row r="42" spans="1:14" s="18" customFormat="1" x14ac:dyDescent="0.25">
      <c r="A42" s="30">
        <v>11</v>
      </c>
      <c r="B42" s="30"/>
      <c r="C42" s="25" t="s">
        <v>55</v>
      </c>
      <c r="D42" s="31"/>
      <c r="E42" s="15"/>
      <c r="F42" s="32"/>
      <c r="G42" s="33"/>
      <c r="H42" s="31"/>
      <c r="I42" s="31"/>
      <c r="J42" s="31"/>
      <c r="K42" s="31"/>
      <c r="L42" s="34">
        <v>2.57</v>
      </c>
      <c r="M42" s="39">
        <v>0</v>
      </c>
      <c r="N42" s="39">
        <f>SUM(N43:N44)</f>
        <v>0</v>
      </c>
    </row>
    <row r="43" spans="1:14" x14ac:dyDescent="0.25">
      <c r="A43" s="9"/>
      <c r="B43" s="9">
        <v>19</v>
      </c>
      <c r="C43" s="2" t="s">
        <v>56</v>
      </c>
      <c r="D43" s="3">
        <f>D41</f>
        <v>10127</v>
      </c>
      <c r="E43" s="3">
        <v>10127</v>
      </c>
      <c r="F43" s="4">
        <v>1.49</v>
      </c>
      <c r="G43" s="10">
        <v>1</v>
      </c>
      <c r="H43" s="3">
        <v>1.4</v>
      </c>
      <c r="I43" s="3">
        <v>1.68</v>
      </c>
      <c r="J43" s="3">
        <v>2.23</v>
      </c>
      <c r="K43" s="3">
        <v>2.39</v>
      </c>
      <c r="L43" s="5">
        <v>2.57</v>
      </c>
      <c r="M43" s="41"/>
      <c r="N43" s="6">
        <f t="shared" ref="N43:N44" si="10">(M43/12*1*$D43*$F43*$G43*$H43*N$10)+(M43/12*11*$E43*$F43*$G43*$H43*N$11)</f>
        <v>0</v>
      </c>
    </row>
    <row r="44" spans="1:14" x14ac:dyDescent="0.25">
      <c r="A44" s="9"/>
      <c r="B44" s="9">
        <v>20</v>
      </c>
      <c r="C44" s="7" t="s">
        <v>57</v>
      </c>
      <c r="D44" s="3">
        <f>D152</f>
        <v>10127</v>
      </c>
      <c r="E44" s="3">
        <v>10127</v>
      </c>
      <c r="F44" s="4">
        <v>1.36</v>
      </c>
      <c r="G44" s="10">
        <v>1</v>
      </c>
      <c r="H44" s="3">
        <v>1.4</v>
      </c>
      <c r="I44" s="3">
        <v>1.68</v>
      </c>
      <c r="J44" s="3">
        <v>2.23</v>
      </c>
      <c r="K44" s="3">
        <v>2.39</v>
      </c>
      <c r="L44" s="5">
        <v>2.57</v>
      </c>
      <c r="M44" s="41"/>
      <c r="N44" s="6">
        <f t="shared" si="10"/>
        <v>0</v>
      </c>
    </row>
    <row r="45" spans="1:14" s="18" customFormat="1" x14ac:dyDescent="0.25">
      <c r="A45" s="30">
        <v>12</v>
      </c>
      <c r="B45" s="30"/>
      <c r="C45" s="25" t="s">
        <v>58</v>
      </c>
      <c r="D45" s="31"/>
      <c r="E45" s="15"/>
      <c r="F45" s="32"/>
      <c r="G45" s="33">
        <v>1</v>
      </c>
      <c r="H45" s="31">
        <v>1.4</v>
      </c>
      <c r="I45" s="31">
        <v>1.68</v>
      </c>
      <c r="J45" s="31">
        <v>2.23</v>
      </c>
      <c r="K45" s="31">
        <v>2.39</v>
      </c>
      <c r="L45" s="34">
        <v>2.57</v>
      </c>
      <c r="M45" s="39">
        <f t="shared" ref="M45" si="11">SUM(M46:M54)</f>
        <v>0</v>
      </c>
      <c r="N45" s="39">
        <f>SUM(N46:N54)</f>
        <v>0</v>
      </c>
    </row>
    <row r="46" spans="1:14" ht="30" customHeight="1" x14ac:dyDescent="0.25">
      <c r="A46" s="9"/>
      <c r="B46" s="9">
        <v>21</v>
      </c>
      <c r="C46" s="7" t="s">
        <v>59</v>
      </c>
      <c r="D46" s="3">
        <f>D154</f>
        <v>10127</v>
      </c>
      <c r="E46" s="3">
        <v>10127</v>
      </c>
      <c r="F46" s="4">
        <v>2.75</v>
      </c>
      <c r="G46" s="10">
        <v>1</v>
      </c>
      <c r="H46" s="3">
        <v>1.4</v>
      </c>
      <c r="I46" s="3">
        <v>1.68</v>
      </c>
      <c r="J46" s="3">
        <v>2.23</v>
      </c>
      <c r="K46" s="3">
        <v>2.39</v>
      </c>
      <c r="L46" s="5">
        <v>2.57</v>
      </c>
      <c r="M46" s="41"/>
      <c r="N46" s="6">
        <f t="shared" ref="N46:N54" si="12">(M46/12*1*$D46*$F46*$G46*$H46*N$10)+(M46/12*11*$E46*$F46*$G46*$H46*N$11)</f>
        <v>0</v>
      </c>
    </row>
    <row r="47" spans="1:14" ht="45" x14ac:dyDescent="0.25">
      <c r="A47" s="9"/>
      <c r="B47" s="9">
        <v>22</v>
      </c>
      <c r="C47" s="7" t="s">
        <v>60</v>
      </c>
      <c r="D47" s="3">
        <f>D44</f>
        <v>10127</v>
      </c>
      <c r="E47" s="3">
        <v>10127</v>
      </c>
      <c r="F47" s="4">
        <v>1.1000000000000001</v>
      </c>
      <c r="G47" s="10">
        <v>1</v>
      </c>
      <c r="H47" s="3">
        <v>1.4</v>
      </c>
      <c r="I47" s="3">
        <v>1.68</v>
      </c>
      <c r="J47" s="3">
        <v>2.23</v>
      </c>
      <c r="K47" s="3">
        <v>2.39</v>
      </c>
      <c r="L47" s="5">
        <v>2.57</v>
      </c>
      <c r="M47" s="41"/>
      <c r="N47" s="6">
        <f t="shared" si="12"/>
        <v>0</v>
      </c>
    </row>
    <row r="48" spans="1:14" ht="45" x14ac:dyDescent="0.25">
      <c r="A48" s="9"/>
      <c r="B48" s="9">
        <v>23</v>
      </c>
      <c r="C48" s="7" t="s">
        <v>61</v>
      </c>
      <c r="D48" s="3">
        <f>D47</f>
        <v>10127</v>
      </c>
      <c r="E48" s="3">
        <v>10127</v>
      </c>
      <c r="F48" s="4">
        <v>9</v>
      </c>
      <c r="G48" s="10">
        <v>1</v>
      </c>
      <c r="H48" s="3">
        <v>1.4</v>
      </c>
      <c r="I48" s="3">
        <v>1.68</v>
      </c>
      <c r="J48" s="3">
        <v>2.23</v>
      </c>
      <c r="K48" s="3">
        <v>2.39</v>
      </c>
      <c r="L48" s="5">
        <v>2.57</v>
      </c>
      <c r="M48" s="41"/>
      <c r="N48" s="6">
        <f t="shared" si="12"/>
        <v>0</v>
      </c>
    </row>
    <row r="49" spans="1:14" ht="45" x14ac:dyDescent="0.25">
      <c r="A49" s="9"/>
      <c r="B49" s="9">
        <v>24</v>
      </c>
      <c r="C49" s="7" t="s">
        <v>62</v>
      </c>
      <c r="D49" s="3">
        <v>10127</v>
      </c>
      <c r="E49" s="3">
        <v>10127</v>
      </c>
      <c r="F49" s="4">
        <v>12.85</v>
      </c>
      <c r="G49" s="10">
        <v>1</v>
      </c>
      <c r="H49" s="3">
        <v>1.4</v>
      </c>
      <c r="I49" s="3">
        <v>1.68</v>
      </c>
      <c r="J49" s="3">
        <v>2.23</v>
      </c>
      <c r="K49" s="3">
        <v>2.39</v>
      </c>
      <c r="L49" s="5">
        <v>2.57</v>
      </c>
      <c r="M49" s="41"/>
      <c r="N49" s="6">
        <f t="shared" si="12"/>
        <v>0</v>
      </c>
    </row>
    <row r="50" spans="1:14" x14ac:dyDescent="0.25">
      <c r="A50" s="9"/>
      <c r="B50" s="9">
        <v>25</v>
      </c>
      <c r="C50" s="7" t="s">
        <v>63</v>
      </c>
      <c r="D50" s="3">
        <f t="shared" ref="D50" si="13">D47</f>
        <v>10127</v>
      </c>
      <c r="E50" s="3">
        <v>10127</v>
      </c>
      <c r="F50" s="4">
        <v>0.97</v>
      </c>
      <c r="G50" s="10">
        <v>1</v>
      </c>
      <c r="H50" s="3">
        <v>1.4</v>
      </c>
      <c r="I50" s="3">
        <v>1.68</v>
      </c>
      <c r="J50" s="3">
        <v>2.23</v>
      </c>
      <c r="K50" s="3">
        <v>2.39</v>
      </c>
      <c r="L50" s="5">
        <v>2.57</v>
      </c>
      <c r="M50" s="41"/>
      <c r="N50" s="6">
        <f t="shared" si="12"/>
        <v>0</v>
      </c>
    </row>
    <row r="51" spans="1:14" ht="30" x14ac:dyDescent="0.25">
      <c r="A51" s="9"/>
      <c r="B51" s="9">
        <v>26</v>
      </c>
      <c r="C51" s="7" t="s">
        <v>64</v>
      </c>
      <c r="D51" s="3">
        <f>D50</f>
        <v>10127</v>
      </c>
      <c r="E51" s="3">
        <v>10127</v>
      </c>
      <c r="F51" s="4">
        <v>1.1599999999999999</v>
      </c>
      <c r="G51" s="10">
        <v>1</v>
      </c>
      <c r="H51" s="3">
        <v>1.4</v>
      </c>
      <c r="I51" s="3">
        <v>1.68</v>
      </c>
      <c r="J51" s="3">
        <v>2.23</v>
      </c>
      <c r="K51" s="3">
        <v>2.39</v>
      </c>
      <c r="L51" s="5">
        <v>2.57</v>
      </c>
      <c r="M51" s="41"/>
      <c r="N51" s="6">
        <f t="shared" si="12"/>
        <v>0</v>
      </c>
    </row>
    <row r="52" spans="1:14" x14ac:dyDescent="0.25">
      <c r="A52" s="9"/>
      <c r="B52" s="9">
        <v>27</v>
      </c>
      <c r="C52" s="7" t="s">
        <v>65</v>
      </c>
      <c r="D52" s="3">
        <f t="shared" ref="D52:D53" si="14">D51</f>
        <v>10127</v>
      </c>
      <c r="E52" s="3">
        <v>10127</v>
      </c>
      <c r="F52" s="4">
        <v>0.97</v>
      </c>
      <c r="G52" s="10">
        <v>1</v>
      </c>
      <c r="H52" s="3">
        <v>1.4</v>
      </c>
      <c r="I52" s="3">
        <v>1.68</v>
      </c>
      <c r="J52" s="3">
        <v>2.23</v>
      </c>
      <c r="K52" s="3">
        <v>2.39</v>
      </c>
      <c r="L52" s="5">
        <v>2.57</v>
      </c>
      <c r="M52" s="41"/>
      <c r="N52" s="6">
        <f t="shared" si="12"/>
        <v>0</v>
      </c>
    </row>
    <row r="53" spans="1:14" ht="30" x14ac:dyDescent="0.25">
      <c r="A53" s="9"/>
      <c r="B53" s="9">
        <v>28</v>
      </c>
      <c r="C53" s="2" t="s">
        <v>66</v>
      </c>
      <c r="D53" s="3">
        <f t="shared" si="14"/>
        <v>10127</v>
      </c>
      <c r="E53" s="3">
        <v>10127</v>
      </c>
      <c r="F53" s="4">
        <v>0.52</v>
      </c>
      <c r="G53" s="10">
        <v>1</v>
      </c>
      <c r="H53" s="3">
        <v>1.4</v>
      </c>
      <c r="I53" s="3">
        <v>1.68</v>
      </c>
      <c r="J53" s="3">
        <v>2.23</v>
      </c>
      <c r="K53" s="3">
        <v>2.39</v>
      </c>
      <c r="L53" s="5">
        <v>2.57</v>
      </c>
      <c r="M53" s="41"/>
      <c r="N53" s="6">
        <f t="shared" si="12"/>
        <v>0</v>
      </c>
    </row>
    <row r="54" spans="1:14" ht="30" x14ac:dyDescent="0.25">
      <c r="A54" s="9"/>
      <c r="B54" s="9">
        <v>29</v>
      </c>
      <c r="C54" s="2" t="s">
        <v>67</v>
      </c>
      <c r="D54" s="3">
        <f>D53</f>
        <v>10127</v>
      </c>
      <c r="E54" s="3">
        <v>10127</v>
      </c>
      <c r="F54" s="4">
        <v>0.65</v>
      </c>
      <c r="G54" s="10">
        <v>1</v>
      </c>
      <c r="H54" s="3">
        <v>1.4</v>
      </c>
      <c r="I54" s="3">
        <v>1.68</v>
      </c>
      <c r="J54" s="3">
        <v>2.23</v>
      </c>
      <c r="K54" s="3">
        <v>2.39</v>
      </c>
      <c r="L54" s="5">
        <v>2.57</v>
      </c>
      <c r="M54" s="42"/>
      <c r="N54" s="6">
        <f t="shared" si="12"/>
        <v>0</v>
      </c>
    </row>
    <row r="55" spans="1:14" x14ac:dyDescent="0.25">
      <c r="A55" s="24">
        <v>13</v>
      </c>
      <c r="B55" s="24"/>
      <c r="C55" s="25" t="s">
        <v>68</v>
      </c>
      <c r="D55" s="36"/>
      <c r="E55" s="3"/>
      <c r="F55" s="37"/>
      <c r="G55" s="38">
        <v>1</v>
      </c>
      <c r="H55" s="36">
        <v>1.4</v>
      </c>
      <c r="I55" s="36">
        <v>1.68</v>
      </c>
      <c r="J55" s="36">
        <v>2.23</v>
      </c>
      <c r="K55" s="36">
        <v>2.39</v>
      </c>
      <c r="L55" s="34">
        <v>2.57</v>
      </c>
      <c r="M55" s="39">
        <f t="shared" ref="M55" si="15">M56+M57</f>
        <v>10</v>
      </c>
      <c r="N55" s="39">
        <f>N56+N57</f>
        <v>134405.54399999999</v>
      </c>
    </row>
    <row r="56" spans="1:14" x14ac:dyDescent="0.25">
      <c r="A56" s="9"/>
      <c r="B56" s="9">
        <v>30</v>
      </c>
      <c r="C56" s="2" t="s">
        <v>69</v>
      </c>
      <c r="D56" s="3">
        <f>D54</f>
        <v>10127</v>
      </c>
      <c r="E56" s="3">
        <v>10127</v>
      </c>
      <c r="F56" s="4">
        <v>0.8</v>
      </c>
      <c r="G56" s="10">
        <v>1</v>
      </c>
      <c r="H56" s="3">
        <v>1.4</v>
      </c>
      <c r="I56" s="3">
        <v>1.68</v>
      </c>
      <c r="J56" s="3">
        <v>2.23</v>
      </c>
      <c r="K56" s="3">
        <v>2.39</v>
      </c>
      <c r="L56" s="5">
        <v>2.57</v>
      </c>
      <c r="M56" s="41">
        <v>10</v>
      </c>
      <c r="N56" s="6">
        <f t="shared" ref="N56:N57" si="16">(M56/12*1*$D56*$F56*$G56*$H56*N$10)+(M56/12*11*$E56*$F56*$G56*$H56*N$11)</f>
        <v>134405.54399999999</v>
      </c>
    </row>
    <row r="57" spans="1:14" ht="30" x14ac:dyDescent="0.25">
      <c r="A57" s="9"/>
      <c r="B57" s="9">
        <v>31</v>
      </c>
      <c r="C57" s="2" t="s">
        <v>70</v>
      </c>
      <c r="D57" s="3">
        <v>10127</v>
      </c>
      <c r="E57" s="3">
        <v>10127</v>
      </c>
      <c r="F57" s="4">
        <v>3.39</v>
      </c>
      <c r="G57" s="10">
        <v>1</v>
      </c>
      <c r="H57" s="3">
        <v>1.4</v>
      </c>
      <c r="I57" s="3">
        <v>1.68</v>
      </c>
      <c r="J57" s="3">
        <v>2.23</v>
      </c>
      <c r="K57" s="3">
        <v>2.39</v>
      </c>
      <c r="L57" s="5">
        <v>2.57</v>
      </c>
      <c r="M57" s="42"/>
      <c r="N57" s="6">
        <f t="shared" si="16"/>
        <v>0</v>
      </c>
    </row>
    <row r="58" spans="1:14" x14ac:dyDescent="0.25">
      <c r="A58" s="24">
        <v>14</v>
      </c>
      <c r="B58" s="24"/>
      <c r="C58" s="25" t="s">
        <v>71</v>
      </c>
      <c r="D58" s="36"/>
      <c r="E58" s="3"/>
      <c r="F58" s="37"/>
      <c r="G58" s="38">
        <v>1</v>
      </c>
      <c r="H58" s="36">
        <v>1.4</v>
      </c>
      <c r="I58" s="36">
        <v>1.68</v>
      </c>
      <c r="J58" s="36">
        <v>2.23</v>
      </c>
      <c r="K58" s="36">
        <v>2.39</v>
      </c>
      <c r="L58" s="34">
        <v>2.57</v>
      </c>
      <c r="M58" s="39">
        <f t="shared" ref="M58" si="17">SUM(M59:M60)</f>
        <v>7</v>
      </c>
      <c r="N58" s="39">
        <f>SUM(N59:N60)</f>
        <v>179935.42203000002</v>
      </c>
    </row>
    <row r="59" spans="1:14" ht="30" x14ac:dyDescent="0.25">
      <c r="A59" s="9"/>
      <c r="B59" s="9">
        <v>32</v>
      </c>
      <c r="C59" s="2" t="s">
        <v>72</v>
      </c>
      <c r="D59" s="3">
        <f>D56</f>
        <v>10127</v>
      </c>
      <c r="E59" s="3">
        <v>10127</v>
      </c>
      <c r="F59" s="4">
        <v>1.53</v>
      </c>
      <c r="G59" s="10">
        <v>1</v>
      </c>
      <c r="H59" s="3">
        <v>1.4</v>
      </c>
      <c r="I59" s="3">
        <v>1.68</v>
      </c>
      <c r="J59" s="3">
        <v>2.23</v>
      </c>
      <c r="K59" s="3">
        <v>2.39</v>
      </c>
      <c r="L59" s="5">
        <v>2.57</v>
      </c>
      <c r="M59" s="41">
        <v>7</v>
      </c>
      <c r="N59" s="6">
        <f t="shared" ref="N59:N60" si="18">(M59/12*1*$D59*$F59*$G59*$H59*N$10)+(M59/12*11*$E59*$F59*$G59*$H59*N$11)</f>
        <v>179935.42203000002</v>
      </c>
    </row>
    <row r="60" spans="1:14" ht="30" x14ac:dyDescent="0.25">
      <c r="A60" s="9"/>
      <c r="B60" s="9">
        <v>33</v>
      </c>
      <c r="C60" s="2" t="s">
        <v>73</v>
      </c>
      <c r="D60" s="3">
        <f t="shared" ref="D60:D100" si="19">D59</f>
        <v>10127</v>
      </c>
      <c r="E60" s="3">
        <v>10127</v>
      </c>
      <c r="F60" s="4">
        <v>3.17</v>
      </c>
      <c r="G60" s="10">
        <v>1</v>
      </c>
      <c r="H60" s="3">
        <v>1.4</v>
      </c>
      <c r="I60" s="3">
        <v>1.68</v>
      </c>
      <c r="J60" s="3">
        <v>2.23</v>
      </c>
      <c r="K60" s="3">
        <v>2.39</v>
      </c>
      <c r="L60" s="5">
        <v>2.57</v>
      </c>
      <c r="M60" s="41"/>
      <c r="N60" s="6">
        <f t="shared" si="18"/>
        <v>0</v>
      </c>
    </row>
    <row r="61" spans="1:14" s="18" customFormat="1" x14ac:dyDescent="0.25">
      <c r="A61" s="30">
        <v>15</v>
      </c>
      <c r="B61" s="30"/>
      <c r="C61" s="25" t="s">
        <v>74</v>
      </c>
      <c r="D61" s="31"/>
      <c r="E61" s="15"/>
      <c r="F61" s="32"/>
      <c r="G61" s="33">
        <v>1</v>
      </c>
      <c r="H61" s="31">
        <v>1.4</v>
      </c>
      <c r="I61" s="31">
        <v>1.68</v>
      </c>
      <c r="J61" s="31">
        <v>2.23</v>
      </c>
      <c r="K61" s="31">
        <v>2.39</v>
      </c>
      <c r="L61" s="34">
        <v>2.57</v>
      </c>
      <c r="M61" s="39">
        <f t="shared" ref="M61" si="20">SUM(M62:M64)</f>
        <v>6</v>
      </c>
      <c r="N61" s="39">
        <f>SUM(N62:N64)</f>
        <v>98788.074839999987</v>
      </c>
    </row>
    <row r="62" spans="1:14" ht="30" x14ac:dyDescent="0.25">
      <c r="A62" s="9"/>
      <c r="B62" s="9">
        <v>34</v>
      </c>
      <c r="C62" s="7" t="s">
        <v>75</v>
      </c>
      <c r="D62" s="3">
        <f>D60</f>
        <v>10127</v>
      </c>
      <c r="E62" s="3">
        <v>10127</v>
      </c>
      <c r="F62" s="4">
        <v>0.98</v>
      </c>
      <c r="G62" s="10">
        <v>1</v>
      </c>
      <c r="H62" s="3">
        <v>1.4</v>
      </c>
      <c r="I62" s="3">
        <v>1.68</v>
      </c>
      <c r="J62" s="3">
        <v>2.23</v>
      </c>
      <c r="K62" s="3">
        <v>2.39</v>
      </c>
      <c r="L62" s="5">
        <v>2.57</v>
      </c>
      <c r="M62" s="41">
        <v>6</v>
      </c>
      <c r="N62" s="6">
        <f t="shared" ref="N62:N64" si="21">(M62/12*1*$D62*$F62*$G62*$H62*N$10)+(M62/12*11*$E62*$F62*$G62*$H62*N$11)</f>
        <v>98788.074839999987</v>
      </c>
    </row>
    <row r="63" spans="1:14" ht="30" x14ac:dyDescent="0.25">
      <c r="A63" s="9"/>
      <c r="B63" s="9">
        <v>35</v>
      </c>
      <c r="C63" s="7" t="s">
        <v>76</v>
      </c>
      <c r="D63" s="3">
        <f>D62</f>
        <v>10127</v>
      </c>
      <c r="E63" s="3">
        <v>10127</v>
      </c>
      <c r="F63" s="4">
        <v>2.79</v>
      </c>
      <c r="G63" s="10">
        <v>1</v>
      </c>
      <c r="H63" s="3">
        <v>1.4</v>
      </c>
      <c r="I63" s="3">
        <v>1.68</v>
      </c>
      <c r="J63" s="3">
        <v>2.23</v>
      </c>
      <c r="K63" s="3">
        <v>2.39</v>
      </c>
      <c r="L63" s="5">
        <v>2.57</v>
      </c>
      <c r="M63" s="41"/>
      <c r="N63" s="6">
        <f t="shared" si="21"/>
        <v>0</v>
      </c>
    </row>
    <row r="64" spans="1:14" ht="30" x14ac:dyDescent="0.25">
      <c r="A64" s="9"/>
      <c r="B64" s="9">
        <v>36</v>
      </c>
      <c r="C64" s="7" t="s">
        <v>77</v>
      </c>
      <c r="D64" s="3">
        <f>D63</f>
        <v>10127</v>
      </c>
      <c r="E64" s="3">
        <v>10127</v>
      </c>
      <c r="F64" s="4">
        <v>7.86</v>
      </c>
      <c r="G64" s="10">
        <v>1</v>
      </c>
      <c r="H64" s="3">
        <v>1.4</v>
      </c>
      <c r="I64" s="3">
        <v>1.68</v>
      </c>
      <c r="J64" s="3">
        <v>2.23</v>
      </c>
      <c r="K64" s="3">
        <v>2.39</v>
      </c>
      <c r="L64" s="5">
        <v>2.57</v>
      </c>
      <c r="M64" s="41"/>
      <c r="N64" s="6">
        <f t="shared" si="21"/>
        <v>0</v>
      </c>
    </row>
    <row r="65" spans="1:14" x14ac:dyDescent="0.25">
      <c r="A65" s="24">
        <v>16</v>
      </c>
      <c r="B65" s="24"/>
      <c r="C65" s="40" t="s">
        <v>78</v>
      </c>
      <c r="D65" s="36"/>
      <c r="E65" s="3"/>
      <c r="F65" s="37"/>
      <c r="G65" s="38">
        <v>1</v>
      </c>
      <c r="H65" s="36">
        <v>1.4</v>
      </c>
      <c r="I65" s="36">
        <v>1.68</v>
      </c>
      <c r="J65" s="36">
        <v>2.23</v>
      </c>
      <c r="K65" s="36">
        <v>2.39</v>
      </c>
      <c r="L65" s="34">
        <v>2.57</v>
      </c>
      <c r="M65" s="39">
        <f t="shared" ref="M65" si="22">SUM(M66:M67)</f>
        <v>7</v>
      </c>
      <c r="N65" s="39">
        <f>SUM(N66:N67)</f>
        <v>110548.55994000001</v>
      </c>
    </row>
    <row r="66" spans="1:14" ht="45" x14ac:dyDescent="0.25">
      <c r="A66" s="9"/>
      <c r="B66" s="9">
        <v>37</v>
      </c>
      <c r="C66" s="2" t="s">
        <v>79</v>
      </c>
      <c r="D66" s="3">
        <f>D64</f>
        <v>10127</v>
      </c>
      <c r="E66" s="3">
        <v>10127</v>
      </c>
      <c r="F66" s="4">
        <v>0.94</v>
      </c>
      <c r="G66" s="10">
        <v>1</v>
      </c>
      <c r="H66" s="3">
        <v>1.4</v>
      </c>
      <c r="I66" s="3">
        <v>1.68</v>
      </c>
      <c r="J66" s="3">
        <v>2.23</v>
      </c>
      <c r="K66" s="3">
        <v>2.39</v>
      </c>
      <c r="L66" s="5">
        <v>2.57</v>
      </c>
      <c r="M66" s="41">
        <v>7</v>
      </c>
      <c r="N66" s="6">
        <f t="shared" ref="N66:N67" si="23">(M66/12*1*$D66*$F66*$G66*$H66*N$10)+(M66/12*11*$E66*$F66*$G66*$H66*N$11)</f>
        <v>110548.55994000001</v>
      </c>
    </row>
    <row r="67" spans="1:14" ht="30" x14ac:dyDescent="0.25">
      <c r="A67" s="9"/>
      <c r="B67" s="9">
        <v>38</v>
      </c>
      <c r="C67" s="7" t="s">
        <v>80</v>
      </c>
      <c r="D67" s="3">
        <f>D66</f>
        <v>10127</v>
      </c>
      <c r="E67" s="3">
        <v>10127</v>
      </c>
      <c r="F67" s="4">
        <v>2.57</v>
      </c>
      <c r="G67" s="10">
        <v>1</v>
      </c>
      <c r="H67" s="3">
        <v>1.4</v>
      </c>
      <c r="I67" s="3">
        <v>1.68</v>
      </c>
      <c r="J67" s="3">
        <v>2.23</v>
      </c>
      <c r="K67" s="3">
        <v>2.39</v>
      </c>
      <c r="L67" s="5">
        <v>2.57</v>
      </c>
      <c r="M67" s="41"/>
      <c r="N67" s="6">
        <f t="shared" si="23"/>
        <v>0</v>
      </c>
    </row>
    <row r="68" spans="1:14" x14ac:dyDescent="0.25">
      <c r="A68" s="24">
        <v>17</v>
      </c>
      <c r="B68" s="24"/>
      <c r="C68" s="25" t="s">
        <v>81</v>
      </c>
      <c r="D68" s="36"/>
      <c r="E68" s="3"/>
      <c r="F68" s="37"/>
      <c r="G68" s="38">
        <v>1</v>
      </c>
      <c r="H68" s="36">
        <v>1.4</v>
      </c>
      <c r="I68" s="36">
        <v>1.68</v>
      </c>
      <c r="J68" s="36">
        <v>2.23</v>
      </c>
      <c r="K68" s="36">
        <v>2.39</v>
      </c>
      <c r="L68" s="34">
        <v>2.57</v>
      </c>
      <c r="M68" s="39">
        <v>0</v>
      </c>
      <c r="N68" s="39">
        <f>SUM(N69:N69)</f>
        <v>0</v>
      </c>
    </row>
    <row r="69" spans="1:14" ht="30" x14ac:dyDescent="0.25">
      <c r="A69" s="9"/>
      <c r="B69" s="9">
        <v>39</v>
      </c>
      <c r="C69" s="2" t="s">
        <v>82</v>
      </c>
      <c r="D69" s="3">
        <f>D67</f>
        <v>10127</v>
      </c>
      <c r="E69" s="3">
        <v>10127</v>
      </c>
      <c r="F69" s="4">
        <v>1.79</v>
      </c>
      <c r="G69" s="10">
        <v>1</v>
      </c>
      <c r="H69" s="3">
        <v>1.4</v>
      </c>
      <c r="I69" s="3">
        <v>1.68</v>
      </c>
      <c r="J69" s="3">
        <v>2.23</v>
      </c>
      <c r="K69" s="3">
        <v>2.39</v>
      </c>
      <c r="L69" s="5">
        <v>2.57</v>
      </c>
      <c r="M69" s="41"/>
      <c r="N69" s="6">
        <f>(M69/12*1*$D69*$F69*$G69*$H69*N$10)+(M69/12*11*$E69*$F69*$G69*$H69*N$11)</f>
        <v>0</v>
      </c>
    </row>
    <row r="70" spans="1:14" x14ac:dyDescent="0.25">
      <c r="A70" s="24">
        <v>18</v>
      </c>
      <c r="B70" s="24"/>
      <c r="C70" s="25" t="s">
        <v>83</v>
      </c>
      <c r="D70" s="36"/>
      <c r="E70" s="3"/>
      <c r="F70" s="37"/>
      <c r="G70" s="38">
        <v>1</v>
      </c>
      <c r="H70" s="36">
        <v>1.4</v>
      </c>
      <c r="I70" s="36">
        <v>1.68</v>
      </c>
      <c r="J70" s="36">
        <v>2.23</v>
      </c>
      <c r="K70" s="36">
        <v>2.39</v>
      </c>
      <c r="L70" s="34">
        <v>2.57</v>
      </c>
      <c r="M70" s="39">
        <f t="shared" ref="M70" si="24">SUM(M71:M74)</f>
        <v>37</v>
      </c>
      <c r="N70" s="39">
        <f>SUM(N71:N74)</f>
        <v>497300.51280000008</v>
      </c>
    </row>
    <row r="71" spans="1:14" ht="30" x14ac:dyDescent="0.25">
      <c r="A71" s="9"/>
      <c r="B71" s="9">
        <v>40</v>
      </c>
      <c r="C71" s="7" t="s">
        <v>84</v>
      </c>
      <c r="D71" s="3">
        <f>D69</f>
        <v>10127</v>
      </c>
      <c r="E71" s="3">
        <v>10127</v>
      </c>
      <c r="F71" s="4">
        <v>1.6</v>
      </c>
      <c r="G71" s="10">
        <v>1</v>
      </c>
      <c r="H71" s="3">
        <v>1.4</v>
      </c>
      <c r="I71" s="3">
        <v>1.68</v>
      </c>
      <c r="J71" s="3">
        <v>2.23</v>
      </c>
      <c r="K71" s="3">
        <v>2.39</v>
      </c>
      <c r="L71" s="5">
        <v>2.57</v>
      </c>
      <c r="M71" s="41"/>
      <c r="N71" s="6">
        <f t="shared" ref="N71:N74" si="25">(M71/12*1*$D71*$F71*$G71*$H71*N$10)+(M71/12*11*$E71*$F71*$G71*$H71*N$11)</f>
        <v>0</v>
      </c>
    </row>
    <row r="72" spans="1:14" ht="30" x14ac:dyDescent="0.25">
      <c r="A72" s="9"/>
      <c r="B72" s="9">
        <v>41</v>
      </c>
      <c r="C72" s="7" t="s">
        <v>85</v>
      </c>
      <c r="D72" s="3">
        <f t="shared" si="19"/>
        <v>10127</v>
      </c>
      <c r="E72" s="3">
        <v>10127</v>
      </c>
      <c r="F72" s="4">
        <v>3.25</v>
      </c>
      <c r="G72" s="10">
        <v>1</v>
      </c>
      <c r="H72" s="3">
        <v>1.4</v>
      </c>
      <c r="I72" s="3">
        <v>1.68</v>
      </c>
      <c r="J72" s="3">
        <v>2.23</v>
      </c>
      <c r="K72" s="3">
        <v>2.39</v>
      </c>
      <c r="L72" s="5">
        <v>2.57</v>
      </c>
      <c r="M72" s="41"/>
      <c r="N72" s="6">
        <f t="shared" si="25"/>
        <v>0</v>
      </c>
    </row>
    <row r="73" spans="1:14" ht="30" x14ac:dyDescent="0.25">
      <c r="A73" s="9"/>
      <c r="B73" s="9">
        <v>42</v>
      </c>
      <c r="C73" s="2" t="s">
        <v>86</v>
      </c>
      <c r="D73" s="3">
        <f>D72</f>
        <v>10127</v>
      </c>
      <c r="E73" s="3">
        <v>10127</v>
      </c>
      <c r="F73" s="4">
        <v>3.18</v>
      </c>
      <c r="G73" s="10">
        <v>1</v>
      </c>
      <c r="H73" s="3">
        <v>1.4</v>
      </c>
      <c r="I73" s="3">
        <v>1.68</v>
      </c>
      <c r="J73" s="3">
        <v>2.23</v>
      </c>
      <c r="K73" s="3">
        <v>2.39</v>
      </c>
      <c r="L73" s="5">
        <v>2.57</v>
      </c>
      <c r="M73" s="42"/>
      <c r="N73" s="6">
        <f t="shared" si="25"/>
        <v>0</v>
      </c>
    </row>
    <row r="74" spans="1:14" x14ac:dyDescent="0.25">
      <c r="A74" s="9"/>
      <c r="B74" s="9">
        <v>43</v>
      </c>
      <c r="C74" s="2" t="s">
        <v>87</v>
      </c>
      <c r="D74" s="3">
        <f>D73</f>
        <v>10127</v>
      </c>
      <c r="E74" s="3">
        <v>10127</v>
      </c>
      <c r="F74" s="4">
        <v>0.8</v>
      </c>
      <c r="G74" s="10">
        <v>1</v>
      </c>
      <c r="H74" s="3">
        <v>1.4</v>
      </c>
      <c r="I74" s="3">
        <v>1.68</v>
      </c>
      <c r="J74" s="3">
        <v>2.23</v>
      </c>
      <c r="K74" s="3">
        <v>2.39</v>
      </c>
      <c r="L74" s="5">
        <v>2.57</v>
      </c>
      <c r="M74" s="42">
        <v>37</v>
      </c>
      <c r="N74" s="6">
        <f t="shared" si="25"/>
        <v>497300.51280000008</v>
      </c>
    </row>
    <row r="75" spans="1:14" x14ac:dyDescent="0.25">
      <c r="A75" s="24">
        <v>19</v>
      </c>
      <c r="B75" s="24"/>
      <c r="C75" s="25" t="s">
        <v>88</v>
      </c>
      <c r="D75" s="36"/>
      <c r="E75" s="3"/>
      <c r="F75" s="37"/>
      <c r="G75" s="38"/>
      <c r="H75" s="36"/>
      <c r="I75" s="36"/>
      <c r="J75" s="36"/>
      <c r="K75" s="36"/>
      <c r="L75" s="34">
        <v>2.57</v>
      </c>
      <c r="M75" s="39">
        <f t="shared" ref="M75" si="26">SUM(M76:M86)</f>
        <v>0</v>
      </c>
      <c r="N75" s="39">
        <f>SUM(N76:N86)</f>
        <v>0</v>
      </c>
    </row>
    <row r="76" spans="1:14" x14ac:dyDescent="0.25">
      <c r="A76" s="9"/>
      <c r="B76" s="9">
        <v>44</v>
      </c>
      <c r="C76" s="2" t="s">
        <v>89</v>
      </c>
      <c r="D76" s="3">
        <f>D74</f>
        <v>10127</v>
      </c>
      <c r="E76" s="3">
        <v>10127</v>
      </c>
      <c r="F76" s="4">
        <v>3.64</v>
      </c>
      <c r="G76" s="10">
        <v>1</v>
      </c>
      <c r="H76" s="3">
        <v>1.4</v>
      </c>
      <c r="I76" s="3">
        <v>1.68</v>
      </c>
      <c r="J76" s="3">
        <v>2.23</v>
      </c>
      <c r="K76" s="3">
        <v>2.39</v>
      </c>
      <c r="L76" s="5">
        <v>2.57</v>
      </c>
      <c r="M76" s="41"/>
      <c r="N76" s="6">
        <f t="shared" ref="N76:N86" si="27">(M76/12*1*$D76*$F76*$G76*$H76*N$10)+(M76/12*11*$E76*$F76*$G76*$H76*N$11)</f>
        <v>0</v>
      </c>
    </row>
    <row r="77" spans="1:14" x14ac:dyDescent="0.25">
      <c r="A77" s="9"/>
      <c r="B77" s="9">
        <v>45</v>
      </c>
      <c r="C77" s="2" t="s">
        <v>90</v>
      </c>
      <c r="D77" s="3">
        <f>D76</f>
        <v>10127</v>
      </c>
      <c r="E77" s="3">
        <v>10127</v>
      </c>
      <c r="F77" s="4">
        <v>4.0199999999999996</v>
      </c>
      <c r="G77" s="10">
        <v>1</v>
      </c>
      <c r="H77" s="3">
        <v>1.4</v>
      </c>
      <c r="I77" s="3">
        <v>1.68</v>
      </c>
      <c r="J77" s="3">
        <v>2.23</v>
      </c>
      <c r="K77" s="3">
        <v>2.39</v>
      </c>
      <c r="L77" s="5">
        <v>2.57</v>
      </c>
      <c r="M77" s="41"/>
      <c r="N77" s="6">
        <f t="shared" si="27"/>
        <v>0</v>
      </c>
    </row>
    <row r="78" spans="1:14" x14ac:dyDescent="0.25">
      <c r="A78" s="9"/>
      <c r="B78" s="9">
        <v>46</v>
      </c>
      <c r="C78" s="2" t="s">
        <v>91</v>
      </c>
      <c r="D78" s="3">
        <f>D77</f>
        <v>10127</v>
      </c>
      <c r="E78" s="3">
        <v>10127</v>
      </c>
      <c r="F78" s="4">
        <v>6.42</v>
      </c>
      <c r="G78" s="10">
        <v>1</v>
      </c>
      <c r="H78" s="3">
        <v>1.4</v>
      </c>
      <c r="I78" s="3">
        <v>1.68</v>
      </c>
      <c r="J78" s="3">
        <v>2.23</v>
      </c>
      <c r="K78" s="3">
        <v>2.39</v>
      </c>
      <c r="L78" s="5">
        <v>2.57</v>
      </c>
      <c r="M78" s="41"/>
      <c r="N78" s="6">
        <f t="shared" si="27"/>
        <v>0</v>
      </c>
    </row>
    <row r="79" spans="1:14" ht="30" x14ac:dyDescent="0.25">
      <c r="A79" s="9"/>
      <c r="B79" s="9">
        <v>47</v>
      </c>
      <c r="C79" s="7" t="s">
        <v>92</v>
      </c>
      <c r="D79" s="3">
        <f>D78</f>
        <v>10127</v>
      </c>
      <c r="E79" s="3">
        <v>10127</v>
      </c>
      <c r="F79" s="4">
        <v>2.35</v>
      </c>
      <c r="G79" s="10">
        <v>1</v>
      </c>
      <c r="H79" s="3">
        <v>1.4</v>
      </c>
      <c r="I79" s="3">
        <v>1.68</v>
      </c>
      <c r="J79" s="3">
        <v>2.23</v>
      </c>
      <c r="K79" s="3">
        <v>2.39</v>
      </c>
      <c r="L79" s="5">
        <v>2.57</v>
      </c>
      <c r="M79" s="41"/>
      <c r="N79" s="6">
        <f t="shared" si="27"/>
        <v>0</v>
      </c>
    </row>
    <row r="80" spans="1:14" ht="30" x14ac:dyDescent="0.25">
      <c r="A80" s="9"/>
      <c r="B80" s="9">
        <v>48</v>
      </c>
      <c r="C80" s="7" t="s">
        <v>93</v>
      </c>
      <c r="D80" s="3">
        <f>D79</f>
        <v>10127</v>
      </c>
      <c r="E80" s="3">
        <v>10127</v>
      </c>
      <c r="F80" s="4">
        <v>2.48</v>
      </c>
      <c r="G80" s="10">
        <v>1</v>
      </c>
      <c r="H80" s="3">
        <v>1.4</v>
      </c>
      <c r="I80" s="3">
        <v>1.68</v>
      </c>
      <c r="J80" s="3">
        <v>2.23</v>
      </c>
      <c r="K80" s="3">
        <v>2.39</v>
      </c>
      <c r="L80" s="5">
        <v>2.57</v>
      </c>
      <c r="M80" s="41"/>
      <c r="N80" s="6">
        <f t="shared" si="27"/>
        <v>0</v>
      </c>
    </row>
    <row r="81" spans="1:14" ht="45.75" customHeight="1" x14ac:dyDescent="0.25">
      <c r="A81" s="9"/>
      <c r="B81" s="9">
        <v>49</v>
      </c>
      <c r="C81" s="7" t="s">
        <v>94</v>
      </c>
      <c r="D81" s="3">
        <f>D83</f>
        <v>10127</v>
      </c>
      <c r="E81" s="3">
        <v>10127</v>
      </c>
      <c r="F81" s="4">
        <v>0.5</v>
      </c>
      <c r="G81" s="10">
        <v>1</v>
      </c>
      <c r="H81" s="3">
        <v>1.4</v>
      </c>
      <c r="I81" s="3">
        <v>1.68</v>
      </c>
      <c r="J81" s="3">
        <v>2.23</v>
      </c>
      <c r="K81" s="3">
        <v>2.39</v>
      </c>
      <c r="L81" s="5">
        <v>2.57</v>
      </c>
      <c r="M81" s="41"/>
      <c r="N81" s="6">
        <f t="shared" si="27"/>
        <v>0</v>
      </c>
    </row>
    <row r="82" spans="1:14" ht="30" x14ac:dyDescent="0.25">
      <c r="A82" s="9"/>
      <c r="B82" s="9">
        <v>50</v>
      </c>
      <c r="C82" s="2" t="s">
        <v>95</v>
      </c>
      <c r="D82" s="3">
        <f>D34</f>
        <v>10127</v>
      </c>
      <c r="E82" s="3">
        <v>10127</v>
      </c>
      <c r="F82" s="4">
        <v>7.77</v>
      </c>
      <c r="G82" s="10">
        <v>1</v>
      </c>
      <c r="H82" s="3">
        <v>1.4</v>
      </c>
      <c r="I82" s="3">
        <v>1.68</v>
      </c>
      <c r="J82" s="3">
        <v>2.23</v>
      </c>
      <c r="K82" s="3">
        <v>2.39</v>
      </c>
      <c r="L82" s="5">
        <v>2.57</v>
      </c>
      <c r="M82" s="41"/>
      <c r="N82" s="6">
        <f t="shared" si="27"/>
        <v>0</v>
      </c>
    </row>
    <row r="83" spans="1:14" ht="30" x14ac:dyDescent="0.25">
      <c r="A83" s="9"/>
      <c r="B83" s="9">
        <v>51</v>
      </c>
      <c r="C83" s="2" t="s">
        <v>96</v>
      </c>
      <c r="D83" s="3">
        <f>D82</f>
        <v>10127</v>
      </c>
      <c r="E83" s="3">
        <v>10127</v>
      </c>
      <c r="F83" s="4">
        <v>6.3</v>
      </c>
      <c r="G83" s="10">
        <v>1</v>
      </c>
      <c r="H83" s="3">
        <v>1.4</v>
      </c>
      <c r="I83" s="3">
        <v>1.68</v>
      </c>
      <c r="J83" s="3">
        <v>2.23</v>
      </c>
      <c r="K83" s="3">
        <v>2.39</v>
      </c>
      <c r="L83" s="5">
        <v>2.57</v>
      </c>
      <c r="M83" s="41"/>
      <c r="N83" s="6">
        <f t="shared" si="27"/>
        <v>0</v>
      </c>
    </row>
    <row r="84" spans="1:14" ht="45" x14ac:dyDescent="0.25">
      <c r="A84" s="9"/>
      <c r="B84" s="9">
        <v>52</v>
      </c>
      <c r="C84" s="7" t="s">
        <v>97</v>
      </c>
      <c r="D84" s="3">
        <f>D83</f>
        <v>10127</v>
      </c>
      <c r="E84" s="3">
        <v>10127</v>
      </c>
      <c r="F84" s="4">
        <v>3.73</v>
      </c>
      <c r="G84" s="10">
        <v>1</v>
      </c>
      <c r="H84" s="3">
        <v>1.4</v>
      </c>
      <c r="I84" s="3">
        <v>1.68</v>
      </c>
      <c r="J84" s="3">
        <v>2.23</v>
      </c>
      <c r="K84" s="3">
        <v>2.39</v>
      </c>
      <c r="L84" s="5">
        <v>2.57</v>
      </c>
      <c r="M84" s="41"/>
      <c r="N84" s="6">
        <f t="shared" si="27"/>
        <v>0</v>
      </c>
    </row>
    <row r="85" spans="1:14" ht="45" x14ac:dyDescent="0.25">
      <c r="A85" s="9"/>
      <c r="B85" s="9">
        <v>53</v>
      </c>
      <c r="C85" s="7" t="s">
        <v>98</v>
      </c>
      <c r="D85" s="3">
        <f>D84</f>
        <v>10127</v>
      </c>
      <c r="E85" s="3">
        <v>10127</v>
      </c>
      <c r="F85" s="4">
        <v>5.0999999999999996</v>
      </c>
      <c r="G85" s="10">
        <v>1</v>
      </c>
      <c r="H85" s="3">
        <v>1.4</v>
      </c>
      <c r="I85" s="3">
        <v>1.68</v>
      </c>
      <c r="J85" s="3">
        <v>2.23</v>
      </c>
      <c r="K85" s="3">
        <v>2.39</v>
      </c>
      <c r="L85" s="5">
        <v>2.57</v>
      </c>
      <c r="M85" s="41"/>
      <c r="N85" s="6">
        <f t="shared" si="27"/>
        <v>0</v>
      </c>
    </row>
    <row r="86" spans="1:14" ht="60" x14ac:dyDescent="0.25">
      <c r="A86" s="9"/>
      <c r="B86" s="9">
        <v>54</v>
      </c>
      <c r="C86" s="2" t="s">
        <v>99</v>
      </c>
      <c r="D86" s="3">
        <f>D85</f>
        <v>10127</v>
      </c>
      <c r="E86" s="3">
        <v>10127</v>
      </c>
      <c r="F86" s="4">
        <v>14.41</v>
      </c>
      <c r="G86" s="10">
        <v>1</v>
      </c>
      <c r="H86" s="3">
        <v>1.4</v>
      </c>
      <c r="I86" s="3">
        <v>1.68</v>
      </c>
      <c r="J86" s="3">
        <v>2.23</v>
      </c>
      <c r="K86" s="3">
        <v>2.39</v>
      </c>
      <c r="L86" s="5">
        <v>2.57</v>
      </c>
      <c r="M86" s="42"/>
      <c r="N86" s="6">
        <f t="shared" si="27"/>
        <v>0</v>
      </c>
    </row>
    <row r="87" spans="1:14" x14ac:dyDescent="0.25">
      <c r="A87" s="24">
        <v>20</v>
      </c>
      <c r="B87" s="24"/>
      <c r="C87" s="25" t="s">
        <v>100</v>
      </c>
      <c r="D87" s="36"/>
      <c r="E87" s="3"/>
      <c r="F87" s="37"/>
      <c r="G87" s="38"/>
      <c r="H87" s="36"/>
      <c r="I87" s="36"/>
      <c r="J87" s="36"/>
      <c r="K87" s="36"/>
      <c r="L87" s="34">
        <v>2.57</v>
      </c>
      <c r="M87" s="39">
        <f t="shared" ref="M87" si="28">SUM(M88:M93)</f>
        <v>4</v>
      </c>
      <c r="N87" s="39">
        <f>SUM(N88:N93)</f>
        <v>49730.051279999985</v>
      </c>
    </row>
    <row r="88" spans="1:14" x14ac:dyDescent="0.25">
      <c r="A88" s="9"/>
      <c r="B88" s="9">
        <v>55</v>
      </c>
      <c r="C88" s="2" t="s">
        <v>101</v>
      </c>
      <c r="D88" s="3">
        <f>D86</f>
        <v>10127</v>
      </c>
      <c r="E88" s="3">
        <v>10127</v>
      </c>
      <c r="F88" s="4">
        <v>0.74</v>
      </c>
      <c r="G88" s="10">
        <v>1</v>
      </c>
      <c r="H88" s="3">
        <v>1.4</v>
      </c>
      <c r="I88" s="3">
        <v>1.68</v>
      </c>
      <c r="J88" s="3">
        <v>2.23</v>
      </c>
      <c r="K88" s="3">
        <v>2.39</v>
      </c>
      <c r="L88" s="5">
        <v>2.57</v>
      </c>
      <c r="M88" s="41">
        <v>4</v>
      </c>
      <c r="N88" s="6">
        <f t="shared" ref="N88:N93" si="29">(M88/12*1*$D88*$F88*$G88*$H88*N$10)+(M88/12*11*$E88*$F88*$G88*$H88*N$11)</f>
        <v>49730.051279999985</v>
      </c>
    </row>
    <row r="89" spans="1:14" ht="45" x14ac:dyDescent="0.25">
      <c r="A89" s="9"/>
      <c r="B89" s="9">
        <v>56</v>
      </c>
      <c r="C89" s="2" t="s">
        <v>102</v>
      </c>
      <c r="D89" s="3">
        <f>D88</f>
        <v>10127</v>
      </c>
      <c r="E89" s="3">
        <v>10127</v>
      </c>
      <c r="F89" s="4">
        <v>1.1200000000000001</v>
      </c>
      <c r="G89" s="10">
        <v>1</v>
      </c>
      <c r="H89" s="3">
        <v>1.4</v>
      </c>
      <c r="I89" s="3">
        <v>1.68</v>
      </c>
      <c r="J89" s="3">
        <v>2.23</v>
      </c>
      <c r="K89" s="3">
        <v>2.39</v>
      </c>
      <c r="L89" s="5">
        <v>2.57</v>
      </c>
      <c r="M89" s="41"/>
      <c r="N89" s="6">
        <f t="shared" si="29"/>
        <v>0</v>
      </c>
    </row>
    <row r="90" spans="1:14" ht="45" x14ac:dyDescent="0.25">
      <c r="A90" s="9"/>
      <c r="B90" s="9">
        <v>57</v>
      </c>
      <c r="C90" s="2" t="s">
        <v>103</v>
      </c>
      <c r="D90" s="3">
        <f t="shared" si="19"/>
        <v>10127</v>
      </c>
      <c r="E90" s="3">
        <v>10127</v>
      </c>
      <c r="F90" s="4">
        <v>1.66</v>
      </c>
      <c r="G90" s="10">
        <v>1</v>
      </c>
      <c r="H90" s="3">
        <v>1.4</v>
      </c>
      <c r="I90" s="3">
        <v>1.68</v>
      </c>
      <c r="J90" s="3">
        <v>2.23</v>
      </c>
      <c r="K90" s="3">
        <v>2.39</v>
      </c>
      <c r="L90" s="5">
        <v>2.57</v>
      </c>
      <c r="M90" s="41"/>
      <c r="N90" s="6">
        <f t="shared" si="29"/>
        <v>0</v>
      </c>
    </row>
    <row r="91" spans="1:14" ht="45" x14ac:dyDescent="0.25">
      <c r="A91" s="9"/>
      <c r="B91" s="9">
        <v>58</v>
      </c>
      <c r="C91" s="2" t="s">
        <v>104</v>
      </c>
      <c r="D91" s="3">
        <f t="shared" si="19"/>
        <v>10127</v>
      </c>
      <c r="E91" s="3">
        <v>10127</v>
      </c>
      <c r="F91" s="4">
        <v>2</v>
      </c>
      <c r="G91" s="10">
        <v>1</v>
      </c>
      <c r="H91" s="3">
        <v>1.4</v>
      </c>
      <c r="I91" s="3">
        <v>1.68</v>
      </c>
      <c r="J91" s="3">
        <v>2.23</v>
      </c>
      <c r="K91" s="3">
        <v>2.39</v>
      </c>
      <c r="L91" s="5">
        <v>2.57</v>
      </c>
      <c r="M91" s="41"/>
      <c r="N91" s="6">
        <f t="shared" si="29"/>
        <v>0</v>
      </c>
    </row>
    <row r="92" spans="1:14" ht="45" x14ac:dyDescent="0.25">
      <c r="A92" s="9"/>
      <c r="B92" s="9">
        <v>59</v>
      </c>
      <c r="C92" s="2" t="s">
        <v>105</v>
      </c>
      <c r="D92" s="3">
        <f t="shared" si="19"/>
        <v>10127</v>
      </c>
      <c r="E92" s="3">
        <v>10127</v>
      </c>
      <c r="F92" s="4">
        <v>2.46</v>
      </c>
      <c r="G92" s="10">
        <v>1</v>
      </c>
      <c r="H92" s="3">
        <v>1.4</v>
      </c>
      <c r="I92" s="3">
        <v>1.68</v>
      </c>
      <c r="J92" s="3">
        <v>2.23</v>
      </c>
      <c r="K92" s="3">
        <v>2.39</v>
      </c>
      <c r="L92" s="5">
        <v>2.57</v>
      </c>
      <c r="M92" s="41"/>
      <c r="N92" s="6">
        <f t="shared" si="29"/>
        <v>0</v>
      </c>
    </row>
    <row r="93" spans="1:14" x14ac:dyDescent="0.25">
      <c r="A93" s="9"/>
      <c r="B93" s="9">
        <v>60</v>
      </c>
      <c r="C93" s="2" t="s">
        <v>106</v>
      </c>
      <c r="D93" s="3">
        <f>D92</f>
        <v>10127</v>
      </c>
      <c r="E93" s="3">
        <v>10127</v>
      </c>
      <c r="F93" s="4">
        <v>45.5</v>
      </c>
      <c r="G93" s="10">
        <v>1</v>
      </c>
      <c r="H93" s="3">
        <v>1.4</v>
      </c>
      <c r="I93" s="3">
        <v>1.68</v>
      </c>
      <c r="J93" s="3">
        <v>2.23</v>
      </c>
      <c r="K93" s="3">
        <v>2.39</v>
      </c>
      <c r="L93" s="5">
        <v>2.57</v>
      </c>
      <c r="M93" s="42"/>
      <c r="N93" s="6">
        <f t="shared" si="29"/>
        <v>0</v>
      </c>
    </row>
    <row r="94" spans="1:14" x14ac:dyDescent="0.25">
      <c r="A94" s="24">
        <v>21</v>
      </c>
      <c r="B94" s="24"/>
      <c r="C94" s="25" t="s">
        <v>107</v>
      </c>
      <c r="D94" s="36">
        <f>D92</f>
        <v>10127</v>
      </c>
      <c r="E94" s="3"/>
      <c r="F94" s="37"/>
      <c r="G94" s="38">
        <v>1</v>
      </c>
      <c r="H94" s="36">
        <v>1.4</v>
      </c>
      <c r="I94" s="36">
        <v>1.68</v>
      </c>
      <c r="J94" s="36">
        <v>2.23</v>
      </c>
      <c r="K94" s="36">
        <v>2.39</v>
      </c>
      <c r="L94" s="34">
        <v>2.57</v>
      </c>
      <c r="M94" s="39">
        <f t="shared" ref="M94" si="30">SUM(M95:M100)</f>
        <v>136</v>
      </c>
      <c r="N94" s="39">
        <f>SUM(N95:N100)</f>
        <v>1789777.8252899996</v>
      </c>
    </row>
    <row r="95" spans="1:14" x14ac:dyDescent="0.25">
      <c r="A95" s="9"/>
      <c r="B95" s="9">
        <v>61</v>
      </c>
      <c r="C95" s="2" t="s">
        <v>108</v>
      </c>
      <c r="D95" s="3">
        <f>D100</f>
        <v>10127</v>
      </c>
      <c r="E95" s="3">
        <v>10127</v>
      </c>
      <c r="F95" s="4">
        <v>0.39</v>
      </c>
      <c r="G95" s="10">
        <v>1</v>
      </c>
      <c r="H95" s="3">
        <v>1.4</v>
      </c>
      <c r="I95" s="3">
        <v>1.68</v>
      </c>
      <c r="J95" s="3">
        <v>2.23</v>
      </c>
      <c r="K95" s="3">
        <v>2.39</v>
      </c>
      <c r="L95" s="5">
        <v>2.57</v>
      </c>
      <c r="M95" s="41">
        <f>229-180</f>
        <v>49</v>
      </c>
      <c r="N95" s="6">
        <f t="shared" ref="N95:N100" si="31">(M95/12*1*$D95*$F95*$G95*$H95*N$10)+(M95/12*11*$E95*$F95*$G95*$H95*N$11)</f>
        <v>321061.24322999996</v>
      </c>
    </row>
    <row r="96" spans="1:14" x14ac:dyDescent="0.25">
      <c r="A96" s="9"/>
      <c r="B96" s="9">
        <v>62</v>
      </c>
      <c r="C96" s="2" t="s">
        <v>109</v>
      </c>
      <c r="D96" s="3">
        <f>D94</f>
        <v>10127</v>
      </c>
      <c r="E96" s="3">
        <v>10127</v>
      </c>
      <c r="F96" s="4">
        <v>0.96</v>
      </c>
      <c r="G96" s="10">
        <v>1</v>
      </c>
      <c r="H96" s="3">
        <v>1.4</v>
      </c>
      <c r="I96" s="3">
        <v>1.68</v>
      </c>
      <c r="J96" s="3">
        <v>2.23</v>
      </c>
      <c r="K96" s="3">
        <v>2.39</v>
      </c>
      <c r="L96" s="5">
        <v>2.57</v>
      </c>
      <c r="M96" s="41">
        <f>166-85</f>
        <v>81</v>
      </c>
      <c r="N96" s="6">
        <f t="shared" si="31"/>
        <v>1306421.8876799997</v>
      </c>
    </row>
    <row r="97" spans="1:14" x14ac:dyDescent="0.25">
      <c r="A97" s="9"/>
      <c r="B97" s="9">
        <v>63</v>
      </c>
      <c r="C97" s="2" t="s">
        <v>110</v>
      </c>
      <c r="D97" s="3">
        <f t="shared" si="19"/>
        <v>10127</v>
      </c>
      <c r="E97" s="3">
        <v>10127</v>
      </c>
      <c r="F97" s="4">
        <v>1.44</v>
      </c>
      <c r="G97" s="10">
        <v>1</v>
      </c>
      <c r="H97" s="3">
        <v>1.4</v>
      </c>
      <c r="I97" s="3">
        <v>1.68</v>
      </c>
      <c r="J97" s="3">
        <v>2.23</v>
      </c>
      <c r="K97" s="3">
        <v>2.39</v>
      </c>
      <c r="L97" s="5">
        <v>2.57</v>
      </c>
      <c r="M97" s="41">
        <v>4</v>
      </c>
      <c r="N97" s="6">
        <f t="shared" si="31"/>
        <v>96771.991679999977</v>
      </c>
    </row>
    <row r="98" spans="1:14" x14ac:dyDescent="0.25">
      <c r="A98" s="9"/>
      <c r="B98" s="9">
        <v>64</v>
      </c>
      <c r="C98" s="2" t="s">
        <v>111</v>
      </c>
      <c r="D98" s="3">
        <f t="shared" si="19"/>
        <v>10127</v>
      </c>
      <c r="E98" s="3">
        <v>10127</v>
      </c>
      <c r="F98" s="4">
        <v>1.95</v>
      </c>
      <c r="G98" s="10">
        <v>1</v>
      </c>
      <c r="H98" s="3">
        <v>1.4</v>
      </c>
      <c r="I98" s="3">
        <v>1.68</v>
      </c>
      <c r="J98" s="3">
        <v>2.23</v>
      </c>
      <c r="K98" s="3">
        <v>2.39</v>
      </c>
      <c r="L98" s="5">
        <v>2.57</v>
      </c>
      <c r="M98" s="41">
        <v>2</v>
      </c>
      <c r="N98" s="6">
        <f t="shared" si="31"/>
        <v>65522.70269999998</v>
      </c>
    </row>
    <row r="99" spans="1:14" x14ac:dyDescent="0.25">
      <c r="A99" s="9"/>
      <c r="B99" s="9">
        <v>65</v>
      </c>
      <c r="C99" s="2" t="s">
        <v>112</v>
      </c>
      <c r="D99" s="3">
        <f t="shared" si="19"/>
        <v>10127</v>
      </c>
      <c r="E99" s="3">
        <v>10127</v>
      </c>
      <c r="F99" s="4">
        <v>2.17</v>
      </c>
      <c r="G99" s="10">
        <v>1</v>
      </c>
      <c r="H99" s="3">
        <v>1.4</v>
      </c>
      <c r="I99" s="3">
        <v>1.68</v>
      </c>
      <c r="J99" s="3">
        <v>2.23</v>
      </c>
      <c r="K99" s="3">
        <v>2.39</v>
      </c>
      <c r="L99" s="5">
        <v>2.57</v>
      </c>
      <c r="M99" s="41"/>
      <c r="N99" s="6">
        <f t="shared" si="31"/>
        <v>0</v>
      </c>
    </row>
    <row r="100" spans="1:14" x14ac:dyDescent="0.25">
      <c r="A100" s="9"/>
      <c r="B100" s="9">
        <v>66</v>
      </c>
      <c r="C100" s="2" t="s">
        <v>113</v>
      </c>
      <c r="D100" s="3">
        <f t="shared" si="19"/>
        <v>10127</v>
      </c>
      <c r="E100" s="3">
        <v>10127</v>
      </c>
      <c r="F100" s="4">
        <v>3.84</v>
      </c>
      <c r="G100" s="10">
        <v>1</v>
      </c>
      <c r="H100" s="3">
        <v>1.4</v>
      </c>
      <c r="I100" s="3">
        <v>1.68</v>
      </c>
      <c r="J100" s="3">
        <v>2.23</v>
      </c>
      <c r="K100" s="3">
        <v>2.39</v>
      </c>
      <c r="L100" s="5">
        <v>2.57</v>
      </c>
      <c r="M100" s="41"/>
      <c r="N100" s="6">
        <f t="shared" si="31"/>
        <v>0</v>
      </c>
    </row>
    <row r="101" spans="1:14" x14ac:dyDescent="0.25">
      <c r="A101" s="24">
        <v>22</v>
      </c>
      <c r="B101" s="24"/>
      <c r="C101" s="25" t="s">
        <v>114</v>
      </c>
      <c r="D101" s="36"/>
      <c r="E101" s="3"/>
      <c r="F101" s="37"/>
      <c r="G101" s="38"/>
      <c r="H101" s="36"/>
      <c r="I101" s="36"/>
      <c r="J101" s="36"/>
      <c r="K101" s="36"/>
      <c r="L101" s="34">
        <v>2.57</v>
      </c>
      <c r="M101" s="39">
        <f t="shared" ref="M101" si="32">SUM(M102:M103)</f>
        <v>0</v>
      </c>
      <c r="N101" s="39">
        <f>SUM(N102:N103)</f>
        <v>0</v>
      </c>
    </row>
    <row r="102" spans="1:14" ht="30" x14ac:dyDescent="0.25">
      <c r="A102" s="9"/>
      <c r="B102" s="9">
        <v>67</v>
      </c>
      <c r="C102" s="7" t="s">
        <v>115</v>
      </c>
      <c r="D102" s="3">
        <f>D100</f>
        <v>10127</v>
      </c>
      <c r="E102" s="3">
        <v>10127</v>
      </c>
      <c r="F102" s="4">
        <v>2.31</v>
      </c>
      <c r="G102" s="10">
        <v>1</v>
      </c>
      <c r="H102" s="3">
        <v>1.4</v>
      </c>
      <c r="I102" s="3">
        <v>1.68</v>
      </c>
      <c r="J102" s="3">
        <v>2.23</v>
      </c>
      <c r="K102" s="3">
        <v>2.39</v>
      </c>
      <c r="L102" s="5">
        <v>2.57</v>
      </c>
      <c r="M102" s="41"/>
      <c r="N102" s="6">
        <f t="shared" ref="N102:N103" si="33">(M102/12*1*$D102*$F102*$G102*$H102*N$10)+(M102/12*11*$E102*$F102*$G102*$H102*N$11)</f>
        <v>0</v>
      </c>
    </row>
    <row r="103" spans="1:14" x14ac:dyDescent="0.25">
      <c r="A103" s="9"/>
      <c r="B103" s="9">
        <v>68</v>
      </c>
      <c r="C103" s="7" t="s">
        <v>116</v>
      </c>
      <c r="D103" s="3">
        <f>D24</f>
        <v>10127</v>
      </c>
      <c r="E103" s="3">
        <v>10127</v>
      </c>
      <c r="F103" s="8">
        <v>0.89</v>
      </c>
      <c r="G103" s="10">
        <v>1</v>
      </c>
      <c r="H103" s="3">
        <v>1.4</v>
      </c>
      <c r="I103" s="3">
        <v>1.68</v>
      </c>
      <c r="J103" s="3">
        <v>2.23</v>
      </c>
      <c r="K103" s="3">
        <v>2.39</v>
      </c>
      <c r="L103" s="5">
        <v>2.57</v>
      </c>
      <c r="M103" s="41"/>
      <c r="N103" s="6">
        <f t="shared" si="33"/>
        <v>0</v>
      </c>
    </row>
    <row r="104" spans="1:14" x14ac:dyDescent="0.25">
      <c r="A104" s="24">
        <v>23</v>
      </c>
      <c r="B104" s="24"/>
      <c r="C104" s="25" t="s">
        <v>117</v>
      </c>
      <c r="D104" s="36"/>
      <c r="E104" s="3"/>
      <c r="F104" s="37"/>
      <c r="G104" s="38">
        <v>1</v>
      </c>
      <c r="H104" s="36">
        <v>1.4</v>
      </c>
      <c r="I104" s="36">
        <v>1.68</v>
      </c>
      <c r="J104" s="36">
        <v>2.23</v>
      </c>
      <c r="K104" s="36">
        <v>2.39</v>
      </c>
      <c r="L104" s="34">
        <v>2.57</v>
      </c>
      <c r="M104" s="39">
        <f t="shared" ref="M104" si="34">M105</f>
        <v>31</v>
      </c>
      <c r="N104" s="39">
        <f>N105</f>
        <v>468739.33470000001</v>
      </c>
    </row>
    <row r="105" spans="1:14" x14ac:dyDescent="0.25">
      <c r="A105" s="9"/>
      <c r="B105" s="9">
        <v>69</v>
      </c>
      <c r="C105" s="2" t="s">
        <v>118</v>
      </c>
      <c r="D105" s="3">
        <f>D103</f>
        <v>10127</v>
      </c>
      <c r="E105" s="3">
        <v>10127</v>
      </c>
      <c r="F105" s="4">
        <v>0.9</v>
      </c>
      <c r="G105" s="10">
        <v>1</v>
      </c>
      <c r="H105" s="3">
        <v>1.4</v>
      </c>
      <c r="I105" s="3">
        <v>1.68</v>
      </c>
      <c r="J105" s="3">
        <v>2.23</v>
      </c>
      <c r="K105" s="3">
        <v>2.39</v>
      </c>
      <c r="L105" s="5">
        <v>2.57</v>
      </c>
      <c r="M105" s="41">
        <v>31</v>
      </c>
      <c r="N105" s="6">
        <f>(M105/12*1*$D105*$F105*$G105*$H105*N$10)+(M105/12*11*$E105*$F105*$G105*$H105*N$11)</f>
        <v>468739.33470000001</v>
      </c>
    </row>
    <row r="106" spans="1:14" x14ac:dyDescent="0.25">
      <c r="A106" s="24">
        <v>24</v>
      </c>
      <c r="B106" s="24"/>
      <c r="C106" s="25" t="s">
        <v>119</v>
      </c>
      <c r="D106" s="36"/>
      <c r="E106" s="3"/>
      <c r="F106" s="37"/>
      <c r="G106" s="38"/>
      <c r="H106" s="36"/>
      <c r="I106" s="36"/>
      <c r="J106" s="36"/>
      <c r="K106" s="36"/>
      <c r="L106" s="34">
        <v>2.57</v>
      </c>
      <c r="M106" s="39">
        <f t="shared" ref="M106" si="35">M107</f>
        <v>2</v>
      </c>
      <c r="N106" s="39">
        <f>N107</f>
        <v>49058.023559999987</v>
      </c>
    </row>
    <row r="107" spans="1:14" ht="37.5" customHeight="1" x14ac:dyDescent="0.25">
      <c r="A107" s="9"/>
      <c r="B107" s="9">
        <v>70</v>
      </c>
      <c r="C107" s="2" t="s">
        <v>120</v>
      </c>
      <c r="D107" s="3">
        <f>D105</f>
        <v>10127</v>
      </c>
      <c r="E107" s="3">
        <v>10127</v>
      </c>
      <c r="F107" s="4">
        <v>1.46</v>
      </c>
      <c r="G107" s="10">
        <v>1</v>
      </c>
      <c r="H107" s="3">
        <v>1.4</v>
      </c>
      <c r="I107" s="3">
        <v>1.68</v>
      </c>
      <c r="J107" s="3">
        <v>2.23</v>
      </c>
      <c r="K107" s="3">
        <v>2.39</v>
      </c>
      <c r="L107" s="5">
        <v>2.57</v>
      </c>
      <c r="M107" s="41">
        <v>2</v>
      </c>
      <c r="N107" s="6">
        <f>(M107/12*1*$D107*$F107*$G107*$H107*N$10)+(M107/12*11*$E107*$F107*$G107*$H107*N$11)</f>
        <v>49058.023559999987</v>
      </c>
    </row>
    <row r="108" spans="1:14" x14ac:dyDescent="0.25">
      <c r="A108" s="24">
        <v>25</v>
      </c>
      <c r="B108" s="24"/>
      <c r="C108" s="25" t="s">
        <v>121</v>
      </c>
      <c r="D108" s="36"/>
      <c r="E108" s="3"/>
      <c r="F108" s="37"/>
      <c r="G108" s="38"/>
      <c r="H108" s="36"/>
      <c r="I108" s="36"/>
      <c r="J108" s="36"/>
      <c r="K108" s="36"/>
      <c r="L108" s="34">
        <v>2.57</v>
      </c>
      <c r="M108" s="39">
        <v>0</v>
      </c>
      <c r="N108" s="39">
        <f>SUM(N109:N111)</f>
        <v>0</v>
      </c>
    </row>
    <row r="109" spans="1:14" ht="30" x14ac:dyDescent="0.25">
      <c r="A109" s="9"/>
      <c r="B109" s="9">
        <v>71</v>
      </c>
      <c r="C109" s="7" t="s">
        <v>122</v>
      </c>
      <c r="D109" s="3">
        <f>D107</f>
        <v>10127</v>
      </c>
      <c r="E109" s="3">
        <v>10127</v>
      </c>
      <c r="F109" s="4">
        <v>1.84</v>
      </c>
      <c r="G109" s="10">
        <v>1</v>
      </c>
      <c r="H109" s="3">
        <v>1.4</v>
      </c>
      <c r="I109" s="3">
        <v>1.68</v>
      </c>
      <c r="J109" s="3">
        <v>2.23</v>
      </c>
      <c r="K109" s="3">
        <v>2.39</v>
      </c>
      <c r="L109" s="5">
        <v>2.57</v>
      </c>
      <c r="M109" s="41"/>
      <c r="N109" s="6">
        <f t="shared" ref="N109:N111" si="36">(M109/12*1*$D109*$F109*$G109*$H109*N$10)+(M109/12*11*$E109*$F109*$G109*$H109*N$11)</f>
        <v>0</v>
      </c>
    </row>
    <row r="110" spans="1:14" x14ac:dyDescent="0.25">
      <c r="A110" s="9"/>
      <c r="B110" s="9">
        <v>72</v>
      </c>
      <c r="C110" s="2" t="s">
        <v>123</v>
      </c>
      <c r="D110" s="3">
        <f>D109</f>
        <v>10127</v>
      </c>
      <c r="E110" s="3">
        <v>10127</v>
      </c>
      <c r="F110" s="4">
        <v>2.1800000000000002</v>
      </c>
      <c r="G110" s="10">
        <v>1</v>
      </c>
      <c r="H110" s="3">
        <v>1.4</v>
      </c>
      <c r="I110" s="3">
        <v>1.68</v>
      </c>
      <c r="J110" s="3">
        <v>2.23</v>
      </c>
      <c r="K110" s="3">
        <v>2.39</v>
      </c>
      <c r="L110" s="5">
        <v>2.57</v>
      </c>
      <c r="M110" s="41"/>
      <c r="N110" s="6">
        <f t="shared" si="36"/>
        <v>0</v>
      </c>
    </row>
    <row r="111" spans="1:14" x14ac:dyDescent="0.25">
      <c r="A111" s="9"/>
      <c r="B111" s="9">
        <v>73</v>
      </c>
      <c r="C111" s="2" t="s">
        <v>124</v>
      </c>
      <c r="D111" s="3">
        <f t="shared" ref="D111:D129" si="37">D110</f>
        <v>10127</v>
      </c>
      <c r="E111" s="3">
        <v>10127</v>
      </c>
      <c r="F111" s="4">
        <v>4.3099999999999996</v>
      </c>
      <c r="G111" s="10">
        <v>1</v>
      </c>
      <c r="H111" s="3">
        <v>1.4</v>
      </c>
      <c r="I111" s="3">
        <v>1.68</v>
      </c>
      <c r="J111" s="3">
        <v>2.23</v>
      </c>
      <c r="K111" s="3">
        <v>2.39</v>
      </c>
      <c r="L111" s="5">
        <v>2.57</v>
      </c>
      <c r="M111" s="41"/>
      <c r="N111" s="6">
        <f t="shared" si="36"/>
        <v>0</v>
      </c>
    </row>
    <row r="112" spans="1:14" x14ac:dyDescent="0.25">
      <c r="A112" s="24">
        <v>26</v>
      </c>
      <c r="B112" s="24"/>
      <c r="C112" s="25" t="s">
        <v>125</v>
      </c>
      <c r="D112" s="36"/>
      <c r="E112" s="3"/>
      <c r="F112" s="37"/>
      <c r="G112" s="38"/>
      <c r="H112" s="36"/>
      <c r="I112" s="36"/>
      <c r="J112" s="36"/>
      <c r="K112" s="36"/>
      <c r="L112" s="34">
        <v>2.57</v>
      </c>
      <c r="M112" s="39">
        <f t="shared" ref="M112" si="38">M113</f>
        <v>0</v>
      </c>
      <c r="N112" s="39">
        <f>N113</f>
        <v>0</v>
      </c>
    </row>
    <row r="113" spans="1:14" ht="45" x14ac:dyDescent="0.25">
      <c r="A113" s="9"/>
      <c r="B113" s="9">
        <v>74</v>
      </c>
      <c r="C113" s="2" t="s">
        <v>126</v>
      </c>
      <c r="D113" s="3">
        <f>D147</f>
        <v>10127</v>
      </c>
      <c r="E113" s="3">
        <v>10127</v>
      </c>
      <c r="F113" s="4">
        <v>0.98</v>
      </c>
      <c r="G113" s="10">
        <v>1</v>
      </c>
      <c r="H113" s="3">
        <v>1.4</v>
      </c>
      <c r="I113" s="3">
        <v>1.68</v>
      </c>
      <c r="J113" s="3">
        <v>2.23</v>
      </c>
      <c r="K113" s="3">
        <v>2.39</v>
      </c>
      <c r="L113" s="5">
        <v>2.57</v>
      </c>
      <c r="M113" s="41"/>
      <c r="N113" s="6">
        <f>(M113/12*1*$D113*$F113*$G113*$H113*N$10)+(M113/12*11*$E113*$F113*$G113*$H113*N$11)</f>
        <v>0</v>
      </c>
    </row>
    <row r="114" spans="1:14" x14ac:dyDescent="0.25">
      <c r="A114" s="24"/>
      <c r="B114" s="24"/>
      <c r="C114" s="25" t="s">
        <v>127</v>
      </c>
      <c r="D114" s="36"/>
      <c r="E114" s="36"/>
      <c r="F114" s="37"/>
      <c r="G114" s="38"/>
      <c r="H114" s="36"/>
      <c r="I114" s="36"/>
      <c r="J114" s="36"/>
      <c r="K114" s="36"/>
      <c r="L114" s="34">
        <v>2.57</v>
      </c>
      <c r="M114" s="39">
        <f t="shared" ref="M114" si="39">M115</f>
        <v>2</v>
      </c>
      <c r="N114" s="39">
        <f>N115</f>
        <v>24865.025639999993</v>
      </c>
    </row>
    <row r="115" spans="1:14" ht="30" x14ac:dyDescent="0.25">
      <c r="A115" s="9"/>
      <c r="B115" s="9">
        <v>75</v>
      </c>
      <c r="C115" s="7" t="s">
        <v>128</v>
      </c>
      <c r="D115" s="3">
        <f>D111</f>
        <v>10127</v>
      </c>
      <c r="E115" s="3">
        <v>10127</v>
      </c>
      <c r="F115" s="8">
        <v>0.74</v>
      </c>
      <c r="G115" s="10">
        <v>1</v>
      </c>
      <c r="H115" s="3">
        <v>1.4</v>
      </c>
      <c r="I115" s="3">
        <v>1.68</v>
      </c>
      <c r="J115" s="3">
        <v>2.23</v>
      </c>
      <c r="K115" s="3">
        <v>2.39</v>
      </c>
      <c r="L115" s="5">
        <v>2.57</v>
      </c>
      <c r="M115" s="41">
        <v>2</v>
      </c>
      <c r="N115" s="6">
        <f>(M115/12*1*$D115*$F115*$G115*$H115*N$10)+(M115/12*11*$E115*$F115*$G115*$H115*N$11)</f>
        <v>24865.025639999993</v>
      </c>
    </row>
    <row r="116" spans="1:14" s="18" customFormat="1" x14ac:dyDescent="0.25">
      <c r="A116" s="30">
        <v>28</v>
      </c>
      <c r="B116" s="30"/>
      <c r="C116" s="25" t="s">
        <v>129</v>
      </c>
      <c r="D116" s="31"/>
      <c r="E116" s="15"/>
      <c r="F116" s="32"/>
      <c r="G116" s="33"/>
      <c r="H116" s="31"/>
      <c r="I116" s="31"/>
      <c r="J116" s="31"/>
      <c r="K116" s="31"/>
      <c r="L116" s="34">
        <v>2.57</v>
      </c>
      <c r="M116" s="39">
        <v>0</v>
      </c>
      <c r="N116" s="39">
        <f>SUM(N117:N117)</f>
        <v>0</v>
      </c>
    </row>
    <row r="117" spans="1:14" ht="30" x14ac:dyDescent="0.25">
      <c r="A117" s="9"/>
      <c r="B117" s="9">
        <v>76</v>
      </c>
      <c r="C117" s="2" t="s">
        <v>130</v>
      </c>
      <c r="D117" s="3">
        <f>D115</f>
        <v>10127</v>
      </c>
      <c r="E117" s="3">
        <v>10127</v>
      </c>
      <c r="F117" s="4">
        <v>1.32</v>
      </c>
      <c r="G117" s="10">
        <v>1</v>
      </c>
      <c r="H117" s="3">
        <v>1.4</v>
      </c>
      <c r="I117" s="3">
        <v>1.68</v>
      </c>
      <c r="J117" s="3">
        <v>2.23</v>
      </c>
      <c r="K117" s="3">
        <v>2.39</v>
      </c>
      <c r="L117" s="5">
        <v>2.57</v>
      </c>
      <c r="M117" s="41"/>
      <c r="N117" s="6">
        <f>(M117/12*1*$D117*$F117*$G117*$H117*N$10)+(M117/12*11*$E117*$F117*$G117*$H117*N$11)</f>
        <v>0</v>
      </c>
    </row>
    <row r="118" spans="1:14" x14ac:dyDescent="0.25">
      <c r="A118" s="24">
        <v>29</v>
      </c>
      <c r="B118" s="24"/>
      <c r="C118" s="25" t="s">
        <v>131</v>
      </c>
      <c r="D118" s="36"/>
      <c r="E118" s="3"/>
      <c r="F118" s="37"/>
      <c r="G118" s="38"/>
      <c r="H118" s="36"/>
      <c r="I118" s="36"/>
      <c r="J118" s="36"/>
      <c r="K118" s="36"/>
      <c r="L118" s="34">
        <v>2.57</v>
      </c>
      <c r="M118" s="39">
        <f t="shared" ref="M118" si="40">SUM(M119:M122)</f>
        <v>70</v>
      </c>
      <c r="N118" s="39">
        <f>SUM(N119:N122)</f>
        <v>1234850.9354999999</v>
      </c>
    </row>
    <row r="119" spans="1:14" ht="30" x14ac:dyDescent="0.25">
      <c r="A119" s="9"/>
      <c r="B119" s="9">
        <v>77</v>
      </c>
      <c r="C119" s="2" t="s">
        <v>132</v>
      </c>
      <c r="D119" s="3">
        <f>D117</f>
        <v>10127</v>
      </c>
      <c r="E119" s="3">
        <v>10127</v>
      </c>
      <c r="F119" s="4">
        <v>1.44</v>
      </c>
      <c r="G119" s="10">
        <v>1</v>
      </c>
      <c r="H119" s="3">
        <v>1.4</v>
      </c>
      <c r="I119" s="3">
        <v>1.68</v>
      </c>
      <c r="J119" s="3">
        <v>2.23</v>
      </c>
      <c r="K119" s="3">
        <v>2.39</v>
      </c>
      <c r="L119" s="5">
        <v>2.57</v>
      </c>
      <c r="M119" s="41"/>
      <c r="N119" s="6">
        <f t="shared" ref="N119:N122" si="41">(M119/12*1*$D119*$F119*$G119*$H119*N$10)+(M119/12*11*$E119*$F119*$G119*$H119*N$11)</f>
        <v>0</v>
      </c>
    </row>
    <row r="120" spans="1:14" ht="30" x14ac:dyDescent="0.25">
      <c r="A120" s="9"/>
      <c r="B120" s="9">
        <v>78</v>
      </c>
      <c r="C120" s="2" t="s">
        <v>133</v>
      </c>
      <c r="D120" s="3">
        <f t="shared" si="37"/>
        <v>10127</v>
      </c>
      <c r="E120" s="3">
        <v>10127</v>
      </c>
      <c r="F120" s="4">
        <v>1.69</v>
      </c>
      <c r="G120" s="10">
        <v>1</v>
      </c>
      <c r="H120" s="3">
        <v>1.4</v>
      </c>
      <c r="I120" s="3">
        <v>1.68</v>
      </c>
      <c r="J120" s="3">
        <v>2.23</v>
      </c>
      <c r="K120" s="3">
        <v>2.39</v>
      </c>
      <c r="L120" s="5">
        <v>2.57</v>
      </c>
      <c r="M120" s="41"/>
      <c r="N120" s="6">
        <f t="shared" si="41"/>
        <v>0</v>
      </c>
    </row>
    <row r="121" spans="1:14" ht="30" x14ac:dyDescent="0.25">
      <c r="A121" s="9"/>
      <c r="B121" s="9">
        <v>79</v>
      </c>
      <c r="C121" s="2" t="s">
        <v>134</v>
      </c>
      <c r="D121" s="3">
        <f t="shared" si="37"/>
        <v>10127</v>
      </c>
      <c r="E121" s="3">
        <v>10127</v>
      </c>
      <c r="F121" s="4">
        <v>2.4900000000000002</v>
      </c>
      <c r="G121" s="10">
        <v>1</v>
      </c>
      <c r="H121" s="3">
        <v>1.4</v>
      </c>
      <c r="I121" s="3">
        <v>1.68</v>
      </c>
      <c r="J121" s="3">
        <v>2.23</v>
      </c>
      <c r="K121" s="3">
        <v>2.39</v>
      </c>
      <c r="L121" s="5">
        <v>2.57</v>
      </c>
      <c r="M121" s="41"/>
      <c r="N121" s="6">
        <f t="shared" si="41"/>
        <v>0</v>
      </c>
    </row>
    <row r="122" spans="1:14" ht="30" x14ac:dyDescent="0.25">
      <c r="A122" s="9"/>
      <c r="B122" s="9">
        <v>80</v>
      </c>
      <c r="C122" s="2" t="s">
        <v>135</v>
      </c>
      <c r="D122" s="3">
        <f>D121</f>
        <v>10127</v>
      </c>
      <c r="E122" s="3">
        <v>10127</v>
      </c>
      <c r="F122" s="4">
        <v>1.05</v>
      </c>
      <c r="G122" s="10">
        <v>1</v>
      </c>
      <c r="H122" s="3">
        <v>1.4</v>
      </c>
      <c r="I122" s="3">
        <v>1.68</v>
      </c>
      <c r="J122" s="3">
        <v>2.23</v>
      </c>
      <c r="K122" s="3">
        <v>2.39</v>
      </c>
      <c r="L122" s="5">
        <v>2.57</v>
      </c>
      <c r="M122" s="42">
        <v>70</v>
      </c>
      <c r="N122" s="6">
        <f t="shared" si="41"/>
        <v>1234850.9354999999</v>
      </c>
    </row>
    <row r="123" spans="1:14" x14ac:dyDescent="0.25">
      <c r="A123" s="24">
        <v>30</v>
      </c>
      <c r="B123" s="24"/>
      <c r="C123" s="25" t="s">
        <v>136</v>
      </c>
      <c r="D123" s="36"/>
      <c r="E123" s="3"/>
      <c r="F123" s="37"/>
      <c r="G123" s="38"/>
      <c r="H123" s="36"/>
      <c r="I123" s="36"/>
      <c r="J123" s="36"/>
      <c r="K123" s="36"/>
      <c r="L123" s="34">
        <v>2.57</v>
      </c>
      <c r="M123" s="39">
        <f t="shared" ref="M123" si="42">SUM(M124:M129)</f>
        <v>33</v>
      </c>
      <c r="N123" s="39">
        <f>SUM(N124:N129)</f>
        <v>536278.12055999995</v>
      </c>
    </row>
    <row r="124" spans="1:14" ht="45" x14ac:dyDescent="0.25">
      <c r="A124" s="9"/>
      <c r="B124" s="9">
        <v>81</v>
      </c>
      <c r="C124" s="2" t="s">
        <v>137</v>
      </c>
      <c r="D124" s="3">
        <f>D122</f>
        <v>10127</v>
      </c>
      <c r="E124" s="3">
        <v>10127</v>
      </c>
      <c r="F124" s="4">
        <v>0.8</v>
      </c>
      <c r="G124" s="10">
        <v>1</v>
      </c>
      <c r="H124" s="3">
        <v>1.4</v>
      </c>
      <c r="I124" s="3">
        <v>1.68</v>
      </c>
      <c r="J124" s="3">
        <v>2.23</v>
      </c>
      <c r="K124" s="3">
        <v>2.39</v>
      </c>
      <c r="L124" s="5">
        <v>2.57</v>
      </c>
      <c r="M124" s="41">
        <v>29</v>
      </c>
      <c r="N124" s="6">
        <f t="shared" ref="N124:N129" si="43">(M124/12*1*$D124*$F124*$G124*$H124*N$10)+(M124/12*11*$E124*$F124*$G124*$H124*N$11)</f>
        <v>389776.07759999996</v>
      </c>
    </row>
    <row r="125" spans="1:14" ht="30" x14ac:dyDescent="0.25">
      <c r="A125" s="9"/>
      <c r="B125" s="9">
        <v>82</v>
      </c>
      <c r="C125" s="7" t="s">
        <v>138</v>
      </c>
      <c r="D125" s="3">
        <f>D124</f>
        <v>10127</v>
      </c>
      <c r="E125" s="3">
        <v>10127</v>
      </c>
      <c r="F125" s="4">
        <v>2.1800000000000002</v>
      </c>
      <c r="G125" s="10">
        <v>1</v>
      </c>
      <c r="H125" s="3">
        <v>1.4</v>
      </c>
      <c r="I125" s="3">
        <v>1.68</v>
      </c>
      <c r="J125" s="3">
        <v>2.23</v>
      </c>
      <c r="K125" s="3">
        <v>2.39</v>
      </c>
      <c r="L125" s="5">
        <v>2.57</v>
      </c>
      <c r="M125" s="41">
        <v>4</v>
      </c>
      <c r="N125" s="6">
        <f t="shared" si="43"/>
        <v>146502.04295999999</v>
      </c>
    </row>
    <row r="126" spans="1:14" ht="30" x14ac:dyDescent="0.25">
      <c r="A126" s="9"/>
      <c r="B126" s="9">
        <v>83</v>
      </c>
      <c r="C126" s="7" t="s">
        <v>139</v>
      </c>
      <c r="D126" s="3">
        <f t="shared" si="37"/>
        <v>10127</v>
      </c>
      <c r="E126" s="3">
        <v>10127</v>
      </c>
      <c r="F126" s="4">
        <v>2.58</v>
      </c>
      <c r="G126" s="10">
        <v>1</v>
      </c>
      <c r="H126" s="3">
        <v>1.4</v>
      </c>
      <c r="I126" s="3">
        <v>1.68</v>
      </c>
      <c r="J126" s="3">
        <v>2.23</v>
      </c>
      <c r="K126" s="3">
        <v>2.39</v>
      </c>
      <c r="L126" s="5">
        <v>2.57</v>
      </c>
      <c r="M126" s="41"/>
      <c r="N126" s="6">
        <f t="shared" si="43"/>
        <v>0</v>
      </c>
    </row>
    <row r="127" spans="1:14" ht="30" x14ac:dyDescent="0.25">
      <c r="A127" s="9"/>
      <c r="B127" s="9">
        <v>84</v>
      </c>
      <c r="C127" s="7" t="s">
        <v>140</v>
      </c>
      <c r="D127" s="3">
        <f>D126</f>
        <v>10127</v>
      </c>
      <c r="E127" s="3">
        <v>10127</v>
      </c>
      <c r="F127" s="4">
        <v>1.97</v>
      </c>
      <c r="G127" s="10">
        <v>1</v>
      </c>
      <c r="H127" s="3">
        <v>1.4</v>
      </c>
      <c r="I127" s="3">
        <v>1.68</v>
      </c>
      <c r="J127" s="3">
        <v>2.23</v>
      </c>
      <c r="K127" s="3">
        <v>2.39</v>
      </c>
      <c r="L127" s="5">
        <v>2.57</v>
      </c>
      <c r="M127" s="41"/>
      <c r="N127" s="6">
        <f t="shared" si="43"/>
        <v>0</v>
      </c>
    </row>
    <row r="128" spans="1:14" ht="30" x14ac:dyDescent="0.25">
      <c r="A128" s="9"/>
      <c r="B128" s="9">
        <v>85</v>
      </c>
      <c r="C128" s="7" t="s">
        <v>141</v>
      </c>
      <c r="D128" s="3">
        <f t="shared" si="37"/>
        <v>10127</v>
      </c>
      <c r="E128" s="3">
        <v>10127</v>
      </c>
      <c r="F128" s="4">
        <v>2.04</v>
      </c>
      <c r="G128" s="10">
        <v>1</v>
      </c>
      <c r="H128" s="3">
        <v>1.4</v>
      </c>
      <c r="I128" s="3">
        <v>1.68</v>
      </c>
      <c r="J128" s="3">
        <v>2.23</v>
      </c>
      <c r="K128" s="3">
        <v>2.39</v>
      </c>
      <c r="L128" s="5">
        <v>2.57</v>
      </c>
      <c r="M128" s="41"/>
      <c r="N128" s="6">
        <f t="shared" si="43"/>
        <v>0</v>
      </c>
    </row>
    <row r="129" spans="1:14" ht="30" x14ac:dyDescent="0.25">
      <c r="A129" s="9"/>
      <c r="B129" s="9">
        <v>86</v>
      </c>
      <c r="C129" s="7" t="s">
        <v>142</v>
      </c>
      <c r="D129" s="3">
        <f t="shared" si="37"/>
        <v>10127</v>
      </c>
      <c r="E129" s="3">
        <v>10127</v>
      </c>
      <c r="F129" s="4">
        <v>2.95</v>
      </c>
      <c r="G129" s="10">
        <v>1</v>
      </c>
      <c r="H129" s="3">
        <v>1.4</v>
      </c>
      <c r="I129" s="3">
        <v>1.68</v>
      </c>
      <c r="J129" s="3">
        <v>2.23</v>
      </c>
      <c r="K129" s="3">
        <v>2.39</v>
      </c>
      <c r="L129" s="5">
        <v>2.57</v>
      </c>
      <c r="M129" s="41"/>
      <c r="N129" s="6">
        <f t="shared" si="43"/>
        <v>0</v>
      </c>
    </row>
    <row r="130" spans="1:14" x14ac:dyDescent="0.25">
      <c r="A130" s="24">
        <v>31</v>
      </c>
      <c r="B130" s="24"/>
      <c r="C130" s="25" t="s">
        <v>143</v>
      </c>
      <c r="D130" s="36"/>
      <c r="E130" s="3"/>
      <c r="F130" s="37"/>
      <c r="G130" s="38"/>
      <c r="H130" s="36"/>
      <c r="I130" s="36"/>
      <c r="J130" s="36"/>
      <c r="K130" s="36"/>
      <c r="L130" s="34">
        <v>2.57</v>
      </c>
      <c r="M130" s="39">
        <f t="shared" ref="M130" si="44">SUM(M131:M135)</f>
        <v>23</v>
      </c>
      <c r="N130" s="39">
        <f>SUM(N131:N135)</f>
        <v>336013.85999999993</v>
      </c>
    </row>
    <row r="131" spans="1:14" x14ac:dyDescent="0.25">
      <c r="A131" s="9"/>
      <c r="B131" s="9">
        <v>87</v>
      </c>
      <c r="C131" s="2" t="s">
        <v>144</v>
      </c>
      <c r="D131" s="3">
        <f>D129</f>
        <v>10127</v>
      </c>
      <c r="E131" s="3">
        <v>10127</v>
      </c>
      <c r="F131" s="4">
        <v>0.89</v>
      </c>
      <c r="G131" s="10">
        <v>1</v>
      </c>
      <c r="H131" s="3">
        <v>1.4</v>
      </c>
      <c r="I131" s="3">
        <v>1.68</v>
      </c>
      <c r="J131" s="3">
        <v>2.23</v>
      </c>
      <c r="K131" s="3">
        <v>2.39</v>
      </c>
      <c r="L131" s="5">
        <v>2.57</v>
      </c>
      <c r="M131" s="41"/>
      <c r="N131" s="6">
        <f t="shared" ref="N131:N135" si="45">(M131/12*1*$D131*$F131*$G131*$H131*N$10)+(M131/12*11*$E131*$F131*$G131*$H131*N$11)</f>
        <v>0</v>
      </c>
    </row>
    <row r="132" spans="1:14" ht="30" x14ac:dyDescent="0.25">
      <c r="A132" s="9"/>
      <c r="B132" s="9">
        <v>88</v>
      </c>
      <c r="C132" s="2" t="s">
        <v>145</v>
      </c>
      <c r="D132" s="3">
        <f>D131</f>
        <v>10127</v>
      </c>
      <c r="E132" s="3">
        <v>10127</v>
      </c>
      <c r="F132" s="4">
        <v>0.75</v>
      </c>
      <c r="G132" s="10">
        <v>1</v>
      </c>
      <c r="H132" s="3">
        <v>1.4</v>
      </c>
      <c r="I132" s="3">
        <v>1.68</v>
      </c>
      <c r="J132" s="3">
        <v>2.23</v>
      </c>
      <c r="K132" s="3">
        <v>2.39</v>
      </c>
      <c r="L132" s="5">
        <v>2.57</v>
      </c>
      <c r="M132" s="41">
        <v>12</v>
      </c>
      <c r="N132" s="6">
        <f t="shared" si="45"/>
        <v>151206.23699999996</v>
      </c>
    </row>
    <row r="133" spans="1:14" ht="30" x14ac:dyDescent="0.25">
      <c r="A133" s="9"/>
      <c r="B133" s="9">
        <v>89</v>
      </c>
      <c r="C133" s="2" t="s">
        <v>146</v>
      </c>
      <c r="D133" s="3">
        <f t="shared" ref="D133" si="46">D132</f>
        <v>10127</v>
      </c>
      <c r="E133" s="3">
        <v>10127</v>
      </c>
      <c r="F133" s="4">
        <v>1</v>
      </c>
      <c r="G133" s="10">
        <v>1</v>
      </c>
      <c r="H133" s="3">
        <v>1.4</v>
      </c>
      <c r="I133" s="3">
        <v>1.68</v>
      </c>
      <c r="J133" s="3">
        <v>2.23</v>
      </c>
      <c r="K133" s="3">
        <v>2.39</v>
      </c>
      <c r="L133" s="5">
        <v>2.57</v>
      </c>
      <c r="M133" s="41">
        <v>11</v>
      </c>
      <c r="N133" s="6">
        <f t="shared" si="45"/>
        <v>184807.62299999996</v>
      </c>
    </row>
    <row r="134" spans="1:14" ht="30" x14ac:dyDescent="0.25">
      <c r="A134" s="9"/>
      <c r="B134" s="9">
        <v>90</v>
      </c>
      <c r="C134" s="7" t="s">
        <v>147</v>
      </c>
      <c r="D134" s="3">
        <f>D133</f>
        <v>10127</v>
      </c>
      <c r="E134" s="3">
        <v>10127</v>
      </c>
      <c r="F134" s="4">
        <v>1.29</v>
      </c>
      <c r="G134" s="10">
        <v>1</v>
      </c>
      <c r="H134" s="3">
        <v>1.4</v>
      </c>
      <c r="I134" s="3">
        <v>1.68</v>
      </c>
      <c r="J134" s="3">
        <v>2.23</v>
      </c>
      <c r="K134" s="3">
        <v>2.39</v>
      </c>
      <c r="L134" s="5">
        <v>2.57</v>
      </c>
      <c r="M134" s="41"/>
      <c r="N134" s="6">
        <f t="shared" si="45"/>
        <v>0</v>
      </c>
    </row>
    <row r="135" spans="1:14" x14ac:dyDescent="0.25">
      <c r="A135" s="9"/>
      <c r="B135" s="9">
        <v>91</v>
      </c>
      <c r="C135" s="7" t="s">
        <v>148</v>
      </c>
      <c r="D135" s="3">
        <f>D134</f>
        <v>10127</v>
      </c>
      <c r="E135" s="3">
        <v>10127</v>
      </c>
      <c r="F135" s="4">
        <v>2.6</v>
      </c>
      <c r="G135" s="10">
        <v>1</v>
      </c>
      <c r="H135" s="3">
        <v>1.4</v>
      </c>
      <c r="I135" s="3">
        <v>1.68</v>
      </c>
      <c r="J135" s="3">
        <v>2.23</v>
      </c>
      <c r="K135" s="3">
        <v>2.39</v>
      </c>
      <c r="L135" s="5">
        <v>2.57</v>
      </c>
      <c r="M135" s="41"/>
      <c r="N135" s="6">
        <f t="shared" si="45"/>
        <v>0</v>
      </c>
    </row>
    <row r="136" spans="1:14" x14ac:dyDescent="0.25">
      <c r="A136" s="24">
        <v>32</v>
      </c>
      <c r="B136" s="24"/>
      <c r="C136" s="25" t="s">
        <v>149</v>
      </c>
      <c r="D136" s="36"/>
      <c r="E136" s="3"/>
      <c r="F136" s="37"/>
      <c r="G136" s="38"/>
      <c r="H136" s="36"/>
      <c r="I136" s="36"/>
      <c r="J136" s="36"/>
      <c r="K136" s="36"/>
      <c r="L136" s="34">
        <v>2.57</v>
      </c>
      <c r="M136" s="39">
        <v>0</v>
      </c>
      <c r="N136" s="39">
        <f>SUM(N137:N143)</f>
        <v>0</v>
      </c>
    </row>
    <row r="137" spans="1:14" ht="30" x14ac:dyDescent="0.25">
      <c r="A137" s="9"/>
      <c r="B137" s="9">
        <v>92</v>
      </c>
      <c r="C137" s="7" t="s">
        <v>150</v>
      </c>
      <c r="D137" s="3">
        <f>D135</f>
        <v>10127</v>
      </c>
      <c r="E137" s="3">
        <v>10127</v>
      </c>
      <c r="F137" s="4">
        <v>2.11</v>
      </c>
      <c r="G137" s="10">
        <v>1</v>
      </c>
      <c r="H137" s="3">
        <v>1.4</v>
      </c>
      <c r="I137" s="3">
        <v>1.68</v>
      </c>
      <c r="J137" s="3">
        <v>2.23</v>
      </c>
      <c r="K137" s="3">
        <v>2.39</v>
      </c>
      <c r="L137" s="5">
        <v>2.57</v>
      </c>
      <c r="M137" s="41"/>
      <c r="N137" s="6">
        <f t="shared" ref="N137:N143" si="47">(M137/12*1*$D137*$F137*$G137*$H137*N$10)+(M137/12*11*$E137*$F137*$G137*$H137*N$11)</f>
        <v>0</v>
      </c>
    </row>
    <row r="138" spans="1:14" ht="30" x14ac:dyDescent="0.25">
      <c r="A138" s="9"/>
      <c r="B138" s="9">
        <v>93</v>
      </c>
      <c r="C138" s="7" t="s">
        <v>151</v>
      </c>
      <c r="D138" s="3">
        <f>D137</f>
        <v>10127</v>
      </c>
      <c r="E138" s="3">
        <v>10127</v>
      </c>
      <c r="F138" s="4">
        <v>3.55</v>
      </c>
      <c r="G138" s="10">
        <v>1</v>
      </c>
      <c r="H138" s="3">
        <v>1.4</v>
      </c>
      <c r="I138" s="3">
        <v>1.68</v>
      </c>
      <c r="J138" s="3">
        <v>2.23</v>
      </c>
      <c r="K138" s="3">
        <v>2.39</v>
      </c>
      <c r="L138" s="5">
        <v>2.57</v>
      </c>
      <c r="M138" s="41"/>
      <c r="N138" s="6">
        <f t="shared" si="47"/>
        <v>0</v>
      </c>
    </row>
    <row r="139" spans="1:14" ht="30" x14ac:dyDescent="0.25">
      <c r="A139" s="9"/>
      <c r="B139" s="9">
        <v>94</v>
      </c>
      <c r="C139" s="2" t="s">
        <v>152</v>
      </c>
      <c r="D139" s="3">
        <f>D138</f>
        <v>10127</v>
      </c>
      <c r="E139" s="3">
        <v>10127</v>
      </c>
      <c r="F139" s="4">
        <v>1.57</v>
      </c>
      <c r="G139" s="10">
        <v>1</v>
      </c>
      <c r="H139" s="3">
        <v>1.4</v>
      </c>
      <c r="I139" s="3">
        <v>1.68</v>
      </c>
      <c r="J139" s="3">
        <v>2.23</v>
      </c>
      <c r="K139" s="3">
        <v>2.39</v>
      </c>
      <c r="L139" s="5">
        <v>2.57</v>
      </c>
      <c r="M139" s="41"/>
      <c r="N139" s="6">
        <f t="shared" si="47"/>
        <v>0</v>
      </c>
    </row>
    <row r="140" spans="1:14" ht="30" x14ac:dyDescent="0.25">
      <c r="A140" s="9"/>
      <c r="B140" s="9">
        <v>95</v>
      </c>
      <c r="C140" s="2" t="s">
        <v>153</v>
      </c>
      <c r="D140" s="3">
        <f>D139</f>
        <v>10127</v>
      </c>
      <c r="E140" s="3">
        <v>10127</v>
      </c>
      <c r="F140" s="4">
        <v>2.2599999999999998</v>
      </c>
      <c r="G140" s="10">
        <v>1</v>
      </c>
      <c r="H140" s="3">
        <v>1.4</v>
      </c>
      <c r="I140" s="3">
        <v>1.68</v>
      </c>
      <c r="J140" s="3">
        <v>2.23</v>
      </c>
      <c r="K140" s="3">
        <v>2.39</v>
      </c>
      <c r="L140" s="5">
        <v>2.57</v>
      </c>
      <c r="M140" s="41"/>
      <c r="N140" s="6">
        <f t="shared" si="47"/>
        <v>0</v>
      </c>
    </row>
    <row r="141" spans="1:14" ht="30" x14ac:dyDescent="0.25">
      <c r="A141" s="9"/>
      <c r="B141" s="9">
        <v>96</v>
      </c>
      <c r="C141" s="2" t="s">
        <v>154</v>
      </c>
      <c r="D141" s="3">
        <f>D140</f>
        <v>10127</v>
      </c>
      <c r="E141" s="3">
        <v>10127</v>
      </c>
      <c r="F141" s="4">
        <v>3.24</v>
      </c>
      <c r="G141" s="10">
        <v>1</v>
      </c>
      <c r="H141" s="3">
        <v>1.4</v>
      </c>
      <c r="I141" s="3">
        <v>1.68</v>
      </c>
      <c r="J141" s="3">
        <v>2.23</v>
      </c>
      <c r="K141" s="3">
        <v>2.39</v>
      </c>
      <c r="L141" s="5">
        <v>2.57</v>
      </c>
      <c r="M141" s="35"/>
      <c r="N141" s="6">
        <f t="shared" si="47"/>
        <v>0</v>
      </c>
    </row>
    <row r="142" spans="1:14" ht="30" x14ac:dyDescent="0.25">
      <c r="A142" s="9"/>
      <c r="B142" s="9">
        <v>97</v>
      </c>
      <c r="C142" s="7" t="s">
        <v>155</v>
      </c>
      <c r="D142" s="3">
        <f>D140</f>
        <v>10127</v>
      </c>
      <c r="E142" s="3">
        <v>10127</v>
      </c>
      <c r="F142" s="4">
        <v>2.06</v>
      </c>
      <c r="G142" s="10">
        <v>1</v>
      </c>
      <c r="H142" s="3">
        <v>1.4</v>
      </c>
      <c r="I142" s="3">
        <v>1.68</v>
      </c>
      <c r="J142" s="3">
        <v>2.23</v>
      </c>
      <c r="K142" s="3">
        <v>2.39</v>
      </c>
      <c r="L142" s="5">
        <v>2.57</v>
      </c>
      <c r="M142" s="41"/>
      <c r="N142" s="6">
        <f t="shared" si="47"/>
        <v>0</v>
      </c>
    </row>
    <row r="143" spans="1:14" ht="30" x14ac:dyDescent="0.25">
      <c r="A143" s="9"/>
      <c r="B143" s="9">
        <v>98</v>
      </c>
      <c r="C143" s="7" t="s">
        <v>156</v>
      </c>
      <c r="D143" s="3">
        <f>D142</f>
        <v>10127</v>
      </c>
      <c r="E143" s="3">
        <v>10127</v>
      </c>
      <c r="F143" s="4">
        <v>2.17</v>
      </c>
      <c r="G143" s="10">
        <v>1</v>
      </c>
      <c r="H143" s="3">
        <v>1.4</v>
      </c>
      <c r="I143" s="3">
        <v>1.68</v>
      </c>
      <c r="J143" s="3">
        <v>2.23</v>
      </c>
      <c r="K143" s="3">
        <v>2.39</v>
      </c>
      <c r="L143" s="5">
        <v>2.57</v>
      </c>
      <c r="M143" s="41"/>
      <c r="N143" s="6">
        <f t="shared" si="47"/>
        <v>0</v>
      </c>
    </row>
    <row r="144" spans="1:14" x14ac:dyDescent="0.25">
      <c r="A144" s="24">
        <v>33</v>
      </c>
      <c r="B144" s="24"/>
      <c r="C144" s="25" t="s">
        <v>157</v>
      </c>
      <c r="D144" s="36"/>
      <c r="E144" s="3"/>
      <c r="F144" s="37"/>
      <c r="G144" s="38"/>
      <c r="H144" s="36"/>
      <c r="I144" s="36"/>
      <c r="J144" s="36"/>
      <c r="K144" s="36"/>
      <c r="L144" s="34">
        <v>2.57</v>
      </c>
      <c r="M144" s="39">
        <v>0</v>
      </c>
      <c r="N144" s="39">
        <f>SUM(N145:N145)</f>
        <v>0</v>
      </c>
    </row>
    <row r="145" spans="1:14" x14ac:dyDescent="0.25">
      <c r="A145" s="9"/>
      <c r="B145" s="9">
        <v>99</v>
      </c>
      <c r="C145" s="7" t="s">
        <v>158</v>
      </c>
      <c r="D145" s="3">
        <f>D143</f>
        <v>10127</v>
      </c>
      <c r="E145" s="3">
        <v>10127</v>
      </c>
      <c r="F145" s="4">
        <v>1.1000000000000001</v>
      </c>
      <c r="G145" s="10">
        <v>1</v>
      </c>
      <c r="H145" s="3">
        <v>1.4</v>
      </c>
      <c r="I145" s="3">
        <v>1.68</v>
      </c>
      <c r="J145" s="3">
        <v>2.23</v>
      </c>
      <c r="K145" s="3">
        <v>2.39</v>
      </c>
      <c r="L145" s="5">
        <v>2.57</v>
      </c>
      <c r="M145" s="41"/>
      <c r="N145" s="6">
        <f>(M145/12*1*$D145*$F145*$G145*$H145*N$10)+(M145/12*11*$E145*$F145*$G145*$H145*N$11)</f>
        <v>0</v>
      </c>
    </row>
    <row r="146" spans="1:14" x14ac:dyDescent="0.25">
      <c r="A146" s="24">
        <v>34</v>
      </c>
      <c r="B146" s="24"/>
      <c r="C146" s="25" t="s">
        <v>159</v>
      </c>
      <c r="D146" s="36"/>
      <c r="E146" s="3"/>
      <c r="F146" s="37"/>
      <c r="G146" s="38"/>
      <c r="H146" s="36"/>
      <c r="I146" s="36"/>
      <c r="J146" s="36"/>
      <c r="K146" s="36"/>
      <c r="L146" s="34">
        <v>2.57</v>
      </c>
      <c r="M146" s="39">
        <v>0</v>
      </c>
      <c r="N146" s="39">
        <f>SUM(N147:N149)</f>
        <v>0</v>
      </c>
    </row>
    <row r="147" spans="1:14" ht="45" x14ac:dyDescent="0.25">
      <c r="A147" s="9"/>
      <c r="B147" s="9">
        <v>100</v>
      </c>
      <c r="C147" s="2" t="s">
        <v>160</v>
      </c>
      <c r="D147" s="3">
        <f>D145</f>
        <v>10127</v>
      </c>
      <c r="E147" s="3">
        <v>10127</v>
      </c>
      <c r="F147" s="4">
        <v>0.88</v>
      </c>
      <c r="G147" s="10">
        <v>1</v>
      </c>
      <c r="H147" s="3">
        <v>1.4</v>
      </c>
      <c r="I147" s="3">
        <v>1.68</v>
      </c>
      <c r="J147" s="3">
        <v>2.23</v>
      </c>
      <c r="K147" s="3">
        <v>2.39</v>
      </c>
      <c r="L147" s="5">
        <v>2.57</v>
      </c>
      <c r="M147" s="41"/>
      <c r="N147" s="6">
        <f t="shared" ref="N147:N149" si="48">(M147/12*1*$D147*$F147*$G147*$H147*N$10)+(M147/12*11*$E147*$F147*$G147*$H147*N$11)</f>
        <v>0</v>
      </c>
    </row>
    <row r="148" spans="1:14" ht="30" x14ac:dyDescent="0.25">
      <c r="A148" s="9"/>
      <c r="B148" s="9">
        <v>101</v>
      </c>
      <c r="C148" s="2" t="s">
        <v>161</v>
      </c>
      <c r="D148" s="3">
        <f>D147</f>
        <v>10127</v>
      </c>
      <c r="E148" s="3">
        <v>10127</v>
      </c>
      <c r="F148" s="4">
        <v>0.92</v>
      </c>
      <c r="G148" s="10">
        <v>1</v>
      </c>
      <c r="H148" s="3">
        <v>1.4</v>
      </c>
      <c r="I148" s="3">
        <v>1.68</v>
      </c>
      <c r="J148" s="3">
        <v>2.23</v>
      </c>
      <c r="K148" s="3">
        <v>2.39</v>
      </c>
      <c r="L148" s="5">
        <v>2.57</v>
      </c>
      <c r="M148" s="41"/>
      <c r="N148" s="6">
        <f t="shared" si="48"/>
        <v>0</v>
      </c>
    </row>
    <row r="149" spans="1:14" ht="30" x14ac:dyDescent="0.25">
      <c r="A149" s="9"/>
      <c r="B149" s="9">
        <v>102</v>
      </c>
      <c r="C149" s="2" t="s">
        <v>162</v>
      </c>
      <c r="D149" s="3">
        <f t="shared" ref="D149:D158" si="49">D148</f>
        <v>10127</v>
      </c>
      <c r="E149" s="3">
        <v>10127</v>
      </c>
      <c r="F149" s="4">
        <v>1.56</v>
      </c>
      <c r="G149" s="10">
        <v>1</v>
      </c>
      <c r="H149" s="3">
        <v>1.4</v>
      </c>
      <c r="I149" s="3">
        <v>1.68</v>
      </c>
      <c r="J149" s="3">
        <v>2.23</v>
      </c>
      <c r="K149" s="3">
        <v>2.39</v>
      </c>
      <c r="L149" s="5">
        <v>2.57</v>
      </c>
      <c r="M149" s="41"/>
      <c r="N149" s="6">
        <f t="shared" si="48"/>
        <v>0</v>
      </c>
    </row>
    <row r="150" spans="1:14" x14ac:dyDescent="0.25">
      <c r="A150" s="24">
        <v>35</v>
      </c>
      <c r="B150" s="24"/>
      <c r="C150" s="25" t="s">
        <v>163</v>
      </c>
      <c r="D150" s="36"/>
      <c r="E150" s="3"/>
      <c r="F150" s="37"/>
      <c r="G150" s="38"/>
      <c r="H150" s="36"/>
      <c r="I150" s="36"/>
      <c r="J150" s="36"/>
      <c r="K150" s="36"/>
      <c r="L150" s="34">
        <v>2.57</v>
      </c>
      <c r="M150" s="39">
        <v>0</v>
      </c>
      <c r="N150" s="39">
        <f>SUM(N151:N154)</f>
        <v>0</v>
      </c>
    </row>
    <row r="151" spans="1:14" x14ac:dyDescent="0.25">
      <c r="A151" s="9"/>
      <c r="B151" s="9">
        <v>103</v>
      </c>
      <c r="C151" s="7" t="s">
        <v>164</v>
      </c>
      <c r="D151" s="3">
        <f>D149</f>
        <v>10127</v>
      </c>
      <c r="E151" s="3">
        <v>10127</v>
      </c>
      <c r="F151" s="4">
        <v>1.08</v>
      </c>
      <c r="G151" s="10">
        <v>1</v>
      </c>
      <c r="H151" s="3">
        <v>1.4</v>
      </c>
      <c r="I151" s="3">
        <v>1.68</v>
      </c>
      <c r="J151" s="3">
        <v>2.23</v>
      </c>
      <c r="K151" s="3">
        <v>2.39</v>
      </c>
      <c r="L151" s="5">
        <v>2.57</v>
      </c>
      <c r="M151" s="41"/>
      <c r="N151" s="6">
        <f t="shared" ref="N151:N154" si="50">(M151/12*1*$D151*$F151*$G151*$H151*N$10)+(M151/12*11*$E151*$F151*$G151*$H151*N$11)</f>
        <v>0</v>
      </c>
    </row>
    <row r="152" spans="1:14" ht="75" x14ac:dyDescent="0.25">
      <c r="A152" s="9"/>
      <c r="B152" s="9">
        <v>104</v>
      </c>
      <c r="C152" s="7" t="s">
        <v>165</v>
      </c>
      <c r="D152" s="3">
        <f>D43</f>
        <v>10127</v>
      </c>
      <c r="E152" s="3">
        <v>10127</v>
      </c>
      <c r="F152" s="4">
        <v>1.41</v>
      </c>
      <c r="G152" s="10">
        <v>1</v>
      </c>
      <c r="H152" s="3">
        <v>1.4</v>
      </c>
      <c r="I152" s="3">
        <v>1.68</v>
      </c>
      <c r="J152" s="3">
        <v>2.23</v>
      </c>
      <c r="K152" s="3">
        <v>2.39</v>
      </c>
      <c r="L152" s="5">
        <v>2.57</v>
      </c>
      <c r="M152" s="41"/>
      <c r="N152" s="6">
        <f t="shared" si="50"/>
        <v>0</v>
      </c>
    </row>
    <row r="153" spans="1:14" x14ac:dyDescent="0.25">
      <c r="A153" s="9"/>
      <c r="B153" s="9">
        <v>105</v>
      </c>
      <c r="C153" s="7" t="s">
        <v>166</v>
      </c>
      <c r="D153" s="3">
        <f>D152</f>
        <v>10127</v>
      </c>
      <c r="E153" s="3">
        <v>10127</v>
      </c>
      <c r="F153" s="4">
        <v>2.58</v>
      </c>
      <c r="G153" s="10">
        <v>1</v>
      </c>
      <c r="H153" s="3">
        <v>1.4</v>
      </c>
      <c r="I153" s="3">
        <v>1.68</v>
      </c>
      <c r="J153" s="3">
        <v>2.23</v>
      </c>
      <c r="K153" s="3">
        <v>2.39</v>
      </c>
      <c r="L153" s="5">
        <v>2.57</v>
      </c>
      <c r="M153" s="42"/>
      <c r="N153" s="6">
        <f t="shared" si="50"/>
        <v>0</v>
      </c>
    </row>
    <row r="154" spans="1:14" ht="30" x14ac:dyDescent="0.25">
      <c r="A154" s="9"/>
      <c r="B154" s="9">
        <v>106</v>
      </c>
      <c r="C154" s="7" t="s">
        <v>167</v>
      </c>
      <c r="D154" s="3">
        <f>D153</f>
        <v>10127</v>
      </c>
      <c r="E154" s="3">
        <v>10127</v>
      </c>
      <c r="F154" s="8">
        <v>12.27</v>
      </c>
      <c r="G154" s="10">
        <v>1</v>
      </c>
      <c r="H154" s="3">
        <v>1.4</v>
      </c>
      <c r="I154" s="3">
        <v>1.68</v>
      </c>
      <c r="J154" s="3">
        <v>2.23</v>
      </c>
      <c r="K154" s="3">
        <v>2.39</v>
      </c>
      <c r="L154" s="5">
        <v>2.57</v>
      </c>
      <c r="M154" s="42"/>
      <c r="N154" s="6">
        <f t="shared" si="50"/>
        <v>0</v>
      </c>
    </row>
    <row r="155" spans="1:14" x14ac:dyDescent="0.25">
      <c r="A155" s="24">
        <v>36</v>
      </c>
      <c r="B155" s="24"/>
      <c r="C155" s="25" t="s">
        <v>168</v>
      </c>
      <c r="D155" s="36"/>
      <c r="E155" s="3"/>
      <c r="F155" s="31"/>
      <c r="G155" s="38"/>
      <c r="H155" s="36"/>
      <c r="I155" s="36"/>
      <c r="J155" s="36"/>
      <c r="K155" s="36"/>
      <c r="L155" s="34">
        <v>2.57</v>
      </c>
      <c r="M155" s="39">
        <v>0</v>
      </c>
      <c r="N155" s="39">
        <f>SUM(N156:N159)</f>
        <v>0</v>
      </c>
    </row>
    <row r="156" spans="1:14" ht="45" x14ac:dyDescent="0.25">
      <c r="A156" s="9"/>
      <c r="B156" s="9">
        <v>107</v>
      </c>
      <c r="C156" s="2" t="s">
        <v>169</v>
      </c>
      <c r="D156" s="3">
        <f>D154</f>
        <v>10127</v>
      </c>
      <c r="E156" s="3">
        <v>10127</v>
      </c>
      <c r="F156" s="4">
        <v>0.56000000000000005</v>
      </c>
      <c r="G156" s="10">
        <v>1</v>
      </c>
      <c r="H156" s="3">
        <v>1.4</v>
      </c>
      <c r="I156" s="3">
        <v>1.68</v>
      </c>
      <c r="J156" s="3">
        <v>2.23</v>
      </c>
      <c r="K156" s="3">
        <v>2.39</v>
      </c>
      <c r="L156" s="5">
        <v>2.57</v>
      </c>
      <c r="M156" s="41"/>
      <c r="N156" s="6">
        <f t="shared" ref="N156:N159" si="51">(M156/12*1*$D156*$F156*$G156*$H156*N$10)+(M156/12*11*$E156*$F156*$G156*$H156*N$11)</f>
        <v>0</v>
      </c>
    </row>
    <row r="157" spans="1:14" ht="60" x14ac:dyDescent="0.25">
      <c r="A157" s="9"/>
      <c r="B157" s="9">
        <v>108</v>
      </c>
      <c r="C157" s="7" t="s">
        <v>170</v>
      </c>
      <c r="D157" s="3">
        <f t="shared" si="49"/>
        <v>10127</v>
      </c>
      <c r="E157" s="3">
        <v>10127</v>
      </c>
      <c r="F157" s="4">
        <v>0.46</v>
      </c>
      <c r="G157" s="10">
        <v>1</v>
      </c>
      <c r="H157" s="3">
        <v>1.4</v>
      </c>
      <c r="I157" s="3">
        <v>1.68</v>
      </c>
      <c r="J157" s="3">
        <v>2.23</v>
      </c>
      <c r="K157" s="3">
        <v>2.39</v>
      </c>
      <c r="L157" s="5">
        <v>2.57</v>
      </c>
      <c r="M157" s="41"/>
      <c r="N157" s="6">
        <f t="shared" si="51"/>
        <v>0</v>
      </c>
    </row>
    <row r="158" spans="1:14" ht="30" x14ac:dyDescent="0.25">
      <c r="A158" s="9"/>
      <c r="B158" s="9">
        <v>109</v>
      </c>
      <c r="C158" s="7" t="s">
        <v>171</v>
      </c>
      <c r="D158" s="3">
        <f t="shared" si="49"/>
        <v>10127</v>
      </c>
      <c r="E158" s="3">
        <v>10127</v>
      </c>
      <c r="F158" s="4">
        <v>9.74</v>
      </c>
      <c r="G158" s="10">
        <v>1</v>
      </c>
      <c r="H158" s="3">
        <v>1.4</v>
      </c>
      <c r="I158" s="3">
        <v>1.68</v>
      </c>
      <c r="J158" s="3">
        <v>2.23</v>
      </c>
      <c r="K158" s="3">
        <v>2.39</v>
      </c>
      <c r="L158" s="5">
        <v>2.57</v>
      </c>
      <c r="M158" s="42"/>
      <c r="N158" s="6">
        <f t="shared" si="51"/>
        <v>0</v>
      </c>
    </row>
    <row r="159" spans="1:14" ht="30" x14ac:dyDescent="0.25">
      <c r="A159" s="9"/>
      <c r="B159" s="9">
        <v>110</v>
      </c>
      <c r="C159" s="7" t="s">
        <v>172</v>
      </c>
      <c r="D159" s="3">
        <f>D158</f>
        <v>10127</v>
      </c>
      <c r="E159" s="3">
        <v>10127</v>
      </c>
      <c r="F159" s="8">
        <v>7.4</v>
      </c>
      <c r="G159" s="10">
        <v>1</v>
      </c>
      <c r="H159" s="3">
        <v>1.4</v>
      </c>
      <c r="I159" s="3">
        <v>1.68</v>
      </c>
      <c r="J159" s="3">
        <v>2.23</v>
      </c>
      <c r="K159" s="3">
        <v>2.39</v>
      </c>
      <c r="L159" s="5">
        <v>2.57</v>
      </c>
      <c r="M159" s="42"/>
      <c r="N159" s="6">
        <f t="shared" si="51"/>
        <v>0</v>
      </c>
    </row>
    <row r="160" spans="1:14" x14ac:dyDescent="0.25">
      <c r="A160" s="24">
        <v>37</v>
      </c>
      <c r="B160" s="24"/>
      <c r="C160" s="25" t="s">
        <v>173</v>
      </c>
      <c r="D160" s="36"/>
      <c r="E160" s="3"/>
      <c r="F160" s="31"/>
      <c r="G160" s="38"/>
      <c r="H160" s="36"/>
      <c r="I160" s="36"/>
      <c r="J160" s="36"/>
      <c r="K160" s="36"/>
      <c r="L160" s="34">
        <v>2.57</v>
      </c>
      <c r="M160" s="39">
        <v>0</v>
      </c>
      <c r="N160" s="39">
        <f>SUM(N161:N168)</f>
        <v>0</v>
      </c>
    </row>
    <row r="161" spans="1:15" x14ac:dyDescent="0.25">
      <c r="A161" s="9"/>
      <c r="B161" s="9">
        <v>111</v>
      </c>
      <c r="C161" s="7" t="s">
        <v>174</v>
      </c>
      <c r="D161" s="3">
        <f>D159</f>
        <v>10127</v>
      </c>
      <c r="E161" s="3">
        <v>10127</v>
      </c>
      <c r="F161" s="4">
        <v>3</v>
      </c>
      <c r="G161" s="10">
        <v>1</v>
      </c>
      <c r="H161" s="3">
        <v>1.4</v>
      </c>
      <c r="I161" s="3">
        <v>1.68</v>
      </c>
      <c r="J161" s="3">
        <v>2.23</v>
      </c>
      <c r="K161" s="3">
        <v>2.39</v>
      </c>
      <c r="L161" s="5">
        <v>2.57</v>
      </c>
      <c r="M161" s="41"/>
      <c r="N161" s="6">
        <f t="shared" ref="N161:N168" si="52">(M161/12*1*$D161*$F161*$G161*$H161*N$10)+(M161/12*11*$E161*$F161*$G161*$H161*N$11)</f>
        <v>0</v>
      </c>
    </row>
    <row r="162" spans="1:15" x14ac:dyDescent="0.25">
      <c r="A162" s="9"/>
      <c r="B162" s="9">
        <v>112</v>
      </c>
      <c r="C162" s="7" t="s">
        <v>175</v>
      </c>
      <c r="D162" s="3">
        <f>D161</f>
        <v>10127</v>
      </c>
      <c r="E162" s="3">
        <v>10127</v>
      </c>
      <c r="F162" s="4">
        <v>1.5</v>
      </c>
      <c r="G162" s="10">
        <v>1</v>
      </c>
      <c r="H162" s="3">
        <v>1.4</v>
      </c>
      <c r="I162" s="3">
        <v>1.68</v>
      </c>
      <c r="J162" s="3">
        <v>2.23</v>
      </c>
      <c r="K162" s="3">
        <v>2.39</v>
      </c>
      <c r="L162" s="5">
        <v>2.57</v>
      </c>
      <c r="M162" s="41"/>
      <c r="N162" s="6">
        <f t="shared" si="52"/>
        <v>0</v>
      </c>
    </row>
    <row r="163" spans="1:15" ht="45" x14ac:dyDescent="0.25">
      <c r="A163" s="9"/>
      <c r="B163" s="9">
        <v>113</v>
      </c>
      <c r="C163" s="7" t="s">
        <v>176</v>
      </c>
      <c r="D163" s="3">
        <f t="shared" ref="D163:D168" si="53">D162</f>
        <v>10127</v>
      </c>
      <c r="E163" s="3">
        <v>10127</v>
      </c>
      <c r="F163" s="4">
        <v>2.25</v>
      </c>
      <c r="G163" s="10">
        <v>1</v>
      </c>
      <c r="H163" s="3">
        <v>1.4</v>
      </c>
      <c r="I163" s="3">
        <v>1.68</v>
      </c>
      <c r="J163" s="3">
        <v>2.23</v>
      </c>
      <c r="K163" s="3">
        <v>2.39</v>
      </c>
      <c r="L163" s="5">
        <v>2.57</v>
      </c>
      <c r="M163" s="41"/>
      <c r="N163" s="6">
        <f t="shared" si="52"/>
        <v>0</v>
      </c>
    </row>
    <row r="164" spans="1:15" ht="45" x14ac:dyDescent="0.25">
      <c r="A164" s="9"/>
      <c r="B164" s="9">
        <v>114</v>
      </c>
      <c r="C164" s="7" t="s">
        <v>177</v>
      </c>
      <c r="D164" s="3">
        <f t="shared" si="53"/>
        <v>10127</v>
      </c>
      <c r="E164" s="3">
        <v>10127</v>
      </c>
      <c r="F164" s="4">
        <v>1.5</v>
      </c>
      <c r="G164" s="10">
        <v>1</v>
      </c>
      <c r="H164" s="3">
        <v>1.4</v>
      </c>
      <c r="I164" s="3">
        <v>1.68</v>
      </c>
      <c r="J164" s="3">
        <v>2.23</v>
      </c>
      <c r="K164" s="3">
        <v>2.39</v>
      </c>
      <c r="L164" s="5">
        <v>2.57</v>
      </c>
      <c r="M164" s="41"/>
      <c r="N164" s="6">
        <f t="shared" si="52"/>
        <v>0</v>
      </c>
    </row>
    <row r="165" spans="1:15" ht="30" x14ac:dyDescent="0.25">
      <c r="A165" s="9"/>
      <c r="B165" s="9">
        <v>115</v>
      </c>
      <c r="C165" s="7" t="s">
        <v>178</v>
      </c>
      <c r="D165" s="3">
        <f t="shared" si="53"/>
        <v>10127</v>
      </c>
      <c r="E165" s="3">
        <v>10127</v>
      </c>
      <c r="F165" s="4">
        <v>0.5</v>
      </c>
      <c r="G165" s="10">
        <v>1</v>
      </c>
      <c r="H165" s="3">
        <v>1.4</v>
      </c>
      <c r="I165" s="3">
        <v>1.68</v>
      </c>
      <c r="J165" s="3">
        <v>2.23</v>
      </c>
      <c r="K165" s="3">
        <v>2.39</v>
      </c>
      <c r="L165" s="5">
        <v>2.57</v>
      </c>
      <c r="M165" s="41"/>
      <c r="N165" s="6">
        <f t="shared" si="52"/>
        <v>0</v>
      </c>
    </row>
    <row r="166" spans="1:15" ht="45" x14ac:dyDescent="0.25">
      <c r="A166" s="9"/>
      <c r="B166" s="9">
        <v>116</v>
      </c>
      <c r="C166" s="7" t="s">
        <v>179</v>
      </c>
      <c r="D166" s="3">
        <f t="shared" si="53"/>
        <v>10127</v>
      </c>
      <c r="E166" s="3">
        <v>10127</v>
      </c>
      <c r="F166" s="4">
        <v>1.8</v>
      </c>
      <c r="G166" s="10">
        <v>1</v>
      </c>
      <c r="H166" s="3">
        <v>1.4</v>
      </c>
      <c r="I166" s="3">
        <v>1.68</v>
      </c>
      <c r="J166" s="3">
        <v>2.23</v>
      </c>
      <c r="K166" s="3">
        <v>2.39</v>
      </c>
      <c r="L166" s="5">
        <v>2.57</v>
      </c>
      <c r="M166" s="41"/>
      <c r="N166" s="6">
        <f t="shared" si="52"/>
        <v>0</v>
      </c>
    </row>
    <row r="167" spans="1:15" ht="30" x14ac:dyDescent="0.25">
      <c r="A167" s="9"/>
      <c r="B167" s="9">
        <v>117</v>
      </c>
      <c r="C167" s="7" t="s">
        <v>180</v>
      </c>
      <c r="D167" s="3">
        <f t="shared" si="53"/>
        <v>10127</v>
      </c>
      <c r="E167" s="3">
        <v>10127</v>
      </c>
      <c r="F167" s="4">
        <v>2.75</v>
      </c>
      <c r="G167" s="10">
        <v>1</v>
      </c>
      <c r="H167" s="3">
        <v>1.4</v>
      </c>
      <c r="I167" s="3">
        <v>1.68</v>
      </c>
      <c r="J167" s="3">
        <v>2.23</v>
      </c>
      <c r="K167" s="3">
        <v>2.39</v>
      </c>
      <c r="L167" s="5">
        <v>2.57</v>
      </c>
      <c r="M167" s="41"/>
      <c r="N167" s="6">
        <f t="shared" si="52"/>
        <v>0</v>
      </c>
    </row>
    <row r="168" spans="1:15" ht="45" x14ac:dyDescent="0.25">
      <c r="A168" s="9"/>
      <c r="B168" s="9">
        <v>118</v>
      </c>
      <c r="C168" s="7" t="s">
        <v>181</v>
      </c>
      <c r="D168" s="3">
        <f t="shared" si="53"/>
        <v>10127</v>
      </c>
      <c r="E168" s="3">
        <v>10127</v>
      </c>
      <c r="F168" s="4">
        <v>2.35</v>
      </c>
      <c r="G168" s="10">
        <v>1</v>
      </c>
      <c r="H168" s="3">
        <v>1.4</v>
      </c>
      <c r="I168" s="3">
        <v>1.68</v>
      </c>
      <c r="J168" s="3">
        <v>2.23</v>
      </c>
      <c r="K168" s="3">
        <v>2.39</v>
      </c>
      <c r="L168" s="5">
        <v>2.57</v>
      </c>
      <c r="M168" s="41"/>
      <c r="N168" s="6">
        <f t="shared" si="52"/>
        <v>0</v>
      </c>
    </row>
    <row r="169" spans="1:15" x14ac:dyDescent="0.25">
      <c r="A169" s="47">
        <v>42467</v>
      </c>
      <c r="B169" s="9"/>
      <c r="C169" s="11" t="s">
        <v>182</v>
      </c>
      <c r="D169" s="12"/>
      <c r="E169" s="12"/>
      <c r="F169" s="12"/>
      <c r="G169" s="12"/>
      <c r="H169" s="12"/>
      <c r="I169" s="12"/>
      <c r="J169" s="12"/>
      <c r="K169" s="12"/>
      <c r="L169" s="12"/>
      <c r="M169" s="43">
        <f t="shared" ref="M169" si="54">M12+M13+M23+M25+M27+M29+M31+M33+M37+M40+M42+M45+M55+M58+M61+M65+M68+M70+M75+M87+M94+M101+M104+M106+M108+M112+M114+M116+M118+M123+M130+M136+M144+M146+M150+M155+M160</f>
        <v>404</v>
      </c>
      <c r="N169" s="17">
        <f t="shared" ref="N169" si="55">N12+N13+N23+N25+N27+N29+N31+N33+N37+N40+N42+N45+N55+N58+N61+N65+N68+N70+N75+N87+N94+N101+N104+N106+N108+N112+N114+N116+N118+N123+N130+N136+N144+N146+N150+N155+N160</f>
        <v>6124692.6331500001</v>
      </c>
      <c r="O169" s="23"/>
    </row>
    <row r="170" spans="1:15" x14ac:dyDescent="0.25">
      <c r="A170" s="47">
        <v>42439</v>
      </c>
      <c r="B170" s="9"/>
      <c r="C170" s="49" t="s">
        <v>182</v>
      </c>
      <c r="D170" s="9"/>
      <c r="E170" s="9"/>
      <c r="F170" s="9"/>
      <c r="G170" s="9"/>
      <c r="H170" s="9"/>
      <c r="I170" s="9"/>
      <c r="J170" s="9"/>
      <c r="K170" s="9"/>
      <c r="L170" s="9"/>
      <c r="M170" s="48">
        <v>982</v>
      </c>
      <c r="N170" s="48">
        <v>13736246.596799998</v>
      </c>
      <c r="O170" s="23"/>
    </row>
    <row r="171" spans="1:15" x14ac:dyDescent="0.25">
      <c r="C171" s="1" t="s">
        <v>183</v>
      </c>
      <c r="M171" s="50">
        <f>SUM(M169-M170)</f>
        <v>-578</v>
      </c>
      <c r="N171" s="50">
        <f>SUM(N169-N170)</f>
        <v>-7611553.9636499975</v>
      </c>
    </row>
  </sheetData>
  <autoFilter ref="A12:N169"/>
  <mergeCells count="20">
    <mergeCell ref="C4:N4"/>
    <mergeCell ref="L1:N2"/>
    <mergeCell ref="M7:N7"/>
    <mergeCell ref="M8:N8"/>
    <mergeCell ref="H7:H9"/>
    <mergeCell ref="I7:I9"/>
    <mergeCell ref="J7:J9"/>
    <mergeCell ref="K7:K9"/>
    <mergeCell ref="L7:L9"/>
    <mergeCell ref="M6:N6"/>
    <mergeCell ref="H6:K6"/>
    <mergeCell ref="M5:N5"/>
    <mergeCell ref="F5:F9"/>
    <mergeCell ref="G5:G9"/>
    <mergeCell ref="H5:L5"/>
    <mergeCell ref="A5:A9"/>
    <mergeCell ref="B5:B9"/>
    <mergeCell ref="C5:C9"/>
    <mergeCell ref="D5:D9"/>
    <mergeCell ref="E5:E9"/>
  </mergeCells>
  <pageMargins left="0.59055118110236227" right="0" top="0.39370078740157483" bottom="0.19685039370078741" header="0.11811023622047245" footer="0.11811023622047245"/>
  <pageSetup paperSize="9" scale="6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СДП 1</vt:lpstr>
      <vt:lpstr>'СДП 1'!Заголовки_для_печати</vt:lpstr>
      <vt:lpstr>'СДП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2016-04-08T00:15:48Z</cp:lastPrinted>
  <dcterms:created xsi:type="dcterms:W3CDTF">2016-03-10T23:34:40Z</dcterms:created>
  <dcterms:modified xsi:type="dcterms:W3CDTF">2016-04-18T06:06:07Z</dcterms:modified>
</cp:coreProperties>
</file>