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510" yWindow="285" windowWidth="13425" windowHeight="11400" tabRatio="927"/>
  </bookViews>
  <sheets>
    <sheet name="Хабаровск-2" sheetId="35" r:id="rId1"/>
    <sheet name="Комсомольск" sheetId="33" r:id="rId2"/>
    <sheet name="Хабар рн" sheetId="28" r:id="rId3"/>
  </sheets>
  <externalReferences>
    <externalReference r:id="rId4"/>
    <externalReference r:id="rId5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1">'[2]1D_Gorin'!#REF!</definedName>
    <definedName name="блок" localSheetId="0">'[2]1D_Gorin'!#REF!</definedName>
    <definedName name="блок">'[2]1D_Gorin'!#REF!</definedName>
    <definedName name="_xlnm.Print_Titles" localSheetId="1">Комсомольск!$4:$7</definedName>
    <definedName name="_xlnm.Print_Titles" localSheetId="2">'Хабар рн'!$4:$7</definedName>
    <definedName name="_xlnm.Print_Titles" localSheetId="0">'Хабаровск-2'!$1:$9</definedName>
    <definedName name="_xlnm.Print_Area" localSheetId="1">Комсомольск!$A$1:$G$52</definedName>
    <definedName name="_xlnm.Print_Area" localSheetId="2">'Хабар рн'!$A$1:$G$61</definedName>
    <definedName name="_xlnm.Print_Area" localSheetId="0">'Хабаровск-2'!$A$1:$G$75</definedName>
  </definedNames>
  <calcPr calcId="145621"/>
</workbook>
</file>

<file path=xl/calcChain.xml><?xml version="1.0" encoding="utf-8"?>
<calcChain xmlns="http://schemas.openxmlformats.org/spreadsheetml/2006/main">
  <c r="D58" i="28" l="1"/>
  <c r="D56" i="28"/>
  <c r="D55" i="28" l="1"/>
  <c r="D15" i="28" l="1"/>
  <c r="D22" i="28" s="1"/>
  <c r="D31" i="28"/>
  <c r="D26" i="28"/>
  <c r="D24" i="28" l="1"/>
  <c r="D45" i="28" l="1"/>
  <c r="D22" i="33" l="1"/>
  <c r="D17" i="33"/>
  <c r="D15" i="33" l="1"/>
  <c r="D24" i="35" l="1"/>
  <c r="D31" i="35" s="1"/>
  <c r="D46" i="28" l="1"/>
  <c r="D36" i="33" l="1"/>
  <c r="D40" i="35" l="1"/>
  <c r="E53" i="28" l="1"/>
  <c r="D53" i="28"/>
  <c r="E50" i="33" l="1"/>
  <c r="D50" i="33"/>
  <c r="G52" i="28" l="1"/>
  <c r="G53" i="28" l="1"/>
  <c r="F52" i="28"/>
  <c r="F53" i="28" s="1"/>
  <c r="G49" i="33" l="1"/>
  <c r="G50" i="33" l="1"/>
  <c r="F49" i="33"/>
  <c r="F50" i="33" l="1"/>
  <c r="G73" i="35" l="1"/>
  <c r="F73" i="35" l="1"/>
  <c r="D47" i="33" l="1"/>
  <c r="D51" i="33" s="1"/>
  <c r="D12" i="28" l="1"/>
  <c r="G46" i="33" l="1"/>
  <c r="G47" i="33" s="1"/>
  <c r="G51" i="33" l="1"/>
  <c r="E51" i="33" s="1"/>
  <c r="E47" i="33"/>
  <c r="F46" i="33"/>
  <c r="F47" i="33" s="1"/>
  <c r="F51" i="33" l="1"/>
  <c r="D71" i="35" l="1"/>
  <c r="G70" i="35"/>
  <c r="G69" i="35"/>
  <c r="G68" i="35"/>
  <c r="G67" i="35"/>
  <c r="G66" i="35"/>
  <c r="G65" i="35"/>
  <c r="G64" i="35"/>
  <c r="G63" i="35"/>
  <c r="D22" i="35"/>
  <c r="G21" i="35"/>
  <c r="G20" i="35"/>
  <c r="G19" i="35"/>
  <c r="G18" i="35"/>
  <c r="G17" i="35"/>
  <c r="G16" i="35"/>
  <c r="G15" i="35"/>
  <c r="G14" i="35"/>
  <c r="G13" i="35"/>
  <c r="D74" i="35" l="1"/>
  <c r="F64" i="35"/>
  <c r="F66" i="35"/>
  <c r="F67" i="35"/>
  <c r="F69" i="35"/>
  <c r="F20" i="35"/>
  <c r="F13" i="35"/>
  <c r="F63" i="35"/>
  <c r="F65" i="35"/>
  <c r="F68" i="35"/>
  <c r="F70" i="35"/>
  <c r="F21" i="35"/>
  <c r="F19" i="35"/>
  <c r="F18" i="35"/>
  <c r="F17" i="35"/>
  <c r="F16" i="35"/>
  <c r="F15" i="35"/>
  <c r="F14" i="35"/>
  <c r="G71" i="35"/>
  <c r="E71" i="35" s="1"/>
  <c r="G22" i="35"/>
  <c r="E22" i="35" s="1"/>
  <c r="G74" i="35" l="1"/>
  <c r="E74" i="35" s="1"/>
  <c r="F71" i="35"/>
  <c r="F74" i="35" l="1"/>
  <c r="F22" i="35" l="1"/>
  <c r="D13" i="33" l="1"/>
  <c r="G12" i="33"/>
  <c r="G11" i="33"/>
  <c r="F11" i="33" l="1"/>
  <c r="F12" i="33"/>
  <c r="G13" i="33"/>
  <c r="E13" i="33" s="1"/>
  <c r="F13" i="33" l="1"/>
  <c r="E50" i="28"/>
  <c r="D50" i="28"/>
  <c r="G49" i="28"/>
  <c r="D54" i="28" l="1"/>
  <c r="G50" i="28"/>
  <c r="G54" i="28" s="1"/>
  <c r="F49" i="28"/>
  <c r="F50" i="28" s="1"/>
  <c r="F54" i="28" s="1"/>
  <c r="E54" i="28" l="1"/>
  <c r="G11" i="28"/>
  <c r="G10" i="28"/>
  <c r="F11" i="28" l="1"/>
  <c r="G12" i="28"/>
  <c r="F10" i="28"/>
  <c r="F12" i="28" l="1"/>
  <c r="E12" i="28"/>
  <c r="D35" i="35" l="1"/>
  <c r="D33" i="35" l="1"/>
  <c r="D55" i="35" l="1"/>
  <c r="D56" i="35" l="1"/>
</calcChain>
</file>

<file path=xl/sharedStrings.xml><?xml version="1.0" encoding="utf-8"?>
<sst xmlns="http://schemas.openxmlformats.org/spreadsheetml/2006/main" count="191" uniqueCount="89">
  <si>
    <t>Средняя длительность пребывания  (дни)</t>
  </si>
  <si>
    <t>Занятость койки (дни)</t>
  </si>
  <si>
    <t>Кол-во коек (ОМС)</t>
  </si>
  <si>
    <t>Койко-дни ОМС</t>
  </si>
  <si>
    <t>( профиль коек)</t>
  </si>
  <si>
    <t>Круглосуточный стационар</t>
  </si>
  <si>
    <t>Итого по круглосуточному стационару</t>
  </si>
  <si>
    <t>Поликлиника</t>
  </si>
  <si>
    <t>Дневные стационары всех типов</t>
  </si>
  <si>
    <t>Итого по СДП</t>
  </si>
  <si>
    <t>Всего по ЛПУ</t>
  </si>
  <si>
    <t>терапевтическое</t>
  </si>
  <si>
    <t>хирургические</t>
  </si>
  <si>
    <t>урологические</t>
  </si>
  <si>
    <t>гинекология</t>
  </si>
  <si>
    <t>проктологические</t>
  </si>
  <si>
    <t>пульмонологические</t>
  </si>
  <si>
    <t>токсикологические</t>
  </si>
  <si>
    <t>Компьютерная томография</t>
  </si>
  <si>
    <t>Компьютерная томография с внутривенным контрастированием</t>
  </si>
  <si>
    <t>Дневной стационар при поликлинике</t>
  </si>
  <si>
    <t>терапевтические</t>
  </si>
  <si>
    <t>гинекологические</t>
  </si>
  <si>
    <t>инфекционные</t>
  </si>
  <si>
    <t>Ирригоскопия</t>
  </si>
  <si>
    <t>Эндоскопические методы исследования</t>
  </si>
  <si>
    <t>Флюорография</t>
  </si>
  <si>
    <t>Рентгенография</t>
  </si>
  <si>
    <t xml:space="preserve">терапевтические  </t>
  </si>
  <si>
    <t>Скорая медицинская помощь (вызовы)</t>
  </si>
  <si>
    <t>2. КГБУЗ "Городская клиническая больница № 10" МЗХК</t>
  </si>
  <si>
    <t>1. КГБУЗ "Князе-Волконская районная больница" МЗХК</t>
  </si>
  <si>
    <t xml:space="preserve">офтальмологические </t>
  </si>
  <si>
    <t xml:space="preserve">6. КГБУЗ "Онкологический диспансер" МЗХК (г. Комсомольск-на-Амуре) </t>
  </si>
  <si>
    <t>онкологические абдоминальные</t>
  </si>
  <si>
    <t>онкологические</t>
  </si>
  <si>
    <t>Итого по дневным стационарам всех типов</t>
  </si>
  <si>
    <t xml:space="preserve">Итого по дневным стационарам всех типов </t>
  </si>
  <si>
    <t>1. Посещения с профилактической целью-всего</t>
  </si>
  <si>
    <t>2. Обращения по поводу заболевания</t>
  </si>
  <si>
    <t>3. Посещения в связи с оказанием неотложной помощи</t>
  </si>
  <si>
    <t>1. Посещения с профилактической целью</t>
  </si>
  <si>
    <t>ИССЛЕДОВАНИЯ:</t>
  </si>
  <si>
    <t>АПП по подушевому нормативу финансирования</t>
  </si>
  <si>
    <t>Всего посещений (по подушевому нормативу)</t>
  </si>
  <si>
    <t>Стационар дневного пребывания</t>
  </si>
  <si>
    <t>терапевтические (педиатрические)</t>
  </si>
  <si>
    <t>Итого по ДС</t>
  </si>
  <si>
    <t>в т.ч. стоматология (УЕТ)</t>
  </si>
  <si>
    <t>1.1. Посещение в Центре здоровья, всего</t>
  </si>
  <si>
    <t>1.2. Посещения в связи с диспансеризацией определенных групп населения, всего</t>
  </si>
  <si>
    <t>1.2.1. диспансеризация взрослого населения 1 этап</t>
  </si>
  <si>
    <t>1.2.2. диспансеризация взрослого населения 2 этап</t>
  </si>
  <si>
    <t>1.2.4. диспансеризация детей-сирот, находящихся в семьях (законченный случай)</t>
  </si>
  <si>
    <t>1.2.3. диспансеризация детей-сирот, находящихся в стационарных учреждениях (законченный случай)</t>
  </si>
  <si>
    <t>ИТОГО по поликлинике (посещений)</t>
  </si>
  <si>
    <t>Всего посещений (по самостоятельным тарифам)</t>
  </si>
  <si>
    <t>Поликлиника (по самостоятельным тарифам)</t>
  </si>
  <si>
    <t>Поликлиника (по подушевому нормативу)</t>
  </si>
  <si>
    <t>в т.ч. посещения в травмпункте (первичные)</t>
  </si>
  <si>
    <t xml:space="preserve">Компьютерная томография с внутривенным усилением </t>
  </si>
  <si>
    <t>Обзорная рентгенография молочных желез в прямой и косой  проекциях (маммография)</t>
  </si>
  <si>
    <t>1.2. Посещение в связи с диспансерным наблюдением</t>
  </si>
  <si>
    <t>1.3. Дородовый патронаж беременной, выполняемый врачом-педиатром</t>
  </si>
  <si>
    <t>1.4. Посещения с иными целями</t>
  </si>
  <si>
    <t>1.3. Посещения в связи с профилактическими медицинскими осмотрами, всего</t>
  </si>
  <si>
    <t>1.3.1. Профилактический медицинский осмотр лиц старше 18 лет</t>
  </si>
  <si>
    <t>1.3.2. Профилактические медицинские осмотры несовершеннолетних, предусмотренные отчетностью на портале МЗ РФ, всего</t>
  </si>
  <si>
    <t>1.3.3. Профилактические медицинские осмотры несовершеннолетних, предусмотренные порядками, всего</t>
  </si>
  <si>
    <t>1.3.4. Предварительные медицинские осмотры (при поступлении в ОУ)</t>
  </si>
  <si>
    <t>1.3.5. Периодические медицинские осмотры (ежегодно)</t>
  </si>
  <si>
    <t>1.4. Посещения выполненные мобильными выездными бригадами (выезды в районы края)</t>
  </si>
  <si>
    <t>1.5. Посещения выполненные ПКДЦ "Терапевт Матвей Мудров"</t>
  </si>
  <si>
    <t>1.6. Посещения выполненные "Теплоходом здоровья"</t>
  </si>
  <si>
    <t>1.7. Посещения с иными целями</t>
  </si>
  <si>
    <t>1.3. Посещения в связи с профилактическими медицинскими осмотрами в соответствии с порядками, утверждаемыми МЗ РФ, всего</t>
  </si>
  <si>
    <t>1.3.4. Предварительные медицинские осмотры (при поступлении в ОУ)*</t>
  </si>
  <si>
    <t>1.3.5. Периодические медицинские осмотры (ежегодно)*</t>
  </si>
  <si>
    <t>СМП по подушевому нормативу</t>
  </si>
  <si>
    <t>Вызов СМП</t>
  </si>
  <si>
    <t>СМП по самостоятельным тарифам</t>
  </si>
  <si>
    <t>Вызов СМП с применением тромболитической терапии</t>
  </si>
  <si>
    <t>Вызов СМП (МТР)</t>
  </si>
  <si>
    <t>Объемы медицинской помощи (чел., посещ.)</t>
  </si>
  <si>
    <t>Наименование МО</t>
  </si>
  <si>
    <t>Число законченных случаев по диспансеризации, профосмотрам</t>
  </si>
  <si>
    <t>Объемы медицинской помощи за счет средств обязательного медицинского страхования на 2016 год по условиям предоставления медицинской помощи</t>
  </si>
  <si>
    <t>в т.ч. посещения в приемных отделениях</t>
  </si>
  <si>
    <t>Приложение № 1 к Решению Комиссии по разработке ТП ОМС от 31.03.2016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</si>
</sst>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р_._-;\-* #,##0_р_._-;_-* &quot;-&quot;_р_._-;_-@_-"/>
    <numFmt numFmtId="43" formatCode="_-* #,##0.00_р_._-;\-* #,##0.00_р_._-;_-* &quot;-&quot;??_р_._-;_-@_-"/>
    <numFmt numFmtId="164" formatCode="_-* #,##0.0_р_._-;\-* #,##0.0_р_._-;_-* &quot;-&quot;?_р_._-;_-@_-"/>
    <numFmt numFmtId="165" formatCode="#,##0.0_ ;\-#,##0.0\ "/>
    <numFmt numFmtId="166" formatCode="_-* #,##0_р_._-;\-* #,##0_р_._-;_-* &quot;-&quot;??_р_._-;_-@_-"/>
    <numFmt numFmtId="167" formatCode="_-* #,##0.0_р_._-;\-* #,##0.0_р_._-;_-* &quot;-&quot;_р_._-;_-@_-"/>
    <numFmt numFmtId="168" formatCode="_-* #,##0\ _р_._-;\-* #,##0\ _р_._-;_-* &quot;-&quot;\ _р_._-;_-@_-"/>
    <numFmt numFmtId="169" formatCode="0.0"/>
  </numFmts>
  <fonts count="25" x14ac:knownFonts="1"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1"/>
    </font>
    <font>
      <sz val="11"/>
      <name val="Times New Roman"/>
      <family val="1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 Cyr"/>
      <charset val="204"/>
    </font>
    <font>
      <b/>
      <i/>
      <sz val="11"/>
      <name val="Times New Roman"/>
      <family val="1"/>
      <charset val="204"/>
    </font>
    <font>
      <b/>
      <sz val="12"/>
      <name val="Times New Roman Cyr"/>
      <family val="1"/>
      <charset val="204"/>
    </font>
    <font>
      <sz val="14"/>
      <name val="Times New Roman Cyr"/>
      <family val="1"/>
      <charset val="204"/>
    </font>
    <font>
      <b/>
      <i/>
      <sz val="11"/>
      <name val="Times New Roman Cyr"/>
      <charset val="204"/>
    </font>
    <font>
      <b/>
      <i/>
      <sz val="11"/>
      <name val="Times New Roman Cyr"/>
      <family val="1"/>
      <charset val="204"/>
    </font>
    <font>
      <b/>
      <i/>
      <sz val="11"/>
      <name val="Times New Roman"/>
      <family val="1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 Cyr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7" fillId="0" borderId="0" applyFont="0" applyFill="0" applyBorder="0" applyAlignment="0" applyProtection="0"/>
    <xf numFmtId="0" fontId="1" fillId="0" borderId="0"/>
    <xf numFmtId="0" fontId="7" fillId="0" borderId="0"/>
    <xf numFmtId="43" fontId="7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" fillId="0" borderId="0" applyFill="0" applyBorder="0" applyProtection="0">
      <alignment wrapText="1"/>
      <protection locked="0"/>
    </xf>
  </cellStyleXfs>
  <cellXfs count="145">
    <xf numFmtId="0" fontId="0" fillId="0" borderId="0" xfId="0"/>
    <xf numFmtId="0" fontId="2" fillId="0" borderId="0" xfId="2" applyFont="1" applyFill="1"/>
    <xf numFmtId="0" fontId="3" fillId="0" borderId="0" xfId="2" applyFont="1" applyFill="1"/>
    <xf numFmtId="0" fontId="2" fillId="0" borderId="0" xfId="2" applyFont="1" applyFill="1" applyBorder="1"/>
    <xf numFmtId="0" fontId="5" fillId="0" borderId="0" xfId="2" applyFont="1" applyFill="1"/>
    <xf numFmtId="0" fontId="5" fillId="0" borderId="0" xfId="2" applyFont="1" applyFill="1" applyBorder="1"/>
    <xf numFmtId="0" fontId="6" fillId="0" borderId="5" xfId="2" applyFont="1" applyFill="1" applyBorder="1"/>
    <xf numFmtId="41" fontId="5" fillId="0" borderId="5" xfId="2" applyNumberFormat="1" applyFont="1" applyFill="1" applyBorder="1" applyAlignment="1">
      <alignment horizontal="right"/>
    </xf>
    <xf numFmtId="41" fontId="6" fillId="0" borderId="5" xfId="2" applyNumberFormat="1" applyFont="1" applyFill="1" applyBorder="1" applyAlignment="1">
      <alignment horizontal="right"/>
    </xf>
    <xf numFmtId="41" fontId="5" fillId="0" borderId="5" xfId="2" applyNumberFormat="1" applyFont="1" applyFill="1" applyBorder="1"/>
    <xf numFmtId="0" fontId="8" fillId="0" borderId="5" xfId="2" applyFont="1" applyFill="1" applyBorder="1" applyAlignment="1">
      <alignment horizontal="left" indent="1"/>
    </xf>
    <xf numFmtId="0" fontId="5" fillId="0" borderId="5" xfId="2" applyFont="1" applyFill="1" applyBorder="1" applyAlignment="1">
      <alignment horizontal="left" indent="2"/>
    </xf>
    <xf numFmtId="41" fontId="6" fillId="0" borderId="5" xfId="2" applyNumberFormat="1" applyFont="1" applyFill="1" applyBorder="1"/>
    <xf numFmtId="164" fontId="5" fillId="0" borderId="5" xfId="2" applyNumberFormat="1" applyFont="1" applyFill="1" applyBorder="1"/>
    <xf numFmtId="0" fontId="5" fillId="0" borderId="5" xfId="0" applyFont="1" applyFill="1" applyBorder="1" applyAlignment="1">
      <alignment horizontal="left" indent="2"/>
    </xf>
    <xf numFmtId="0" fontId="6" fillId="0" borderId="5" xfId="2" applyFont="1" applyFill="1" applyBorder="1" applyAlignment="1">
      <alignment horizontal="left" indent="1"/>
    </xf>
    <xf numFmtId="0" fontId="8" fillId="0" borderId="5" xfId="0" applyFont="1" applyFill="1" applyBorder="1" applyAlignment="1">
      <alignment horizontal="left" indent="1"/>
    </xf>
    <xf numFmtId="0" fontId="5" fillId="0" borderId="5" xfId="0" applyFont="1" applyFill="1" applyBorder="1" applyAlignment="1">
      <alignment horizontal="left" wrapText="1" indent="2"/>
    </xf>
    <xf numFmtId="0" fontId="6" fillId="0" borderId="3" xfId="2" applyFont="1" applyFill="1" applyBorder="1" applyAlignment="1">
      <alignment horizontal="left" indent="1"/>
    </xf>
    <xf numFmtId="41" fontId="6" fillId="0" borderId="6" xfId="2" applyNumberFormat="1" applyFont="1" applyFill="1" applyBorder="1"/>
    <xf numFmtId="41" fontId="5" fillId="0" borderId="6" xfId="2" applyNumberFormat="1" applyFont="1" applyFill="1" applyBorder="1"/>
    <xf numFmtId="0" fontId="9" fillId="0" borderId="5" xfId="2" applyFont="1" applyFill="1" applyBorder="1" applyAlignment="1">
      <alignment horizontal="left" wrapText="1" indent="1"/>
    </xf>
    <xf numFmtId="0" fontId="6" fillId="0" borderId="5" xfId="0" applyFont="1" applyFill="1" applyBorder="1" applyAlignment="1">
      <alignment horizontal="left" indent="1"/>
    </xf>
    <xf numFmtId="0" fontId="6" fillId="0" borderId="6" xfId="2" applyFont="1" applyFill="1" applyBorder="1" applyAlignment="1">
      <alignment wrapText="1"/>
    </xf>
    <xf numFmtId="0" fontId="5" fillId="0" borderId="5" xfId="2" applyFont="1" applyFill="1" applyBorder="1" applyAlignment="1">
      <alignment horizontal="left" wrapText="1" indent="3"/>
    </xf>
    <xf numFmtId="0" fontId="5" fillId="0" borderId="5" xfId="2" applyFont="1" applyFill="1" applyBorder="1" applyAlignment="1">
      <alignment horizontal="left" wrapText="1" indent="2"/>
    </xf>
    <xf numFmtId="0" fontId="5" fillId="0" borderId="3" xfId="2" applyFont="1" applyFill="1" applyBorder="1"/>
    <xf numFmtId="41" fontId="5" fillId="0" borderId="8" xfId="2" applyNumberFormat="1" applyFont="1" applyFill="1" applyBorder="1"/>
    <xf numFmtId="0" fontId="11" fillId="0" borderId="5" xfId="2" applyFont="1" applyFill="1" applyBorder="1" applyAlignment="1">
      <alignment horizontal="left" indent="2"/>
    </xf>
    <xf numFmtId="0" fontId="12" fillId="0" borderId="0" xfId="2" applyFont="1" applyFill="1"/>
    <xf numFmtId="0" fontId="5" fillId="0" borderId="5" xfId="2" applyFont="1" applyFill="1" applyBorder="1"/>
    <xf numFmtId="0" fontId="12" fillId="0" borderId="5" xfId="2" applyFont="1" applyFill="1" applyBorder="1" applyAlignment="1">
      <alignment horizontal="left" indent="1"/>
    </xf>
    <xf numFmtId="0" fontId="6" fillId="0" borderId="0" xfId="2" applyFont="1" applyFill="1"/>
    <xf numFmtId="0" fontId="11" fillId="0" borderId="0" xfId="2" applyFont="1" applyFill="1"/>
    <xf numFmtId="0" fontId="17" fillId="0" borderId="1" xfId="2" applyFont="1" applyFill="1" applyBorder="1" applyAlignment="1">
      <alignment horizontal="center"/>
    </xf>
    <xf numFmtId="0" fontId="17" fillId="0" borderId="3" xfId="2" applyFont="1" applyFill="1" applyBorder="1" applyAlignment="1">
      <alignment horizontal="center"/>
    </xf>
    <xf numFmtId="0" fontId="3" fillId="0" borderId="4" xfId="2" applyFont="1" applyFill="1" applyBorder="1" applyAlignment="1">
      <alignment horizontal="center" vertical="top"/>
    </xf>
    <xf numFmtId="0" fontId="11" fillId="0" borderId="2" xfId="2" applyFont="1" applyFill="1" applyBorder="1" applyAlignment="1">
      <alignment horizontal="center" vertical="top"/>
    </xf>
    <xf numFmtId="0" fontId="13" fillId="0" borderId="5" xfId="2" applyFont="1" applyFill="1" applyBorder="1" applyAlignment="1">
      <alignment horizontal="left" indent="1"/>
    </xf>
    <xf numFmtId="41" fontId="11" fillId="0" borderId="5" xfId="5" applyNumberFormat="1" applyFont="1" applyFill="1" applyBorder="1"/>
    <xf numFmtId="164" fontId="11" fillId="0" borderId="5" xfId="5" applyNumberFormat="1" applyFont="1" applyFill="1" applyBorder="1"/>
    <xf numFmtId="0" fontId="11" fillId="0" borderId="5" xfId="2" applyFont="1" applyFill="1" applyBorder="1" applyAlignment="1">
      <alignment horizontal="left" wrapText="1" indent="2"/>
    </xf>
    <xf numFmtId="41" fontId="12" fillId="0" borderId="5" xfId="5" applyNumberFormat="1" applyFont="1" applyFill="1" applyBorder="1"/>
    <xf numFmtId="0" fontId="12" fillId="0" borderId="10" xfId="2" applyFont="1" applyFill="1" applyBorder="1"/>
    <xf numFmtId="0" fontId="5" fillId="0" borderId="5" xfId="2" applyFont="1" applyFill="1" applyBorder="1" applyAlignment="1">
      <alignment horizontal="left" wrapText="1" indent="1"/>
    </xf>
    <xf numFmtId="166" fontId="6" fillId="0" borderId="5" xfId="1" applyNumberFormat="1" applyFont="1" applyFill="1" applyBorder="1" applyAlignment="1">
      <alignment horizontal="center"/>
    </xf>
    <xf numFmtId="166" fontId="5" fillId="0" borderId="5" xfId="1" applyNumberFormat="1" applyFont="1" applyFill="1" applyBorder="1" applyAlignment="1">
      <alignment horizontal="center"/>
    </xf>
    <xf numFmtId="1" fontId="5" fillId="0" borderId="2" xfId="2" applyNumberFormat="1" applyFont="1" applyFill="1" applyBorder="1" applyAlignment="1">
      <alignment horizontal="center"/>
    </xf>
    <xf numFmtId="0" fontId="5" fillId="0" borderId="5" xfId="2" applyFont="1" applyFill="1" applyBorder="1" applyAlignment="1">
      <alignment horizontal="center"/>
    </xf>
    <xf numFmtId="0" fontId="16" fillId="0" borderId="0" xfId="2" applyFont="1" applyFill="1" applyAlignment="1">
      <alignment vertical="center" wrapText="1"/>
    </xf>
    <xf numFmtId="0" fontId="20" fillId="0" borderId="5" xfId="2" applyFont="1" applyFill="1" applyBorder="1" applyAlignment="1">
      <alignment horizontal="left" wrapText="1" indent="1"/>
    </xf>
    <xf numFmtId="0" fontId="16" fillId="0" borderId="5" xfId="2" applyFont="1" applyFill="1" applyBorder="1"/>
    <xf numFmtId="0" fontId="15" fillId="0" borderId="5" xfId="2" applyFont="1" applyFill="1" applyBorder="1" applyAlignment="1">
      <alignment horizontal="left" wrapText="1" indent="1"/>
    </xf>
    <xf numFmtId="0" fontId="6" fillId="0" borderId="5" xfId="2" applyFont="1" applyFill="1" applyBorder="1" applyAlignment="1">
      <alignment horizontal="center"/>
    </xf>
    <xf numFmtId="41" fontId="6" fillId="0" borderId="8" xfId="2" applyNumberFormat="1" applyFont="1" applyFill="1" applyBorder="1" applyAlignment="1">
      <alignment horizontal="right"/>
    </xf>
    <xf numFmtId="41" fontId="6" fillId="0" borderId="8" xfId="1" applyNumberFormat="1" applyFont="1" applyFill="1" applyBorder="1"/>
    <xf numFmtId="167" fontId="5" fillId="0" borderId="5" xfId="2" applyNumberFormat="1" applyFont="1" applyFill="1" applyBorder="1"/>
    <xf numFmtId="0" fontId="6" fillId="0" borderId="2" xfId="2" applyFont="1" applyFill="1" applyBorder="1" applyAlignment="1">
      <alignment horizontal="left"/>
    </xf>
    <xf numFmtId="41" fontId="6" fillId="0" borderId="2" xfId="2" applyNumberFormat="1" applyFont="1" applyFill="1" applyBorder="1"/>
    <xf numFmtId="0" fontId="5" fillId="0" borderId="12" xfId="2" applyFont="1" applyFill="1" applyBorder="1" applyAlignment="1">
      <alignment horizontal="center"/>
    </xf>
    <xf numFmtId="0" fontId="6" fillId="0" borderId="1" xfId="2" applyFont="1" applyFill="1" applyBorder="1" applyAlignment="1">
      <alignment horizontal="left"/>
    </xf>
    <xf numFmtId="41" fontId="5" fillId="0" borderId="8" xfId="1" applyNumberFormat="1" applyFont="1" applyFill="1" applyBorder="1"/>
    <xf numFmtId="41" fontId="6" fillId="0" borderId="1" xfId="2" applyNumberFormat="1" applyFont="1" applyFill="1" applyBorder="1"/>
    <xf numFmtId="0" fontId="6" fillId="0" borderId="11" xfId="2" applyFont="1" applyFill="1" applyBorder="1"/>
    <xf numFmtId="41" fontId="5" fillId="0" borderId="11" xfId="2" applyNumberFormat="1" applyFont="1" applyFill="1" applyBorder="1"/>
    <xf numFmtId="0" fontId="4" fillId="0" borderId="0" xfId="2" applyFont="1" applyFill="1" applyAlignment="1">
      <alignment horizontal="center" vertical="center" wrapText="1"/>
    </xf>
    <xf numFmtId="41" fontId="21" fillId="0" borderId="8" xfId="1" applyNumberFormat="1" applyFont="1" applyFill="1" applyBorder="1"/>
    <xf numFmtId="41" fontId="15" fillId="0" borderId="8" xfId="1" applyNumberFormat="1" applyFont="1" applyFill="1" applyBorder="1"/>
    <xf numFmtId="165" fontId="6" fillId="0" borderId="8" xfId="1" applyNumberFormat="1" applyFont="1" applyFill="1" applyBorder="1" applyAlignment="1">
      <alignment horizontal="center"/>
    </xf>
    <xf numFmtId="0" fontId="15" fillId="0" borderId="5" xfId="2" applyFont="1" applyFill="1" applyBorder="1" applyAlignment="1">
      <alignment horizontal="center"/>
    </xf>
    <xf numFmtId="169" fontId="6" fillId="0" borderId="5" xfId="2" applyNumberFormat="1" applyFont="1" applyFill="1" applyBorder="1" applyAlignment="1">
      <alignment horizontal="center"/>
    </xf>
    <xf numFmtId="41" fontId="5" fillId="0" borderId="1" xfId="2" applyNumberFormat="1" applyFont="1" applyFill="1" applyBorder="1"/>
    <xf numFmtId="164" fontId="14" fillId="0" borderId="5" xfId="5" applyNumberFormat="1" applyFont="1" applyFill="1" applyBorder="1"/>
    <xf numFmtId="166" fontId="8" fillId="0" borderId="5" xfId="1" applyNumberFormat="1" applyFont="1" applyFill="1" applyBorder="1" applyAlignment="1">
      <alignment horizontal="center"/>
    </xf>
    <xf numFmtId="166" fontId="15" fillId="0" borderId="5" xfId="1" applyNumberFormat="1" applyFont="1" applyFill="1" applyBorder="1" applyAlignment="1">
      <alignment horizontal="center"/>
    </xf>
    <xf numFmtId="166" fontId="6" fillId="0" borderId="6" xfId="1" applyNumberFormat="1" applyFont="1" applyFill="1" applyBorder="1" applyAlignment="1">
      <alignment horizontal="center"/>
    </xf>
    <xf numFmtId="166" fontId="6" fillId="0" borderId="2" xfId="1" applyNumberFormat="1" applyFont="1" applyFill="1" applyBorder="1"/>
    <xf numFmtId="41" fontId="5" fillId="0" borderId="8" xfId="1" applyNumberFormat="1" applyFont="1" applyFill="1" applyBorder="1" applyAlignment="1">
      <alignment horizontal="center" vertical="center"/>
    </xf>
    <xf numFmtId="41" fontId="5" fillId="0" borderId="12" xfId="1" applyNumberFormat="1" applyFont="1" applyFill="1" applyBorder="1"/>
    <xf numFmtId="167" fontId="15" fillId="0" borderId="5" xfId="2" applyNumberFormat="1" applyFont="1" applyFill="1" applyBorder="1" applyAlignment="1">
      <alignment horizontal="center"/>
    </xf>
    <xf numFmtId="0" fontId="24" fillId="0" borderId="5" xfId="2" applyFont="1" applyFill="1" applyBorder="1" applyAlignment="1">
      <alignment horizontal="left" wrapText="1" indent="1"/>
    </xf>
    <xf numFmtId="0" fontId="23" fillId="0" borderId="5" xfId="2" applyFont="1" applyFill="1" applyBorder="1" applyAlignment="1">
      <alignment horizontal="left" indent="2"/>
    </xf>
    <xf numFmtId="0" fontId="6" fillId="0" borderId="5" xfId="0" applyFont="1" applyFill="1" applyBorder="1" applyAlignment="1">
      <alignment horizontal="left" vertical="justify" indent="1"/>
    </xf>
    <xf numFmtId="164" fontId="19" fillId="0" borderId="8" xfId="5" applyNumberFormat="1" applyFont="1" applyFill="1" applyBorder="1"/>
    <xf numFmtId="0" fontId="11" fillId="0" borderId="6" xfId="0" applyFont="1" applyFill="1" applyBorder="1" applyAlignment="1">
      <alignment horizontal="left" wrapText="1" indent="2"/>
    </xf>
    <xf numFmtId="41" fontId="6" fillId="0" borderId="17" xfId="2" applyNumberFormat="1" applyFont="1" applyFill="1" applyBorder="1" applyAlignment="1">
      <alignment horizontal="right"/>
    </xf>
    <xf numFmtId="0" fontId="19" fillId="0" borderId="6" xfId="2" applyFont="1" applyFill="1" applyBorder="1" applyAlignment="1">
      <alignment horizontal="left" indent="2"/>
    </xf>
    <xf numFmtId="0" fontId="18" fillId="0" borderId="5" xfId="2" applyFont="1" applyFill="1" applyBorder="1" applyAlignment="1">
      <alignment horizontal="left" wrapText="1" indent="2"/>
    </xf>
    <xf numFmtId="166" fontId="15" fillId="0" borderId="6" xfId="1" applyNumberFormat="1" applyFont="1" applyFill="1" applyBorder="1" applyAlignment="1">
      <alignment horizontal="center"/>
    </xf>
    <xf numFmtId="41" fontId="18" fillId="0" borderId="5" xfId="2" applyNumberFormat="1" applyFont="1" applyFill="1" applyBorder="1"/>
    <xf numFmtId="0" fontId="6" fillId="0" borderId="1" xfId="2" applyFont="1" applyFill="1" applyBorder="1" applyAlignment="1">
      <alignment wrapText="1"/>
    </xf>
    <xf numFmtId="41" fontId="11" fillId="0" borderId="8" xfId="5" applyNumberFormat="1" applyFont="1" applyFill="1" applyBorder="1"/>
    <xf numFmtId="0" fontId="6" fillId="0" borderId="5" xfId="2" applyFont="1" applyFill="1" applyBorder="1" applyAlignment="1">
      <alignment horizontal="left" indent="2"/>
    </xf>
    <xf numFmtId="0" fontId="5" fillId="0" borderId="7" xfId="2" applyFont="1" applyFill="1" applyBorder="1"/>
    <xf numFmtId="0" fontId="5" fillId="0" borderId="5" xfId="2" applyFont="1" applyFill="1" applyBorder="1" applyAlignment="1">
      <alignment horizontal="right" wrapText="1" indent="3"/>
    </xf>
    <xf numFmtId="0" fontId="5" fillId="0" borderId="3" xfId="2" applyFont="1" applyFill="1" applyBorder="1" applyAlignment="1">
      <alignment horizontal="right" wrapText="1" indent="3"/>
    </xf>
    <xf numFmtId="0" fontId="6" fillId="0" borderId="3" xfId="2" applyFont="1" applyFill="1" applyBorder="1" applyAlignment="1">
      <alignment horizontal="right" wrapText="1" indent="3"/>
    </xf>
    <xf numFmtId="0" fontId="5" fillId="0" borderId="5" xfId="2" applyFont="1" applyFill="1" applyBorder="1" applyAlignment="1">
      <alignment horizontal="left" vertical="top" wrapText="1" indent="3"/>
    </xf>
    <xf numFmtId="41" fontId="5" fillId="0" borderId="0" xfId="2" applyNumberFormat="1" applyFont="1" applyFill="1" applyBorder="1"/>
    <xf numFmtId="166" fontId="5" fillId="0" borderId="0" xfId="2" applyNumberFormat="1" applyFont="1" applyFill="1"/>
    <xf numFmtId="41" fontId="5" fillId="0" borderId="0" xfId="2" applyNumberFormat="1" applyFont="1" applyFill="1"/>
    <xf numFmtId="41" fontId="5" fillId="0" borderId="18" xfId="2" applyNumberFormat="1" applyFont="1" applyFill="1" applyBorder="1"/>
    <xf numFmtId="41" fontId="5" fillId="0" borderId="8" xfId="2" applyNumberFormat="1" applyFont="1" applyFill="1" applyBorder="1" applyAlignment="1">
      <alignment horizontal="right"/>
    </xf>
    <xf numFmtId="0" fontId="2" fillId="0" borderId="0" xfId="2" applyFont="1" applyFill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/>
    </xf>
    <xf numFmtId="0" fontId="5" fillId="0" borderId="16" xfId="2" applyFont="1" applyFill="1" applyBorder="1" applyAlignment="1">
      <alignment horizontal="left" indent="2"/>
    </xf>
    <xf numFmtId="0" fontId="5" fillId="0" borderId="8" xfId="2" applyFont="1" applyFill="1" applyBorder="1" applyAlignment="1">
      <alignment horizontal="left" vertical="top" wrapText="1" indent="2"/>
    </xf>
    <xf numFmtId="0" fontId="5" fillId="0" borderId="9" xfId="2" applyFont="1" applyFill="1" applyBorder="1" applyAlignment="1">
      <alignment horizontal="left" indent="2"/>
    </xf>
    <xf numFmtId="0" fontId="5" fillId="0" borderId="19" xfId="2" applyFont="1" applyFill="1" applyBorder="1" applyAlignment="1">
      <alignment horizontal="left" indent="2"/>
    </xf>
    <xf numFmtId="0" fontId="5" fillId="0" borderId="8" xfId="2" applyFont="1" applyFill="1" applyBorder="1" applyAlignment="1">
      <alignment horizontal="left" indent="2"/>
    </xf>
    <xf numFmtId="0" fontId="6" fillId="0" borderId="8" xfId="2" applyFont="1" applyFill="1" applyBorder="1" applyAlignment="1">
      <alignment horizontal="left" indent="2"/>
    </xf>
    <xf numFmtId="41" fontId="6" fillId="0" borderId="1" xfId="2" applyNumberFormat="1" applyFont="1" applyFill="1" applyBorder="1" applyAlignment="1">
      <alignment horizontal="center" wrapText="1"/>
    </xf>
    <xf numFmtId="0" fontId="5" fillId="0" borderId="0" xfId="2" applyFont="1" applyFill="1" applyBorder="1" applyAlignment="1">
      <alignment horizontal="right"/>
    </xf>
    <xf numFmtId="41" fontId="19" fillId="0" borderId="6" xfId="5" applyNumberFormat="1" applyFont="1" applyFill="1" applyBorder="1"/>
    <xf numFmtId="41" fontId="13" fillId="0" borderId="3" xfId="5" applyNumberFormat="1" applyFont="1" applyFill="1" applyBorder="1"/>
    <xf numFmtId="41" fontId="15" fillId="0" borderId="3" xfId="1" applyNumberFormat="1" applyFont="1" applyFill="1" applyBorder="1"/>
    <xf numFmtId="164" fontId="19" fillId="0" borderId="3" xfId="5" applyNumberFormat="1" applyFont="1" applyFill="1" applyBorder="1"/>
    <xf numFmtId="168" fontId="11" fillId="0" borderId="1" xfId="5" applyNumberFormat="1" applyFont="1" applyFill="1" applyBorder="1"/>
    <xf numFmtId="41" fontId="11" fillId="0" borderId="1" xfId="5" applyNumberFormat="1" applyFont="1" applyFill="1" applyBorder="1" applyAlignment="1">
      <alignment horizontal="center"/>
    </xf>
    <xf numFmtId="0" fontId="12" fillId="0" borderId="20" xfId="2" applyFont="1" applyFill="1" applyBorder="1" applyAlignment="1">
      <alignment horizontal="left"/>
    </xf>
    <xf numFmtId="41" fontId="12" fillId="0" borderId="21" xfId="5" applyNumberFormat="1" applyFont="1" applyFill="1" applyBorder="1" applyAlignment="1">
      <alignment horizontal="center"/>
    </xf>
    <xf numFmtId="41" fontId="11" fillId="0" borderId="21" xfId="5" applyNumberFormat="1" applyFont="1" applyFill="1" applyBorder="1" applyAlignment="1">
      <alignment horizontal="center"/>
    </xf>
    <xf numFmtId="41" fontId="12" fillId="0" borderId="22" xfId="5" applyNumberFormat="1" applyFont="1" applyFill="1" applyBorder="1" applyAlignment="1">
      <alignment horizontal="center"/>
    </xf>
    <xf numFmtId="0" fontId="6" fillId="0" borderId="20" xfId="2" applyFont="1" applyFill="1" applyBorder="1" applyAlignment="1">
      <alignment wrapText="1"/>
    </xf>
    <xf numFmtId="41" fontId="12" fillId="0" borderId="21" xfId="5" applyNumberFormat="1" applyFont="1" applyFill="1" applyBorder="1"/>
    <xf numFmtId="41" fontId="11" fillId="0" borderId="21" xfId="5" applyNumberFormat="1" applyFont="1" applyFill="1" applyBorder="1"/>
    <xf numFmtId="41" fontId="6" fillId="0" borderId="21" xfId="1" applyNumberFormat="1" applyFont="1" applyFill="1" applyBorder="1"/>
    <xf numFmtId="165" fontId="6" fillId="0" borderId="21" xfId="1" applyNumberFormat="1" applyFont="1" applyFill="1" applyBorder="1" applyAlignment="1">
      <alignment horizontal="center"/>
    </xf>
    <xf numFmtId="41" fontId="6" fillId="0" borderId="22" xfId="1" applyNumberFormat="1" applyFont="1" applyFill="1" applyBorder="1"/>
    <xf numFmtId="0" fontId="11" fillId="0" borderId="0" xfId="2" applyFont="1" applyFill="1" applyBorder="1" applyAlignment="1">
      <alignment horizontal="right" wrapText="1"/>
    </xf>
    <xf numFmtId="0" fontId="14" fillId="0" borderId="0" xfId="2" applyFont="1" applyFill="1" applyAlignment="1">
      <alignment horizontal="left"/>
    </xf>
    <xf numFmtId="0" fontId="16" fillId="0" borderId="0" xfId="2" applyFont="1" applyFill="1" applyAlignment="1">
      <alignment horizont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4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22" fillId="0" borderId="1" xfId="2" applyFont="1" applyFill="1" applyBorder="1" applyAlignment="1">
      <alignment horizontal="center" vertical="center" wrapText="1"/>
    </xf>
    <xf numFmtId="0" fontId="22" fillId="0" borderId="3" xfId="2" applyFont="1" applyFill="1" applyBorder="1" applyAlignment="1">
      <alignment horizontal="center" vertical="center" wrapText="1"/>
    </xf>
    <xf numFmtId="0" fontId="22" fillId="0" borderId="4" xfId="2" applyFont="1" applyFill="1" applyBorder="1" applyAlignment="1">
      <alignment horizontal="center" vertical="center" wrapText="1"/>
    </xf>
    <xf numFmtId="0" fontId="5" fillId="0" borderId="14" xfId="2" applyFont="1" applyFill="1" applyBorder="1" applyAlignment="1">
      <alignment horizontal="center" vertical="center" wrapText="1"/>
    </xf>
    <xf numFmtId="0" fontId="5" fillId="0" borderId="13" xfId="2" applyFont="1" applyFill="1" applyBorder="1" applyAlignment="1">
      <alignment horizontal="center" vertical="center" wrapText="1"/>
    </xf>
    <xf numFmtId="0" fontId="5" fillId="0" borderId="15" xfId="2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3"/>
    <cellStyle name="Обычный Лена" xfId="6"/>
    <cellStyle name="Обычный_Таблицы Мун.заказ Стационар" xfId="2"/>
    <cellStyle name="Финансовый" xfId="1" builtinId="3"/>
    <cellStyle name="Финансовый [0]_Таблицы Мун.заказ Стационар 2" xfId="5"/>
    <cellStyle name="Финансовый 2" xfId="4"/>
  </cellStyles>
  <dxfs count="0"/>
  <tableStyles count="0" defaultTableStyle="TableStyleMedium9" defaultPivotStyle="PivotStyleLight16"/>
  <colors>
    <mruColors>
      <color rgb="FFCCFF99"/>
      <color rgb="FF00CCFF"/>
      <color rgb="FF00CC00"/>
      <color rgb="FFFF6699"/>
      <color rgb="FFCC99FF"/>
      <color rgb="FF99FF66"/>
      <color rgb="FF99FF99"/>
      <color rgb="FFFFCCFF"/>
      <color rgb="FF66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56</xdr:row>
      <xdr:rowOff>0</xdr:rowOff>
    </xdr:from>
    <xdr:ext cx="104775" cy="163419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52425" y="176212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63419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52425" y="176212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63419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52425" y="176212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63419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52425" y="176212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63419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52425" y="176212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63419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52425" y="176212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63419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52425" y="176212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63419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52425" y="176212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63419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52425" y="176212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56</xdr:row>
      <xdr:rowOff>0</xdr:rowOff>
    </xdr:from>
    <xdr:ext cx="104775" cy="163419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52425" y="176212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61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52425" y="176212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61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52425" y="176212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61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52425" y="176212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61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52425" y="176212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61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52425" y="176212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61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52425" y="176212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61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52425" y="176212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61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52425" y="176212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61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52425" y="176212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61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52425" y="176212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54</xdr:row>
      <xdr:rowOff>0</xdr:rowOff>
    </xdr:from>
    <xdr:to>
      <xdr:col>0</xdr:col>
      <xdr:colOff>104775</xdr:colOff>
      <xdr:row>54</xdr:row>
      <xdr:rowOff>161304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167640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</xdr:row>
      <xdr:rowOff>0</xdr:rowOff>
    </xdr:from>
    <xdr:to>
      <xdr:col>0</xdr:col>
      <xdr:colOff>104775</xdr:colOff>
      <xdr:row>54</xdr:row>
      <xdr:rowOff>161304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167640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</xdr:row>
      <xdr:rowOff>0</xdr:rowOff>
    </xdr:from>
    <xdr:to>
      <xdr:col>0</xdr:col>
      <xdr:colOff>104775</xdr:colOff>
      <xdr:row>54</xdr:row>
      <xdr:rowOff>161304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167640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</xdr:row>
      <xdr:rowOff>0</xdr:rowOff>
    </xdr:from>
    <xdr:to>
      <xdr:col>0</xdr:col>
      <xdr:colOff>104775</xdr:colOff>
      <xdr:row>54</xdr:row>
      <xdr:rowOff>161304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167640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</xdr:row>
      <xdr:rowOff>0</xdr:rowOff>
    </xdr:from>
    <xdr:to>
      <xdr:col>0</xdr:col>
      <xdr:colOff>104775</xdr:colOff>
      <xdr:row>54</xdr:row>
      <xdr:rowOff>161304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167640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</xdr:row>
      <xdr:rowOff>0</xdr:rowOff>
    </xdr:from>
    <xdr:to>
      <xdr:col>0</xdr:col>
      <xdr:colOff>104775</xdr:colOff>
      <xdr:row>54</xdr:row>
      <xdr:rowOff>161304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167640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</xdr:row>
      <xdr:rowOff>0</xdr:rowOff>
    </xdr:from>
    <xdr:to>
      <xdr:col>0</xdr:col>
      <xdr:colOff>104775</xdr:colOff>
      <xdr:row>54</xdr:row>
      <xdr:rowOff>161304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167640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</xdr:row>
      <xdr:rowOff>0</xdr:rowOff>
    </xdr:from>
    <xdr:to>
      <xdr:col>0</xdr:col>
      <xdr:colOff>104775</xdr:colOff>
      <xdr:row>54</xdr:row>
      <xdr:rowOff>161304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167640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</xdr:row>
      <xdr:rowOff>0</xdr:rowOff>
    </xdr:from>
    <xdr:to>
      <xdr:col>0</xdr:col>
      <xdr:colOff>104775</xdr:colOff>
      <xdr:row>54</xdr:row>
      <xdr:rowOff>161304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167640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54</xdr:row>
      <xdr:rowOff>0</xdr:rowOff>
    </xdr:from>
    <xdr:to>
      <xdr:col>0</xdr:col>
      <xdr:colOff>104775</xdr:colOff>
      <xdr:row>54</xdr:row>
      <xdr:rowOff>161304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167640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61</xdr:row>
      <xdr:rowOff>0</xdr:rowOff>
    </xdr:from>
    <xdr:ext cx="104775" cy="161304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160909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61</xdr:row>
      <xdr:rowOff>0</xdr:rowOff>
    </xdr:from>
    <xdr:ext cx="104775" cy="161304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160909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61</xdr:row>
      <xdr:rowOff>0</xdr:rowOff>
    </xdr:from>
    <xdr:ext cx="104775" cy="161304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0" y="160909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61</xdr:row>
      <xdr:rowOff>0</xdr:rowOff>
    </xdr:from>
    <xdr:ext cx="104775" cy="161304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0" y="160909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61</xdr:row>
      <xdr:rowOff>0</xdr:rowOff>
    </xdr:from>
    <xdr:ext cx="104775" cy="161304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0" y="160909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61</xdr:row>
      <xdr:rowOff>0</xdr:rowOff>
    </xdr:from>
    <xdr:ext cx="104775" cy="161304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0" y="160909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61</xdr:row>
      <xdr:rowOff>0</xdr:rowOff>
    </xdr:from>
    <xdr:ext cx="104775" cy="161304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0" y="160909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61</xdr:row>
      <xdr:rowOff>0</xdr:rowOff>
    </xdr:from>
    <xdr:ext cx="104775" cy="161304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0" y="160909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61</xdr:row>
      <xdr:rowOff>0</xdr:rowOff>
    </xdr:from>
    <xdr:ext cx="104775" cy="161304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0" y="160909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61</xdr:row>
      <xdr:rowOff>0</xdr:rowOff>
    </xdr:from>
    <xdr:ext cx="104775" cy="161304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0" y="160909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75"/>
  <sheetViews>
    <sheetView tabSelected="1" view="pageBreakPreview" zoomScale="90" zoomScaleNormal="100" zoomScaleSheetLayoutView="90" workbookViewId="0">
      <pane xSplit="2" ySplit="9" topLeftCell="C10" activePane="bottomRight" state="frozen"/>
      <selection activeCell="K55" sqref="K55"/>
      <selection pane="topRight" activeCell="K55" sqref="K55"/>
      <selection pane="bottomLeft" activeCell="K55" sqref="K55"/>
      <selection pane="bottomRight" activeCell="A79" sqref="A79"/>
    </sheetView>
  </sheetViews>
  <sheetFormatPr defaultColWidth="9.140625" defaultRowHeight="15" x14ac:dyDescent="0.25"/>
  <cols>
    <col min="1" max="1" width="45.28515625" style="4" customWidth="1"/>
    <col min="2" max="2" width="11.140625" style="4" customWidth="1"/>
    <col min="3" max="3" width="14.42578125" style="4" customWidth="1"/>
    <col min="4" max="4" width="12.42578125" style="5" customWidth="1"/>
    <col min="5" max="5" width="13.5703125" style="5" customWidth="1"/>
    <col min="6" max="6" width="11.42578125" style="5" customWidth="1"/>
    <col min="7" max="8" width="12.140625" style="5" customWidth="1"/>
    <col min="9" max="9" width="10.42578125" style="5" bestFit="1" customWidth="1"/>
    <col min="10" max="12" width="9.5703125" style="5" bestFit="1" customWidth="1"/>
    <col min="13" max="16384" width="9.140625" style="5"/>
  </cols>
  <sheetData>
    <row r="1" spans="1:7" s="33" customFormat="1" ht="30.75" customHeight="1" x14ac:dyDescent="0.25">
      <c r="F1" s="130" t="s">
        <v>88</v>
      </c>
      <c r="G1" s="130"/>
    </row>
    <row r="2" spans="1:7" s="2" customFormat="1" ht="27" customHeight="1" x14ac:dyDescent="0.25">
      <c r="B2" s="49"/>
      <c r="C2" s="49"/>
      <c r="F2" s="130"/>
      <c r="G2" s="130"/>
    </row>
    <row r="3" spans="1:7" s="3" customFormat="1" ht="15.75" x14ac:dyDescent="0.25">
      <c r="A3" s="1"/>
      <c r="B3" s="65"/>
      <c r="C3" s="103"/>
    </row>
    <row r="4" spans="1:7" s="3" customFormat="1" ht="30" customHeight="1" x14ac:dyDescent="0.25">
      <c r="A4" s="132" t="s">
        <v>86</v>
      </c>
      <c r="B4" s="132"/>
      <c r="C4" s="132"/>
      <c r="D4" s="132"/>
      <c r="E4" s="132"/>
      <c r="F4" s="132"/>
      <c r="G4" s="132"/>
    </row>
    <row r="5" spans="1:7" ht="15.75" thickBot="1" x14ac:dyDescent="0.3"/>
    <row r="6" spans="1:7" ht="34.5" customHeight="1" x14ac:dyDescent="0.3">
      <c r="A6" s="34" t="s">
        <v>84</v>
      </c>
      <c r="B6" s="133" t="s">
        <v>1</v>
      </c>
      <c r="C6" s="133" t="s">
        <v>85</v>
      </c>
      <c r="D6" s="142" t="s">
        <v>83</v>
      </c>
      <c r="E6" s="139" t="s">
        <v>0</v>
      </c>
      <c r="F6" s="133" t="s">
        <v>2</v>
      </c>
      <c r="G6" s="136" t="s">
        <v>3</v>
      </c>
    </row>
    <row r="7" spans="1:7" ht="15.75" customHeight="1" x14ac:dyDescent="0.3">
      <c r="A7" s="35"/>
      <c r="B7" s="134"/>
      <c r="C7" s="134"/>
      <c r="D7" s="143"/>
      <c r="E7" s="140"/>
      <c r="F7" s="134"/>
      <c r="G7" s="137"/>
    </row>
    <row r="8" spans="1:7" ht="43.5" customHeight="1" thickBot="1" x14ac:dyDescent="0.3">
      <c r="A8" s="36" t="s">
        <v>4</v>
      </c>
      <c r="B8" s="135"/>
      <c r="C8" s="135"/>
      <c r="D8" s="144"/>
      <c r="E8" s="141"/>
      <c r="F8" s="135"/>
      <c r="G8" s="138"/>
    </row>
    <row r="9" spans="1:7" s="33" customFormat="1" ht="15.75" thickBot="1" x14ac:dyDescent="0.3">
      <c r="A9" s="37">
        <v>1</v>
      </c>
      <c r="B9" s="104">
        <v>2</v>
      </c>
      <c r="C9" s="104">
        <v>3</v>
      </c>
      <c r="D9" s="47">
        <v>4</v>
      </c>
      <c r="E9" s="47">
        <v>5</v>
      </c>
      <c r="F9" s="47">
        <v>6</v>
      </c>
      <c r="G9" s="47">
        <v>7</v>
      </c>
    </row>
    <row r="10" spans="1:7" x14ac:dyDescent="0.25">
      <c r="A10" s="60"/>
      <c r="B10" s="62"/>
      <c r="C10" s="71"/>
      <c r="D10" s="78"/>
      <c r="E10" s="78"/>
      <c r="F10" s="78"/>
      <c r="G10" s="78"/>
    </row>
    <row r="11" spans="1:7" ht="17.25" customHeight="1" x14ac:dyDescent="0.25">
      <c r="A11" s="6" t="s">
        <v>30</v>
      </c>
      <c r="B11" s="9"/>
      <c r="C11" s="27"/>
      <c r="D11" s="61"/>
      <c r="E11" s="61"/>
      <c r="F11" s="61"/>
      <c r="G11" s="61"/>
    </row>
    <row r="12" spans="1:7" x14ac:dyDescent="0.25">
      <c r="A12" s="10" t="s">
        <v>5</v>
      </c>
      <c r="B12" s="9"/>
      <c r="C12" s="27"/>
      <c r="D12" s="61"/>
      <c r="E12" s="61"/>
      <c r="F12" s="61"/>
      <c r="G12" s="61"/>
    </row>
    <row r="13" spans="1:7" x14ac:dyDescent="0.25">
      <c r="A13" s="11" t="s">
        <v>11</v>
      </c>
      <c r="B13" s="9">
        <v>340</v>
      </c>
      <c r="C13" s="27"/>
      <c r="D13" s="61">
        <v>1770</v>
      </c>
      <c r="E13" s="13">
        <v>11</v>
      </c>
      <c r="F13" s="61">
        <f t="shared" ref="F13:F21" si="0">ROUND(G13/B13,0)</f>
        <v>57</v>
      </c>
      <c r="G13" s="61">
        <f t="shared" ref="G13:G21" si="1">ROUND(D13*E13,0)</f>
        <v>19470</v>
      </c>
    </row>
    <row r="14" spans="1:7" x14ac:dyDescent="0.25">
      <c r="A14" s="11" t="s">
        <v>12</v>
      </c>
      <c r="B14" s="9">
        <v>340</v>
      </c>
      <c r="C14" s="27"/>
      <c r="D14" s="61">
        <v>1416</v>
      </c>
      <c r="E14" s="13">
        <v>9.5</v>
      </c>
      <c r="F14" s="61">
        <f t="shared" si="0"/>
        <v>40</v>
      </c>
      <c r="G14" s="61">
        <f t="shared" si="1"/>
        <v>13452</v>
      </c>
    </row>
    <row r="15" spans="1:7" x14ac:dyDescent="0.25">
      <c r="A15" s="11" t="s">
        <v>23</v>
      </c>
      <c r="B15" s="9">
        <v>270</v>
      </c>
      <c r="C15" s="27"/>
      <c r="D15" s="61">
        <v>2025</v>
      </c>
      <c r="E15" s="13">
        <v>8</v>
      </c>
      <c r="F15" s="61">
        <f t="shared" si="0"/>
        <v>60</v>
      </c>
      <c r="G15" s="61">
        <f t="shared" si="1"/>
        <v>16200</v>
      </c>
    </row>
    <row r="16" spans="1:7" x14ac:dyDescent="0.25">
      <c r="A16" s="11" t="s">
        <v>13</v>
      </c>
      <c r="B16" s="9">
        <v>340</v>
      </c>
      <c r="C16" s="27"/>
      <c r="D16" s="61">
        <v>1900</v>
      </c>
      <c r="E16" s="13">
        <v>9.5</v>
      </c>
      <c r="F16" s="61">
        <f t="shared" si="0"/>
        <v>53</v>
      </c>
      <c r="G16" s="61">
        <f t="shared" si="1"/>
        <v>18050</v>
      </c>
    </row>
    <row r="17" spans="1:11" x14ac:dyDescent="0.25">
      <c r="A17" s="11" t="s">
        <v>22</v>
      </c>
      <c r="B17" s="9">
        <v>340</v>
      </c>
      <c r="C17" s="27"/>
      <c r="D17" s="61">
        <v>2750</v>
      </c>
      <c r="E17" s="13">
        <v>6.1</v>
      </c>
      <c r="F17" s="61">
        <f t="shared" si="0"/>
        <v>49</v>
      </c>
      <c r="G17" s="61">
        <f t="shared" si="1"/>
        <v>16775</v>
      </c>
    </row>
    <row r="18" spans="1:11" x14ac:dyDescent="0.25">
      <c r="A18" s="11" t="s">
        <v>32</v>
      </c>
      <c r="B18" s="9">
        <v>340</v>
      </c>
      <c r="C18" s="27"/>
      <c r="D18" s="61">
        <v>2515</v>
      </c>
      <c r="E18" s="13">
        <v>10.5</v>
      </c>
      <c r="F18" s="61">
        <f t="shared" si="0"/>
        <v>78</v>
      </c>
      <c r="G18" s="61">
        <f t="shared" si="1"/>
        <v>26408</v>
      </c>
    </row>
    <row r="19" spans="1:11" x14ac:dyDescent="0.25">
      <c r="A19" s="11" t="s">
        <v>15</v>
      </c>
      <c r="B19" s="9">
        <v>340</v>
      </c>
      <c r="C19" s="27"/>
      <c r="D19" s="61">
        <v>980</v>
      </c>
      <c r="E19" s="13">
        <v>9.8000000000000007</v>
      </c>
      <c r="F19" s="61">
        <f t="shared" si="0"/>
        <v>28</v>
      </c>
      <c r="G19" s="61">
        <f t="shared" si="1"/>
        <v>9604</v>
      </c>
    </row>
    <row r="20" spans="1:11" x14ac:dyDescent="0.25">
      <c r="A20" s="11" t="s">
        <v>16</v>
      </c>
      <c r="B20" s="9">
        <v>340</v>
      </c>
      <c r="C20" s="27"/>
      <c r="D20" s="61">
        <v>760</v>
      </c>
      <c r="E20" s="13">
        <v>13</v>
      </c>
      <c r="F20" s="61">
        <f t="shared" si="0"/>
        <v>29</v>
      </c>
      <c r="G20" s="61">
        <f t="shared" si="1"/>
        <v>9880</v>
      </c>
    </row>
    <row r="21" spans="1:11" x14ac:dyDescent="0.25">
      <c r="A21" s="11" t="s">
        <v>17</v>
      </c>
      <c r="B21" s="9">
        <v>340</v>
      </c>
      <c r="C21" s="27"/>
      <c r="D21" s="61">
        <v>1050</v>
      </c>
      <c r="E21" s="13">
        <v>7.3</v>
      </c>
      <c r="F21" s="61">
        <f t="shared" si="0"/>
        <v>23</v>
      </c>
      <c r="G21" s="61">
        <f t="shared" si="1"/>
        <v>7665</v>
      </c>
    </row>
    <row r="22" spans="1:11" x14ac:dyDescent="0.25">
      <c r="A22" s="15" t="s">
        <v>6</v>
      </c>
      <c r="B22" s="9"/>
      <c r="C22" s="27"/>
      <c r="D22" s="55">
        <f>SUM(D13:D21)</f>
        <v>15166</v>
      </c>
      <c r="E22" s="68">
        <f>G22/D22</f>
        <v>9.066596333904787</v>
      </c>
      <c r="F22" s="55">
        <f>SUM(F13:F21)</f>
        <v>417</v>
      </c>
      <c r="G22" s="66">
        <f>SUM(G13:G21)</f>
        <v>137504</v>
      </c>
    </row>
    <row r="23" spans="1:11" ht="18" customHeight="1" x14ac:dyDescent="0.25">
      <c r="A23" s="16" t="s">
        <v>58</v>
      </c>
      <c r="B23" s="9"/>
      <c r="C23" s="27"/>
      <c r="D23" s="61"/>
      <c r="E23" s="61"/>
      <c r="F23" s="61"/>
      <c r="G23" s="61"/>
    </row>
    <row r="24" spans="1:11" x14ac:dyDescent="0.25">
      <c r="A24" s="17" t="s">
        <v>41</v>
      </c>
      <c r="B24" s="8"/>
      <c r="C24" s="102"/>
      <c r="D24" s="61">
        <f>D25+D26+D27+D28</f>
        <v>41045</v>
      </c>
      <c r="E24" s="61"/>
      <c r="F24" s="61"/>
      <c r="G24" s="61"/>
    </row>
    <row r="25" spans="1:11" x14ac:dyDescent="0.25">
      <c r="A25" s="17" t="s">
        <v>49</v>
      </c>
      <c r="B25" s="8"/>
      <c r="C25" s="102"/>
      <c r="D25" s="61"/>
      <c r="E25" s="61"/>
      <c r="F25" s="61"/>
      <c r="G25" s="61"/>
    </row>
    <row r="26" spans="1:11" ht="30" x14ac:dyDescent="0.25">
      <c r="A26" s="17" t="s">
        <v>62</v>
      </c>
      <c r="B26" s="8"/>
      <c r="C26" s="102"/>
      <c r="D26" s="61">
        <v>26800</v>
      </c>
      <c r="E26" s="61"/>
      <c r="F26" s="61"/>
      <c r="G26" s="61"/>
    </row>
    <row r="27" spans="1:11" ht="30" x14ac:dyDescent="0.25">
      <c r="A27" s="17" t="s">
        <v>63</v>
      </c>
      <c r="B27" s="8"/>
      <c r="C27" s="102"/>
      <c r="D27" s="61"/>
      <c r="E27" s="61"/>
      <c r="F27" s="61"/>
      <c r="G27" s="61"/>
    </row>
    <row r="28" spans="1:11" x14ac:dyDescent="0.25">
      <c r="A28" s="17" t="s">
        <v>64</v>
      </c>
      <c r="B28" s="8"/>
      <c r="C28" s="102"/>
      <c r="D28" s="61">
        <v>14245</v>
      </c>
      <c r="E28" s="61"/>
      <c r="F28" s="61"/>
      <c r="G28" s="61"/>
      <c r="J28" s="98"/>
    </row>
    <row r="29" spans="1:11" x14ac:dyDescent="0.25">
      <c r="A29" s="24" t="s">
        <v>39</v>
      </c>
      <c r="B29" s="8"/>
      <c r="C29" s="102"/>
      <c r="D29" s="61">
        <v>67966</v>
      </c>
      <c r="E29" s="61"/>
      <c r="F29" s="61"/>
      <c r="G29" s="61"/>
    </row>
    <row r="30" spans="1:11" x14ac:dyDescent="0.25">
      <c r="A30" s="94" t="s">
        <v>48</v>
      </c>
      <c r="B30" s="8"/>
      <c r="C30" s="102"/>
      <c r="D30" s="61"/>
      <c r="E30" s="61"/>
      <c r="F30" s="61"/>
      <c r="G30" s="61"/>
    </row>
    <row r="31" spans="1:11" x14ac:dyDescent="0.25">
      <c r="A31" s="18" t="s">
        <v>44</v>
      </c>
      <c r="B31" s="77"/>
      <c r="C31" s="77"/>
      <c r="D31" s="55">
        <f>D24+ROUND(D29*3.2,0)</f>
        <v>258536</v>
      </c>
      <c r="E31" s="61"/>
      <c r="F31" s="61"/>
      <c r="G31" s="61"/>
      <c r="K31" s="98"/>
    </row>
    <row r="32" spans="1:11" x14ac:dyDescent="0.25">
      <c r="A32" s="16" t="s">
        <v>57</v>
      </c>
      <c r="B32" s="8"/>
      <c r="C32" s="102"/>
      <c r="D32" s="61"/>
      <c r="E32" s="61"/>
      <c r="F32" s="61"/>
      <c r="G32" s="61"/>
    </row>
    <row r="33" spans="1:11" x14ac:dyDescent="0.25">
      <c r="A33" s="17" t="s">
        <v>41</v>
      </c>
      <c r="B33" s="8"/>
      <c r="C33" s="102"/>
      <c r="D33" s="61">
        <f>D34+D35+D40+D46+D47+D48+D49</f>
        <v>18449</v>
      </c>
      <c r="E33" s="61"/>
      <c r="F33" s="61"/>
      <c r="G33" s="61"/>
    </row>
    <row r="34" spans="1:11" x14ac:dyDescent="0.25">
      <c r="A34" s="17" t="s">
        <v>49</v>
      </c>
      <c r="B34" s="8"/>
      <c r="C34" s="102"/>
      <c r="D34" s="61"/>
      <c r="E34" s="61"/>
      <c r="F34" s="61"/>
      <c r="G34" s="61"/>
    </row>
    <row r="35" spans="1:11" ht="30" x14ac:dyDescent="0.25">
      <c r="A35" s="17" t="s">
        <v>50</v>
      </c>
      <c r="B35" s="8"/>
      <c r="C35" s="102"/>
      <c r="D35" s="61">
        <f>D36+D37+D38+D39</f>
        <v>17949</v>
      </c>
      <c r="E35" s="61"/>
      <c r="F35" s="61"/>
      <c r="G35" s="61"/>
    </row>
    <row r="36" spans="1:11" ht="30" x14ac:dyDescent="0.25">
      <c r="A36" s="17" t="s">
        <v>51</v>
      </c>
      <c r="B36" s="8"/>
      <c r="C36" s="102">
        <v>11605</v>
      </c>
      <c r="D36" s="61">
        <v>14410</v>
      </c>
      <c r="E36" s="61"/>
      <c r="F36" s="61"/>
      <c r="G36" s="61"/>
      <c r="K36" s="98"/>
    </row>
    <row r="37" spans="1:11" ht="30" x14ac:dyDescent="0.25">
      <c r="A37" s="17" t="s">
        <v>52</v>
      </c>
      <c r="B37" s="8"/>
      <c r="C37" s="102"/>
      <c r="D37" s="61">
        <v>3539</v>
      </c>
      <c r="E37" s="61"/>
      <c r="F37" s="61"/>
      <c r="G37" s="61"/>
      <c r="K37" s="98"/>
    </row>
    <row r="38" spans="1:11" ht="45" hidden="1" x14ac:dyDescent="0.25">
      <c r="A38" s="17" t="s">
        <v>54</v>
      </c>
      <c r="B38" s="8"/>
      <c r="C38" s="102"/>
      <c r="D38" s="61"/>
      <c r="E38" s="61"/>
      <c r="F38" s="61"/>
      <c r="G38" s="61"/>
    </row>
    <row r="39" spans="1:11" ht="30" hidden="1" customHeight="1" x14ac:dyDescent="0.25">
      <c r="A39" s="17" t="s">
        <v>53</v>
      </c>
      <c r="B39" s="8"/>
      <c r="C39" s="102"/>
      <c r="D39" s="61"/>
      <c r="E39" s="61"/>
      <c r="F39" s="61"/>
      <c r="G39" s="61"/>
    </row>
    <row r="40" spans="1:11" ht="45" customHeight="1" x14ac:dyDescent="0.25">
      <c r="A40" s="17" t="s">
        <v>75</v>
      </c>
      <c r="B40" s="8"/>
      <c r="C40" s="102"/>
      <c r="D40" s="61">
        <f>D41+D42+D43+D44+D45</f>
        <v>500</v>
      </c>
      <c r="E40" s="61"/>
      <c r="F40" s="61"/>
      <c r="G40" s="61"/>
    </row>
    <row r="41" spans="1:11" ht="30" x14ac:dyDescent="0.25">
      <c r="A41" s="17" t="s">
        <v>66</v>
      </c>
      <c r="B41" s="8"/>
      <c r="C41" s="102"/>
      <c r="D41" s="61">
        <v>500</v>
      </c>
      <c r="E41" s="61"/>
      <c r="F41" s="61"/>
      <c r="G41" s="61"/>
    </row>
    <row r="42" spans="1:11" ht="60" hidden="1" x14ac:dyDescent="0.25">
      <c r="A42" s="17" t="s">
        <v>67</v>
      </c>
      <c r="B42" s="8"/>
      <c r="C42" s="102"/>
      <c r="D42" s="61"/>
      <c r="E42" s="61"/>
      <c r="F42" s="61"/>
      <c r="G42" s="61"/>
    </row>
    <row r="43" spans="1:11" ht="45" hidden="1" x14ac:dyDescent="0.25">
      <c r="A43" s="17" t="s">
        <v>68</v>
      </c>
      <c r="B43" s="8"/>
      <c r="C43" s="102"/>
      <c r="D43" s="61"/>
      <c r="E43" s="61"/>
      <c r="F43" s="61"/>
      <c r="G43" s="61"/>
    </row>
    <row r="44" spans="1:11" ht="30" hidden="1" x14ac:dyDescent="0.25">
      <c r="A44" s="17" t="s">
        <v>76</v>
      </c>
      <c r="B44" s="8"/>
      <c r="C44" s="102"/>
      <c r="D44" s="61"/>
      <c r="E44" s="61"/>
      <c r="F44" s="61"/>
      <c r="G44" s="61"/>
    </row>
    <row r="45" spans="1:11" ht="30" hidden="1" x14ac:dyDescent="0.25">
      <c r="A45" s="17" t="s">
        <v>77</v>
      </c>
      <c r="B45" s="8"/>
      <c r="C45" s="102"/>
      <c r="D45" s="61"/>
      <c r="E45" s="61"/>
      <c r="F45" s="61"/>
      <c r="G45" s="61"/>
    </row>
    <row r="46" spans="1:11" ht="45" hidden="1" x14ac:dyDescent="0.25">
      <c r="A46" s="17" t="s">
        <v>71</v>
      </c>
      <c r="B46" s="8"/>
      <c r="C46" s="102"/>
      <c r="D46" s="61"/>
      <c r="E46" s="61"/>
      <c r="F46" s="61"/>
      <c r="G46" s="61"/>
    </row>
    <row r="47" spans="1:11" ht="30" hidden="1" x14ac:dyDescent="0.25">
      <c r="A47" s="17" t="s">
        <v>72</v>
      </c>
      <c r="B47" s="8"/>
      <c r="C47" s="102"/>
      <c r="D47" s="61"/>
      <c r="E47" s="61"/>
      <c r="F47" s="61"/>
      <c r="G47" s="61"/>
    </row>
    <row r="48" spans="1:11" ht="30" hidden="1" x14ac:dyDescent="0.25">
      <c r="A48" s="17" t="s">
        <v>73</v>
      </c>
      <c r="B48" s="8"/>
      <c r="C48" s="102"/>
      <c r="D48" s="61"/>
      <c r="E48" s="61"/>
      <c r="F48" s="61"/>
      <c r="G48" s="61"/>
    </row>
    <row r="49" spans="1:17" hidden="1" x14ac:dyDescent="0.25">
      <c r="A49" s="17" t="s">
        <v>74</v>
      </c>
      <c r="B49" s="8"/>
      <c r="C49" s="102"/>
      <c r="D49" s="61"/>
      <c r="E49" s="61"/>
      <c r="F49" s="61"/>
      <c r="G49" s="61"/>
    </row>
    <row r="50" spans="1:17" x14ac:dyDescent="0.25">
      <c r="A50" s="24" t="s">
        <v>39</v>
      </c>
      <c r="B50" s="8"/>
      <c r="C50" s="102"/>
      <c r="D50" s="61">
        <v>2000</v>
      </c>
      <c r="E50" s="61"/>
      <c r="F50" s="61"/>
      <c r="G50" s="61"/>
      <c r="I50" s="131"/>
      <c r="J50" s="131"/>
      <c r="K50" s="131"/>
      <c r="L50" s="131"/>
      <c r="M50" s="131"/>
      <c r="N50" s="131"/>
      <c r="O50" s="131"/>
      <c r="P50" s="131"/>
    </row>
    <row r="51" spans="1:17" x14ac:dyDescent="0.25">
      <c r="A51" s="94" t="s">
        <v>48</v>
      </c>
      <c r="B51" s="8"/>
      <c r="C51" s="102"/>
      <c r="D51" s="61"/>
      <c r="E51" s="61"/>
      <c r="F51" s="61"/>
      <c r="G51" s="61"/>
    </row>
    <row r="52" spans="1:17" ht="30" x14ac:dyDescent="0.25">
      <c r="A52" s="24" t="s">
        <v>40</v>
      </c>
      <c r="B52" s="8"/>
      <c r="C52" s="102"/>
      <c r="D52" s="61">
        <v>22230</v>
      </c>
      <c r="E52" s="61"/>
      <c r="F52" s="61"/>
      <c r="G52" s="61"/>
      <c r="H52" s="113"/>
      <c r="I52" s="105"/>
      <c r="J52" s="131"/>
      <c r="K52" s="131"/>
      <c r="L52" s="131"/>
      <c r="M52" s="131"/>
      <c r="N52" s="131"/>
      <c r="O52" s="131"/>
      <c r="P52" s="131"/>
      <c r="Q52" s="131"/>
    </row>
    <row r="53" spans="1:17" ht="27.75" customHeight="1" x14ac:dyDescent="0.25">
      <c r="A53" s="24" t="s">
        <v>59</v>
      </c>
      <c r="B53" s="8"/>
      <c r="C53" s="102"/>
      <c r="D53" s="61">
        <v>10930</v>
      </c>
      <c r="E53" s="61"/>
      <c r="F53" s="61"/>
      <c r="G53" s="61"/>
    </row>
    <row r="54" spans="1:17" ht="22.15" customHeight="1" x14ac:dyDescent="0.25">
      <c r="A54" s="24" t="s">
        <v>87</v>
      </c>
      <c r="B54" s="8"/>
      <c r="C54" s="102"/>
      <c r="D54" s="61">
        <v>6300</v>
      </c>
      <c r="E54" s="61"/>
      <c r="F54" s="61"/>
      <c r="G54" s="61"/>
    </row>
    <row r="55" spans="1:17" ht="19.5" customHeight="1" x14ac:dyDescent="0.25">
      <c r="A55" s="18" t="s">
        <v>56</v>
      </c>
      <c r="B55" s="8"/>
      <c r="C55" s="102"/>
      <c r="D55" s="55">
        <f>D33+ROUND(D50*3.2,0)+D52</f>
        <v>47079</v>
      </c>
      <c r="E55" s="61"/>
      <c r="F55" s="61"/>
      <c r="G55" s="61"/>
    </row>
    <row r="56" spans="1:17" ht="17.25" customHeight="1" x14ac:dyDescent="0.25">
      <c r="A56" s="96" t="s">
        <v>55</v>
      </c>
      <c r="B56" s="77"/>
      <c r="C56" s="77"/>
      <c r="D56" s="55">
        <f>D31+D55</f>
        <v>305615</v>
      </c>
      <c r="E56" s="61"/>
      <c r="F56" s="61"/>
      <c r="G56" s="61"/>
    </row>
    <row r="57" spans="1:17" x14ac:dyDescent="0.25">
      <c r="A57" s="89" t="s">
        <v>42</v>
      </c>
      <c r="B57" s="77"/>
      <c r="C57" s="77"/>
      <c r="D57" s="55"/>
      <c r="E57" s="61"/>
      <c r="F57" s="61"/>
      <c r="G57" s="61"/>
      <c r="J57" s="98"/>
    </row>
    <row r="58" spans="1:17" x14ac:dyDescent="0.25">
      <c r="A58" s="17" t="s">
        <v>18</v>
      </c>
      <c r="B58" s="77"/>
      <c r="C58" s="77"/>
      <c r="D58" s="61">
        <v>1100</v>
      </c>
      <c r="E58" s="61"/>
      <c r="F58" s="61"/>
      <c r="G58" s="61"/>
      <c r="K58" s="98"/>
    </row>
    <row r="59" spans="1:17" ht="30" x14ac:dyDescent="0.25">
      <c r="A59" s="25" t="s">
        <v>19</v>
      </c>
      <c r="B59" s="77"/>
      <c r="C59" s="77"/>
      <c r="D59" s="61">
        <v>500</v>
      </c>
      <c r="E59" s="61"/>
      <c r="F59" s="61"/>
      <c r="G59" s="61"/>
    </row>
    <row r="60" spans="1:17" x14ac:dyDescent="0.25">
      <c r="A60" s="25" t="s">
        <v>25</v>
      </c>
      <c r="B60" s="77"/>
      <c r="C60" s="77"/>
      <c r="D60" s="61">
        <v>940</v>
      </c>
      <c r="E60" s="61"/>
      <c r="F60" s="61"/>
      <c r="G60" s="61"/>
    </row>
    <row r="61" spans="1:17" x14ac:dyDescent="0.25">
      <c r="A61" s="52" t="s">
        <v>8</v>
      </c>
      <c r="B61" s="9"/>
      <c r="C61" s="27"/>
      <c r="D61" s="61"/>
      <c r="E61" s="61"/>
      <c r="F61" s="61"/>
      <c r="G61" s="61"/>
    </row>
    <row r="62" spans="1:17" x14ac:dyDescent="0.25">
      <c r="A62" s="21" t="s">
        <v>45</v>
      </c>
      <c r="B62" s="9"/>
      <c r="C62" s="27"/>
      <c r="D62" s="61"/>
      <c r="E62" s="61"/>
      <c r="F62" s="61"/>
      <c r="G62" s="61"/>
    </row>
    <row r="63" spans="1:17" x14ac:dyDescent="0.25">
      <c r="A63" s="11" t="s">
        <v>16</v>
      </c>
      <c r="B63" s="9">
        <v>300</v>
      </c>
      <c r="C63" s="27"/>
      <c r="D63" s="7">
        <v>31</v>
      </c>
      <c r="E63" s="13">
        <v>9.8000000000000007</v>
      </c>
      <c r="F63" s="61">
        <f t="shared" ref="F63:F70" si="2">ROUND(G63/B63,0)</f>
        <v>1</v>
      </c>
      <c r="G63" s="61">
        <f t="shared" ref="G63:G70" si="3">ROUND(D63*E63,0)</f>
        <v>304</v>
      </c>
    </row>
    <row r="64" spans="1:17" x14ac:dyDescent="0.25">
      <c r="A64" s="11" t="s">
        <v>13</v>
      </c>
      <c r="B64" s="9">
        <v>300</v>
      </c>
      <c r="C64" s="27"/>
      <c r="D64" s="7">
        <v>70</v>
      </c>
      <c r="E64" s="13">
        <v>8.3000000000000007</v>
      </c>
      <c r="F64" s="61">
        <f t="shared" si="2"/>
        <v>2</v>
      </c>
      <c r="G64" s="61">
        <f t="shared" si="3"/>
        <v>581</v>
      </c>
    </row>
    <row r="65" spans="1:7" x14ac:dyDescent="0.25">
      <c r="A65" s="11" t="s">
        <v>14</v>
      </c>
      <c r="B65" s="9">
        <v>300</v>
      </c>
      <c r="C65" s="27"/>
      <c r="D65" s="7">
        <v>0</v>
      </c>
      <c r="E65" s="13">
        <v>6.9</v>
      </c>
      <c r="F65" s="61">
        <f t="shared" si="2"/>
        <v>0</v>
      </c>
      <c r="G65" s="61">
        <f t="shared" si="3"/>
        <v>0</v>
      </c>
    </row>
    <row r="66" spans="1:7" x14ac:dyDescent="0.25">
      <c r="A66" s="11" t="s">
        <v>32</v>
      </c>
      <c r="B66" s="9">
        <v>300</v>
      </c>
      <c r="C66" s="27"/>
      <c r="D66" s="7">
        <v>136</v>
      </c>
      <c r="E66" s="13">
        <v>8</v>
      </c>
      <c r="F66" s="61">
        <f t="shared" si="2"/>
        <v>4</v>
      </c>
      <c r="G66" s="61">
        <f t="shared" si="3"/>
        <v>1088</v>
      </c>
    </row>
    <row r="67" spans="1:7" x14ac:dyDescent="0.25">
      <c r="A67" s="11" t="s">
        <v>15</v>
      </c>
      <c r="B67" s="9">
        <v>300</v>
      </c>
      <c r="C67" s="27"/>
      <c r="D67" s="7">
        <v>74</v>
      </c>
      <c r="E67" s="13">
        <v>9.1</v>
      </c>
      <c r="F67" s="61">
        <f t="shared" si="2"/>
        <v>2</v>
      </c>
      <c r="G67" s="61">
        <f t="shared" si="3"/>
        <v>673</v>
      </c>
    </row>
    <row r="68" spans="1:7" x14ac:dyDescent="0.25">
      <c r="A68" s="11" t="s">
        <v>17</v>
      </c>
      <c r="B68" s="9">
        <v>300</v>
      </c>
      <c r="C68" s="27"/>
      <c r="D68" s="7">
        <v>0</v>
      </c>
      <c r="E68" s="13">
        <v>10.7</v>
      </c>
      <c r="F68" s="61">
        <f t="shared" si="2"/>
        <v>0</v>
      </c>
      <c r="G68" s="61">
        <f t="shared" si="3"/>
        <v>0</v>
      </c>
    </row>
    <row r="69" spans="1:7" x14ac:dyDescent="0.25">
      <c r="A69" s="11" t="s">
        <v>12</v>
      </c>
      <c r="B69" s="9">
        <v>300</v>
      </c>
      <c r="C69" s="27"/>
      <c r="D69" s="9">
        <v>57</v>
      </c>
      <c r="E69" s="13">
        <v>10.4</v>
      </c>
      <c r="F69" s="61">
        <f t="shared" si="2"/>
        <v>2</v>
      </c>
      <c r="G69" s="61">
        <f t="shared" si="3"/>
        <v>593</v>
      </c>
    </row>
    <row r="70" spans="1:7" x14ac:dyDescent="0.25">
      <c r="A70" s="11" t="s">
        <v>21</v>
      </c>
      <c r="B70" s="9">
        <v>300</v>
      </c>
      <c r="C70" s="27"/>
      <c r="D70" s="9">
        <v>36</v>
      </c>
      <c r="E70" s="13">
        <v>8.1999999999999993</v>
      </c>
      <c r="F70" s="61">
        <f t="shared" si="2"/>
        <v>1</v>
      </c>
      <c r="G70" s="61">
        <f t="shared" si="3"/>
        <v>295</v>
      </c>
    </row>
    <row r="71" spans="1:7" x14ac:dyDescent="0.25">
      <c r="A71" s="22" t="s">
        <v>9</v>
      </c>
      <c r="B71" s="12"/>
      <c r="C71" s="27"/>
      <c r="D71" s="55">
        <f>SUM(D63:D70)</f>
        <v>404</v>
      </c>
      <c r="E71" s="68">
        <f>G71/D71</f>
        <v>8.7475247524752469</v>
      </c>
      <c r="F71" s="55">
        <f>SUM(F63:F70)</f>
        <v>12</v>
      </c>
      <c r="G71" s="55">
        <f>SUM(G63:G70)</f>
        <v>3534</v>
      </c>
    </row>
    <row r="72" spans="1:7" x14ac:dyDescent="0.25">
      <c r="A72" s="52" t="s">
        <v>20</v>
      </c>
      <c r="B72" s="12"/>
      <c r="C72" s="27"/>
      <c r="D72" s="55"/>
      <c r="E72" s="68"/>
      <c r="F72" s="55"/>
      <c r="G72" s="55"/>
    </row>
    <row r="73" spans="1:7" x14ac:dyDescent="0.25">
      <c r="A73" s="84" t="s">
        <v>46</v>
      </c>
      <c r="B73" s="9">
        <v>240</v>
      </c>
      <c r="C73" s="27"/>
      <c r="D73" s="9">
        <v>1378</v>
      </c>
      <c r="E73" s="13">
        <v>8</v>
      </c>
      <c r="F73" s="61">
        <f>ROUND(G73/B73,0)</f>
        <v>46</v>
      </c>
      <c r="G73" s="61">
        <f>ROUND(D73*E73,0)</f>
        <v>11024</v>
      </c>
    </row>
    <row r="74" spans="1:7" ht="19.5" customHeight="1" x14ac:dyDescent="0.25">
      <c r="A74" s="23" t="s">
        <v>37</v>
      </c>
      <c r="B74" s="93"/>
      <c r="C74" s="26"/>
      <c r="D74" s="55">
        <f>D71+D73</f>
        <v>1782</v>
      </c>
      <c r="E74" s="68">
        <f>G74/D74</f>
        <v>8.1694725028058368</v>
      </c>
      <c r="F74" s="55">
        <f>F71+F73</f>
        <v>58</v>
      </c>
      <c r="G74" s="55">
        <f>G71+G73</f>
        <v>14558</v>
      </c>
    </row>
    <row r="75" spans="1:7" ht="15.75" thickBot="1" x14ac:dyDescent="0.3">
      <c r="A75" s="63" t="s">
        <v>10</v>
      </c>
      <c r="B75" s="64"/>
      <c r="C75" s="101"/>
      <c r="D75" s="85"/>
      <c r="E75" s="85"/>
      <c r="F75" s="85"/>
      <c r="G75" s="85"/>
    </row>
  </sheetData>
  <mergeCells count="10">
    <mergeCell ref="F1:G2"/>
    <mergeCell ref="I50:P50"/>
    <mergeCell ref="J52:Q52"/>
    <mergeCell ref="A4:G4"/>
    <mergeCell ref="B6:B8"/>
    <mergeCell ref="G6:G8"/>
    <mergeCell ref="E6:E8"/>
    <mergeCell ref="F6:F8"/>
    <mergeCell ref="C6:C8"/>
    <mergeCell ref="D6:D8"/>
  </mergeCells>
  <pageMargins left="0.39370078740157483" right="0" top="0.31496062992125984" bottom="0.31496062992125984" header="0" footer="0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CO52"/>
  <sheetViews>
    <sheetView view="pageBreakPreview" zoomScale="80" zoomScaleNormal="100" zoomScaleSheetLayoutView="80" workbookViewId="0">
      <pane ySplit="7" topLeftCell="A8" activePane="bottomLeft" state="frozen"/>
      <selection activeCell="K55" sqref="K55"/>
      <selection pane="bottomLeft" activeCell="B4" sqref="B4:B6"/>
    </sheetView>
  </sheetViews>
  <sheetFormatPr defaultColWidth="15.7109375" defaultRowHeight="15" x14ac:dyDescent="0.25"/>
  <cols>
    <col min="1" max="1" width="49.5703125" style="33" customWidth="1"/>
    <col min="2" max="2" width="9.7109375" style="33" customWidth="1"/>
    <col min="3" max="3" width="14.28515625" style="33" customWidth="1"/>
    <col min="4" max="4" width="14.140625" style="33" customWidth="1"/>
    <col min="5" max="5" width="12.7109375" style="33" customWidth="1"/>
    <col min="6" max="6" width="11.7109375" style="33" customWidth="1"/>
    <col min="7" max="7" width="11.5703125" style="33" customWidth="1"/>
    <col min="8" max="16384" width="15.7109375" style="33"/>
  </cols>
  <sheetData>
    <row r="2" spans="1:93" s="2" customFormat="1" ht="33.75" customHeight="1" x14ac:dyDescent="0.25">
      <c r="A2" s="132" t="s">
        <v>86</v>
      </c>
      <c r="B2" s="132"/>
      <c r="C2" s="132"/>
      <c r="D2" s="132"/>
      <c r="E2" s="132"/>
      <c r="F2" s="132"/>
      <c r="G2" s="132"/>
    </row>
    <row r="3" spans="1:93" ht="15.75" thickBot="1" x14ac:dyDescent="0.3"/>
    <row r="4" spans="1:93" ht="33.75" customHeight="1" x14ac:dyDescent="0.3">
      <c r="A4" s="34" t="s">
        <v>84</v>
      </c>
      <c r="B4" s="133" t="s">
        <v>1</v>
      </c>
      <c r="C4" s="133" t="s">
        <v>85</v>
      </c>
      <c r="D4" s="142" t="s">
        <v>83</v>
      </c>
      <c r="E4" s="139" t="s">
        <v>0</v>
      </c>
      <c r="F4" s="133" t="s">
        <v>2</v>
      </c>
      <c r="G4" s="136" t="s">
        <v>3</v>
      </c>
    </row>
    <row r="5" spans="1:93" ht="19.5" customHeight="1" x14ac:dyDescent="0.3">
      <c r="A5" s="35"/>
      <c r="B5" s="134"/>
      <c r="C5" s="134"/>
      <c r="D5" s="143"/>
      <c r="E5" s="140"/>
      <c r="F5" s="134"/>
      <c r="G5" s="137"/>
    </row>
    <row r="6" spans="1:93" ht="34.5" customHeight="1" thickBot="1" x14ac:dyDescent="0.3">
      <c r="A6" s="36" t="s">
        <v>4</v>
      </c>
      <c r="B6" s="135"/>
      <c r="C6" s="135"/>
      <c r="D6" s="144"/>
      <c r="E6" s="141"/>
      <c r="F6" s="135"/>
      <c r="G6" s="138"/>
    </row>
    <row r="7" spans="1:93" ht="15.75" thickBot="1" x14ac:dyDescent="0.3">
      <c r="A7" s="37">
        <v>1</v>
      </c>
      <c r="B7" s="104">
        <v>2</v>
      </c>
      <c r="C7" s="104">
        <v>3</v>
      </c>
      <c r="D7" s="47">
        <v>4</v>
      </c>
      <c r="E7" s="47">
        <v>5</v>
      </c>
      <c r="F7" s="47">
        <v>6</v>
      </c>
      <c r="G7" s="47">
        <v>7</v>
      </c>
    </row>
    <row r="8" spans="1:93" ht="14.25" customHeight="1" x14ac:dyDescent="0.25">
      <c r="A8" s="118"/>
      <c r="B8" s="119"/>
      <c r="C8" s="119"/>
      <c r="D8" s="78"/>
      <c r="E8" s="78"/>
      <c r="F8" s="78"/>
      <c r="G8" s="78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</row>
    <row r="9" spans="1:93" ht="20.25" customHeight="1" x14ac:dyDescent="0.25">
      <c r="A9" s="51" t="s">
        <v>33</v>
      </c>
      <c r="B9" s="42"/>
      <c r="C9" s="91"/>
      <c r="D9" s="61"/>
      <c r="E9" s="61"/>
      <c r="F9" s="61"/>
      <c r="G9" s="61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</row>
    <row r="10" spans="1:93" x14ac:dyDescent="0.25">
      <c r="A10" s="38" t="s">
        <v>5</v>
      </c>
      <c r="B10" s="42"/>
      <c r="C10" s="91"/>
      <c r="D10" s="61"/>
      <c r="E10" s="61"/>
      <c r="F10" s="61"/>
      <c r="G10" s="61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</row>
    <row r="11" spans="1:93" x14ac:dyDescent="0.25">
      <c r="A11" s="28" t="s">
        <v>34</v>
      </c>
      <c r="B11" s="39">
        <v>340</v>
      </c>
      <c r="C11" s="91"/>
      <c r="D11" s="61">
        <v>976</v>
      </c>
      <c r="E11" s="40">
        <v>15</v>
      </c>
      <c r="F11" s="61">
        <f>ROUND(G11/B11,0)</f>
        <v>43</v>
      </c>
      <c r="G11" s="61">
        <f>ROUND(D11*E11,0)</f>
        <v>14640</v>
      </c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</row>
    <row r="12" spans="1:93" x14ac:dyDescent="0.25">
      <c r="A12" s="28" t="s">
        <v>35</v>
      </c>
      <c r="B12" s="39">
        <v>340</v>
      </c>
      <c r="C12" s="91"/>
      <c r="D12" s="61">
        <v>1210</v>
      </c>
      <c r="E12" s="40">
        <v>9.3000000000000007</v>
      </c>
      <c r="F12" s="61">
        <f>ROUND(G12/B12,0)</f>
        <v>33</v>
      </c>
      <c r="G12" s="61">
        <f>ROUND(D12*E12,0)</f>
        <v>11253</v>
      </c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</row>
    <row r="13" spans="1:93" s="29" customFormat="1" ht="20.25" customHeight="1" x14ac:dyDescent="0.25">
      <c r="A13" s="31" t="s">
        <v>6</v>
      </c>
      <c r="B13" s="42"/>
      <c r="C13" s="91"/>
      <c r="D13" s="55">
        <f>D11+D12</f>
        <v>2186</v>
      </c>
      <c r="E13" s="72">
        <f>G13/D13</f>
        <v>11.844922232387923</v>
      </c>
      <c r="F13" s="55">
        <f>F11+F12</f>
        <v>76</v>
      </c>
      <c r="G13" s="55">
        <f>G11+G12</f>
        <v>25893</v>
      </c>
    </row>
    <row r="14" spans="1:93" s="29" customFormat="1" x14ac:dyDescent="0.25">
      <c r="A14" s="16" t="s">
        <v>57</v>
      </c>
      <c r="B14" s="54"/>
      <c r="C14" s="102"/>
      <c r="D14" s="55"/>
      <c r="E14" s="61"/>
      <c r="F14" s="61"/>
      <c r="G14" s="61"/>
    </row>
    <row r="15" spans="1:93" s="29" customFormat="1" x14ac:dyDescent="0.25">
      <c r="A15" s="17" t="s">
        <v>41</v>
      </c>
      <c r="B15" s="54"/>
      <c r="C15" s="102"/>
      <c r="D15" s="61">
        <f>D16+D17+D22+D28+D29+D30+D31</f>
        <v>27000</v>
      </c>
      <c r="E15" s="61"/>
      <c r="F15" s="61"/>
      <c r="G15" s="61"/>
    </row>
    <row r="16" spans="1:93" s="29" customFormat="1" hidden="1" x14ac:dyDescent="0.25">
      <c r="A16" s="17" t="s">
        <v>49</v>
      </c>
      <c r="B16" s="54"/>
      <c r="C16" s="102"/>
      <c r="D16" s="61"/>
      <c r="E16" s="61"/>
      <c r="F16" s="61"/>
      <c r="G16" s="61"/>
    </row>
    <row r="17" spans="1:16" s="29" customFormat="1" ht="30" hidden="1" customHeight="1" x14ac:dyDescent="0.25">
      <c r="A17" s="17" t="s">
        <v>50</v>
      </c>
      <c r="B17" s="54"/>
      <c r="C17" s="102"/>
      <c r="D17" s="61">
        <f>D18+D19+D20+D21</f>
        <v>0</v>
      </c>
      <c r="E17" s="61"/>
      <c r="F17" s="61"/>
      <c r="G17" s="61"/>
    </row>
    <row r="18" spans="1:16" s="29" customFormat="1" ht="30" hidden="1" x14ac:dyDescent="0.25">
      <c r="A18" s="17" t="s">
        <v>51</v>
      </c>
      <c r="B18" s="54"/>
      <c r="C18" s="102"/>
      <c r="D18" s="61"/>
      <c r="E18" s="61"/>
      <c r="F18" s="61"/>
      <c r="G18" s="61"/>
    </row>
    <row r="19" spans="1:16" s="29" customFormat="1" ht="30" hidden="1" x14ac:dyDescent="0.25">
      <c r="A19" s="17" t="s">
        <v>52</v>
      </c>
      <c r="B19" s="54"/>
      <c r="C19" s="102"/>
      <c r="D19" s="61"/>
      <c r="E19" s="61"/>
      <c r="F19" s="61"/>
      <c r="G19" s="61"/>
    </row>
    <row r="20" spans="1:16" s="29" customFormat="1" ht="45" hidden="1" x14ac:dyDescent="0.25">
      <c r="A20" s="17" t="s">
        <v>54</v>
      </c>
      <c r="B20" s="54"/>
      <c r="C20" s="102"/>
      <c r="D20" s="61"/>
      <c r="E20" s="61"/>
      <c r="F20" s="61"/>
      <c r="G20" s="61"/>
    </row>
    <row r="21" spans="1:16" s="29" customFormat="1" ht="30" hidden="1" x14ac:dyDescent="0.25">
      <c r="A21" s="17" t="s">
        <v>53</v>
      </c>
      <c r="B21" s="54"/>
      <c r="C21" s="102"/>
      <c r="D21" s="61"/>
      <c r="E21" s="61"/>
      <c r="F21" s="61"/>
      <c r="G21" s="61"/>
    </row>
    <row r="22" spans="1:16" s="29" customFormat="1" ht="30" hidden="1" x14ac:dyDescent="0.25">
      <c r="A22" s="17" t="s">
        <v>65</v>
      </c>
      <c r="B22" s="54"/>
      <c r="C22" s="102"/>
      <c r="D22" s="61">
        <f>D23+D24+D25+D26+D27</f>
        <v>0</v>
      </c>
      <c r="E22" s="61"/>
      <c r="F22" s="61"/>
      <c r="G22" s="61"/>
    </row>
    <row r="23" spans="1:16" s="29" customFormat="1" ht="30" hidden="1" x14ac:dyDescent="0.25">
      <c r="A23" s="17" t="s">
        <v>66</v>
      </c>
      <c r="B23" s="54"/>
      <c r="C23" s="102"/>
      <c r="D23" s="61"/>
      <c r="E23" s="61"/>
      <c r="F23" s="61"/>
      <c r="G23" s="61"/>
    </row>
    <row r="24" spans="1:16" s="29" customFormat="1" ht="45" hidden="1" x14ac:dyDescent="0.25">
      <c r="A24" s="17" t="s">
        <v>67</v>
      </c>
      <c r="B24" s="54"/>
      <c r="C24" s="102"/>
      <c r="D24" s="61"/>
      <c r="E24" s="61"/>
      <c r="F24" s="61"/>
      <c r="G24" s="61"/>
    </row>
    <row r="25" spans="1:16" s="29" customFormat="1" ht="45" hidden="1" x14ac:dyDescent="0.25">
      <c r="A25" s="17" t="s">
        <v>68</v>
      </c>
      <c r="B25" s="54"/>
      <c r="C25" s="102"/>
      <c r="D25" s="61"/>
      <c r="E25" s="61"/>
      <c r="F25" s="61"/>
      <c r="G25" s="61"/>
    </row>
    <row r="26" spans="1:16" s="29" customFormat="1" ht="30" hidden="1" x14ac:dyDescent="0.25">
      <c r="A26" s="17" t="s">
        <v>69</v>
      </c>
      <c r="B26" s="54"/>
      <c r="C26" s="102"/>
      <c r="D26" s="61"/>
      <c r="E26" s="61"/>
      <c r="F26" s="61"/>
      <c r="G26" s="61"/>
    </row>
    <row r="27" spans="1:16" s="29" customFormat="1" ht="30" hidden="1" x14ac:dyDescent="0.25">
      <c r="A27" s="17" t="s">
        <v>70</v>
      </c>
      <c r="B27" s="54"/>
      <c r="C27" s="102"/>
      <c r="D27" s="61"/>
      <c r="E27" s="61"/>
      <c r="F27" s="61"/>
      <c r="G27" s="61"/>
    </row>
    <row r="28" spans="1:16" s="29" customFormat="1" ht="30" hidden="1" x14ac:dyDescent="0.25">
      <c r="A28" s="17" t="s">
        <v>71</v>
      </c>
      <c r="B28" s="54"/>
      <c r="C28" s="102"/>
      <c r="D28" s="61"/>
      <c r="E28" s="61"/>
      <c r="F28" s="61"/>
      <c r="G28" s="61"/>
    </row>
    <row r="29" spans="1:16" s="29" customFormat="1" ht="30" hidden="1" x14ac:dyDescent="0.25">
      <c r="A29" s="17" t="s">
        <v>72</v>
      </c>
      <c r="B29" s="54"/>
      <c r="C29" s="102"/>
      <c r="D29" s="55"/>
      <c r="E29" s="61"/>
      <c r="F29" s="61"/>
      <c r="G29" s="61"/>
    </row>
    <row r="30" spans="1:16" s="29" customFormat="1" ht="30" hidden="1" x14ac:dyDescent="0.25">
      <c r="A30" s="17" t="s">
        <v>73</v>
      </c>
      <c r="B30" s="54"/>
      <c r="C30" s="102"/>
      <c r="D30" s="55"/>
      <c r="E30" s="61"/>
      <c r="F30" s="61"/>
      <c r="G30" s="61"/>
    </row>
    <row r="31" spans="1:16" s="29" customFormat="1" x14ac:dyDescent="0.25">
      <c r="A31" s="17" t="s">
        <v>74</v>
      </c>
      <c r="B31" s="54"/>
      <c r="C31" s="102"/>
      <c r="D31" s="61">
        <v>27000</v>
      </c>
      <c r="E31" s="61"/>
      <c r="F31" s="61"/>
      <c r="G31" s="61"/>
      <c r="I31" s="131"/>
      <c r="J31" s="131"/>
      <c r="K31" s="131"/>
      <c r="L31" s="131"/>
      <c r="M31" s="131"/>
      <c r="N31" s="131"/>
      <c r="O31" s="131"/>
      <c r="P31" s="131"/>
    </row>
    <row r="32" spans="1:16" s="29" customFormat="1" x14ac:dyDescent="0.25">
      <c r="A32" s="24" t="s">
        <v>39</v>
      </c>
      <c r="B32" s="8"/>
      <c r="C32" s="102"/>
      <c r="D32" s="61"/>
      <c r="E32" s="61"/>
      <c r="F32" s="61"/>
      <c r="G32" s="61"/>
    </row>
    <row r="33" spans="1:7" s="29" customFormat="1" hidden="1" x14ac:dyDescent="0.25">
      <c r="A33" s="94" t="s">
        <v>48</v>
      </c>
      <c r="B33" s="8"/>
      <c r="C33" s="102"/>
      <c r="D33" s="61"/>
      <c r="E33" s="61"/>
      <c r="F33" s="61"/>
      <c r="G33" s="61"/>
    </row>
    <row r="34" spans="1:7" s="29" customFormat="1" ht="15.75" customHeight="1" x14ac:dyDescent="0.25">
      <c r="A34" s="97" t="s">
        <v>40</v>
      </c>
      <c r="B34" s="8"/>
      <c r="C34" s="102"/>
      <c r="D34" s="61"/>
      <c r="E34" s="61"/>
      <c r="F34" s="61"/>
      <c r="G34" s="61"/>
    </row>
    <row r="35" spans="1:7" s="29" customFormat="1" ht="17.25" hidden="1" customHeight="1" x14ac:dyDescent="0.25">
      <c r="A35" s="95" t="s">
        <v>59</v>
      </c>
      <c r="B35" s="8"/>
      <c r="C35" s="102"/>
      <c r="D35" s="61"/>
      <c r="E35" s="61"/>
      <c r="F35" s="61"/>
      <c r="G35" s="61"/>
    </row>
    <row r="36" spans="1:7" s="29" customFormat="1" x14ac:dyDescent="0.25">
      <c r="A36" s="18" t="s">
        <v>56</v>
      </c>
      <c r="B36" s="8"/>
      <c r="C36" s="102"/>
      <c r="D36" s="55">
        <f>D15+D32*3.2+D34</f>
        <v>27000</v>
      </c>
      <c r="E36" s="61"/>
      <c r="F36" s="61"/>
      <c r="G36" s="61"/>
    </row>
    <row r="37" spans="1:7" s="29" customFormat="1" x14ac:dyDescent="0.25">
      <c r="A37" s="89" t="s">
        <v>42</v>
      </c>
      <c r="B37" s="61"/>
      <c r="C37" s="61"/>
      <c r="D37" s="61"/>
      <c r="E37" s="61"/>
      <c r="F37" s="61"/>
      <c r="G37" s="61"/>
    </row>
    <row r="38" spans="1:7" s="29" customFormat="1" x14ac:dyDescent="0.25">
      <c r="A38" s="41" t="s">
        <v>24</v>
      </c>
      <c r="B38" s="61"/>
      <c r="C38" s="61"/>
      <c r="D38" s="61">
        <v>136</v>
      </c>
      <c r="E38" s="61"/>
      <c r="F38" s="61"/>
      <c r="G38" s="61"/>
    </row>
    <row r="39" spans="1:7" s="29" customFormat="1" x14ac:dyDescent="0.25">
      <c r="A39" s="41" t="s">
        <v>18</v>
      </c>
      <c r="B39" s="61"/>
      <c r="C39" s="61"/>
      <c r="D39" s="61">
        <v>1689</v>
      </c>
      <c r="E39" s="61"/>
      <c r="F39" s="61"/>
      <c r="G39" s="61"/>
    </row>
    <row r="40" spans="1:7" s="29" customFormat="1" ht="30" x14ac:dyDescent="0.25">
      <c r="A40" s="41" t="s">
        <v>60</v>
      </c>
      <c r="B40" s="61"/>
      <c r="C40" s="61"/>
      <c r="D40" s="61">
        <v>960</v>
      </c>
      <c r="E40" s="61"/>
      <c r="F40" s="61"/>
      <c r="G40" s="61"/>
    </row>
    <row r="41" spans="1:7" s="29" customFormat="1" ht="30" x14ac:dyDescent="0.25">
      <c r="A41" s="41" t="s">
        <v>61</v>
      </c>
      <c r="B41" s="61"/>
      <c r="C41" s="61"/>
      <c r="D41" s="61">
        <v>2400</v>
      </c>
      <c r="E41" s="61"/>
      <c r="F41" s="61"/>
      <c r="G41" s="61"/>
    </row>
    <row r="42" spans="1:7" s="29" customFormat="1" x14ac:dyDescent="0.25">
      <c r="A42" s="41" t="s">
        <v>27</v>
      </c>
      <c r="B42" s="61"/>
      <c r="C42" s="61"/>
      <c r="D42" s="61">
        <v>2002</v>
      </c>
      <c r="E42" s="61"/>
      <c r="F42" s="61"/>
      <c r="G42" s="61"/>
    </row>
    <row r="43" spans="1:7" s="29" customFormat="1" x14ac:dyDescent="0.25">
      <c r="A43" s="41" t="s">
        <v>26</v>
      </c>
      <c r="B43" s="61"/>
      <c r="C43" s="61"/>
      <c r="D43" s="61">
        <v>0</v>
      </c>
      <c r="E43" s="61"/>
      <c r="F43" s="61"/>
      <c r="G43" s="61"/>
    </row>
    <row r="44" spans="1:7" s="29" customFormat="1" x14ac:dyDescent="0.25">
      <c r="A44" s="52" t="s">
        <v>8</v>
      </c>
      <c r="B44" s="39"/>
      <c r="C44" s="91"/>
      <c r="D44" s="55"/>
      <c r="E44" s="55"/>
      <c r="F44" s="55"/>
      <c r="G44" s="55"/>
    </row>
    <row r="45" spans="1:7" s="29" customFormat="1" x14ac:dyDescent="0.25">
      <c r="A45" s="21" t="s">
        <v>45</v>
      </c>
      <c r="B45" s="39"/>
      <c r="C45" s="91"/>
      <c r="D45" s="55"/>
      <c r="E45" s="55"/>
      <c r="F45" s="55"/>
      <c r="G45" s="55"/>
    </row>
    <row r="46" spans="1:7" s="29" customFormat="1" x14ac:dyDescent="0.25">
      <c r="A46" s="44" t="s">
        <v>35</v>
      </c>
      <c r="B46" s="39">
        <v>330</v>
      </c>
      <c r="C46" s="91"/>
      <c r="D46" s="61">
        <v>190</v>
      </c>
      <c r="E46" s="40">
        <v>5</v>
      </c>
      <c r="F46" s="61">
        <f>ROUND(G46/B46,0)</f>
        <v>3</v>
      </c>
      <c r="G46" s="61">
        <f>ROUND(D46*E46,0)</f>
        <v>950</v>
      </c>
    </row>
    <row r="47" spans="1:7" s="29" customFormat="1" x14ac:dyDescent="0.25">
      <c r="A47" s="50" t="s">
        <v>9</v>
      </c>
      <c r="B47" s="42"/>
      <c r="C47" s="91"/>
      <c r="D47" s="67">
        <f>D46</f>
        <v>190</v>
      </c>
      <c r="E47" s="83">
        <f>G47/D47</f>
        <v>5</v>
      </c>
      <c r="F47" s="67">
        <f>F46</f>
        <v>3</v>
      </c>
      <c r="G47" s="67">
        <f>G46</f>
        <v>950</v>
      </c>
    </row>
    <row r="48" spans="1:7" s="29" customFormat="1" x14ac:dyDescent="0.25">
      <c r="A48" s="21" t="s">
        <v>20</v>
      </c>
      <c r="B48" s="39"/>
      <c r="C48" s="91"/>
      <c r="D48" s="67"/>
      <c r="E48" s="83"/>
      <c r="F48" s="67"/>
      <c r="G48" s="67"/>
    </row>
    <row r="49" spans="1:93" s="29" customFormat="1" x14ac:dyDescent="0.25">
      <c r="A49" s="28" t="s">
        <v>12</v>
      </c>
      <c r="B49" s="39">
        <v>240</v>
      </c>
      <c r="C49" s="91"/>
      <c r="D49" s="61">
        <v>600</v>
      </c>
      <c r="E49" s="40">
        <v>8</v>
      </c>
      <c r="F49" s="61">
        <f>ROUND(G49/B49,0)</f>
        <v>20</v>
      </c>
      <c r="G49" s="61">
        <f>ROUND(D49*E49,0)</f>
        <v>4800</v>
      </c>
    </row>
    <row r="50" spans="1:93" s="29" customFormat="1" ht="15.75" thickBot="1" x14ac:dyDescent="0.3">
      <c r="A50" s="86" t="s">
        <v>47</v>
      </c>
      <c r="B50" s="114"/>
      <c r="C50" s="115"/>
      <c r="D50" s="116">
        <f>D49</f>
        <v>600</v>
      </c>
      <c r="E50" s="117">
        <f t="shared" ref="E50:G50" si="0">E49</f>
        <v>8</v>
      </c>
      <c r="F50" s="116">
        <f t="shared" si="0"/>
        <v>20</v>
      </c>
      <c r="G50" s="116">
        <f t="shared" si="0"/>
        <v>4800</v>
      </c>
    </row>
    <row r="51" spans="1:93" s="29" customFormat="1" ht="14.25" customHeight="1" thickBot="1" x14ac:dyDescent="0.3">
      <c r="A51" s="124" t="s">
        <v>36</v>
      </c>
      <c r="B51" s="125"/>
      <c r="C51" s="126"/>
      <c r="D51" s="127">
        <f>D47+D50</f>
        <v>790</v>
      </c>
      <c r="E51" s="128">
        <f>G51/D51</f>
        <v>7.2784810126582276</v>
      </c>
      <c r="F51" s="127">
        <f>F47+F49</f>
        <v>23</v>
      </c>
      <c r="G51" s="129">
        <f t="shared" ref="G51" si="1">G47+G49</f>
        <v>5750</v>
      </c>
    </row>
    <row r="52" spans="1:93" s="43" customFormat="1" ht="15.75" customHeight="1" thickBot="1" x14ac:dyDescent="0.3">
      <c r="A52" s="120" t="s">
        <v>10</v>
      </c>
      <c r="B52" s="121"/>
      <c r="C52" s="122"/>
      <c r="D52" s="121"/>
      <c r="E52" s="121"/>
      <c r="F52" s="121"/>
      <c r="G52" s="123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29"/>
      <c r="AP52" s="29"/>
      <c r="AQ52" s="29"/>
      <c r="AR52" s="29"/>
      <c r="AS52" s="29"/>
      <c r="AT52" s="29"/>
      <c r="AU52" s="29"/>
      <c r="AV52" s="29"/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</row>
  </sheetData>
  <mergeCells count="8">
    <mergeCell ref="I31:P31"/>
    <mergeCell ref="A2:G2"/>
    <mergeCell ref="D4:D6"/>
    <mergeCell ref="B4:B6"/>
    <mergeCell ref="G4:G6"/>
    <mergeCell ref="E4:E6"/>
    <mergeCell ref="F4:F6"/>
    <mergeCell ref="C4:C6"/>
  </mergeCells>
  <pageMargins left="0.39370078740157483" right="0" top="0.31496062992125984" bottom="0.35433070866141736" header="0" footer="0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61"/>
  <sheetViews>
    <sheetView view="pageBreakPreview" zoomScale="80" zoomScaleNormal="90" zoomScaleSheetLayoutView="80" workbookViewId="0">
      <selection activeCell="A75" sqref="A75"/>
    </sheetView>
  </sheetViews>
  <sheetFormatPr defaultColWidth="11.42578125" defaultRowHeight="15" x14ac:dyDescent="0.25"/>
  <cols>
    <col min="1" max="1" width="46.140625" style="4" customWidth="1"/>
    <col min="2" max="2" width="10.7109375" style="4" customWidth="1"/>
    <col min="3" max="3" width="15.42578125" style="4" customWidth="1"/>
    <col min="4" max="4" width="12.5703125" style="4" customWidth="1"/>
    <col min="5" max="5" width="10.140625" style="4" customWidth="1"/>
    <col min="6" max="6" width="11" style="4" customWidth="1"/>
    <col min="7" max="7" width="10.85546875" style="4" customWidth="1"/>
    <col min="8" max="16384" width="11.42578125" style="4"/>
  </cols>
  <sheetData>
    <row r="1" spans="1:7" s="1" customFormat="1" ht="15.75" x14ac:dyDescent="0.25"/>
    <row r="2" spans="1:7" s="1" customFormat="1" ht="31.5" customHeight="1" x14ac:dyDescent="0.25">
      <c r="A2" s="132" t="s">
        <v>86</v>
      </c>
      <c r="B2" s="132"/>
      <c r="C2" s="132"/>
      <c r="D2" s="132"/>
      <c r="E2" s="132"/>
      <c r="F2" s="132"/>
      <c r="G2" s="132"/>
    </row>
    <row r="3" spans="1:7" ht="15.75" thickBot="1" x14ac:dyDescent="0.3"/>
    <row r="4" spans="1:7" ht="31.5" customHeight="1" x14ac:dyDescent="0.3">
      <c r="A4" s="34" t="s">
        <v>84</v>
      </c>
      <c r="B4" s="133" t="s">
        <v>1</v>
      </c>
      <c r="C4" s="133" t="s">
        <v>85</v>
      </c>
      <c r="D4" s="142" t="s">
        <v>83</v>
      </c>
      <c r="E4" s="139" t="s">
        <v>0</v>
      </c>
      <c r="F4" s="133" t="s">
        <v>2</v>
      </c>
      <c r="G4" s="136" t="s">
        <v>3</v>
      </c>
    </row>
    <row r="5" spans="1:7" ht="30.75" customHeight="1" x14ac:dyDescent="0.3">
      <c r="A5" s="35"/>
      <c r="B5" s="134"/>
      <c r="C5" s="134"/>
      <c r="D5" s="143"/>
      <c r="E5" s="140"/>
      <c r="F5" s="134"/>
      <c r="G5" s="137"/>
    </row>
    <row r="6" spans="1:7" ht="31.5" customHeight="1" thickBot="1" x14ac:dyDescent="0.3">
      <c r="A6" s="36" t="s">
        <v>4</v>
      </c>
      <c r="B6" s="135"/>
      <c r="C6" s="135"/>
      <c r="D6" s="144"/>
      <c r="E6" s="141"/>
      <c r="F6" s="135"/>
      <c r="G6" s="138"/>
    </row>
    <row r="7" spans="1:7" ht="15.75" thickBot="1" x14ac:dyDescent="0.3">
      <c r="A7" s="37">
        <v>1</v>
      </c>
      <c r="B7" s="104">
        <v>2</v>
      </c>
      <c r="C7" s="104">
        <v>3</v>
      </c>
      <c r="D7" s="47">
        <v>4</v>
      </c>
      <c r="E7" s="47">
        <v>5</v>
      </c>
      <c r="F7" s="47">
        <v>6</v>
      </c>
      <c r="G7" s="47">
        <v>7</v>
      </c>
    </row>
    <row r="8" spans="1:7" ht="29.25" x14ac:dyDescent="0.25">
      <c r="A8" s="90" t="s">
        <v>31</v>
      </c>
      <c r="B8" s="112"/>
      <c r="C8" s="112"/>
      <c r="D8" s="59"/>
      <c r="E8" s="59"/>
      <c r="F8" s="59"/>
      <c r="G8" s="59"/>
    </row>
    <row r="9" spans="1:7" ht="21" customHeight="1" x14ac:dyDescent="0.25">
      <c r="A9" s="10" t="s">
        <v>5</v>
      </c>
      <c r="B9" s="9"/>
      <c r="C9" s="9"/>
      <c r="D9" s="46"/>
      <c r="E9" s="46"/>
      <c r="F9" s="46"/>
      <c r="G9" s="46"/>
    </row>
    <row r="10" spans="1:7" x14ac:dyDescent="0.25">
      <c r="A10" s="11" t="s">
        <v>28</v>
      </c>
      <c r="B10" s="9">
        <v>340</v>
      </c>
      <c r="C10" s="9"/>
      <c r="D10" s="46">
        <v>480</v>
      </c>
      <c r="E10" s="56">
        <v>11</v>
      </c>
      <c r="F10" s="48">
        <f>ROUND(G10/B10,0)</f>
        <v>16</v>
      </c>
      <c r="G10" s="46">
        <f>ROUND(D10*E10,0)</f>
        <v>5280</v>
      </c>
    </row>
    <row r="11" spans="1:7" x14ac:dyDescent="0.25">
      <c r="A11" s="11" t="s">
        <v>22</v>
      </c>
      <c r="B11" s="9">
        <v>340</v>
      </c>
      <c r="C11" s="9"/>
      <c r="D11" s="46">
        <v>480</v>
      </c>
      <c r="E11" s="56">
        <v>6.1</v>
      </c>
      <c r="F11" s="48">
        <f>ROUND(G11/B11,0)</f>
        <v>9</v>
      </c>
      <c r="G11" s="46">
        <f>ROUND(D11*E11,0)</f>
        <v>2928</v>
      </c>
    </row>
    <row r="12" spans="1:7" x14ac:dyDescent="0.25">
      <c r="A12" s="15" t="s">
        <v>6</v>
      </c>
      <c r="B12" s="12"/>
      <c r="C12" s="12"/>
      <c r="D12" s="45">
        <f>D10+D11</f>
        <v>960</v>
      </c>
      <c r="E12" s="70">
        <f>G12/D12</f>
        <v>8.5500000000000007</v>
      </c>
      <c r="F12" s="53">
        <f>F10+F11</f>
        <v>25</v>
      </c>
      <c r="G12" s="45">
        <f>G10+G11</f>
        <v>8208</v>
      </c>
    </row>
    <row r="13" spans="1:7" x14ac:dyDescent="0.25">
      <c r="A13" s="16" t="s">
        <v>7</v>
      </c>
      <c r="B13" s="46"/>
      <c r="C13" s="46"/>
      <c r="D13" s="46"/>
      <c r="E13" s="46"/>
      <c r="F13" s="46"/>
      <c r="G13" s="46"/>
    </row>
    <row r="14" spans="1:7" ht="28.5" x14ac:dyDescent="0.25">
      <c r="A14" s="82" t="s">
        <v>43</v>
      </c>
      <c r="B14" s="46"/>
      <c r="C14" s="46"/>
      <c r="D14" s="46"/>
      <c r="E14" s="46"/>
      <c r="F14" s="46"/>
      <c r="G14" s="46"/>
    </row>
    <row r="15" spans="1:7" ht="30" x14ac:dyDescent="0.25">
      <c r="A15" s="17" t="s">
        <v>38</v>
      </c>
      <c r="B15" s="46"/>
      <c r="C15" s="46"/>
      <c r="D15" s="7">
        <f>D16+D17+D18+D19</f>
        <v>6166</v>
      </c>
      <c r="E15" s="46"/>
      <c r="F15" s="46"/>
      <c r="G15" s="46"/>
    </row>
    <row r="16" spans="1:7" x14ac:dyDescent="0.25">
      <c r="A16" s="17" t="s">
        <v>49</v>
      </c>
      <c r="B16" s="45"/>
      <c r="C16" s="45"/>
      <c r="D16" s="46"/>
      <c r="E16" s="46"/>
      <c r="F16" s="46"/>
      <c r="G16" s="46"/>
    </row>
    <row r="17" spans="1:10" ht="30" x14ac:dyDescent="0.25">
      <c r="A17" s="17" t="s">
        <v>62</v>
      </c>
      <c r="B17" s="45"/>
      <c r="C17" s="45"/>
      <c r="D17" s="46"/>
      <c r="E17" s="46"/>
      <c r="F17" s="46"/>
      <c r="G17" s="46"/>
    </row>
    <row r="18" spans="1:10" ht="30" x14ac:dyDescent="0.25">
      <c r="A18" s="17" t="s">
        <v>63</v>
      </c>
      <c r="B18" s="45"/>
      <c r="C18" s="45"/>
      <c r="D18" s="46">
        <v>240</v>
      </c>
      <c r="E18" s="46"/>
      <c r="F18" s="46"/>
      <c r="G18" s="46"/>
    </row>
    <row r="19" spans="1:10" x14ac:dyDescent="0.25">
      <c r="A19" s="17" t="s">
        <v>64</v>
      </c>
      <c r="B19" s="45"/>
      <c r="C19" s="45"/>
      <c r="D19" s="46">
        <v>5926</v>
      </c>
      <c r="E19" s="46"/>
      <c r="F19" s="46"/>
      <c r="G19" s="46"/>
      <c r="I19" s="99"/>
    </row>
    <row r="20" spans="1:10" x14ac:dyDescent="0.25">
      <c r="A20" s="24" t="s">
        <v>39</v>
      </c>
      <c r="B20" s="46"/>
      <c r="C20" s="46"/>
      <c r="D20" s="7">
        <v>34000</v>
      </c>
      <c r="E20" s="46"/>
      <c r="F20" s="46"/>
      <c r="G20" s="46"/>
    </row>
    <row r="21" spans="1:10" x14ac:dyDescent="0.25">
      <c r="A21" s="94" t="s">
        <v>48</v>
      </c>
      <c r="B21" s="46"/>
      <c r="C21" s="46"/>
      <c r="D21" s="7"/>
      <c r="E21" s="46"/>
      <c r="F21" s="46"/>
      <c r="G21" s="46"/>
    </row>
    <row r="22" spans="1:10" x14ac:dyDescent="0.25">
      <c r="A22" s="18" t="s">
        <v>44</v>
      </c>
      <c r="B22" s="46"/>
      <c r="C22" s="46"/>
      <c r="D22" s="8">
        <f>D15+ROUND(D20*3.2,0)</f>
        <v>114966</v>
      </c>
      <c r="E22" s="46"/>
      <c r="F22" s="46"/>
      <c r="G22" s="46"/>
      <c r="J22" s="100"/>
    </row>
    <row r="23" spans="1:10" x14ac:dyDescent="0.25">
      <c r="A23" s="16" t="s">
        <v>57</v>
      </c>
      <c r="B23" s="8"/>
      <c r="C23" s="102"/>
      <c r="D23" s="61"/>
      <c r="E23" s="46"/>
      <c r="F23" s="46"/>
      <c r="G23" s="46"/>
      <c r="J23" s="100"/>
    </row>
    <row r="24" spans="1:10" x14ac:dyDescent="0.25">
      <c r="A24" s="17" t="s">
        <v>41</v>
      </c>
      <c r="B24" s="8"/>
      <c r="C24" s="102"/>
      <c r="D24" s="61">
        <f>D25+D26+D31+D37+D38+D39+D40</f>
        <v>11598</v>
      </c>
      <c r="E24" s="46"/>
      <c r="F24" s="46"/>
      <c r="G24" s="46"/>
      <c r="J24" s="100"/>
    </row>
    <row r="25" spans="1:10" x14ac:dyDescent="0.25">
      <c r="A25" s="17" t="s">
        <v>49</v>
      </c>
      <c r="B25" s="8"/>
      <c r="C25" s="102"/>
      <c r="D25" s="61"/>
      <c r="E25" s="46"/>
      <c r="F25" s="46"/>
      <c r="G25" s="46"/>
      <c r="J25" s="100"/>
    </row>
    <row r="26" spans="1:10" ht="30" x14ac:dyDescent="0.25">
      <c r="A26" s="17" t="s">
        <v>50</v>
      </c>
      <c r="B26" s="8"/>
      <c r="C26" s="54"/>
      <c r="D26" s="61">
        <f>D27+D28+D29+D30</f>
        <v>3594</v>
      </c>
      <c r="E26" s="46"/>
      <c r="F26" s="46"/>
      <c r="G26" s="46"/>
      <c r="J26" s="100"/>
    </row>
    <row r="27" spans="1:10" ht="30" x14ac:dyDescent="0.25">
      <c r="A27" s="17" t="s">
        <v>51</v>
      </c>
      <c r="B27" s="8"/>
      <c r="C27" s="46">
        <v>2004</v>
      </c>
      <c r="D27" s="46">
        <v>2404</v>
      </c>
      <c r="E27" s="46"/>
      <c r="F27" s="46"/>
      <c r="G27" s="46"/>
      <c r="J27" s="100"/>
    </row>
    <row r="28" spans="1:10" ht="30" x14ac:dyDescent="0.25">
      <c r="A28" s="17" t="s">
        <v>52</v>
      </c>
      <c r="B28" s="8"/>
      <c r="C28" s="45"/>
      <c r="D28" s="46">
        <v>541</v>
      </c>
      <c r="E28" s="46"/>
      <c r="F28" s="46"/>
      <c r="G28" s="46"/>
      <c r="J28" s="100"/>
    </row>
    <row r="29" spans="1:10" ht="45" x14ac:dyDescent="0.25">
      <c r="A29" s="17" t="s">
        <v>54</v>
      </c>
      <c r="B29" s="8"/>
      <c r="C29" s="45"/>
      <c r="D29" s="46">
        <v>0</v>
      </c>
      <c r="E29" s="46"/>
      <c r="F29" s="46"/>
      <c r="G29" s="46"/>
      <c r="J29" s="100"/>
    </row>
    <row r="30" spans="1:10" ht="30" x14ac:dyDescent="0.25">
      <c r="A30" s="17" t="s">
        <v>53</v>
      </c>
      <c r="B30" s="8"/>
      <c r="C30" s="46">
        <v>73</v>
      </c>
      <c r="D30" s="46">
        <v>649</v>
      </c>
      <c r="E30" s="46"/>
      <c r="F30" s="46"/>
      <c r="G30" s="46"/>
      <c r="J30" s="100"/>
    </row>
    <row r="31" spans="1:10" ht="45" x14ac:dyDescent="0.25">
      <c r="A31" s="17" t="s">
        <v>65</v>
      </c>
      <c r="B31" s="8"/>
      <c r="C31" s="54"/>
      <c r="D31" s="61">
        <f>D32+D33+D34+D35+D36</f>
        <v>8004</v>
      </c>
      <c r="E31" s="46"/>
      <c r="F31" s="46"/>
      <c r="G31" s="46"/>
      <c r="J31" s="100"/>
    </row>
    <row r="32" spans="1:10" ht="30" x14ac:dyDescent="0.25">
      <c r="A32" s="17" t="s">
        <v>66</v>
      </c>
      <c r="B32" s="8"/>
      <c r="C32" s="45"/>
      <c r="D32" s="46">
        <v>150</v>
      </c>
      <c r="E32" s="46"/>
      <c r="F32" s="46"/>
      <c r="G32" s="46"/>
      <c r="J32" s="100"/>
    </row>
    <row r="33" spans="1:10" ht="60" x14ac:dyDescent="0.25">
      <c r="A33" s="17" t="s">
        <v>67</v>
      </c>
      <c r="B33" s="8"/>
      <c r="C33" s="46">
        <v>3180</v>
      </c>
      <c r="D33" s="46">
        <v>6754</v>
      </c>
      <c r="E33" s="46"/>
      <c r="F33" s="46"/>
      <c r="G33" s="46"/>
      <c r="J33" s="100"/>
    </row>
    <row r="34" spans="1:10" ht="45" x14ac:dyDescent="0.25">
      <c r="A34" s="17" t="s">
        <v>68</v>
      </c>
      <c r="B34" s="8"/>
      <c r="C34" s="46">
        <v>1100</v>
      </c>
      <c r="D34" s="46">
        <v>1100</v>
      </c>
      <c r="E34" s="46"/>
      <c r="F34" s="46"/>
      <c r="G34" s="46"/>
      <c r="J34" s="100"/>
    </row>
    <row r="35" spans="1:10" ht="30" x14ac:dyDescent="0.25">
      <c r="A35" s="17" t="s">
        <v>69</v>
      </c>
      <c r="B35" s="8"/>
      <c r="C35" s="46"/>
      <c r="D35" s="46"/>
      <c r="E35" s="46"/>
      <c r="F35" s="46"/>
      <c r="G35" s="46"/>
      <c r="J35" s="100"/>
    </row>
    <row r="36" spans="1:10" ht="30" x14ac:dyDescent="0.25">
      <c r="A36" s="17" t="s">
        <v>70</v>
      </c>
      <c r="B36" s="8"/>
      <c r="C36" s="46"/>
      <c r="D36" s="46"/>
      <c r="E36" s="46"/>
      <c r="F36" s="46"/>
      <c r="G36" s="46"/>
      <c r="J36" s="100"/>
    </row>
    <row r="37" spans="1:10" ht="45" hidden="1" x14ac:dyDescent="0.25">
      <c r="A37" s="17" t="s">
        <v>71</v>
      </c>
      <c r="B37" s="8"/>
      <c r="C37" s="54"/>
      <c r="D37" s="61"/>
      <c r="E37" s="46"/>
      <c r="F37" s="46"/>
      <c r="G37" s="46"/>
      <c r="J37" s="100"/>
    </row>
    <row r="38" spans="1:10" ht="30" hidden="1" x14ac:dyDescent="0.25">
      <c r="A38" s="17" t="s">
        <v>72</v>
      </c>
      <c r="B38" s="8"/>
      <c r="C38" s="54"/>
      <c r="D38" s="61"/>
      <c r="E38" s="46"/>
      <c r="F38" s="46"/>
      <c r="G38" s="46"/>
      <c r="J38" s="100"/>
    </row>
    <row r="39" spans="1:10" ht="30" hidden="1" x14ac:dyDescent="0.25">
      <c r="A39" s="17" t="s">
        <v>73</v>
      </c>
      <c r="B39" s="8"/>
      <c r="C39" s="54"/>
      <c r="D39" s="61"/>
      <c r="E39" s="46"/>
      <c r="F39" s="46"/>
      <c r="G39" s="46"/>
      <c r="J39" s="100"/>
    </row>
    <row r="40" spans="1:10" hidden="1" x14ac:dyDescent="0.25">
      <c r="A40" s="17" t="s">
        <v>74</v>
      </c>
      <c r="B40" s="8"/>
      <c r="C40" s="54"/>
      <c r="D40" s="61"/>
      <c r="E40" s="46"/>
      <c r="F40" s="46"/>
      <c r="G40" s="46"/>
      <c r="J40" s="100"/>
    </row>
    <row r="41" spans="1:10" x14ac:dyDescent="0.25">
      <c r="A41" s="24" t="s">
        <v>39</v>
      </c>
      <c r="B41" s="8"/>
      <c r="C41" s="102"/>
      <c r="D41" s="61"/>
      <c r="E41" s="46"/>
      <c r="F41" s="46"/>
      <c r="G41" s="46"/>
      <c r="J41" s="100"/>
    </row>
    <row r="42" spans="1:10" hidden="1" x14ac:dyDescent="0.25">
      <c r="A42" s="94" t="s">
        <v>48</v>
      </c>
      <c r="B42" s="8"/>
      <c r="C42" s="102"/>
      <c r="D42" s="61"/>
      <c r="E42" s="46"/>
      <c r="F42" s="46"/>
      <c r="G42" s="46"/>
      <c r="J42" s="100"/>
    </row>
    <row r="43" spans="1:10" ht="30" x14ac:dyDescent="0.25">
      <c r="A43" s="24" t="s">
        <v>40</v>
      </c>
      <c r="B43" s="8"/>
      <c r="C43" s="102"/>
      <c r="D43" s="61">
        <v>8800</v>
      </c>
      <c r="E43" s="46"/>
      <c r="F43" s="46"/>
      <c r="G43" s="46"/>
      <c r="J43" s="100"/>
    </row>
    <row r="44" spans="1:10" ht="30" hidden="1" x14ac:dyDescent="0.25">
      <c r="A44" s="94" t="s">
        <v>59</v>
      </c>
      <c r="B44" s="8"/>
      <c r="C44" s="102"/>
      <c r="D44" s="61"/>
      <c r="E44" s="46"/>
      <c r="F44" s="46"/>
      <c r="G44" s="46"/>
      <c r="J44" s="100"/>
    </row>
    <row r="45" spans="1:10" x14ac:dyDescent="0.25">
      <c r="A45" s="18" t="s">
        <v>56</v>
      </c>
      <c r="B45" s="8"/>
      <c r="C45" s="102"/>
      <c r="D45" s="55">
        <f>D24+ROUND(D41*3.2,0)+D43</f>
        <v>20398</v>
      </c>
      <c r="E45" s="46"/>
      <c r="F45" s="46"/>
      <c r="G45" s="46"/>
      <c r="J45" s="100"/>
    </row>
    <row r="46" spans="1:10" s="32" customFormat="1" ht="18" customHeight="1" x14ac:dyDescent="0.25">
      <c r="A46" s="18" t="s">
        <v>55</v>
      </c>
      <c r="B46" s="46"/>
      <c r="C46" s="46"/>
      <c r="D46" s="45">
        <f>D22+D45</f>
        <v>135364</v>
      </c>
      <c r="E46" s="46"/>
      <c r="F46" s="46"/>
      <c r="G46" s="46"/>
    </row>
    <row r="47" spans="1:10" ht="15.75" x14ac:dyDescent="0.25">
      <c r="A47" s="80" t="s">
        <v>8</v>
      </c>
      <c r="B47" s="46"/>
      <c r="C47" s="46"/>
      <c r="D47" s="46"/>
      <c r="E47" s="46"/>
      <c r="F47" s="46"/>
      <c r="G47" s="46"/>
    </row>
    <row r="48" spans="1:10" x14ac:dyDescent="0.25">
      <c r="A48" s="21" t="s">
        <v>45</v>
      </c>
      <c r="B48" s="54"/>
      <c r="C48" s="54"/>
      <c r="D48" s="46"/>
      <c r="E48" s="48"/>
      <c r="F48" s="48"/>
      <c r="G48" s="46"/>
    </row>
    <row r="49" spans="1:7" x14ac:dyDescent="0.25">
      <c r="A49" s="44" t="s">
        <v>28</v>
      </c>
      <c r="B49" s="9">
        <v>300</v>
      </c>
      <c r="C49" s="9"/>
      <c r="D49" s="46">
        <v>20</v>
      </c>
      <c r="E49" s="56">
        <v>11</v>
      </c>
      <c r="F49" s="48">
        <f>ROUND(G49/B49,0)</f>
        <v>1</v>
      </c>
      <c r="G49" s="46">
        <f>ROUND(D49*E49,0)</f>
        <v>220</v>
      </c>
    </row>
    <row r="50" spans="1:7" x14ac:dyDescent="0.25">
      <c r="A50" s="52" t="s">
        <v>9</v>
      </c>
      <c r="B50" s="54"/>
      <c r="C50" s="54"/>
      <c r="D50" s="74">
        <f>D49</f>
        <v>20</v>
      </c>
      <c r="E50" s="79">
        <f>E49</f>
        <v>11</v>
      </c>
      <c r="F50" s="69">
        <f>F49</f>
        <v>1</v>
      </c>
      <c r="G50" s="73">
        <f>G49</f>
        <v>220</v>
      </c>
    </row>
    <row r="51" spans="1:7" x14ac:dyDescent="0.25">
      <c r="A51" s="21" t="s">
        <v>20</v>
      </c>
      <c r="B51" s="54"/>
      <c r="C51" s="54"/>
      <c r="D51" s="74"/>
      <c r="E51" s="79"/>
      <c r="F51" s="69"/>
      <c r="G51" s="73"/>
    </row>
    <row r="52" spans="1:7" x14ac:dyDescent="0.25">
      <c r="A52" s="14" t="s">
        <v>46</v>
      </c>
      <c r="B52" s="9">
        <v>240</v>
      </c>
      <c r="C52" s="9"/>
      <c r="D52" s="46">
        <v>790</v>
      </c>
      <c r="E52" s="56">
        <v>8</v>
      </c>
      <c r="F52" s="48">
        <f>ROUND(G52/B52,0)</f>
        <v>26</v>
      </c>
      <c r="G52" s="46">
        <f>ROUND(D52*E52,0)</f>
        <v>6320</v>
      </c>
    </row>
    <row r="53" spans="1:7" x14ac:dyDescent="0.25">
      <c r="A53" s="87" t="s">
        <v>47</v>
      </c>
      <c r="B53" s="20"/>
      <c r="C53" s="20"/>
      <c r="D53" s="88">
        <f>D52</f>
        <v>790</v>
      </c>
      <c r="E53" s="79">
        <f t="shared" ref="E53:G53" si="0">E52</f>
        <v>8</v>
      </c>
      <c r="F53" s="88">
        <f t="shared" si="0"/>
        <v>26</v>
      </c>
      <c r="G53" s="88">
        <f t="shared" si="0"/>
        <v>6320</v>
      </c>
    </row>
    <row r="54" spans="1:7" x14ac:dyDescent="0.25">
      <c r="A54" s="23" t="s">
        <v>36</v>
      </c>
      <c r="B54" s="19"/>
      <c r="C54" s="19"/>
      <c r="D54" s="75">
        <f>D50+D53</f>
        <v>810</v>
      </c>
      <c r="E54" s="70">
        <f>G54/D54</f>
        <v>8.0740740740740744</v>
      </c>
      <c r="F54" s="75">
        <f>F50+F53</f>
        <v>27</v>
      </c>
      <c r="G54" s="75">
        <f t="shared" ref="G54" si="1">G50+G53</f>
        <v>6540</v>
      </c>
    </row>
    <row r="55" spans="1:7" ht="18.75" customHeight="1" x14ac:dyDescent="0.25">
      <c r="A55" s="81" t="s">
        <v>29</v>
      </c>
      <c r="B55" s="30"/>
      <c r="C55" s="30"/>
      <c r="D55" s="45">
        <f>D56+D58</f>
        <v>5000</v>
      </c>
      <c r="E55" s="26"/>
      <c r="F55" s="30"/>
      <c r="G55" s="30"/>
    </row>
    <row r="56" spans="1:7" x14ac:dyDescent="0.25">
      <c r="A56" s="111" t="s">
        <v>78</v>
      </c>
      <c r="B56" s="106"/>
      <c r="C56" s="106"/>
      <c r="D56" s="11">
        <f>D57</f>
        <v>4995</v>
      </c>
      <c r="E56" s="11"/>
      <c r="F56" s="110"/>
      <c r="G56" s="106"/>
    </row>
    <row r="57" spans="1:7" x14ac:dyDescent="0.25">
      <c r="A57" s="107" t="s">
        <v>79</v>
      </c>
      <c r="B57" s="106"/>
      <c r="C57" s="106"/>
      <c r="D57" s="106">
        <v>4995</v>
      </c>
      <c r="E57" s="106"/>
      <c r="F57" s="106"/>
      <c r="G57" s="106"/>
    </row>
    <row r="58" spans="1:7" x14ac:dyDescent="0.25">
      <c r="A58" s="92" t="s">
        <v>80</v>
      </c>
      <c r="B58" s="106"/>
      <c r="C58" s="106"/>
      <c r="D58" s="106">
        <f>D59+D60</f>
        <v>5</v>
      </c>
      <c r="E58" s="106"/>
      <c r="F58" s="106"/>
      <c r="G58" s="106"/>
    </row>
    <row r="59" spans="1:7" ht="30" x14ac:dyDescent="0.25">
      <c r="A59" s="107" t="s">
        <v>81</v>
      </c>
      <c r="B59" s="106"/>
      <c r="C59" s="106"/>
      <c r="D59" s="106">
        <v>5</v>
      </c>
      <c r="E59" s="106"/>
      <c r="F59" s="106"/>
      <c r="G59" s="106"/>
    </row>
    <row r="60" spans="1:7" ht="15.75" thickBot="1" x14ac:dyDescent="0.3">
      <c r="A60" s="108" t="s">
        <v>82</v>
      </c>
      <c r="B60" s="109"/>
      <c r="C60" s="109"/>
      <c r="D60" s="109"/>
      <c r="E60" s="109"/>
      <c r="F60" s="109"/>
      <c r="G60" s="109"/>
    </row>
    <row r="61" spans="1:7" ht="15.75" thickBot="1" x14ac:dyDescent="0.3">
      <c r="A61" s="57" t="s">
        <v>10</v>
      </c>
      <c r="B61" s="58"/>
      <c r="C61" s="58"/>
      <c r="D61" s="76"/>
      <c r="E61" s="76"/>
      <c r="F61" s="76"/>
      <c r="G61" s="76"/>
    </row>
  </sheetData>
  <mergeCells count="7">
    <mergeCell ref="A2:G2"/>
    <mergeCell ref="B4:B6"/>
    <mergeCell ref="E4:E6"/>
    <mergeCell ref="F4:F6"/>
    <mergeCell ref="G4:G6"/>
    <mergeCell ref="C4:C6"/>
    <mergeCell ref="D4:D6"/>
  </mergeCells>
  <pageMargins left="0.39370078740157483" right="0" top="0.35433070866141736" bottom="0.35433070866141736" header="0" footer="0"/>
  <pageSetup paperSize="9" scale="5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Хабаровск-2</vt:lpstr>
      <vt:lpstr>Комсомольск</vt:lpstr>
      <vt:lpstr>Хабар рн</vt:lpstr>
      <vt:lpstr>Комсомольск!Заголовки_для_печати</vt:lpstr>
      <vt:lpstr>'Хабар рн'!Заголовки_для_печати</vt:lpstr>
      <vt:lpstr>'Хабаровск-2'!Заголовки_для_печати</vt:lpstr>
      <vt:lpstr>Комсомольск!Область_печати</vt:lpstr>
      <vt:lpstr>'Хабар рн'!Область_печати</vt:lpstr>
      <vt:lpstr>'Хабаровск-2'!Область_печати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212Slusareva</dc:creator>
  <cp:lastModifiedBy>Солод Ольга Геннадьевна</cp:lastModifiedBy>
  <cp:lastPrinted>2016-04-12T00:17:18Z</cp:lastPrinted>
  <dcterms:created xsi:type="dcterms:W3CDTF">2011-12-09T04:00:35Z</dcterms:created>
  <dcterms:modified xsi:type="dcterms:W3CDTF">2016-04-21T00:15:09Z</dcterms:modified>
</cp:coreProperties>
</file>