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7795" windowHeight="12090" tabRatio="599" activeTab="2"/>
  </bookViews>
  <sheets>
    <sheet name="ВМП план" sheetId="1" r:id="rId1"/>
    <sheet name="факт " sheetId="2" r:id="rId2"/>
    <sheet name="свод" sheetId="3" r:id="rId3"/>
    <sheet name="на печать" sheetId="6" r:id="rId4"/>
    <sheet name="Свод по МО" sheetId="7" r:id="rId5"/>
  </sheets>
  <externalReferences>
    <externalReference r:id="rId6"/>
    <externalReference r:id="rId7"/>
  </externalReferences>
  <definedNames>
    <definedName name="_xlnm._FilterDatabase" localSheetId="0" hidden="1">'ВМП план'!$A$6:$AN$44</definedName>
    <definedName name="_xlnm._FilterDatabase" localSheetId="3" hidden="1">'на печать'!$A$18:$T$76</definedName>
    <definedName name="_xlnm._FilterDatabase" localSheetId="2" hidden="1">свод!$A$8:$GW$8</definedName>
    <definedName name="_xlnm._FilterDatabase" localSheetId="4" hidden="1">'Свод по МО'!$B$2:$K$18</definedName>
    <definedName name="_xlnm._FilterDatabase" localSheetId="1" hidden="1">'факт '!$A$6:$AZ$6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'ВМП план'!$A:$H,'ВМП план'!$5:$7</definedName>
    <definedName name="_xlnm.Print_Titles" localSheetId="3">'на печать'!$15:$18</definedName>
    <definedName name="_xlnm.Print_Titles" localSheetId="2">свод!$D:$G,свод!$5:$8</definedName>
    <definedName name="_xlnm.Print_Titles" localSheetId="4">'Свод по МО'!$A:$C,'Свод по МО'!$1:$2</definedName>
    <definedName name="_xlnm.Print_Titles" localSheetId="1">'факт '!$A:$E,'факт '!$3:$6</definedName>
    <definedName name="_xlnm.Print_Area" localSheetId="0">'ВМП план'!$A$1:$AN$44</definedName>
    <definedName name="_xlnm.Print_Area" localSheetId="3">'на печать'!$A$1:$S$78</definedName>
    <definedName name="_xlnm.Print_Area" localSheetId="4">'Свод по МО'!$A$1:$O$18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GV189" i="3" l="1"/>
  <c r="GV188" i="3"/>
  <c r="GV187" i="3"/>
  <c r="GV186" i="3"/>
  <c r="GV185" i="3"/>
  <c r="GV184" i="3"/>
  <c r="GV181" i="3"/>
  <c r="GV178" i="3"/>
  <c r="GV177" i="3"/>
  <c r="GV176" i="3"/>
  <c r="GV175" i="3"/>
  <c r="GV174" i="3"/>
  <c r="GV173" i="3"/>
  <c r="GV172" i="3"/>
  <c r="GV167" i="3"/>
  <c r="GV164" i="3"/>
  <c r="GV163" i="3"/>
  <c r="GV160" i="3"/>
  <c r="GV157" i="3"/>
  <c r="GV156" i="3"/>
  <c r="GV155" i="3"/>
  <c r="GV154" i="3"/>
  <c r="GV153" i="3"/>
  <c r="GV152" i="3"/>
  <c r="GV151" i="3"/>
  <c r="GV150" i="3"/>
  <c r="GV149" i="3"/>
  <c r="GV146" i="3"/>
  <c r="GV143" i="3"/>
  <c r="GV139" i="3"/>
  <c r="GV133" i="3"/>
  <c r="GV123" i="3"/>
  <c r="GV119" i="3"/>
  <c r="GV116" i="3"/>
  <c r="GV115" i="3"/>
  <c r="GV112" i="3"/>
  <c r="GV111" i="3"/>
  <c r="GV110" i="3"/>
  <c r="GV109" i="3"/>
  <c r="GV108" i="3"/>
  <c r="GV106" i="3"/>
  <c r="GV103" i="3"/>
  <c r="GV102" i="3"/>
  <c r="GV101" i="3"/>
  <c r="GV100" i="3"/>
  <c r="GV99" i="3"/>
  <c r="GV97" i="3"/>
  <c r="GV96" i="3"/>
  <c r="GV95" i="3"/>
  <c r="GV92" i="3"/>
  <c r="GV91" i="3"/>
  <c r="GV89" i="3"/>
  <c r="GV88" i="3"/>
  <c r="GV87" i="3"/>
  <c r="GV86" i="3"/>
  <c r="GV85" i="3"/>
  <c r="GV84" i="3"/>
  <c r="GV83" i="3"/>
  <c r="GV82" i="3"/>
  <c r="GV81" i="3"/>
  <c r="GV80" i="3"/>
  <c r="GV79" i="3"/>
  <c r="GV78" i="3"/>
  <c r="GV77" i="3"/>
  <c r="GV76" i="3"/>
  <c r="GV74" i="3"/>
  <c r="GV73" i="3"/>
  <c r="GV67" i="3"/>
  <c r="GV66" i="3"/>
  <c r="GV63" i="3"/>
  <c r="GV62" i="3"/>
  <c r="GV60" i="3"/>
  <c r="GV59" i="3"/>
  <c r="GV57" i="3"/>
  <c r="GV56" i="3"/>
  <c r="GV55" i="3"/>
  <c r="GV54" i="3"/>
  <c r="GV53" i="3"/>
  <c r="GV52" i="3"/>
  <c r="GV51" i="3"/>
  <c r="GV47" i="3"/>
  <c r="GV46" i="3"/>
  <c r="GV45" i="3"/>
  <c r="GV44" i="3"/>
  <c r="GV43" i="3"/>
  <c r="GV42" i="3"/>
  <c r="GV41" i="3"/>
  <c r="GV36" i="3"/>
  <c r="GV35" i="3"/>
  <c r="GV34" i="3"/>
  <c r="GV33" i="3"/>
  <c r="GV30" i="3"/>
  <c r="GV29" i="3"/>
  <c r="GV26" i="3"/>
  <c r="GV25" i="3"/>
  <c r="GV23" i="3"/>
  <c r="GV22" i="3"/>
  <c r="GV21" i="3"/>
  <c r="GV18" i="3"/>
  <c r="GV17" i="3"/>
  <c r="GV15" i="3"/>
  <c r="GV11" i="3"/>
  <c r="GV12" i="3"/>
  <c r="GV13" i="3"/>
  <c r="GV10" i="3"/>
  <c r="K107" i="2" l="1"/>
  <c r="M82" i="6"/>
  <c r="P4" i="7" l="1"/>
  <c r="Q4" i="7"/>
  <c r="P5" i="7"/>
  <c r="Q5" i="7"/>
  <c r="P6" i="7"/>
  <c r="Q6" i="7"/>
  <c r="P7" i="7"/>
  <c r="Q7" i="7"/>
  <c r="P8" i="7"/>
  <c r="Q8" i="7"/>
  <c r="P9" i="7"/>
  <c r="Q9" i="7"/>
  <c r="P10" i="7"/>
  <c r="Q10" i="7"/>
  <c r="P11" i="7"/>
  <c r="Q11" i="7"/>
  <c r="P12" i="7"/>
  <c r="Q12" i="7"/>
  <c r="P13" i="7"/>
  <c r="Q13" i="7"/>
  <c r="P14" i="7"/>
  <c r="Q14" i="7"/>
  <c r="P15" i="7"/>
  <c r="Q15" i="7"/>
  <c r="P16" i="7"/>
  <c r="Q16" i="7"/>
  <c r="P17" i="7"/>
  <c r="Q17" i="7"/>
  <c r="P18" i="7"/>
  <c r="Q18" i="7"/>
  <c r="Q3" i="7"/>
  <c r="P3" i="7"/>
  <c r="GI199" i="3"/>
  <c r="GH199" i="3"/>
  <c r="EQ189" i="3"/>
  <c r="EP189" i="3"/>
  <c r="EO189" i="3"/>
  <c r="EU189" i="3" s="1"/>
  <c r="EN189" i="3"/>
  <c r="ET189" i="3" s="1"/>
  <c r="EQ188" i="3"/>
  <c r="EP188" i="3"/>
  <c r="EO188" i="3"/>
  <c r="EU188" i="3" s="1"/>
  <c r="EN188" i="3"/>
  <c r="ET188" i="3" s="1"/>
  <c r="EQ187" i="3"/>
  <c r="EP187" i="3"/>
  <c r="EO187" i="3"/>
  <c r="EU187" i="3" s="1"/>
  <c r="EN187" i="3"/>
  <c r="ET187" i="3" s="1"/>
  <c r="EQ186" i="3"/>
  <c r="EP186" i="3"/>
  <c r="EO186" i="3"/>
  <c r="EU186" i="3" s="1"/>
  <c r="EN186" i="3"/>
  <c r="ET186" i="3" s="1"/>
  <c r="EQ185" i="3"/>
  <c r="EP185" i="3"/>
  <c r="EO185" i="3"/>
  <c r="EU185" i="3" s="1"/>
  <c r="EN185" i="3"/>
  <c r="ET185" i="3" s="1"/>
  <c r="EQ181" i="3"/>
  <c r="EP181" i="3"/>
  <c r="EO181" i="3"/>
  <c r="EU181" i="3" s="1"/>
  <c r="EN181" i="3"/>
  <c r="ET181" i="3" s="1"/>
  <c r="EQ178" i="3"/>
  <c r="EP178" i="3"/>
  <c r="EO178" i="3"/>
  <c r="EU178" i="3" s="1"/>
  <c r="EN178" i="3"/>
  <c r="ET178" i="3" s="1"/>
  <c r="EQ177" i="3"/>
  <c r="EP177" i="3"/>
  <c r="EO177" i="3"/>
  <c r="EU177" i="3" s="1"/>
  <c r="EN177" i="3"/>
  <c r="ET177" i="3" s="1"/>
  <c r="EQ176" i="3"/>
  <c r="EP176" i="3"/>
  <c r="EO176" i="3"/>
  <c r="EU176" i="3" s="1"/>
  <c r="EN176" i="3"/>
  <c r="ET176" i="3" s="1"/>
  <c r="EQ175" i="3"/>
  <c r="EP175" i="3"/>
  <c r="EO175" i="3"/>
  <c r="EU175" i="3" s="1"/>
  <c r="EN175" i="3"/>
  <c r="ET175" i="3" s="1"/>
  <c r="EQ174" i="3"/>
  <c r="EP174" i="3"/>
  <c r="EO174" i="3"/>
  <c r="EU174" i="3" s="1"/>
  <c r="EN174" i="3"/>
  <c r="ET174" i="3" s="1"/>
  <c r="EQ173" i="3"/>
  <c r="EP173" i="3"/>
  <c r="EO173" i="3"/>
  <c r="EU173" i="3" s="1"/>
  <c r="EN173" i="3"/>
  <c r="ET173" i="3" s="1"/>
  <c r="EQ172" i="3"/>
  <c r="EP172" i="3"/>
  <c r="EO172" i="3"/>
  <c r="EU172" i="3" s="1"/>
  <c r="EN172" i="3"/>
  <c r="ET172" i="3" s="1"/>
  <c r="EQ167" i="3"/>
  <c r="EP167" i="3"/>
  <c r="EO167" i="3"/>
  <c r="EU167" i="3" s="1"/>
  <c r="EN167" i="3"/>
  <c r="ET167" i="3" s="1"/>
  <c r="EQ164" i="3"/>
  <c r="EP164" i="3"/>
  <c r="EO164" i="3"/>
  <c r="EU164" i="3" s="1"/>
  <c r="EN164" i="3"/>
  <c r="ET164" i="3" s="1"/>
  <c r="EQ163" i="3"/>
  <c r="EP163" i="3"/>
  <c r="EO163" i="3"/>
  <c r="EU163" i="3" s="1"/>
  <c r="EN163" i="3"/>
  <c r="ET163" i="3" s="1"/>
  <c r="EQ160" i="3"/>
  <c r="EP160" i="3"/>
  <c r="EO160" i="3"/>
  <c r="EU160" i="3" s="1"/>
  <c r="EN160" i="3"/>
  <c r="ET160" i="3" s="1"/>
  <c r="EQ157" i="3"/>
  <c r="EP157" i="3"/>
  <c r="EO157" i="3"/>
  <c r="EU157" i="3" s="1"/>
  <c r="EN157" i="3"/>
  <c r="ET157" i="3" s="1"/>
  <c r="EQ156" i="3"/>
  <c r="EP156" i="3"/>
  <c r="EO156" i="3"/>
  <c r="EU156" i="3" s="1"/>
  <c r="EN156" i="3"/>
  <c r="ET156" i="3" s="1"/>
  <c r="EQ155" i="3"/>
  <c r="EP155" i="3"/>
  <c r="EO155" i="3"/>
  <c r="EU155" i="3" s="1"/>
  <c r="EN155" i="3"/>
  <c r="ET155" i="3" s="1"/>
  <c r="EQ154" i="3"/>
  <c r="EP154" i="3"/>
  <c r="EO154" i="3"/>
  <c r="EU154" i="3" s="1"/>
  <c r="EN154" i="3"/>
  <c r="ET154" i="3" s="1"/>
  <c r="EQ153" i="3"/>
  <c r="EP153" i="3"/>
  <c r="EO153" i="3"/>
  <c r="EU153" i="3" s="1"/>
  <c r="EN153" i="3"/>
  <c r="ET153" i="3" s="1"/>
  <c r="EQ152" i="3"/>
  <c r="EP152" i="3"/>
  <c r="EO152" i="3"/>
  <c r="EU152" i="3" s="1"/>
  <c r="EN152" i="3"/>
  <c r="ET152" i="3" s="1"/>
  <c r="EQ151" i="3"/>
  <c r="EP151" i="3"/>
  <c r="EO151" i="3"/>
  <c r="EU151" i="3" s="1"/>
  <c r="EN151" i="3"/>
  <c r="ET151" i="3" s="1"/>
  <c r="EQ150" i="3"/>
  <c r="EP150" i="3"/>
  <c r="EO150" i="3"/>
  <c r="EU150" i="3" s="1"/>
  <c r="EN150" i="3"/>
  <c r="ET150" i="3" s="1"/>
  <c r="EQ146" i="3"/>
  <c r="EP146" i="3"/>
  <c r="EO146" i="3"/>
  <c r="EU146" i="3" s="1"/>
  <c r="EN146" i="3"/>
  <c r="ET146" i="3" s="1"/>
  <c r="EQ143" i="3"/>
  <c r="EP143" i="3"/>
  <c r="EO143" i="3"/>
  <c r="EU143" i="3" s="1"/>
  <c r="EN143" i="3"/>
  <c r="ET143" i="3" s="1"/>
  <c r="EQ139" i="3"/>
  <c r="EP139" i="3"/>
  <c r="EO139" i="3"/>
  <c r="EU139" i="3" s="1"/>
  <c r="EN139" i="3"/>
  <c r="ET139" i="3" s="1"/>
  <c r="EQ133" i="3"/>
  <c r="EP133" i="3"/>
  <c r="EO133" i="3"/>
  <c r="EU133" i="3" s="1"/>
  <c r="EN133" i="3"/>
  <c r="ET133" i="3" s="1"/>
  <c r="EQ130" i="3"/>
  <c r="EP130" i="3"/>
  <c r="EO130" i="3"/>
  <c r="EU130" i="3" s="1"/>
  <c r="EN130" i="3"/>
  <c r="ET130" i="3" s="1"/>
  <c r="EQ127" i="3"/>
  <c r="EP127" i="3"/>
  <c r="EO127" i="3"/>
  <c r="EU127" i="3" s="1"/>
  <c r="EN127" i="3"/>
  <c r="ET127" i="3" s="1"/>
  <c r="EQ123" i="3"/>
  <c r="EP123" i="3"/>
  <c r="EO123" i="3"/>
  <c r="EU123" i="3" s="1"/>
  <c r="EN123" i="3"/>
  <c r="ET123" i="3" s="1"/>
  <c r="EQ119" i="3"/>
  <c r="EP119" i="3"/>
  <c r="EO119" i="3"/>
  <c r="EU119" i="3" s="1"/>
  <c r="EN119" i="3"/>
  <c r="ET119" i="3" s="1"/>
  <c r="EQ116" i="3"/>
  <c r="EP116" i="3"/>
  <c r="EO116" i="3"/>
  <c r="EU116" i="3" s="1"/>
  <c r="EN116" i="3"/>
  <c r="ET116" i="3" s="1"/>
  <c r="EQ112" i="3"/>
  <c r="EP112" i="3"/>
  <c r="EO112" i="3"/>
  <c r="EU112" i="3" s="1"/>
  <c r="EN112" i="3"/>
  <c r="ET112" i="3" s="1"/>
  <c r="EQ111" i="3"/>
  <c r="EP111" i="3"/>
  <c r="EO111" i="3"/>
  <c r="EU111" i="3" s="1"/>
  <c r="EN111" i="3"/>
  <c r="ET111" i="3" s="1"/>
  <c r="EQ110" i="3"/>
  <c r="EP110" i="3"/>
  <c r="EO110" i="3"/>
  <c r="EU110" i="3" s="1"/>
  <c r="EN110" i="3"/>
  <c r="ET110" i="3" s="1"/>
  <c r="EQ109" i="3"/>
  <c r="EP109" i="3"/>
  <c r="EO109" i="3"/>
  <c r="EU109" i="3" s="1"/>
  <c r="EN109" i="3"/>
  <c r="ET109" i="3" s="1"/>
  <c r="EQ108" i="3"/>
  <c r="EP108" i="3"/>
  <c r="EO108" i="3"/>
  <c r="EU108" i="3" s="1"/>
  <c r="EN108" i="3"/>
  <c r="ET108" i="3" s="1"/>
  <c r="EQ107" i="3"/>
  <c r="EP107" i="3"/>
  <c r="EO107" i="3"/>
  <c r="EU107" i="3" s="1"/>
  <c r="EN107" i="3"/>
  <c r="ET107" i="3" s="1"/>
  <c r="EQ103" i="3"/>
  <c r="EP103" i="3"/>
  <c r="EO103" i="3"/>
  <c r="EU103" i="3" s="1"/>
  <c r="EN103" i="3"/>
  <c r="ET103" i="3" s="1"/>
  <c r="EQ102" i="3"/>
  <c r="EP102" i="3"/>
  <c r="EO102" i="3"/>
  <c r="EU102" i="3" s="1"/>
  <c r="EN102" i="3"/>
  <c r="ET102" i="3" s="1"/>
  <c r="EQ101" i="3"/>
  <c r="EP101" i="3"/>
  <c r="EO101" i="3"/>
  <c r="EU101" i="3" s="1"/>
  <c r="EN101" i="3"/>
  <c r="ET101" i="3" s="1"/>
  <c r="EQ100" i="3"/>
  <c r="EP100" i="3"/>
  <c r="EO100" i="3"/>
  <c r="EU100" i="3" s="1"/>
  <c r="EN100" i="3"/>
  <c r="ET100" i="3" s="1"/>
  <c r="EQ97" i="3"/>
  <c r="EP97" i="3"/>
  <c r="EO97" i="3"/>
  <c r="EU97" i="3" s="1"/>
  <c r="EN97" i="3"/>
  <c r="ET97" i="3" s="1"/>
  <c r="EQ96" i="3"/>
  <c r="EP96" i="3"/>
  <c r="EO96" i="3"/>
  <c r="EU96" i="3" s="1"/>
  <c r="EN96" i="3"/>
  <c r="ET96" i="3" s="1"/>
  <c r="EQ92" i="3"/>
  <c r="EP92" i="3"/>
  <c r="EO92" i="3"/>
  <c r="EU92" i="3" s="1"/>
  <c r="EN92" i="3"/>
  <c r="ET92" i="3" s="1"/>
  <c r="EQ89" i="3"/>
  <c r="EP89" i="3"/>
  <c r="EO89" i="3"/>
  <c r="EU89" i="3" s="1"/>
  <c r="EN89" i="3"/>
  <c r="ET89" i="3" s="1"/>
  <c r="EQ88" i="3"/>
  <c r="EP88" i="3"/>
  <c r="EO88" i="3"/>
  <c r="EU88" i="3" s="1"/>
  <c r="EN88" i="3"/>
  <c r="ET88" i="3" s="1"/>
  <c r="EQ87" i="3"/>
  <c r="EP87" i="3"/>
  <c r="EO87" i="3"/>
  <c r="EU87" i="3" s="1"/>
  <c r="EN87" i="3"/>
  <c r="ET87" i="3" s="1"/>
  <c r="EQ86" i="3"/>
  <c r="EP86" i="3"/>
  <c r="EO86" i="3"/>
  <c r="EU86" i="3" s="1"/>
  <c r="EN86" i="3"/>
  <c r="ET86" i="3" s="1"/>
  <c r="EQ85" i="3"/>
  <c r="EP85" i="3"/>
  <c r="EO85" i="3"/>
  <c r="EU85" i="3" s="1"/>
  <c r="EN85" i="3"/>
  <c r="ET85" i="3" s="1"/>
  <c r="EQ84" i="3"/>
  <c r="EP84" i="3"/>
  <c r="EO84" i="3"/>
  <c r="EU84" i="3" s="1"/>
  <c r="EN84" i="3"/>
  <c r="ET84" i="3" s="1"/>
  <c r="EQ83" i="3"/>
  <c r="EP83" i="3"/>
  <c r="EO83" i="3"/>
  <c r="EU83" i="3" s="1"/>
  <c r="EN83" i="3"/>
  <c r="ET83" i="3" s="1"/>
  <c r="EQ82" i="3"/>
  <c r="EP82" i="3"/>
  <c r="EO82" i="3"/>
  <c r="EU82" i="3" s="1"/>
  <c r="EN82" i="3"/>
  <c r="ET82" i="3" s="1"/>
  <c r="EQ81" i="3"/>
  <c r="EP81" i="3"/>
  <c r="EO81" i="3"/>
  <c r="EU81" i="3" s="1"/>
  <c r="EN81" i="3"/>
  <c r="ET81" i="3" s="1"/>
  <c r="EQ80" i="3"/>
  <c r="EP80" i="3"/>
  <c r="EO80" i="3"/>
  <c r="EU80" i="3" s="1"/>
  <c r="EN80" i="3"/>
  <c r="ET80" i="3" s="1"/>
  <c r="EQ79" i="3"/>
  <c r="EP79" i="3"/>
  <c r="EO79" i="3"/>
  <c r="EU79" i="3" s="1"/>
  <c r="EN79" i="3"/>
  <c r="ET79" i="3" s="1"/>
  <c r="EQ78" i="3"/>
  <c r="EP78" i="3"/>
  <c r="EO78" i="3"/>
  <c r="EU78" i="3" s="1"/>
  <c r="EN78" i="3"/>
  <c r="ET78" i="3" s="1"/>
  <c r="EQ77" i="3"/>
  <c r="EP77" i="3"/>
  <c r="EO77" i="3"/>
  <c r="EU77" i="3" s="1"/>
  <c r="EN77" i="3"/>
  <c r="ET77" i="3" s="1"/>
  <c r="EQ76" i="3"/>
  <c r="EP76" i="3"/>
  <c r="EO76" i="3"/>
  <c r="EU76" i="3" s="1"/>
  <c r="EN76" i="3"/>
  <c r="ET76" i="3" s="1"/>
  <c r="EQ75" i="3"/>
  <c r="EP75" i="3"/>
  <c r="EO75" i="3"/>
  <c r="EU75" i="3" s="1"/>
  <c r="EN75" i="3"/>
  <c r="ET75" i="3" s="1"/>
  <c r="EQ74" i="3"/>
  <c r="EP74" i="3"/>
  <c r="EO74" i="3"/>
  <c r="EU74" i="3" s="1"/>
  <c r="EN74" i="3"/>
  <c r="ET74" i="3" s="1"/>
  <c r="EQ67" i="3"/>
  <c r="EP67" i="3"/>
  <c r="EO67" i="3"/>
  <c r="EU67" i="3" s="1"/>
  <c r="EN67" i="3"/>
  <c r="ET67" i="3" s="1"/>
  <c r="EQ63" i="3"/>
  <c r="EP63" i="3"/>
  <c r="EO63" i="3"/>
  <c r="EU63" i="3" s="1"/>
  <c r="EN63" i="3"/>
  <c r="ET63" i="3" s="1"/>
  <c r="EQ60" i="3"/>
  <c r="EP60" i="3"/>
  <c r="EO60" i="3"/>
  <c r="EU60" i="3" s="1"/>
  <c r="EN60" i="3"/>
  <c r="ET60" i="3" s="1"/>
  <c r="EQ57" i="3"/>
  <c r="EP57" i="3"/>
  <c r="EO57" i="3"/>
  <c r="EU57" i="3" s="1"/>
  <c r="EN57" i="3"/>
  <c r="ET57" i="3" s="1"/>
  <c r="EQ56" i="3"/>
  <c r="EP56" i="3"/>
  <c r="EO56" i="3"/>
  <c r="EU56" i="3" s="1"/>
  <c r="EN56" i="3"/>
  <c r="ET56" i="3" s="1"/>
  <c r="EQ55" i="3"/>
  <c r="EP55" i="3"/>
  <c r="EO55" i="3"/>
  <c r="EU55" i="3" s="1"/>
  <c r="EN55" i="3"/>
  <c r="ET55" i="3" s="1"/>
  <c r="EQ54" i="3"/>
  <c r="EP54" i="3"/>
  <c r="EO54" i="3"/>
  <c r="EU54" i="3" s="1"/>
  <c r="EN54" i="3"/>
  <c r="ET54" i="3" s="1"/>
  <c r="EQ53" i="3"/>
  <c r="EP53" i="3"/>
  <c r="EO53" i="3"/>
  <c r="EU53" i="3" s="1"/>
  <c r="EN53" i="3"/>
  <c r="ET53" i="3" s="1"/>
  <c r="EQ52" i="3"/>
  <c r="EP52" i="3"/>
  <c r="EO52" i="3"/>
  <c r="EU52" i="3" s="1"/>
  <c r="EN52" i="3"/>
  <c r="ET52" i="3" s="1"/>
  <c r="EQ48" i="3"/>
  <c r="EP48" i="3"/>
  <c r="EO48" i="3"/>
  <c r="EU48" i="3" s="1"/>
  <c r="EN48" i="3"/>
  <c r="ET48" i="3" s="1"/>
  <c r="EQ47" i="3"/>
  <c r="EP47" i="3"/>
  <c r="EO47" i="3"/>
  <c r="EU47" i="3" s="1"/>
  <c r="EN47" i="3"/>
  <c r="ET47" i="3" s="1"/>
  <c r="EQ46" i="3"/>
  <c r="EP46" i="3"/>
  <c r="EO46" i="3"/>
  <c r="EU46" i="3" s="1"/>
  <c r="EN46" i="3"/>
  <c r="ET46" i="3" s="1"/>
  <c r="EQ36" i="3"/>
  <c r="EP36" i="3"/>
  <c r="EO36" i="3"/>
  <c r="EU36" i="3" s="1"/>
  <c r="EN36" i="3"/>
  <c r="ET36" i="3" s="1"/>
  <c r="EQ35" i="3"/>
  <c r="EP35" i="3"/>
  <c r="EO35" i="3"/>
  <c r="EU35" i="3" s="1"/>
  <c r="EN35" i="3"/>
  <c r="ET35" i="3" s="1"/>
  <c r="EQ34" i="3"/>
  <c r="EP34" i="3"/>
  <c r="EO34" i="3"/>
  <c r="EU34" i="3" s="1"/>
  <c r="EN34" i="3"/>
  <c r="ER34" i="3" s="1"/>
  <c r="EQ30" i="3"/>
  <c r="EP30" i="3"/>
  <c r="EO30" i="3"/>
  <c r="EU30" i="3" s="1"/>
  <c r="EN30" i="3"/>
  <c r="ER30" i="3" s="1"/>
  <c r="EQ26" i="3"/>
  <c r="EP26" i="3"/>
  <c r="EO26" i="3"/>
  <c r="EU26" i="3" s="1"/>
  <c r="EN26" i="3"/>
  <c r="ET26" i="3" s="1"/>
  <c r="EQ23" i="3"/>
  <c r="EP23" i="3"/>
  <c r="EO23" i="3"/>
  <c r="EU23" i="3" s="1"/>
  <c r="EN23" i="3"/>
  <c r="ET23" i="3" s="1"/>
  <c r="EQ22" i="3"/>
  <c r="EP22" i="3"/>
  <c r="EO22" i="3"/>
  <c r="EU22" i="3" s="1"/>
  <c r="EN22" i="3"/>
  <c r="ER22" i="3" s="1"/>
  <c r="EQ18" i="3"/>
  <c r="EP18" i="3"/>
  <c r="EO18" i="3"/>
  <c r="EU18" i="3" s="1"/>
  <c r="EN18" i="3"/>
  <c r="ER18" i="3" s="1"/>
  <c r="EQ15" i="3"/>
  <c r="EP15" i="3"/>
  <c r="EO15" i="3"/>
  <c r="EU15" i="3" s="1"/>
  <c r="EN15" i="3"/>
  <c r="ET15" i="3" s="1"/>
  <c r="EQ14" i="3"/>
  <c r="EP14" i="3"/>
  <c r="EO14" i="3"/>
  <c r="EN14" i="3"/>
  <c r="EQ13" i="3"/>
  <c r="EP13" i="3"/>
  <c r="EO13" i="3"/>
  <c r="EN13" i="3"/>
  <c r="ER13" i="3" s="1"/>
  <c r="EQ12" i="3"/>
  <c r="EP12" i="3"/>
  <c r="EO12" i="3"/>
  <c r="ES12" i="3" s="1"/>
  <c r="EN12" i="3"/>
  <c r="EE189" i="3"/>
  <c r="ED189" i="3"/>
  <c r="EC189" i="3"/>
  <c r="EI189" i="3" s="1"/>
  <c r="EB189" i="3"/>
  <c r="EH189" i="3" s="1"/>
  <c r="EE188" i="3"/>
  <c r="ED188" i="3"/>
  <c r="EC188" i="3"/>
  <c r="EI188" i="3" s="1"/>
  <c r="EB188" i="3"/>
  <c r="EH188" i="3" s="1"/>
  <c r="EE187" i="3"/>
  <c r="ED187" i="3"/>
  <c r="EC187" i="3"/>
  <c r="EI187" i="3" s="1"/>
  <c r="EB187" i="3"/>
  <c r="EH187" i="3" s="1"/>
  <c r="EE186" i="3"/>
  <c r="ED186" i="3"/>
  <c r="EC186" i="3"/>
  <c r="EI186" i="3" s="1"/>
  <c r="EB186" i="3"/>
  <c r="EH186" i="3" s="1"/>
  <c r="EE185" i="3"/>
  <c r="ED185" i="3"/>
  <c r="EC185" i="3"/>
  <c r="EI185" i="3" s="1"/>
  <c r="EB185" i="3"/>
  <c r="EH185" i="3" s="1"/>
  <c r="EE181" i="3"/>
  <c r="ED181" i="3"/>
  <c r="EC181" i="3"/>
  <c r="EI181" i="3" s="1"/>
  <c r="EB181" i="3"/>
  <c r="EH181" i="3" s="1"/>
  <c r="EE178" i="3"/>
  <c r="ED178" i="3"/>
  <c r="EC178" i="3"/>
  <c r="EI178" i="3" s="1"/>
  <c r="EB178" i="3"/>
  <c r="EH178" i="3" s="1"/>
  <c r="EE177" i="3"/>
  <c r="ED177" i="3"/>
  <c r="EC177" i="3"/>
  <c r="EI177" i="3" s="1"/>
  <c r="EB177" i="3"/>
  <c r="EH177" i="3" s="1"/>
  <c r="EE176" i="3"/>
  <c r="ED176" i="3"/>
  <c r="EC176" i="3"/>
  <c r="EI176" i="3" s="1"/>
  <c r="EB176" i="3"/>
  <c r="EH176" i="3" s="1"/>
  <c r="EE175" i="3"/>
  <c r="ED175" i="3"/>
  <c r="EC175" i="3"/>
  <c r="EI175" i="3" s="1"/>
  <c r="EB175" i="3"/>
  <c r="EH175" i="3" s="1"/>
  <c r="EE174" i="3"/>
  <c r="ED174" i="3"/>
  <c r="EC174" i="3"/>
  <c r="EI174" i="3" s="1"/>
  <c r="EB174" i="3"/>
  <c r="EH174" i="3" s="1"/>
  <c r="EE173" i="3"/>
  <c r="ED173" i="3"/>
  <c r="EC173" i="3"/>
  <c r="EI173" i="3" s="1"/>
  <c r="EB173" i="3"/>
  <c r="EH173" i="3" s="1"/>
  <c r="EE172" i="3"/>
  <c r="ED172" i="3"/>
  <c r="EC172" i="3"/>
  <c r="EI172" i="3" s="1"/>
  <c r="EB172" i="3"/>
  <c r="EH172" i="3" s="1"/>
  <c r="EE167" i="3"/>
  <c r="ED167" i="3"/>
  <c r="EC167" i="3"/>
  <c r="EI167" i="3" s="1"/>
  <c r="EB167" i="3"/>
  <c r="EH167" i="3" s="1"/>
  <c r="EE164" i="3"/>
  <c r="ED164" i="3"/>
  <c r="EC164" i="3"/>
  <c r="EI164" i="3" s="1"/>
  <c r="EB164" i="3"/>
  <c r="EH164" i="3" s="1"/>
  <c r="EE163" i="3"/>
  <c r="ED163" i="3"/>
  <c r="EC163" i="3"/>
  <c r="EI163" i="3" s="1"/>
  <c r="EB163" i="3"/>
  <c r="EH163" i="3" s="1"/>
  <c r="EE160" i="3"/>
  <c r="ED160" i="3"/>
  <c r="EC160" i="3"/>
  <c r="EI160" i="3" s="1"/>
  <c r="EB160" i="3"/>
  <c r="EH160" i="3" s="1"/>
  <c r="EE157" i="3"/>
  <c r="ED157" i="3"/>
  <c r="EC157" i="3"/>
  <c r="EI157" i="3" s="1"/>
  <c r="EB157" i="3"/>
  <c r="EH157" i="3" s="1"/>
  <c r="EE156" i="3"/>
  <c r="ED156" i="3"/>
  <c r="EC156" i="3"/>
  <c r="EI156" i="3" s="1"/>
  <c r="EB156" i="3"/>
  <c r="EH156" i="3" s="1"/>
  <c r="EE155" i="3"/>
  <c r="ED155" i="3"/>
  <c r="EC155" i="3"/>
  <c r="EI155" i="3" s="1"/>
  <c r="EB155" i="3"/>
  <c r="EH155" i="3" s="1"/>
  <c r="EE154" i="3"/>
  <c r="ED154" i="3"/>
  <c r="EC154" i="3"/>
  <c r="EI154" i="3" s="1"/>
  <c r="EB154" i="3"/>
  <c r="EH154" i="3" s="1"/>
  <c r="EE153" i="3"/>
  <c r="ED153" i="3"/>
  <c r="EC153" i="3"/>
  <c r="EI153" i="3" s="1"/>
  <c r="EB153" i="3"/>
  <c r="EH153" i="3" s="1"/>
  <c r="EE152" i="3"/>
  <c r="ED152" i="3"/>
  <c r="EC152" i="3"/>
  <c r="EI152" i="3" s="1"/>
  <c r="EB152" i="3"/>
  <c r="EH152" i="3" s="1"/>
  <c r="EE151" i="3"/>
  <c r="ED151" i="3"/>
  <c r="EC151" i="3"/>
  <c r="EI151" i="3" s="1"/>
  <c r="EB151" i="3"/>
  <c r="EH151" i="3" s="1"/>
  <c r="EE150" i="3"/>
  <c r="ED150" i="3"/>
  <c r="EC150" i="3"/>
  <c r="EI150" i="3" s="1"/>
  <c r="EB150" i="3"/>
  <c r="EH150" i="3" s="1"/>
  <c r="EE146" i="3"/>
  <c r="ED146" i="3"/>
  <c r="EC146" i="3"/>
  <c r="EI146" i="3" s="1"/>
  <c r="EB146" i="3"/>
  <c r="EH146" i="3" s="1"/>
  <c r="EE143" i="3"/>
  <c r="ED143" i="3"/>
  <c r="EC143" i="3"/>
  <c r="EI143" i="3" s="1"/>
  <c r="EB143" i="3"/>
  <c r="EH143" i="3" s="1"/>
  <c r="EE139" i="3"/>
  <c r="ED139" i="3"/>
  <c r="EC139" i="3"/>
  <c r="EI139" i="3" s="1"/>
  <c r="EB139" i="3"/>
  <c r="EH139" i="3" s="1"/>
  <c r="EE133" i="3"/>
  <c r="ED133" i="3"/>
  <c r="EC133" i="3"/>
  <c r="EI133" i="3" s="1"/>
  <c r="EB133" i="3"/>
  <c r="EH133" i="3" s="1"/>
  <c r="EE130" i="3"/>
  <c r="ED130" i="3"/>
  <c r="EC130" i="3"/>
  <c r="EI130" i="3" s="1"/>
  <c r="EB130" i="3"/>
  <c r="EH130" i="3" s="1"/>
  <c r="EE127" i="3"/>
  <c r="ED127" i="3"/>
  <c r="EC127" i="3"/>
  <c r="EI127" i="3" s="1"/>
  <c r="EB127" i="3"/>
  <c r="EH127" i="3" s="1"/>
  <c r="EE123" i="3"/>
  <c r="ED123" i="3"/>
  <c r="EC123" i="3"/>
  <c r="EI123" i="3" s="1"/>
  <c r="EB123" i="3"/>
  <c r="EH123" i="3" s="1"/>
  <c r="EE119" i="3"/>
  <c r="ED119" i="3"/>
  <c r="EC119" i="3"/>
  <c r="EI119" i="3" s="1"/>
  <c r="EB119" i="3"/>
  <c r="EH119" i="3" s="1"/>
  <c r="EE116" i="3"/>
  <c r="ED116" i="3"/>
  <c r="EC116" i="3"/>
  <c r="EI116" i="3" s="1"/>
  <c r="EB116" i="3"/>
  <c r="EH116" i="3" s="1"/>
  <c r="EE112" i="3"/>
  <c r="ED112" i="3"/>
  <c r="EC112" i="3"/>
  <c r="EI112" i="3" s="1"/>
  <c r="EB112" i="3"/>
  <c r="EH112" i="3" s="1"/>
  <c r="EE111" i="3"/>
  <c r="ED111" i="3"/>
  <c r="EC111" i="3"/>
  <c r="EI111" i="3" s="1"/>
  <c r="EB111" i="3"/>
  <c r="EH111" i="3" s="1"/>
  <c r="EE110" i="3"/>
  <c r="ED110" i="3"/>
  <c r="EC110" i="3"/>
  <c r="EI110" i="3" s="1"/>
  <c r="EB110" i="3"/>
  <c r="EH110" i="3" s="1"/>
  <c r="EE109" i="3"/>
  <c r="ED109" i="3"/>
  <c r="EC109" i="3"/>
  <c r="EI109" i="3" s="1"/>
  <c r="EB109" i="3"/>
  <c r="EH109" i="3" s="1"/>
  <c r="EE108" i="3"/>
  <c r="ED108" i="3"/>
  <c r="EC108" i="3"/>
  <c r="EI108" i="3" s="1"/>
  <c r="EB108" i="3"/>
  <c r="EH108" i="3" s="1"/>
  <c r="EE107" i="3"/>
  <c r="ED107" i="3"/>
  <c r="EC107" i="3"/>
  <c r="EI107" i="3" s="1"/>
  <c r="EB107" i="3"/>
  <c r="EH107" i="3" s="1"/>
  <c r="EE103" i="3"/>
  <c r="ED103" i="3"/>
  <c r="EC103" i="3"/>
  <c r="EI103" i="3" s="1"/>
  <c r="EB103" i="3"/>
  <c r="EH103" i="3" s="1"/>
  <c r="EE102" i="3"/>
  <c r="ED102" i="3"/>
  <c r="EC102" i="3"/>
  <c r="EI102" i="3" s="1"/>
  <c r="EB102" i="3"/>
  <c r="EH102" i="3" s="1"/>
  <c r="EE101" i="3"/>
  <c r="ED101" i="3"/>
  <c r="EC101" i="3"/>
  <c r="EI101" i="3" s="1"/>
  <c r="EB101" i="3"/>
  <c r="EH101" i="3" s="1"/>
  <c r="EE100" i="3"/>
  <c r="ED100" i="3"/>
  <c r="EC100" i="3"/>
  <c r="EI100" i="3" s="1"/>
  <c r="EB100" i="3"/>
  <c r="EH100" i="3" s="1"/>
  <c r="EE97" i="3"/>
  <c r="ED97" i="3"/>
  <c r="EC97" i="3"/>
  <c r="EI97" i="3" s="1"/>
  <c r="EB97" i="3"/>
  <c r="EH97" i="3" s="1"/>
  <c r="EE96" i="3"/>
  <c r="ED96" i="3"/>
  <c r="EC96" i="3"/>
  <c r="EI96" i="3" s="1"/>
  <c r="EB96" i="3"/>
  <c r="EH96" i="3" s="1"/>
  <c r="EE92" i="3"/>
  <c r="ED92" i="3"/>
  <c r="EC92" i="3"/>
  <c r="EI92" i="3" s="1"/>
  <c r="EB92" i="3"/>
  <c r="EH92" i="3" s="1"/>
  <c r="EE89" i="3"/>
  <c r="ED89" i="3"/>
  <c r="EC89" i="3"/>
  <c r="EI89" i="3" s="1"/>
  <c r="EB89" i="3"/>
  <c r="EH89" i="3" s="1"/>
  <c r="EE88" i="3"/>
  <c r="ED88" i="3"/>
  <c r="EC88" i="3"/>
  <c r="EI88" i="3" s="1"/>
  <c r="EB88" i="3"/>
  <c r="EH88" i="3" s="1"/>
  <c r="EE87" i="3"/>
  <c r="ED87" i="3"/>
  <c r="EC87" i="3"/>
  <c r="EI87" i="3" s="1"/>
  <c r="EB87" i="3"/>
  <c r="EH87" i="3" s="1"/>
  <c r="EE86" i="3"/>
  <c r="ED86" i="3"/>
  <c r="EC86" i="3"/>
  <c r="EI86" i="3" s="1"/>
  <c r="EB86" i="3"/>
  <c r="EH86" i="3" s="1"/>
  <c r="EE85" i="3"/>
  <c r="ED85" i="3"/>
  <c r="EC85" i="3"/>
  <c r="EI85" i="3" s="1"/>
  <c r="EB85" i="3"/>
  <c r="EH85" i="3" s="1"/>
  <c r="EE84" i="3"/>
  <c r="ED84" i="3"/>
  <c r="EC84" i="3"/>
  <c r="EI84" i="3" s="1"/>
  <c r="EB84" i="3"/>
  <c r="EH84" i="3" s="1"/>
  <c r="EE83" i="3"/>
  <c r="ED83" i="3"/>
  <c r="EC83" i="3"/>
  <c r="EI83" i="3" s="1"/>
  <c r="EB83" i="3"/>
  <c r="EH83" i="3" s="1"/>
  <c r="EE82" i="3"/>
  <c r="ED82" i="3"/>
  <c r="EC82" i="3"/>
  <c r="EI82" i="3" s="1"/>
  <c r="EB82" i="3"/>
  <c r="EH82" i="3" s="1"/>
  <c r="EE81" i="3"/>
  <c r="ED81" i="3"/>
  <c r="EC81" i="3"/>
  <c r="EI81" i="3" s="1"/>
  <c r="EB81" i="3"/>
  <c r="EH81" i="3" s="1"/>
  <c r="EE80" i="3"/>
  <c r="ED80" i="3"/>
  <c r="EC80" i="3"/>
  <c r="EI80" i="3" s="1"/>
  <c r="EB80" i="3"/>
  <c r="EH80" i="3" s="1"/>
  <c r="EE79" i="3"/>
  <c r="ED79" i="3"/>
  <c r="EC79" i="3"/>
  <c r="EI79" i="3" s="1"/>
  <c r="EB79" i="3"/>
  <c r="EH79" i="3" s="1"/>
  <c r="EE78" i="3"/>
  <c r="ED78" i="3"/>
  <c r="EC78" i="3"/>
  <c r="EI78" i="3" s="1"/>
  <c r="EB78" i="3"/>
  <c r="EH78" i="3" s="1"/>
  <c r="EE77" i="3"/>
  <c r="ED77" i="3"/>
  <c r="EC77" i="3"/>
  <c r="EI77" i="3" s="1"/>
  <c r="EB77" i="3"/>
  <c r="EH77" i="3" s="1"/>
  <c r="EE76" i="3"/>
  <c r="ED76" i="3"/>
  <c r="EC76" i="3"/>
  <c r="EI76" i="3" s="1"/>
  <c r="EB76" i="3"/>
  <c r="EH76" i="3" s="1"/>
  <c r="EE75" i="3"/>
  <c r="ED75" i="3"/>
  <c r="EC75" i="3"/>
  <c r="EI75" i="3" s="1"/>
  <c r="EB75" i="3"/>
  <c r="EH75" i="3" s="1"/>
  <c r="EE74" i="3"/>
  <c r="ED74" i="3"/>
  <c r="EC74" i="3"/>
  <c r="EI74" i="3" s="1"/>
  <c r="EB74" i="3"/>
  <c r="EH74" i="3" s="1"/>
  <c r="EE67" i="3"/>
  <c r="ED67" i="3"/>
  <c r="EC67" i="3"/>
  <c r="EI67" i="3" s="1"/>
  <c r="EB67" i="3"/>
  <c r="EH67" i="3" s="1"/>
  <c r="EE63" i="3"/>
  <c r="ED63" i="3"/>
  <c r="EC63" i="3"/>
  <c r="EI63" i="3" s="1"/>
  <c r="EB63" i="3"/>
  <c r="EH63" i="3" s="1"/>
  <c r="EE60" i="3"/>
  <c r="ED60" i="3"/>
  <c r="EC60" i="3"/>
  <c r="EI60" i="3" s="1"/>
  <c r="EB60" i="3"/>
  <c r="EH60" i="3" s="1"/>
  <c r="EE57" i="3"/>
  <c r="ED57" i="3"/>
  <c r="EC57" i="3"/>
  <c r="EI57" i="3" s="1"/>
  <c r="EB57" i="3"/>
  <c r="EH57" i="3" s="1"/>
  <c r="EE56" i="3"/>
  <c r="ED56" i="3"/>
  <c r="EC56" i="3"/>
  <c r="EI56" i="3" s="1"/>
  <c r="EB56" i="3"/>
  <c r="EH56" i="3" s="1"/>
  <c r="EE55" i="3"/>
  <c r="ED55" i="3"/>
  <c r="EC55" i="3"/>
  <c r="EI55" i="3" s="1"/>
  <c r="EB55" i="3"/>
  <c r="EH55" i="3" s="1"/>
  <c r="EE54" i="3"/>
  <c r="ED54" i="3"/>
  <c r="EC54" i="3"/>
  <c r="EI54" i="3" s="1"/>
  <c r="EB54" i="3"/>
  <c r="EH54" i="3" s="1"/>
  <c r="EE53" i="3"/>
  <c r="ED53" i="3"/>
  <c r="EC53" i="3"/>
  <c r="EI53" i="3" s="1"/>
  <c r="EB53" i="3"/>
  <c r="EH53" i="3" s="1"/>
  <c r="EE52" i="3"/>
  <c r="ED52" i="3"/>
  <c r="EC52" i="3"/>
  <c r="EI52" i="3" s="1"/>
  <c r="EB52" i="3"/>
  <c r="EH52" i="3" s="1"/>
  <c r="EE48" i="3"/>
  <c r="ED48" i="3"/>
  <c r="EC48" i="3"/>
  <c r="EI48" i="3" s="1"/>
  <c r="EB48" i="3"/>
  <c r="EH48" i="3" s="1"/>
  <c r="EE47" i="3"/>
  <c r="ED47" i="3"/>
  <c r="EC47" i="3"/>
  <c r="EI47" i="3" s="1"/>
  <c r="EB47" i="3"/>
  <c r="EH47" i="3" s="1"/>
  <c r="EE46" i="3"/>
  <c r="ED46" i="3"/>
  <c r="EC46" i="3"/>
  <c r="EI46" i="3" s="1"/>
  <c r="EB46" i="3"/>
  <c r="EH46" i="3" s="1"/>
  <c r="EE36" i="3"/>
  <c r="ED36" i="3"/>
  <c r="EC36" i="3"/>
  <c r="EI36" i="3" s="1"/>
  <c r="EB36" i="3"/>
  <c r="EH36" i="3" s="1"/>
  <c r="EE35" i="3"/>
  <c r="ED35" i="3"/>
  <c r="EC35" i="3"/>
  <c r="EI35" i="3" s="1"/>
  <c r="EB35" i="3"/>
  <c r="EH35" i="3" s="1"/>
  <c r="EE34" i="3"/>
  <c r="ED34" i="3"/>
  <c r="EC34" i="3"/>
  <c r="EI34" i="3" s="1"/>
  <c r="EB34" i="3"/>
  <c r="EH34" i="3" s="1"/>
  <c r="EE30" i="3"/>
  <c r="ED30" i="3"/>
  <c r="EC30" i="3"/>
  <c r="EI30" i="3" s="1"/>
  <c r="EB30" i="3"/>
  <c r="EH30" i="3" s="1"/>
  <c r="EE26" i="3"/>
  <c r="ED26" i="3"/>
  <c r="EC26" i="3"/>
  <c r="EI26" i="3" s="1"/>
  <c r="EB26" i="3"/>
  <c r="EH26" i="3" s="1"/>
  <c r="EE23" i="3"/>
  <c r="ED23" i="3"/>
  <c r="EC23" i="3"/>
  <c r="EI23" i="3" s="1"/>
  <c r="EB23" i="3"/>
  <c r="EH23" i="3" s="1"/>
  <c r="EE22" i="3"/>
  <c r="ED22" i="3"/>
  <c r="EC22" i="3"/>
  <c r="EI22" i="3" s="1"/>
  <c r="EB22" i="3"/>
  <c r="EH22" i="3" s="1"/>
  <c r="EE18" i="3"/>
  <c r="ED18" i="3"/>
  <c r="EC18" i="3"/>
  <c r="EI18" i="3" s="1"/>
  <c r="EB18" i="3"/>
  <c r="EH18" i="3" s="1"/>
  <c r="EE15" i="3"/>
  <c r="ED15" i="3"/>
  <c r="EC15" i="3"/>
  <c r="EI15" i="3" s="1"/>
  <c r="EB15" i="3"/>
  <c r="EH15" i="3" s="1"/>
  <c r="EE14" i="3"/>
  <c r="ED14" i="3"/>
  <c r="EC14" i="3"/>
  <c r="EB14" i="3"/>
  <c r="EE13" i="3"/>
  <c r="ED13" i="3"/>
  <c r="EC13" i="3"/>
  <c r="EI13" i="3" s="1"/>
  <c r="EB13" i="3"/>
  <c r="EH13" i="3" s="1"/>
  <c r="EE12" i="3"/>
  <c r="ED12" i="3"/>
  <c r="EC12" i="3"/>
  <c r="EI12" i="3" s="1"/>
  <c r="EB12" i="3"/>
  <c r="EH12" i="3" s="1"/>
  <c r="DQ189" i="3"/>
  <c r="DW189" i="3" s="1"/>
  <c r="DP189" i="3"/>
  <c r="DV189" i="3" s="1"/>
  <c r="DT188" i="3"/>
  <c r="DQ188" i="3"/>
  <c r="DU188" i="3" s="1"/>
  <c r="DP188" i="3"/>
  <c r="DV188" i="3" s="1"/>
  <c r="DQ187" i="3"/>
  <c r="DW187" i="3" s="1"/>
  <c r="DP187" i="3"/>
  <c r="DV187" i="3" s="1"/>
  <c r="DQ186" i="3"/>
  <c r="DU186" i="3" s="1"/>
  <c r="DP186" i="3"/>
  <c r="DV186" i="3" s="1"/>
  <c r="DU185" i="3"/>
  <c r="DQ185" i="3"/>
  <c r="DW185" i="3" s="1"/>
  <c r="DP185" i="3"/>
  <c r="DV185" i="3" s="1"/>
  <c r="DT181" i="3"/>
  <c r="DQ181" i="3"/>
  <c r="DU181" i="3" s="1"/>
  <c r="DP181" i="3"/>
  <c r="DV181" i="3" s="1"/>
  <c r="DQ178" i="3"/>
  <c r="DW178" i="3" s="1"/>
  <c r="DP178" i="3"/>
  <c r="DV178" i="3" s="1"/>
  <c r="DQ177" i="3"/>
  <c r="DU177" i="3" s="1"/>
  <c r="DP177" i="3"/>
  <c r="DV177" i="3" s="1"/>
  <c r="DU176" i="3"/>
  <c r="DQ176" i="3"/>
  <c r="DW176" i="3" s="1"/>
  <c r="DP176" i="3"/>
  <c r="DV176" i="3" s="1"/>
  <c r="DT175" i="3"/>
  <c r="DQ175" i="3"/>
  <c r="DU175" i="3" s="1"/>
  <c r="DP175" i="3"/>
  <c r="DV175" i="3" s="1"/>
  <c r="DQ174" i="3"/>
  <c r="DW174" i="3" s="1"/>
  <c r="DP174" i="3"/>
  <c r="DV174" i="3" s="1"/>
  <c r="DQ173" i="3"/>
  <c r="DU173" i="3" s="1"/>
  <c r="DP173" i="3"/>
  <c r="DV173" i="3" s="1"/>
  <c r="DU172" i="3"/>
  <c r="DQ172" i="3"/>
  <c r="DW172" i="3" s="1"/>
  <c r="DP172" i="3"/>
  <c r="DV172" i="3" s="1"/>
  <c r="DT167" i="3"/>
  <c r="DQ167" i="3"/>
  <c r="DU167" i="3" s="1"/>
  <c r="DP167" i="3"/>
  <c r="DV167" i="3" s="1"/>
  <c r="DQ164" i="3"/>
  <c r="DW164" i="3" s="1"/>
  <c r="DP164" i="3"/>
  <c r="DV164" i="3" s="1"/>
  <c r="DQ163" i="3"/>
  <c r="DU163" i="3" s="1"/>
  <c r="DP163" i="3"/>
  <c r="DV163" i="3" s="1"/>
  <c r="DU160" i="3"/>
  <c r="DQ160" i="3"/>
  <c r="DW160" i="3" s="1"/>
  <c r="DP160" i="3"/>
  <c r="DV160" i="3" s="1"/>
  <c r="DT157" i="3"/>
  <c r="DQ157" i="3"/>
  <c r="DU157" i="3" s="1"/>
  <c r="DP157" i="3"/>
  <c r="DV157" i="3" s="1"/>
  <c r="DQ156" i="3"/>
  <c r="DW156" i="3" s="1"/>
  <c r="DP156" i="3"/>
  <c r="DV156" i="3" s="1"/>
  <c r="DQ155" i="3"/>
  <c r="DU155" i="3" s="1"/>
  <c r="DP155" i="3"/>
  <c r="DV155" i="3" s="1"/>
  <c r="DU154" i="3"/>
  <c r="DQ154" i="3"/>
  <c r="DW154" i="3" s="1"/>
  <c r="DP154" i="3"/>
  <c r="DV154" i="3" s="1"/>
  <c r="DW153" i="3"/>
  <c r="DT153" i="3"/>
  <c r="DQ153" i="3"/>
  <c r="DU153" i="3" s="1"/>
  <c r="DP153" i="3"/>
  <c r="DV153" i="3" s="1"/>
  <c r="DU152" i="3"/>
  <c r="DQ152" i="3"/>
  <c r="DW152" i="3" s="1"/>
  <c r="DP152" i="3"/>
  <c r="DV152" i="3" s="1"/>
  <c r="DT151" i="3"/>
  <c r="DQ151" i="3"/>
  <c r="DU151" i="3" s="1"/>
  <c r="DP151" i="3"/>
  <c r="DV151" i="3" s="1"/>
  <c r="DQ150" i="3"/>
  <c r="DW150" i="3" s="1"/>
  <c r="DP150" i="3"/>
  <c r="DV150" i="3" s="1"/>
  <c r="DQ146" i="3"/>
  <c r="DU146" i="3" s="1"/>
  <c r="DP146" i="3"/>
  <c r="DV146" i="3" s="1"/>
  <c r="DU143" i="3"/>
  <c r="DQ143" i="3"/>
  <c r="DW143" i="3" s="1"/>
  <c r="DP143" i="3"/>
  <c r="DV143" i="3" s="1"/>
  <c r="DT139" i="3"/>
  <c r="DQ139" i="3"/>
  <c r="DU139" i="3" s="1"/>
  <c r="DP139" i="3"/>
  <c r="DV139" i="3" s="1"/>
  <c r="DQ133" i="3"/>
  <c r="DP133" i="3"/>
  <c r="DV133" i="3" s="1"/>
  <c r="DQ130" i="3"/>
  <c r="DP130" i="3"/>
  <c r="DV130" i="3" s="1"/>
  <c r="DQ127" i="3"/>
  <c r="DW127" i="3" s="1"/>
  <c r="DP127" i="3"/>
  <c r="DV127" i="3" s="1"/>
  <c r="DW123" i="3"/>
  <c r="DQ123" i="3"/>
  <c r="DU123" i="3" s="1"/>
  <c r="DP123" i="3"/>
  <c r="DU119" i="3"/>
  <c r="DQ119" i="3"/>
  <c r="DW119" i="3" s="1"/>
  <c r="DP119" i="3"/>
  <c r="DV119" i="3" s="1"/>
  <c r="DT116" i="3"/>
  <c r="DQ116" i="3"/>
  <c r="DU116" i="3" s="1"/>
  <c r="DP116" i="3"/>
  <c r="DV116" i="3" s="1"/>
  <c r="DQ112" i="3"/>
  <c r="DP112" i="3"/>
  <c r="DV112" i="3" s="1"/>
  <c r="DQ111" i="3"/>
  <c r="DU111" i="3" s="1"/>
  <c r="DP111" i="3"/>
  <c r="DU110" i="3"/>
  <c r="DQ110" i="3"/>
  <c r="DW110" i="3" s="1"/>
  <c r="DP110" i="3"/>
  <c r="DV110" i="3" s="1"/>
  <c r="DW109" i="3"/>
  <c r="DT109" i="3"/>
  <c r="DQ109" i="3"/>
  <c r="DU109" i="3" s="1"/>
  <c r="DP109" i="3"/>
  <c r="DV109" i="3" s="1"/>
  <c r="DU108" i="3"/>
  <c r="DQ108" i="3"/>
  <c r="DW108" i="3" s="1"/>
  <c r="DP108" i="3"/>
  <c r="DV108" i="3" s="1"/>
  <c r="DT107" i="3"/>
  <c r="DQ107" i="3"/>
  <c r="DU107" i="3" s="1"/>
  <c r="DP107" i="3"/>
  <c r="DV107" i="3" s="1"/>
  <c r="DQ103" i="3"/>
  <c r="DP103" i="3"/>
  <c r="DV103" i="3" s="1"/>
  <c r="DQ102" i="3"/>
  <c r="DU102" i="3" s="1"/>
  <c r="DP102" i="3"/>
  <c r="DU101" i="3"/>
  <c r="DQ101" i="3"/>
  <c r="DW101" i="3" s="1"/>
  <c r="DP101" i="3"/>
  <c r="DV101" i="3" s="1"/>
  <c r="DT100" i="3"/>
  <c r="DQ100" i="3"/>
  <c r="DU100" i="3" s="1"/>
  <c r="DP100" i="3"/>
  <c r="DV100" i="3" s="1"/>
  <c r="DQ97" i="3"/>
  <c r="DP97" i="3"/>
  <c r="DV97" i="3" s="1"/>
  <c r="DQ96" i="3"/>
  <c r="DP96" i="3"/>
  <c r="DQ92" i="3"/>
  <c r="DW92" i="3" s="1"/>
  <c r="DP92" i="3"/>
  <c r="DV92" i="3" s="1"/>
  <c r="DW89" i="3"/>
  <c r="DQ89" i="3"/>
  <c r="DU89" i="3" s="1"/>
  <c r="DP89" i="3"/>
  <c r="DU88" i="3"/>
  <c r="DQ88" i="3"/>
  <c r="DW88" i="3" s="1"/>
  <c r="DP88" i="3"/>
  <c r="DV88" i="3" s="1"/>
  <c r="DT87" i="3"/>
  <c r="DQ87" i="3"/>
  <c r="DU87" i="3" s="1"/>
  <c r="DP87" i="3"/>
  <c r="DV87" i="3" s="1"/>
  <c r="DQ86" i="3"/>
  <c r="DP86" i="3"/>
  <c r="DV86" i="3" s="1"/>
  <c r="DQ85" i="3"/>
  <c r="DU85" i="3" s="1"/>
  <c r="DP85" i="3"/>
  <c r="DU84" i="3"/>
  <c r="DQ84" i="3"/>
  <c r="DW84" i="3" s="1"/>
  <c r="DP84" i="3"/>
  <c r="DV84" i="3" s="1"/>
  <c r="DW83" i="3"/>
  <c r="DT83" i="3"/>
  <c r="DQ83" i="3"/>
  <c r="DU83" i="3" s="1"/>
  <c r="DP83" i="3"/>
  <c r="DV83" i="3" s="1"/>
  <c r="DU82" i="3"/>
  <c r="DQ82" i="3"/>
  <c r="DW82" i="3" s="1"/>
  <c r="DP82" i="3"/>
  <c r="DV82" i="3" s="1"/>
  <c r="DT81" i="3"/>
  <c r="DQ81" i="3"/>
  <c r="DP81" i="3"/>
  <c r="DV81" i="3" s="1"/>
  <c r="DQ80" i="3"/>
  <c r="DP80" i="3"/>
  <c r="DV80" i="3" s="1"/>
  <c r="DQ79" i="3"/>
  <c r="DU79" i="3" s="1"/>
  <c r="DP79" i="3"/>
  <c r="DU78" i="3"/>
  <c r="DQ78" i="3"/>
  <c r="DW78" i="3" s="1"/>
  <c r="DP78" i="3"/>
  <c r="DV78" i="3" s="1"/>
  <c r="DT77" i="3"/>
  <c r="DQ77" i="3"/>
  <c r="DU77" i="3" s="1"/>
  <c r="DP77" i="3"/>
  <c r="DV77" i="3" s="1"/>
  <c r="DU76" i="3"/>
  <c r="DQ76" i="3"/>
  <c r="DW76" i="3" s="1"/>
  <c r="DP76" i="3"/>
  <c r="DV76" i="3" s="1"/>
  <c r="DQ75" i="3"/>
  <c r="DP75" i="3"/>
  <c r="DV75" i="3" s="1"/>
  <c r="DQ74" i="3"/>
  <c r="DP74" i="3"/>
  <c r="DV74" i="3" s="1"/>
  <c r="DQ67" i="3"/>
  <c r="DU67" i="3" s="1"/>
  <c r="DP67" i="3"/>
  <c r="DV67" i="3" s="1"/>
  <c r="DQ63" i="3"/>
  <c r="DW63" i="3" s="1"/>
  <c r="DP63" i="3"/>
  <c r="DV63" i="3" s="1"/>
  <c r="DQ60" i="3"/>
  <c r="DU60" i="3" s="1"/>
  <c r="DP60" i="3"/>
  <c r="DV60" i="3" s="1"/>
  <c r="DQ57" i="3"/>
  <c r="DP57" i="3"/>
  <c r="DV57" i="3" s="1"/>
  <c r="DQ56" i="3"/>
  <c r="DU56" i="3" s="1"/>
  <c r="DP56" i="3"/>
  <c r="DV56" i="3" s="1"/>
  <c r="DU55" i="3"/>
  <c r="DQ55" i="3"/>
  <c r="DW55" i="3" s="1"/>
  <c r="DP55" i="3"/>
  <c r="DV55" i="3" s="1"/>
  <c r="DW54" i="3"/>
  <c r="DT54" i="3"/>
  <c r="DQ54" i="3"/>
  <c r="DU54" i="3" s="1"/>
  <c r="DP54" i="3"/>
  <c r="DV54" i="3" s="1"/>
  <c r="DQ53" i="3"/>
  <c r="DW53" i="3" s="1"/>
  <c r="DP53" i="3"/>
  <c r="DV53" i="3" s="1"/>
  <c r="DT52" i="3"/>
  <c r="DQ52" i="3"/>
  <c r="DP52" i="3"/>
  <c r="DV52" i="3" s="1"/>
  <c r="DQ48" i="3"/>
  <c r="DP48" i="3"/>
  <c r="DV48" i="3" s="1"/>
  <c r="DT47" i="3"/>
  <c r="DQ47" i="3"/>
  <c r="DU47" i="3" s="1"/>
  <c r="DP47" i="3"/>
  <c r="DV47" i="3" s="1"/>
  <c r="DU46" i="3"/>
  <c r="DQ46" i="3"/>
  <c r="DW46" i="3" s="1"/>
  <c r="DP46" i="3"/>
  <c r="DV46" i="3" s="1"/>
  <c r="DQ36" i="3"/>
  <c r="DU36" i="3" s="1"/>
  <c r="DP36" i="3"/>
  <c r="DV36" i="3" s="1"/>
  <c r="DQ35" i="3"/>
  <c r="DP35" i="3"/>
  <c r="DW34" i="3"/>
  <c r="DQ34" i="3"/>
  <c r="DU34" i="3" s="1"/>
  <c r="DP34" i="3"/>
  <c r="DU30" i="3"/>
  <c r="DQ30" i="3"/>
  <c r="DW30" i="3" s="1"/>
  <c r="DP30" i="3"/>
  <c r="DT30" i="3" s="1"/>
  <c r="DW26" i="3"/>
  <c r="DQ26" i="3"/>
  <c r="DU26" i="3" s="1"/>
  <c r="DP26" i="3"/>
  <c r="DV26" i="3" s="1"/>
  <c r="DU23" i="3"/>
  <c r="DQ23" i="3"/>
  <c r="DW23" i="3" s="1"/>
  <c r="DP23" i="3"/>
  <c r="DT23" i="3" s="1"/>
  <c r="DW22" i="3"/>
  <c r="DQ22" i="3"/>
  <c r="DU22" i="3" s="1"/>
  <c r="DP22" i="3"/>
  <c r="DV22" i="3" s="1"/>
  <c r="DQ18" i="3"/>
  <c r="DW18" i="3" s="1"/>
  <c r="DP18" i="3"/>
  <c r="DT18" i="3" s="1"/>
  <c r="DT15" i="3"/>
  <c r="DQ15" i="3"/>
  <c r="DU15" i="3" s="1"/>
  <c r="DP15" i="3"/>
  <c r="DV15" i="3" s="1"/>
  <c r="DQ14" i="3"/>
  <c r="DW14" i="3" s="1"/>
  <c r="DP14" i="3"/>
  <c r="DV14" i="3" s="1"/>
  <c r="DQ13" i="3"/>
  <c r="DW13" i="3" s="1"/>
  <c r="DP13" i="3"/>
  <c r="DV13" i="3" s="1"/>
  <c r="DQ12" i="3"/>
  <c r="DW12" i="3" s="1"/>
  <c r="DP12" i="3"/>
  <c r="DV12" i="3" s="1"/>
  <c r="DI189" i="3"/>
  <c r="DE189" i="3"/>
  <c r="DK189" i="3" s="1"/>
  <c r="DD189" i="3"/>
  <c r="DJ189" i="3" s="1"/>
  <c r="DE188" i="3"/>
  <c r="DI188" i="3" s="1"/>
  <c r="DD188" i="3"/>
  <c r="DJ188" i="3" s="1"/>
  <c r="DE187" i="3"/>
  <c r="DK187" i="3" s="1"/>
  <c r="DD187" i="3"/>
  <c r="DJ187" i="3" s="1"/>
  <c r="DE186" i="3"/>
  <c r="DI186" i="3" s="1"/>
  <c r="DD186" i="3"/>
  <c r="DJ186" i="3" s="1"/>
  <c r="DE185" i="3"/>
  <c r="DK185" i="3" s="1"/>
  <c r="DD185" i="3"/>
  <c r="DJ185" i="3" s="1"/>
  <c r="DE181" i="3"/>
  <c r="DI181" i="3" s="1"/>
  <c r="DD181" i="3"/>
  <c r="DJ181" i="3" s="1"/>
  <c r="DE178" i="3"/>
  <c r="DK178" i="3" s="1"/>
  <c r="DD178" i="3"/>
  <c r="DJ178" i="3" s="1"/>
  <c r="DE177" i="3"/>
  <c r="DI177" i="3" s="1"/>
  <c r="DD177" i="3"/>
  <c r="DJ177" i="3" s="1"/>
  <c r="DI176" i="3"/>
  <c r="DE176" i="3"/>
  <c r="DK176" i="3" s="1"/>
  <c r="DD176" i="3"/>
  <c r="DJ176" i="3" s="1"/>
  <c r="DK175" i="3"/>
  <c r="DE175" i="3"/>
  <c r="DI175" i="3" s="1"/>
  <c r="DD175" i="3"/>
  <c r="DJ175" i="3" s="1"/>
  <c r="DE174" i="3"/>
  <c r="DK174" i="3" s="1"/>
  <c r="DD174" i="3"/>
  <c r="DJ174" i="3" s="1"/>
  <c r="DH173" i="3"/>
  <c r="DE173" i="3"/>
  <c r="DI173" i="3" s="1"/>
  <c r="DD173" i="3"/>
  <c r="DJ173" i="3" s="1"/>
  <c r="DE172" i="3"/>
  <c r="DK172" i="3" s="1"/>
  <c r="DD172" i="3"/>
  <c r="DJ172" i="3" s="1"/>
  <c r="DE167" i="3"/>
  <c r="DI167" i="3" s="1"/>
  <c r="DD167" i="3"/>
  <c r="DJ167" i="3" s="1"/>
  <c r="DE164" i="3"/>
  <c r="DK164" i="3" s="1"/>
  <c r="DD164" i="3"/>
  <c r="DJ164" i="3" s="1"/>
  <c r="DK163" i="3"/>
  <c r="DH163" i="3"/>
  <c r="DE163" i="3"/>
  <c r="DI163" i="3" s="1"/>
  <c r="DD163" i="3"/>
  <c r="DJ163" i="3" s="1"/>
  <c r="DI160" i="3"/>
  <c r="DE160" i="3"/>
  <c r="DK160" i="3" s="1"/>
  <c r="DD160" i="3"/>
  <c r="DJ160" i="3" s="1"/>
  <c r="DE157" i="3"/>
  <c r="DI157" i="3" s="1"/>
  <c r="DD157" i="3"/>
  <c r="DJ157" i="3" s="1"/>
  <c r="DE156" i="3"/>
  <c r="DK156" i="3" s="1"/>
  <c r="DD156" i="3"/>
  <c r="DJ156" i="3" s="1"/>
  <c r="DE155" i="3"/>
  <c r="DI155" i="3" s="1"/>
  <c r="DD155" i="3"/>
  <c r="DJ155" i="3" s="1"/>
  <c r="DE154" i="3"/>
  <c r="DK154" i="3" s="1"/>
  <c r="DD154" i="3"/>
  <c r="DJ154" i="3" s="1"/>
  <c r="DE153" i="3"/>
  <c r="DI153" i="3" s="1"/>
  <c r="DD153" i="3"/>
  <c r="DJ153" i="3" s="1"/>
  <c r="DE152" i="3"/>
  <c r="DK152" i="3" s="1"/>
  <c r="DD152" i="3"/>
  <c r="DJ152" i="3" s="1"/>
  <c r="DE151" i="3"/>
  <c r="DI151" i="3" s="1"/>
  <c r="DD151" i="3"/>
  <c r="DJ151" i="3" s="1"/>
  <c r="DI150" i="3"/>
  <c r="DE150" i="3"/>
  <c r="DK150" i="3" s="1"/>
  <c r="DD150" i="3"/>
  <c r="DJ150" i="3" s="1"/>
  <c r="DK146" i="3"/>
  <c r="DE146" i="3"/>
  <c r="DI146" i="3" s="1"/>
  <c r="DD146" i="3"/>
  <c r="DJ146" i="3" s="1"/>
  <c r="DE143" i="3"/>
  <c r="DK143" i="3" s="1"/>
  <c r="DD143" i="3"/>
  <c r="DJ143" i="3" s="1"/>
  <c r="DH139" i="3"/>
  <c r="DE139" i="3"/>
  <c r="DI139" i="3" s="1"/>
  <c r="DD139" i="3"/>
  <c r="DJ139" i="3" s="1"/>
  <c r="DE133" i="3"/>
  <c r="DK133" i="3" s="1"/>
  <c r="DD133" i="3"/>
  <c r="DJ133" i="3" s="1"/>
  <c r="DE130" i="3"/>
  <c r="DI130" i="3" s="1"/>
  <c r="DD130" i="3"/>
  <c r="DJ130" i="3" s="1"/>
  <c r="DE127" i="3"/>
  <c r="DK127" i="3" s="1"/>
  <c r="DD127" i="3"/>
  <c r="DJ127" i="3" s="1"/>
  <c r="DK123" i="3"/>
  <c r="DH123" i="3"/>
  <c r="DE123" i="3"/>
  <c r="DI123" i="3" s="1"/>
  <c r="DD123" i="3"/>
  <c r="DJ123" i="3" s="1"/>
  <c r="DI119" i="3"/>
  <c r="DE119" i="3"/>
  <c r="DK119" i="3" s="1"/>
  <c r="DD119" i="3"/>
  <c r="DJ119" i="3" s="1"/>
  <c r="DE116" i="3"/>
  <c r="DI116" i="3" s="1"/>
  <c r="DD116" i="3"/>
  <c r="DJ116" i="3" s="1"/>
  <c r="DE112" i="3"/>
  <c r="DK112" i="3" s="1"/>
  <c r="DD112" i="3"/>
  <c r="DJ112" i="3" s="1"/>
  <c r="DE111" i="3"/>
  <c r="DI111" i="3" s="1"/>
  <c r="DD111" i="3"/>
  <c r="DJ111" i="3" s="1"/>
  <c r="DE110" i="3"/>
  <c r="DK110" i="3" s="1"/>
  <c r="DD110" i="3"/>
  <c r="DJ110" i="3" s="1"/>
  <c r="DE109" i="3"/>
  <c r="DI109" i="3" s="1"/>
  <c r="DD109" i="3"/>
  <c r="DJ109" i="3" s="1"/>
  <c r="DE108" i="3"/>
  <c r="DK108" i="3" s="1"/>
  <c r="DD108" i="3"/>
  <c r="DJ108" i="3" s="1"/>
  <c r="DE107" i="3"/>
  <c r="DI107" i="3" s="1"/>
  <c r="DD107" i="3"/>
  <c r="DJ107" i="3" s="1"/>
  <c r="DI103" i="3"/>
  <c r="DE103" i="3"/>
  <c r="DK103" i="3" s="1"/>
  <c r="DD103" i="3"/>
  <c r="DJ103" i="3" s="1"/>
  <c r="DK102" i="3"/>
  <c r="DE102" i="3"/>
  <c r="DI102" i="3" s="1"/>
  <c r="DD102" i="3"/>
  <c r="DJ102" i="3" s="1"/>
  <c r="DE101" i="3"/>
  <c r="DK101" i="3" s="1"/>
  <c r="DD101" i="3"/>
  <c r="DJ101" i="3" s="1"/>
  <c r="DH100" i="3"/>
  <c r="DE100" i="3"/>
  <c r="DI100" i="3" s="1"/>
  <c r="DD100" i="3"/>
  <c r="DJ100" i="3" s="1"/>
  <c r="DE97" i="3"/>
  <c r="DK97" i="3" s="1"/>
  <c r="DD97" i="3"/>
  <c r="DJ97" i="3" s="1"/>
  <c r="DE96" i="3"/>
  <c r="DI96" i="3" s="1"/>
  <c r="DD96" i="3"/>
  <c r="DJ96" i="3" s="1"/>
  <c r="DE92" i="3"/>
  <c r="DK92" i="3" s="1"/>
  <c r="DD92" i="3"/>
  <c r="DJ92" i="3" s="1"/>
  <c r="DK89" i="3"/>
  <c r="DH89" i="3"/>
  <c r="DE89" i="3"/>
  <c r="DI89" i="3" s="1"/>
  <c r="DD89" i="3"/>
  <c r="DJ89" i="3" s="1"/>
  <c r="DI88" i="3"/>
  <c r="DE88" i="3"/>
  <c r="DK88" i="3" s="1"/>
  <c r="DD88" i="3"/>
  <c r="DJ88" i="3" s="1"/>
  <c r="DE87" i="3"/>
  <c r="DI87" i="3" s="1"/>
  <c r="DD87" i="3"/>
  <c r="DJ87" i="3" s="1"/>
  <c r="DE86" i="3"/>
  <c r="DK86" i="3" s="1"/>
  <c r="DD86" i="3"/>
  <c r="DJ86" i="3" s="1"/>
  <c r="DE85" i="3"/>
  <c r="DI85" i="3" s="1"/>
  <c r="DD85" i="3"/>
  <c r="DJ85" i="3" s="1"/>
  <c r="DE84" i="3"/>
  <c r="DK84" i="3" s="1"/>
  <c r="DD84" i="3"/>
  <c r="DJ84" i="3" s="1"/>
  <c r="DE83" i="3"/>
  <c r="DI83" i="3" s="1"/>
  <c r="DD83" i="3"/>
  <c r="DJ83" i="3" s="1"/>
  <c r="DE82" i="3"/>
  <c r="DK82" i="3" s="1"/>
  <c r="DD82" i="3"/>
  <c r="DJ82" i="3" s="1"/>
  <c r="DE81" i="3"/>
  <c r="DI81" i="3" s="1"/>
  <c r="DD81" i="3"/>
  <c r="DJ81" i="3" s="1"/>
  <c r="DI80" i="3"/>
  <c r="DE80" i="3"/>
  <c r="DK80" i="3" s="1"/>
  <c r="DD80" i="3"/>
  <c r="DJ80" i="3" s="1"/>
  <c r="DK79" i="3"/>
  <c r="DE79" i="3"/>
  <c r="DI79" i="3" s="1"/>
  <c r="DD79" i="3"/>
  <c r="DJ79" i="3" s="1"/>
  <c r="DE78" i="3"/>
  <c r="DK78" i="3" s="1"/>
  <c r="DD78" i="3"/>
  <c r="DJ78" i="3" s="1"/>
  <c r="DH77" i="3"/>
  <c r="DE77" i="3"/>
  <c r="DI77" i="3" s="1"/>
  <c r="DD77" i="3"/>
  <c r="DJ77" i="3" s="1"/>
  <c r="DE76" i="3"/>
  <c r="DK76" i="3" s="1"/>
  <c r="DD76" i="3"/>
  <c r="DJ76" i="3" s="1"/>
  <c r="DE75" i="3"/>
  <c r="DI75" i="3" s="1"/>
  <c r="DD75" i="3"/>
  <c r="DJ75" i="3" s="1"/>
  <c r="DE74" i="3"/>
  <c r="DK74" i="3" s="1"/>
  <c r="DD74" i="3"/>
  <c r="DJ74" i="3" s="1"/>
  <c r="DK67" i="3"/>
  <c r="DH67" i="3"/>
  <c r="DE67" i="3"/>
  <c r="DI67" i="3" s="1"/>
  <c r="DD67" i="3"/>
  <c r="DJ67" i="3" s="1"/>
  <c r="DI63" i="3"/>
  <c r="DE63" i="3"/>
  <c r="DK63" i="3" s="1"/>
  <c r="DD63" i="3"/>
  <c r="DJ63" i="3" s="1"/>
  <c r="DE60" i="3"/>
  <c r="DI60" i="3" s="1"/>
  <c r="DD60" i="3"/>
  <c r="DJ60" i="3" s="1"/>
  <c r="DE57" i="3"/>
  <c r="DK57" i="3" s="1"/>
  <c r="DD57" i="3"/>
  <c r="DJ57" i="3" s="1"/>
  <c r="DH56" i="3"/>
  <c r="DE56" i="3"/>
  <c r="DI56" i="3" s="1"/>
  <c r="DD56" i="3"/>
  <c r="DJ56" i="3" s="1"/>
  <c r="DE55" i="3"/>
  <c r="DK55" i="3" s="1"/>
  <c r="DD55" i="3"/>
  <c r="DH55" i="3" s="1"/>
  <c r="DH54" i="3"/>
  <c r="DE54" i="3"/>
  <c r="DK54" i="3" s="1"/>
  <c r="DD54" i="3"/>
  <c r="DJ54" i="3" s="1"/>
  <c r="DE53" i="3"/>
  <c r="DK53" i="3" s="1"/>
  <c r="DD53" i="3"/>
  <c r="DH53" i="3" s="1"/>
  <c r="DE52" i="3"/>
  <c r="DK52" i="3" s="1"/>
  <c r="DD52" i="3"/>
  <c r="DJ52" i="3" s="1"/>
  <c r="DE48" i="3"/>
  <c r="DK48" i="3" s="1"/>
  <c r="DD48" i="3"/>
  <c r="DH48" i="3" s="1"/>
  <c r="DI47" i="3"/>
  <c r="DE47" i="3"/>
  <c r="DK47" i="3" s="1"/>
  <c r="DD47" i="3"/>
  <c r="DJ47" i="3" s="1"/>
  <c r="DK46" i="3"/>
  <c r="DE46" i="3"/>
  <c r="DI46" i="3" s="1"/>
  <c r="DD46" i="3"/>
  <c r="DH46" i="3" s="1"/>
  <c r="DH36" i="3"/>
  <c r="DE36" i="3"/>
  <c r="DK36" i="3" s="1"/>
  <c r="DD36" i="3"/>
  <c r="DJ36" i="3" s="1"/>
  <c r="DK35" i="3"/>
  <c r="DI35" i="3"/>
  <c r="DE35" i="3"/>
  <c r="DD35" i="3"/>
  <c r="DH35" i="3" s="1"/>
  <c r="DI34" i="3"/>
  <c r="DE34" i="3"/>
  <c r="DK34" i="3" s="1"/>
  <c r="DD34" i="3"/>
  <c r="DJ34" i="3" s="1"/>
  <c r="DK30" i="3"/>
  <c r="DI30" i="3"/>
  <c r="DE30" i="3"/>
  <c r="DD30" i="3"/>
  <c r="DH30" i="3" s="1"/>
  <c r="DH26" i="3"/>
  <c r="DE26" i="3"/>
  <c r="DK26" i="3" s="1"/>
  <c r="DD26" i="3"/>
  <c r="DJ26" i="3" s="1"/>
  <c r="DE23" i="3"/>
  <c r="DK23" i="3" s="1"/>
  <c r="DD23" i="3"/>
  <c r="DH23" i="3" s="1"/>
  <c r="DH22" i="3"/>
  <c r="DE22" i="3"/>
  <c r="DK22" i="3" s="1"/>
  <c r="DD22" i="3"/>
  <c r="DJ22" i="3" s="1"/>
  <c r="DE18" i="3"/>
  <c r="DK18" i="3" s="1"/>
  <c r="DD18" i="3"/>
  <c r="DH18" i="3" s="1"/>
  <c r="DE15" i="3"/>
  <c r="DK15" i="3" s="1"/>
  <c r="DD15" i="3"/>
  <c r="DJ15" i="3" s="1"/>
  <c r="DE14" i="3"/>
  <c r="DI14" i="3" s="1"/>
  <c r="DD14" i="3"/>
  <c r="DH14" i="3" s="1"/>
  <c r="DE13" i="3"/>
  <c r="DK13" i="3" s="1"/>
  <c r="DD13" i="3"/>
  <c r="DH13" i="3" s="1"/>
  <c r="DH12" i="3"/>
  <c r="DE12" i="3"/>
  <c r="DK12" i="3" s="1"/>
  <c r="DD12" i="3"/>
  <c r="DJ12" i="3" s="1"/>
  <c r="CU189" i="3"/>
  <c r="CT189" i="3"/>
  <c r="CS189" i="3"/>
  <c r="CY189" i="3" s="1"/>
  <c r="CR189" i="3"/>
  <c r="CV189" i="3" s="1"/>
  <c r="CU188" i="3"/>
  <c r="CT188" i="3"/>
  <c r="CS188" i="3"/>
  <c r="CY188" i="3" s="1"/>
  <c r="CR188" i="3"/>
  <c r="CV188" i="3" s="1"/>
  <c r="CU187" i="3"/>
  <c r="CT187" i="3"/>
  <c r="CS187" i="3"/>
  <c r="CY187" i="3" s="1"/>
  <c r="CR187" i="3"/>
  <c r="CU186" i="3"/>
  <c r="CT186" i="3"/>
  <c r="CS186" i="3"/>
  <c r="CY186" i="3" s="1"/>
  <c r="CR186" i="3"/>
  <c r="CU185" i="3"/>
  <c r="CT185" i="3"/>
  <c r="CS185" i="3"/>
  <c r="CY185" i="3" s="1"/>
  <c r="CR185" i="3"/>
  <c r="CV185" i="3" s="1"/>
  <c r="CU181" i="3"/>
  <c r="CT181" i="3"/>
  <c r="CS181" i="3"/>
  <c r="CY181" i="3" s="1"/>
  <c r="CR181" i="3"/>
  <c r="CV181" i="3" s="1"/>
  <c r="CU178" i="3"/>
  <c r="CT178" i="3"/>
  <c r="CS178" i="3"/>
  <c r="CY178" i="3" s="1"/>
  <c r="CR178" i="3"/>
  <c r="CU177" i="3"/>
  <c r="CT177" i="3"/>
  <c r="CS177" i="3"/>
  <c r="CY177" i="3" s="1"/>
  <c r="CR177" i="3"/>
  <c r="CU176" i="3"/>
  <c r="CT176" i="3"/>
  <c r="CS176" i="3"/>
  <c r="CY176" i="3" s="1"/>
  <c r="CR176" i="3"/>
  <c r="CV176" i="3" s="1"/>
  <c r="CU175" i="3"/>
  <c r="CT175" i="3"/>
  <c r="CS175" i="3"/>
  <c r="CY175" i="3" s="1"/>
  <c r="CR175" i="3"/>
  <c r="CV175" i="3" s="1"/>
  <c r="CU174" i="3"/>
  <c r="CT174" i="3"/>
  <c r="CS174" i="3"/>
  <c r="CY174" i="3" s="1"/>
  <c r="CR174" i="3"/>
  <c r="CU173" i="3"/>
  <c r="CT173" i="3"/>
  <c r="CS173" i="3"/>
  <c r="CY173" i="3" s="1"/>
  <c r="CR173" i="3"/>
  <c r="CU172" i="3"/>
  <c r="CT172" i="3"/>
  <c r="CS172" i="3"/>
  <c r="CY172" i="3" s="1"/>
  <c r="CR172" i="3"/>
  <c r="CV172" i="3" s="1"/>
  <c r="CU167" i="3"/>
  <c r="CT167" i="3"/>
  <c r="CS167" i="3"/>
  <c r="CY167" i="3" s="1"/>
  <c r="CR167" i="3"/>
  <c r="CV167" i="3" s="1"/>
  <c r="CU164" i="3"/>
  <c r="CT164" i="3"/>
  <c r="CS164" i="3"/>
  <c r="CY164" i="3" s="1"/>
  <c r="CR164" i="3"/>
  <c r="CU163" i="3"/>
  <c r="CT163" i="3"/>
  <c r="CS163" i="3"/>
  <c r="CY163" i="3" s="1"/>
  <c r="CR163" i="3"/>
  <c r="CU160" i="3"/>
  <c r="CT160" i="3"/>
  <c r="CS160" i="3"/>
  <c r="CY160" i="3" s="1"/>
  <c r="CR160" i="3"/>
  <c r="CV160" i="3" s="1"/>
  <c r="CU157" i="3"/>
  <c r="CT157" i="3"/>
  <c r="CS157" i="3"/>
  <c r="CY157" i="3" s="1"/>
  <c r="CR157" i="3"/>
  <c r="CV157" i="3" s="1"/>
  <c r="CU156" i="3"/>
  <c r="CT156" i="3"/>
  <c r="CS156" i="3"/>
  <c r="CY156" i="3" s="1"/>
  <c r="CR156" i="3"/>
  <c r="CU155" i="3"/>
  <c r="CT155" i="3"/>
  <c r="CS155" i="3"/>
  <c r="CY155" i="3" s="1"/>
  <c r="CR155" i="3"/>
  <c r="CU154" i="3"/>
  <c r="CT154" i="3"/>
  <c r="CS154" i="3"/>
  <c r="CY154" i="3" s="1"/>
  <c r="CR154" i="3"/>
  <c r="CV154" i="3" s="1"/>
  <c r="CU153" i="3"/>
  <c r="CT153" i="3"/>
  <c r="CS153" i="3"/>
  <c r="CY153" i="3" s="1"/>
  <c r="CR153" i="3"/>
  <c r="CV153" i="3" s="1"/>
  <c r="CU152" i="3"/>
  <c r="CT152" i="3"/>
  <c r="CS152" i="3"/>
  <c r="CY152" i="3" s="1"/>
  <c r="CR152" i="3"/>
  <c r="CU151" i="3"/>
  <c r="CT151" i="3"/>
  <c r="CS151" i="3"/>
  <c r="CY151" i="3" s="1"/>
  <c r="CR151" i="3"/>
  <c r="CU150" i="3"/>
  <c r="CT150" i="3"/>
  <c r="CS150" i="3"/>
  <c r="CY150" i="3" s="1"/>
  <c r="CR150" i="3"/>
  <c r="CV150" i="3" s="1"/>
  <c r="CU146" i="3"/>
  <c r="CT146" i="3"/>
  <c r="CS146" i="3"/>
  <c r="CY146" i="3" s="1"/>
  <c r="CR146" i="3"/>
  <c r="CV146" i="3" s="1"/>
  <c r="CU143" i="3"/>
  <c r="CT143" i="3"/>
  <c r="CS143" i="3"/>
  <c r="CY143" i="3" s="1"/>
  <c r="CR143" i="3"/>
  <c r="CU139" i="3"/>
  <c r="CT139" i="3"/>
  <c r="CS139" i="3"/>
  <c r="CY139" i="3" s="1"/>
  <c r="CR139" i="3"/>
  <c r="CU133" i="3"/>
  <c r="CT133" i="3"/>
  <c r="CS133" i="3"/>
  <c r="CY133" i="3" s="1"/>
  <c r="CR133" i="3"/>
  <c r="CV133" i="3" s="1"/>
  <c r="CU130" i="3"/>
  <c r="CT130" i="3"/>
  <c r="CS130" i="3"/>
  <c r="CY130" i="3" s="1"/>
  <c r="CR130" i="3"/>
  <c r="CV130" i="3" s="1"/>
  <c r="CU127" i="3"/>
  <c r="CT127" i="3"/>
  <c r="CS127" i="3"/>
  <c r="CY127" i="3" s="1"/>
  <c r="CR127" i="3"/>
  <c r="CU123" i="3"/>
  <c r="CT123" i="3"/>
  <c r="CS123" i="3"/>
  <c r="CY123" i="3" s="1"/>
  <c r="CR123" i="3"/>
  <c r="CU119" i="3"/>
  <c r="CT119" i="3"/>
  <c r="CS119" i="3"/>
  <c r="CY119" i="3" s="1"/>
  <c r="CR119" i="3"/>
  <c r="CV119" i="3" s="1"/>
  <c r="CU116" i="3"/>
  <c r="CT116" i="3"/>
  <c r="CS116" i="3"/>
  <c r="CY116" i="3" s="1"/>
  <c r="CR116" i="3"/>
  <c r="CV116" i="3" s="1"/>
  <c r="CU112" i="3"/>
  <c r="CT112" i="3"/>
  <c r="CS112" i="3"/>
  <c r="CY112" i="3" s="1"/>
  <c r="CR112" i="3"/>
  <c r="CU111" i="3"/>
  <c r="CT111" i="3"/>
  <c r="CS111" i="3"/>
  <c r="CY111" i="3" s="1"/>
  <c r="CR111" i="3"/>
  <c r="CU110" i="3"/>
  <c r="CT110" i="3"/>
  <c r="CS110" i="3"/>
  <c r="CY110" i="3" s="1"/>
  <c r="CR110" i="3"/>
  <c r="CV110" i="3" s="1"/>
  <c r="CU109" i="3"/>
  <c r="CT109" i="3"/>
  <c r="CS109" i="3"/>
  <c r="CY109" i="3" s="1"/>
  <c r="CR109" i="3"/>
  <c r="CV109" i="3" s="1"/>
  <c r="CU108" i="3"/>
  <c r="CT108" i="3"/>
  <c r="CS108" i="3"/>
  <c r="CY108" i="3" s="1"/>
  <c r="CR108" i="3"/>
  <c r="CU107" i="3"/>
  <c r="CT107" i="3"/>
  <c r="CS107" i="3"/>
  <c r="CY107" i="3" s="1"/>
  <c r="CR107" i="3"/>
  <c r="CU103" i="3"/>
  <c r="CT103" i="3"/>
  <c r="CS103" i="3"/>
  <c r="CY103" i="3" s="1"/>
  <c r="CR103" i="3"/>
  <c r="CV103" i="3" s="1"/>
  <c r="CU102" i="3"/>
  <c r="CT102" i="3"/>
  <c r="CS102" i="3"/>
  <c r="CY102" i="3" s="1"/>
  <c r="CR102" i="3"/>
  <c r="CV102" i="3" s="1"/>
  <c r="CU101" i="3"/>
  <c r="CT101" i="3"/>
  <c r="CS101" i="3"/>
  <c r="CY101" i="3" s="1"/>
  <c r="CR101" i="3"/>
  <c r="CU100" i="3"/>
  <c r="CT100" i="3"/>
  <c r="CS100" i="3"/>
  <c r="CY100" i="3" s="1"/>
  <c r="CR100" i="3"/>
  <c r="CU97" i="3"/>
  <c r="CT97" i="3"/>
  <c r="CS97" i="3"/>
  <c r="CY97" i="3" s="1"/>
  <c r="CR97" i="3"/>
  <c r="CV97" i="3" s="1"/>
  <c r="CU96" i="3"/>
  <c r="CT96" i="3"/>
  <c r="CS96" i="3"/>
  <c r="CY96" i="3" s="1"/>
  <c r="CR96" i="3"/>
  <c r="CV96" i="3" s="1"/>
  <c r="CU92" i="3"/>
  <c r="CT92" i="3"/>
  <c r="CS92" i="3"/>
  <c r="CY92" i="3" s="1"/>
  <c r="CR92" i="3"/>
  <c r="CU89" i="3"/>
  <c r="CT89" i="3"/>
  <c r="CS89" i="3"/>
  <c r="CY89" i="3" s="1"/>
  <c r="CR89" i="3"/>
  <c r="CU88" i="3"/>
  <c r="CT88" i="3"/>
  <c r="CS88" i="3"/>
  <c r="CY88" i="3" s="1"/>
  <c r="CR88" i="3"/>
  <c r="CV88" i="3" s="1"/>
  <c r="CU87" i="3"/>
  <c r="CT87" i="3"/>
  <c r="CS87" i="3"/>
  <c r="CY87" i="3" s="1"/>
  <c r="CR87" i="3"/>
  <c r="CV87" i="3" s="1"/>
  <c r="CU86" i="3"/>
  <c r="CT86" i="3"/>
  <c r="CS86" i="3"/>
  <c r="CY86" i="3" s="1"/>
  <c r="CR86" i="3"/>
  <c r="CU85" i="3"/>
  <c r="CT85" i="3"/>
  <c r="CS85" i="3"/>
  <c r="CY85" i="3" s="1"/>
  <c r="CR85" i="3"/>
  <c r="CU84" i="3"/>
  <c r="CT84" i="3"/>
  <c r="CS84" i="3"/>
  <c r="CY84" i="3" s="1"/>
  <c r="CR84" i="3"/>
  <c r="CV84" i="3" s="1"/>
  <c r="CU83" i="3"/>
  <c r="CT83" i="3"/>
  <c r="CS83" i="3"/>
  <c r="CY83" i="3" s="1"/>
  <c r="CR83" i="3"/>
  <c r="CV83" i="3" s="1"/>
  <c r="CU82" i="3"/>
  <c r="CT82" i="3"/>
  <c r="CS82" i="3"/>
  <c r="CY82" i="3" s="1"/>
  <c r="CR82" i="3"/>
  <c r="CU81" i="3"/>
  <c r="CT81" i="3"/>
  <c r="CS81" i="3"/>
  <c r="CY81" i="3" s="1"/>
  <c r="CR81" i="3"/>
  <c r="CU80" i="3"/>
  <c r="CT80" i="3"/>
  <c r="CS80" i="3"/>
  <c r="CY80" i="3" s="1"/>
  <c r="CR80" i="3"/>
  <c r="CV80" i="3" s="1"/>
  <c r="CU79" i="3"/>
  <c r="CT79" i="3"/>
  <c r="CS79" i="3"/>
  <c r="CY79" i="3" s="1"/>
  <c r="CR79" i="3"/>
  <c r="CV79" i="3" s="1"/>
  <c r="CU78" i="3"/>
  <c r="CT78" i="3"/>
  <c r="CS78" i="3"/>
  <c r="CY78" i="3" s="1"/>
  <c r="CR78" i="3"/>
  <c r="CU77" i="3"/>
  <c r="CT77" i="3"/>
  <c r="CS77" i="3"/>
  <c r="CY77" i="3" s="1"/>
  <c r="CR77" i="3"/>
  <c r="CU76" i="3"/>
  <c r="CT76" i="3"/>
  <c r="CS76" i="3"/>
  <c r="CY76" i="3" s="1"/>
  <c r="CR76" i="3"/>
  <c r="CV76" i="3" s="1"/>
  <c r="CU75" i="3"/>
  <c r="CT75" i="3"/>
  <c r="CS75" i="3"/>
  <c r="CY75" i="3" s="1"/>
  <c r="CR75" i="3"/>
  <c r="CV75" i="3" s="1"/>
  <c r="CU74" i="3"/>
  <c r="CT74" i="3"/>
  <c r="CS74" i="3"/>
  <c r="CY74" i="3" s="1"/>
  <c r="CR74" i="3"/>
  <c r="CU67" i="3"/>
  <c r="CT67" i="3"/>
  <c r="CS67" i="3"/>
  <c r="CY67" i="3" s="1"/>
  <c r="CR67" i="3"/>
  <c r="CU63" i="3"/>
  <c r="CT63" i="3"/>
  <c r="CS63" i="3"/>
  <c r="CY63" i="3" s="1"/>
  <c r="CR63" i="3"/>
  <c r="CV63" i="3" s="1"/>
  <c r="CU60" i="3"/>
  <c r="CT60" i="3"/>
  <c r="CS60" i="3"/>
  <c r="CY60" i="3" s="1"/>
  <c r="CR60" i="3"/>
  <c r="CV60" i="3" s="1"/>
  <c r="CU57" i="3"/>
  <c r="CT57" i="3"/>
  <c r="CS57" i="3"/>
  <c r="CY57" i="3" s="1"/>
  <c r="CR57" i="3"/>
  <c r="CU56" i="3"/>
  <c r="CT56" i="3"/>
  <c r="CS56" i="3"/>
  <c r="CY56" i="3" s="1"/>
  <c r="CR56" i="3"/>
  <c r="CU55" i="3"/>
  <c r="CT55" i="3"/>
  <c r="CS55" i="3"/>
  <c r="CY55" i="3" s="1"/>
  <c r="CR55" i="3"/>
  <c r="CV55" i="3" s="1"/>
  <c r="CU54" i="3"/>
  <c r="CT54" i="3"/>
  <c r="CS54" i="3"/>
  <c r="CY54" i="3" s="1"/>
  <c r="CR54" i="3"/>
  <c r="CV54" i="3" s="1"/>
  <c r="CU53" i="3"/>
  <c r="CT53" i="3"/>
  <c r="CS53" i="3"/>
  <c r="CY53" i="3" s="1"/>
  <c r="CR53" i="3"/>
  <c r="CU52" i="3"/>
  <c r="CT52" i="3"/>
  <c r="CS52" i="3"/>
  <c r="CY52" i="3" s="1"/>
  <c r="CR52" i="3"/>
  <c r="CU48" i="3"/>
  <c r="CT48" i="3"/>
  <c r="CS48" i="3"/>
  <c r="CY48" i="3" s="1"/>
  <c r="CR48" i="3"/>
  <c r="CV48" i="3" s="1"/>
  <c r="CU47" i="3"/>
  <c r="CT47" i="3"/>
  <c r="CS47" i="3"/>
  <c r="CY47" i="3" s="1"/>
  <c r="CR47" i="3"/>
  <c r="CV47" i="3" s="1"/>
  <c r="CU46" i="3"/>
  <c r="CT46" i="3"/>
  <c r="CS46" i="3"/>
  <c r="CY46" i="3" s="1"/>
  <c r="CR46" i="3"/>
  <c r="CU36" i="3"/>
  <c r="CT36" i="3"/>
  <c r="CS36" i="3"/>
  <c r="CY36" i="3" s="1"/>
  <c r="CR36" i="3"/>
  <c r="CU35" i="3"/>
  <c r="CT35" i="3"/>
  <c r="CS35" i="3"/>
  <c r="CY35" i="3" s="1"/>
  <c r="CR35" i="3"/>
  <c r="CV35" i="3" s="1"/>
  <c r="CU34" i="3"/>
  <c r="CT34" i="3"/>
  <c r="CS34" i="3"/>
  <c r="CY34" i="3" s="1"/>
  <c r="CR34" i="3"/>
  <c r="CV34" i="3" s="1"/>
  <c r="CU30" i="3"/>
  <c r="CT30" i="3"/>
  <c r="CS30" i="3"/>
  <c r="CY30" i="3" s="1"/>
  <c r="CR30" i="3"/>
  <c r="CU26" i="3"/>
  <c r="CT26" i="3"/>
  <c r="CS26" i="3"/>
  <c r="CY26" i="3" s="1"/>
  <c r="CR26" i="3"/>
  <c r="CU23" i="3"/>
  <c r="CT23" i="3"/>
  <c r="CS23" i="3"/>
  <c r="CY23" i="3" s="1"/>
  <c r="CR23" i="3"/>
  <c r="CV23" i="3" s="1"/>
  <c r="CU22" i="3"/>
  <c r="CT22" i="3"/>
  <c r="CS22" i="3"/>
  <c r="CY22" i="3" s="1"/>
  <c r="CR22" i="3"/>
  <c r="CV22" i="3" s="1"/>
  <c r="CU18" i="3"/>
  <c r="CT18" i="3"/>
  <c r="CS18" i="3"/>
  <c r="CY18" i="3" s="1"/>
  <c r="CR18" i="3"/>
  <c r="CU15" i="3"/>
  <c r="CT15" i="3"/>
  <c r="CS15" i="3"/>
  <c r="CY15" i="3" s="1"/>
  <c r="CR15" i="3"/>
  <c r="CX15" i="3" s="1"/>
  <c r="CU14" i="3"/>
  <c r="CT14" i="3"/>
  <c r="CS14" i="3"/>
  <c r="CR14" i="3"/>
  <c r="CU13" i="3"/>
  <c r="CT13" i="3"/>
  <c r="CS13" i="3"/>
  <c r="CW13" i="3" s="1"/>
  <c r="CR13" i="3"/>
  <c r="CV13" i="3" s="1"/>
  <c r="CU12" i="3"/>
  <c r="CT12" i="3"/>
  <c r="CS12" i="3"/>
  <c r="CR12" i="3"/>
  <c r="CI189" i="3"/>
  <c r="CH189" i="3"/>
  <c r="CG189" i="3"/>
  <c r="CM189" i="3" s="1"/>
  <c r="CF189" i="3"/>
  <c r="CL189" i="3" s="1"/>
  <c r="CI188" i="3"/>
  <c r="CH188" i="3"/>
  <c r="CG188" i="3"/>
  <c r="CM188" i="3" s="1"/>
  <c r="CF188" i="3"/>
  <c r="CL188" i="3" s="1"/>
  <c r="CI187" i="3"/>
  <c r="CH187" i="3"/>
  <c r="CG187" i="3"/>
  <c r="CM187" i="3" s="1"/>
  <c r="CF187" i="3"/>
  <c r="CL187" i="3" s="1"/>
  <c r="CI186" i="3"/>
  <c r="CH186" i="3"/>
  <c r="CG186" i="3"/>
  <c r="CM186" i="3" s="1"/>
  <c r="CF186" i="3"/>
  <c r="CL186" i="3" s="1"/>
  <c r="CI185" i="3"/>
  <c r="CH185" i="3"/>
  <c r="CG185" i="3"/>
  <c r="CM185" i="3" s="1"/>
  <c r="CF185" i="3"/>
  <c r="CL185" i="3" s="1"/>
  <c r="CI181" i="3"/>
  <c r="CH181" i="3"/>
  <c r="CG181" i="3"/>
  <c r="CM181" i="3" s="1"/>
  <c r="CF181" i="3"/>
  <c r="CL181" i="3" s="1"/>
  <c r="CI178" i="3"/>
  <c r="CH178" i="3"/>
  <c r="CG178" i="3"/>
  <c r="CM178" i="3" s="1"/>
  <c r="CF178" i="3"/>
  <c r="CL178" i="3" s="1"/>
  <c r="CI177" i="3"/>
  <c r="CH177" i="3"/>
  <c r="CG177" i="3"/>
  <c r="CM177" i="3" s="1"/>
  <c r="CF177" i="3"/>
  <c r="CL177" i="3" s="1"/>
  <c r="CI176" i="3"/>
  <c r="CH176" i="3"/>
  <c r="CG176" i="3"/>
  <c r="CM176" i="3" s="1"/>
  <c r="CF176" i="3"/>
  <c r="CL176" i="3" s="1"/>
  <c r="CI175" i="3"/>
  <c r="CH175" i="3"/>
  <c r="CG175" i="3"/>
  <c r="CM175" i="3" s="1"/>
  <c r="CF175" i="3"/>
  <c r="CL175" i="3" s="1"/>
  <c r="CI174" i="3"/>
  <c r="CH174" i="3"/>
  <c r="CG174" i="3"/>
  <c r="CM174" i="3" s="1"/>
  <c r="CF174" i="3"/>
  <c r="CL174" i="3" s="1"/>
  <c r="CI173" i="3"/>
  <c r="CH173" i="3"/>
  <c r="CG173" i="3"/>
  <c r="CM173" i="3" s="1"/>
  <c r="CF173" i="3"/>
  <c r="CL173" i="3" s="1"/>
  <c r="CI172" i="3"/>
  <c r="CH172" i="3"/>
  <c r="CG172" i="3"/>
  <c r="CM172" i="3" s="1"/>
  <c r="CF172" i="3"/>
  <c r="CL172" i="3" s="1"/>
  <c r="CI167" i="3"/>
  <c r="CH167" i="3"/>
  <c r="CG167" i="3"/>
  <c r="CM167" i="3" s="1"/>
  <c r="CF167" i="3"/>
  <c r="CL167" i="3" s="1"/>
  <c r="CI164" i="3"/>
  <c r="CH164" i="3"/>
  <c r="CG164" i="3"/>
  <c r="CM164" i="3" s="1"/>
  <c r="CF164" i="3"/>
  <c r="CL164" i="3" s="1"/>
  <c r="CI163" i="3"/>
  <c r="CH163" i="3"/>
  <c r="CG163" i="3"/>
  <c r="CM163" i="3" s="1"/>
  <c r="CF163" i="3"/>
  <c r="CL163" i="3" s="1"/>
  <c r="CI160" i="3"/>
  <c r="CH160" i="3"/>
  <c r="CG160" i="3"/>
  <c r="CM160" i="3" s="1"/>
  <c r="CF160" i="3"/>
  <c r="CL160" i="3" s="1"/>
  <c r="CI157" i="3"/>
  <c r="CH157" i="3"/>
  <c r="CG157" i="3"/>
  <c r="CM157" i="3" s="1"/>
  <c r="CF157" i="3"/>
  <c r="CL157" i="3" s="1"/>
  <c r="CI156" i="3"/>
  <c r="CH156" i="3"/>
  <c r="CG156" i="3"/>
  <c r="CM156" i="3" s="1"/>
  <c r="CF156" i="3"/>
  <c r="CL156" i="3" s="1"/>
  <c r="CI155" i="3"/>
  <c r="CH155" i="3"/>
  <c r="CG155" i="3"/>
  <c r="CM155" i="3" s="1"/>
  <c r="CF155" i="3"/>
  <c r="CL155" i="3" s="1"/>
  <c r="CI154" i="3"/>
  <c r="CH154" i="3"/>
  <c r="CG154" i="3"/>
  <c r="CM154" i="3" s="1"/>
  <c r="CF154" i="3"/>
  <c r="CL154" i="3" s="1"/>
  <c r="CI153" i="3"/>
  <c r="CH153" i="3"/>
  <c r="CG153" i="3"/>
  <c r="CM153" i="3" s="1"/>
  <c r="CF153" i="3"/>
  <c r="CL153" i="3" s="1"/>
  <c r="CI152" i="3"/>
  <c r="CH152" i="3"/>
  <c r="CG152" i="3"/>
  <c r="CM152" i="3" s="1"/>
  <c r="CF152" i="3"/>
  <c r="CL152" i="3" s="1"/>
  <c r="CI151" i="3"/>
  <c r="CH151" i="3"/>
  <c r="CG151" i="3"/>
  <c r="CM151" i="3" s="1"/>
  <c r="CF151" i="3"/>
  <c r="CL151" i="3" s="1"/>
  <c r="CI150" i="3"/>
  <c r="CH150" i="3"/>
  <c r="CG150" i="3"/>
  <c r="CM150" i="3" s="1"/>
  <c r="CF150" i="3"/>
  <c r="CL150" i="3" s="1"/>
  <c r="CI146" i="3"/>
  <c r="CH146" i="3"/>
  <c r="CG146" i="3"/>
  <c r="CM146" i="3" s="1"/>
  <c r="CF146" i="3"/>
  <c r="CL146" i="3" s="1"/>
  <c r="CI143" i="3"/>
  <c r="CH143" i="3"/>
  <c r="CG143" i="3"/>
  <c r="CM143" i="3" s="1"/>
  <c r="CF143" i="3"/>
  <c r="CL143" i="3" s="1"/>
  <c r="CI139" i="3"/>
  <c r="CH139" i="3"/>
  <c r="CG139" i="3"/>
  <c r="CM139" i="3" s="1"/>
  <c r="CF139" i="3"/>
  <c r="CL139" i="3" s="1"/>
  <c r="CI133" i="3"/>
  <c r="CH133" i="3"/>
  <c r="CG133" i="3"/>
  <c r="CM133" i="3" s="1"/>
  <c r="CF133" i="3"/>
  <c r="CL133" i="3" s="1"/>
  <c r="CI130" i="3"/>
  <c r="CH130" i="3"/>
  <c r="CG130" i="3"/>
  <c r="CM130" i="3" s="1"/>
  <c r="CF130" i="3"/>
  <c r="CL130" i="3" s="1"/>
  <c r="CI127" i="3"/>
  <c r="CH127" i="3"/>
  <c r="CG127" i="3"/>
  <c r="CM127" i="3" s="1"/>
  <c r="CF127" i="3"/>
  <c r="CL127" i="3" s="1"/>
  <c r="CI123" i="3"/>
  <c r="CH123" i="3"/>
  <c r="CG123" i="3"/>
  <c r="CM123" i="3" s="1"/>
  <c r="CF123" i="3"/>
  <c r="CL123" i="3" s="1"/>
  <c r="CI119" i="3"/>
  <c r="CH119" i="3"/>
  <c r="CG119" i="3"/>
  <c r="CM119" i="3" s="1"/>
  <c r="CF119" i="3"/>
  <c r="CL119" i="3" s="1"/>
  <c r="CI116" i="3"/>
  <c r="CH116" i="3"/>
  <c r="CG116" i="3"/>
  <c r="CM116" i="3" s="1"/>
  <c r="CF116" i="3"/>
  <c r="CL116" i="3" s="1"/>
  <c r="CI112" i="3"/>
  <c r="CH112" i="3"/>
  <c r="CG112" i="3"/>
  <c r="CM112" i="3" s="1"/>
  <c r="CF112" i="3"/>
  <c r="CL112" i="3" s="1"/>
  <c r="CI111" i="3"/>
  <c r="CH111" i="3"/>
  <c r="CG111" i="3"/>
  <c r="CM111" i="3" s="1"/>
  <c r="CF111" i="3"/>
  <c r="CL111" i="3" s="1"/>
  <c r="CI110" i="3"/>
  <c r="CH110" i="3"/>
  <c r="CG110" i="3"/>
  <c r="CM110" i="3" s="1"/>
  <c r="CF110" i="3"/>
  <c r="CL110" i="3" s="1"/>
  <c r="CI109" i="3"/>
  <c r="CH109" i="3"/>
  <c r="CG109" i="3"/>
  <c r="CM109" i="3" s="1"/>
  <c r="CF109" i="3"/>
  <c r="CL109" i="3" s="1"/>
  <c r="CI108" i="3"/>
  <c r="CH108" i="3"/>
  <c r="CG108" i="3"/>
  <c r="CM108" i="3" s="1"/>
  <c r="CF108" i="3"/>
  <c r="CL108" i="3" s="1"/>
  <c r="CI107" i="3"/>
  <c r="CH107" i="3"/>
  <c r="CG107" i="3"/>
  <c r="CM107" i="3" s="1"/>
  <c r="CF107" i="3"/>
  <c r="CL107" i="3" s="1"/>
  <c r="CI103" i="3"/>
  <c r="CH103" i="3"/>
  <c r="CG103" i="3"/>
  <c r="CM103" i="3" s="1"/>
  <c r="CF103" i="3"/>
  <c r="CL103" i="3" s="1"/>
  <c r="CI102" i="3"/>
  <c r="CH102" i="3"/>
  <c r="CG102" i="3"/>
  <c r="CM102" i="3" s="1"/>
  <c r="CF102" i="3"/>
  <c r="CL102" i="3" s="1"/>
  <c r="CI101" i="3"/>
  <c r="CH101" i="3"/>
  <c r="CG101" i="3"/>
  <c r="CM101" i="3" s="1"/>
  <c r="CF101" i="3"/>
  <c r="CL101" i="3" s="1"/>
  <c r="CI100" i="3"/>
  <c r="CH100" i="3"/>
  <c r="CG100" i="3"/>
  <c r="CM100" i="3" s="1"/>
  <c r="CF100" i="3"/>
  <c r="CL100" i="3" s="1"/>
  <c r="CI97" i="3"/>
  <c r="CH97" i="3"/>
  <c r="CG97" i="3"/>
  <c r="CM97" i="3" s="1"/>
  <c r="CF97" i="3"/>
  <c r="CL97" i="3" s="1"/>
  <c r="CI96" i="3"/>
  <c r="CH96" i="3"/>
  <c r="CG96" i="3"/>
  <c r="CM96" i="3" s="1"/>
  <c r="CF96" i="3"/>
  <c r="CL96" i="3" s="1"/>
  <c r="CI92" i="3"/>
  <c r="CH92" i="3"/>
  <c r="CG92" i="3"/>
  <c r="CM92" i="3" s="1"/>
  <c r="CF92" i="3"/>
  <c r="CL92" i="3" s="1"/>
  <c r="CI89" i="3"/>
  <c r="CH89" i="3"/>
  <c r="CG89" i="3"/>
  <c r="CM89" i="3" s="1"/>
  <c r="CF89" i="3"/>
  <c r="CL89" i="3" s="1"/>
  <c r="CI88" i="3"/>
  <c r="CH88" i="3"/>
  <c r="CG88" i="3"/>
  <c r="CM88" i="3" s="1"/>
  <c r="CF88" i="3"/>
  <c r="CL88" i="3" s="1"/>
  <c r="CI87" i="3"/>
  <c r="CH87" i="3"/>
  <c r="CG87" i="3"/>
  <c r="CM87" i="3" s="1"/>
  <c r="CF87" i="3"/>
  <c r="CL87" i="3" s="1"/>
  <c r="CI86" i="3"/>
  <c r="CH86" i="3"/>
  <c r="CG86" i="3"/>
  <c r="CM86" i="3" s="1"/>
  <c r="CF86" i="3"/>
  <c r="CL86" i="3" s="1"/>
  <c r="CI85" i="3"/>
  <c r="CH85" i="3"/>
  <c r="CG85" i="3"/>
  <c r="CM85" i="3" s="1"/>
  <c r="CF85" i="3"/>
  <c r="CL85" i="3" s="1"/>
  <c r="CI84" i="3"/>
  <c r="CH84" i="3"/>
  <c r="CG84" i="3"/>
  <c r="CM84" i="3" s="1"/>
  <c r="CF84" i="3"/>
  <c r="CL84" i="3" s="1"/>
  <c r="CI83" i="3"/>
  <c r="CH83" i="3"/>
  <c r="CG83" i="3"/>
  <c r="CM83" i="3" s="1"/>
  <c r="CF83" i="3"/>
  <c r="CL83" i="3" s="1"/>
  <c r="CI82" i="3"/>
  <c r="CH82" i="3"/>
  <c r="CG82" i="3"/>
  <c r="CM82" i="3" s="1"/>
  <c r="CF82" i="3"/>
  <c r="CL82" i="3" s="1"/>
  <c r="CI81" i="3"/>
  <c r="CH81" i="3"/>
  <c r="CG81" i="3"/>
  <c r="CM81" i="3" s="1"/>
  <c r="CF81" i="3"/>
  <c r="CL81" i="3" s="1"/>
  <c r="CI80" i="3"/>
  <c r="CH80" i="3"/>
  <c r="CG80" i="3"/>
  <c r="CM80" i="3" s="1"/>
  <c r="CF80" i="3"/>
  <c r="CL80" i="3" s="1"/>
  <c r="CI79" i="3"/>
  <c r="CH79" i="3"/>
  <c r="CG79" i="3"/>
  <c r="CM79" i="3" s="1"/>
  <c r="CF79" i="3"/>
  <c r="CL79" i="3" s="1"/>
  <c r="CI78" i="3"/>
  <c r="CH78" i="3"/>
  <c r="CG78" i="3"/>
  <c r="CM78" i="3" s="1"/>
  <c r="CF78" i="3"/>
  <c r="CL78" i="3" s="1"/>
  <c r="CI77" i="3"/>
  <c r="CH77" i="3"/>
  <c r="CG77" i="3"/>
  <c r="CM77" i="3" s="1"/>
  <c r="CF77" i="3"/>
  <c r="CL77" i="3" s="1"/>
  <c r="CI76" i="3"/>
  <c r="CH76" i="3"/>
  <c r="CG76" i="3"/>
  <c r="CM76" i="3" s="1"/>
  <c r="CF76" i="3"/>
  <c r="CL76" i="3" s="1"/>
  <c r="CI75" i="3"/>
  <c r="CH75" i="3"/>
  <c r="CG75" i="3"/>
  <c r="CM75" i="3" s="1"/>
  <c r="CF75" i="3"/>
  <c r="CL75" i="3" s="1"/>
  <c r="CI74" i="3"/>
  <c r="CH74" i="3"/>
  <c r="CG74" i="3"/>
  <c r="CM74" i="3" s="1"/>
  <c r="CF74" i="3"/>
  <c r="CL74" i="3" s="1"/>
  <c r="CI67" i="3"/>
  <c r="CH67" i="3"/>
  <c r="CG67" i="3"/>
  <c r="CM67" i="3" s="1"/>
  <c r="CF67" i="3"/>
  <c r="CL67" i="3" s="1"/>
  <c r="CI63" i="3"/>
  <c r="CH63" i="3"/>
  <c r="CG63" i="3"/>
  <c r="CM63" i="3" s="1"/>
  <c r="CF63" i="3"/>
  <c r="CL63" i="3" s="1"/>
  <c r="CI60" i="3"/>
  <c r="CH60" i="3"/>
  <c r="CG60" i="3"/>
  <c r="CM60" i="3" s="1"/>
  <c r="CF60" i="3"/>
  <c r="CL60" i="3" s="1"/>
  <c r="CI57" i="3"/>
  <c r="CH57" i="3"/>
  <c r="CG57" i="3"/>
  <c r="CM57" i="3" s="1"/>
  <c r="CF57" i="3"/>
  <c r="CL57" i="3" s="1"/>
  <c r="CI56" i="3"/>
  <c r="CH56" i="3"/>
  <c r="CG56" i="3"/>
  <c r="CM56" i="3" s="1"/>
  <c r="CF56" i="3"/>
  <c r="CL56" i="3" s="1"/>
  <c r="CI55" i="3"/>
  <c r="CH55" i="3"/>
  <c r="CG55" i="3"/>
  <c r="CM55" i="3" s="1"/>
  <c r="CF55" i="3"/>
  <c r="CL55" i="3" s="1"/>
  <c r="CI54" i="3"/>
  <c r="CH54" i="3"/>
  <c r="CG54" i="3"/>
  <c r="CM54" i="3" s="1"/>
  <c r="CF54" i="3"/>
  <c r="CL54" i="3" s="1"/>
  <c r="CI53" i="3"/>
  <c r="CH53" i="3"/>
  <c r="CG53" i="3"/>
  <c r="CM53" i="3" s="1"/>
  <c r="CF53" i="3"/>
  <c r="CL53" i="3" s="1"/>
  <c r="CI52" i="3"/>
  <c r="CH52" i="3"/>
  <c r="CG52" i="3"/>
  <c r="CM52" i="3" s="1"/>
  <c r="CF52" i="3"/>
  <c r="CL52" i="3" s="1"/>
  <c r="CI48" i="3"/>
  <c r="CH48" i="3"/>
  <c r="CG48" i="3"/>
  <c r="CM48" i="3" s="1"/>
  <c r="CF48" i="3"/>
  <c r="CL48" i="3" s="1"/>
  <c r="CI47" i="3"/>
  <c r="CH47" i="3"/>
  <c r="CG47" i="3"/>
  <c r="CM47" i="3" s="1"/>
  <c r="CF47" i="3"/>
  <c r="CL47" i="3" s="1"/>
  <c r="CI46" i="3"/>
  <c r="CH46" i="3"/>
  <c r="CG46" i="3"/>
  <c r="CM46" i="3" s="1"/>
  <c r="CF46" i="3"/>
  <c r="CL46" i="3" s="1"/>
  <c r="CI36" i="3"/>
  <c r="CH36" i="3"/>
  <c r="CG36" i="3"/>
  <c r="CM36" i="3" s="1"/>
  <c r="CF36" i="3"/>
  <c r="CL36" i="3" s="1"/>
  <c r="CI35" i="3"/>
  <c r="CH35" i="3"/>
  <c r="CG35" i="3"/>
  <c r="CM35" i="3" s="1"/>
  <c r="CF35" i="3"/>
  <c r="CL35" i="3" s="1"/>
  <c r="CI34" i="3"/>
  <c r="CH34" i="3"/>
  <c r="CG34" i="3"/>
  <c r="CM34" i="3" s="1"/>
  <c r="CF34" i="3"/>
  <c r="CL34" i="3" s="1"/>
  <c r="CI30" i="3"/>
  <c r="CH30" i="3"/>
  <c r="CG30" i="3"/>
  <c r="CM30" i="3" s="1"/>
  <c r="CF30" i="3"/>
  <c r="CL30" i="3" s="1"/>
  <c r="CI26" i="3"/>
  <c r="CH26" i="3"/>
  <c r="CG26" i="3"/>
  <c r="CM26" i="3" s="1"/>
  <c r="CF26" i="3"/>
  <c r="CL26" i="3" s="1"/>
  <c r="CI23" i="3"/>
  <c r="CH23" i="3"/>
  <c r="CG23" i="3"/>
  <c r="CM23" i="3" s="1"/>
  <c r="CF23" i="3"/>
  <c r="CL23" i="3" s="1"/>
  <c r="CI22" i="3"/>
  <c r="CH22" i="3"/>
  <c r="CG22" i="3"/>
  <c r="CM22" i="3" s="1"/>
  <c r="CF22" i="3"/>
  <c r="CL22" i="3" s="1"/>
  <c r="CI18" i="3"/>
  <c r="CH18" i="3"/>
  <c r="CG18" i="3"/>
  <c r="CM18" i="3" s="1"/>
  <c r="CF18" i="3"/>
  <c r="CL18" i="3" s="1"/>
  <c r="CI15" i="3"/>
  <c r="CH15" i="3"/>
  <c r="CG15" i="3"/>
  <c r="CM15" i="3" s="1"/>
  <c r="CF15" i="3"/>
  <c r="CL15" i="3" s="1"/>
  <c r="CI14" i="3"/>
  <c r="CH14" i="3"/>
  <c r="CG14" i="3"/>
  <c r="CF14" i="3"/>
  <c r="CI13" i="3"/>
  <c r="CH13" i="3"/>
  <c r="CG13" i="3"/>
  <c r="CF13" i="3"/>
  <c r="CI12" i="3"/>
  <c r="CH12" i="3"/>
  <c r="CG12" i="3"/>
  <c r="CK12" i="3" s="1"/>
  <c r="CF12" i="3"/>
  <c r="CJ12" i="3" s="1"/>
  <c r="BW189" i="3"/>
  <c r="BV189" i="3"/>
  <c r="BU189" i="3"/>
  <c r="CA189" i="3" s="1"/>
  <c r="BT189" i="3"/>
  <c r="BZ189" i="3" s="1"/>
  <c r="BW188" i="3"/>
  <c r="BV188" i="3"/>
  <c r="BU188" i="3"/>
  <c r="CA188" i="3" s="1"/>
  <c r="BT188" i="3"/>
  <c r="BZ188" i="3" s="1"/>
  <c r="BW187" i="3"/>
  <c r="BV187" i="3"/>
  <c r="BU187" i="3"/>
  <c r="CA187" i="3" s="1"/>
  <c r="BT187" i="3"/>
  <c r="BZ187" i="3" s="1"/>
  <c r="BW186" i="3"/>
  <c r="BV186" i="3"/>
  <c r="BU186" i="3"/>
  <c r="CA186" i="3" s="1"/>
  <c r="BT186" i="3"/>
  <c r="BZ186" i="3" s="1"/>
  <c r="BW185" i="3"/>
  <c r="BV185" i="3"/>
  <c r="BU185" i="3"/>
  <c r="CA185" i="3" s="1"/>
  <c r="BT185" i="3"/>
  <c r="BZ185" i="3" s="1"/>
  <c r="BW181" i="3"/>
  <c r="BV181" i="3"/>
  <c r="BU181" i="3"/>
  <c r="CA181" i="3" s="1"/>
  <c r="BT181" i="3"/>
  <c r="BZ181" i="3" s="1"/>
  <c r="BW178" i="3"/>
  <c r="BV178" i="3"/>
  <c r="BU178" i="3"/>
  <c r="CA178" i="3" s="1"/>
  <c r="BT178" i="3"/>
  <c r="BZ178" i="3" s="1"/>
  <c r="BW177" i="3"/>
  <c r="BV177" i="3"/>
  <c r="BU177" i="3"/>
  <c r="CA177" i="3" s="1"/>
  <c r="BT177" i="3"/>
  <c r="BZ177" i="3" s="1"/>
  <c r="BW176" i="3"/>
  <c r="BV176" i="3"/>
  <c r="BU176" i="3"/>
  <c r="CA176" i="3" s="1"/>
  <c r="BT176" i="3"/>
  <c r="BZ176" i="3" s="1"/>
  <c r="BW175" i="3"/>
  <c r="BV175" i="3"/>
  <c r="BU175" i="3"/>
  <c r="CA175" i="3" s="1"/>
  <c r="BT175" i="3"/>
  <c r="BZ175" i="3" s="1"/>
  <c r="BW174" i="3"/>
  <c r="BV174" i="3"/>
  <c r="BU174" i="3"/>
  <c r="CA174" i="3" s="1"/>
  <c r="BT174" i="3"/>
  <c r="BZ174" i="3" s="1"/>
  <c r="BW173" i="3"/>
  <c r="BV173" i="3"/>
  <c r="BU173" i="3"/>
  <c r="CA173" i="3" s="1"/>
  <c r="BT173" i="3"/>
  <c r="BZ173" i="3" s="1"/>
  <c r="BW172" i="3"/>
  <c r="BV172" i="3"/>
  <c r="BU172" i="3"/>
  <c r="CA172" i="3" s="1"/>
  <c r="BT172" i="3"/>
  <c r="BZ172" i="3" s="1"/>
  <c r="BW167" i="3"/>
  <c r="BV167" i="3"/>
  <c r="BU167" i="3"/>
  <c r="CA167" i="3" s="1"/>
  <c r="BT167" i="3"/>
  <c r="BZ167" i="3" s="1"/>
  <c r="BW164" i="3"/>
  <c r="BV164" i="3"/>
  <c r="BU164" i="3"/>
  <c r="CA164" i="3" s="1"/>
  <c r="BT164" i="3"/>
  <c r="BZ164" i="3" s="1"/>
  <c r="BW163" i="3"/>
  <c r="BV163" i="3"/>
  <c r="BU163" i="3"/>
  <c r="CA163" i="3" s="1"/>
  <c r="BT163" i="3"/>
  <c r="BZ163" i="3" s="1"/>
  <c r="BW160" i="3"/>
  <c r="BV160" i="3"/>
  <c r="BU160" i="3"/>
  <c r="CA160" i="3" s="1"/>
  <c r="BT160" i="3"/>
  <c r="BZ160" i="3" s="1"/>
  <c r="BW157" i="3"/>
  <c r="BV157" i="3"/>
  <c r="BU157" i="3"/>
  <c r="CA157" i="3" s="1"/>
  <c r="BT157" i="3"/>
  <c r="BZ157" i="3" s="1"/>
  <c r="BW156" i="3"/>
  <c r="BV156" i="3"/>
  <c r="BU156" i="3"/>
  <c r="CA156" i="3" s="1"/>
  <c r="BT156" i="3"/>
  <c r="BZ156" i="3" s="1"/>
  <c r="BW155" i="3"/>
  <c r="BV155" i="3"/>
  <c r="BU155" i="3"/>
  <c r="CA155" i="3" s="1"/>
  <c r="BT155" i="3"/>
  <c r="BZ155" i="3" s="1"/>
  <c r="BW154" i="3"/>
  <c r="BV154" i="3"/>
  <c r="BU154" i="3"/>
  <c r="CA154" i="3" s="1"/>
  <c r="BT154" i="3"/>
  <c r="BZ154" i="3" s="1"/>
  <c r="BW153" i="3"/>
  <c r="BV153" i="3"/>
  <c r="BU153" i="3"/>
  <c r="CA153" i="3" s="1"/>
  <c r="BT153" i="3"/>
  <c r="BZ153" i="3" s="1"/>
  <c r="BW152" i="3"/>
  <c r="BV152" i="3"/>
  <c r="BU152" i="3"/>
  <c r="CA152" i="3" s="1"/>
  <c r="BT152" i="3"/>
  <c r="BZ152" i="3" s="1"/>
  <c r="BW151" i="3"/>
  <c r="BV151" i="3"/>
  <c r="BU151" i="3"/>
  <c r="CA151" i="3" s="1"/>
  <c r="BT151" i="3"/>
  <c r="BZ151" i="3" s="1"/>
  <c r="BW150" i="3"/>
  <c r="BV150" i="3"/>
  <c r="BU150" i="3"/>
  <c r="CA150" i="3" s="1"/>
  <c r="BT150" i="3"/>
  <c r="BZ150" i="3" s="1"/>
  <c r="BW146" i="3"/>
  <c r="BV146" i="3"/>
  <c r="BU146" i="3"/>
  <c r="CA146" i="3" s="1"/>
  <c r="BT146" i="3"/>
  <c r="BZ146" i="3" s="1"/>
  <c r="BW143" i="3"/>
  <c r="BV143" i="3"/>
  <c r="BU143" i="3"/>
  <c r="CA143" i="3" s="1"/>
  <c r="BT143" i="3"/>
  <c r="BZ143" i="3" s="1"/>
  <c r="BW139" i="3"/>
  <c r="BV139" i="3"/>
  <c r="BU139" i="3"/>
  <c r="CA139" i="3" s="1"/>
  <c r="BT139" i="3"/>
  <c r="BZ139" i="3" s="1"/>
  <c r="BW133" i="3"/>
  <c r="BV133" i="3"/>
  <c r="BU133" i="3"/>
  <c r="CA133" i="3" s="1"/>
  <c r="BT133" i="3"/>
  <c r="BZ133" i="3" s="1"/>
  <c r="BW130" i="3"/>
  <c r="BV130" i="3"/>
  <c r="BU130" i="3"/>
  <c r="CA130" i="3" s="1"/>
  <c r="BT130" i="3"/>
  <c r="BZ130" i="3" s="1"/>
  <c r="BW127" i="3"/>
  <c r="BV127" i="3"/>
  <c r="BU127" i="3"/>
  <c r="CA127" i="3" s="1"/>
  <c r="BT127" i="3"/>
  <c r="BZ127" i="3" s="1"/>
  <c r="BW123" i="3"/>
  <c r="BV123" i="3"/>
  <c r="BU123" i="3"/>
  <c r="CA123" i="3" s="1"/>
  <c r="BT123" i="3"/>
  <c r="BZ123" i="3" s="1"/>
  <c r="BW119" i="3"/>
  <c r="BV119" i="3"/>
  <c r="BU119" i="3"/>
  <c r="CA119" i="3" s="1"/>
  <c r="BT119" i="3"/>
  <c r="BZ119" i="3" s="1"/>
  <c r="BW116" i="3"/>
  <c r="BV116" i="3"/>
  <c r="BU116" i="3"/>
  <c r="CA116" i="3" s="1"/>
  <c r="BT116" i="3"/>
  <c r="BZ116" i="3" s="1"/>
  <c r="BW112" i="3"/>
  <c r="BV112" i="3"/>
  <c r="BU112" i="3"/>
  <c r="CA112" i="3" s="1"/>
  <c r="BT112" i="3"/>
  <c r="BZ112" i="3" s="1"/>
  <c r="BW111" i="3"/>
  <c r="BV111" i="3"/>
  <c r="BU111" i="3"/>
  <c r="CA111" i="3" s="1"/>
  <c r="BT111" i="3"/>
  <c r="BZ111" i="3" s="1"/>
  <c r="BW110" i="3"/>
  <c r="BV110" i="3"/>
  <c r="BU110" i="3"/>
  <c r="CA110" i="3" s="1"/>
  <c r="BT110" i="3"/>
  <c r="BZ110" i="3" s="1"/>
  <c r="BW109" i="3"/>
  <c r="BV109" i="3"/>
  <c r="BU109" i="3"/>
  <c r="CA109" i="3" s="1"/>
  <c r="BT109" i="3"/>
  <c r="BZ109" i="3" s="1"/>
  <c r="BW108" i="3"/>
  <c r="BV108" i="3"/>
  <c r="BU108" i="3"/>
  <c r="CA108" i="3" s="1"/>
  <c r="BT108" i="3"/>
  <c r="BZ108" i="3" s="1"/>
  <c r="BW107" i="3"/>
  <c r="BV107" i="3"/>
  <c r="BU107" i="3"/>
  <c r="CA107" i="3" s="1"/>
  <c r="BT107" i="3"/>
  <c r="BZ107" i="3" s="1"/>
  <c r="BW103" i="3"/>
  <c r="BV103" i="3"/>
  <c r="BU103" i="3"/>
  <c r="CA103" i="3" s="1"/>
  <c r="BT103" i="3"/>
  <c r="BZ103" i="3" s="1"/>
  <c r="BW102" i="3"/>
  <c r="BV102" i="3"/>
  <c r="BU102" i="3"/>
  <c r="CA102" i="3" s="1"/>
  <c r="BT102" i="3"/>
  <c r="BZ102" i="3" s="1"/>
  <c r="BW101" i="3"/>
  <c r="BV101" i="3"/>
  <c r="BU101" i="3"/>
  <c r="CA101" i="3" s="1"/>
  <c r="BT101" i="3"/>
  <c r="BZ101" i="3" s="1"/>
  <c r="BW100" i="3"/>
  <c r="BV100" i="3"/>
  <c r="BU100" i="3"/>
  <c r="CA100" i="3" s="1"/>
  <c r="BT100" i="3"/>
  <c r="BZ100" i="3" s="1"/>
  <c r="BW97" i="3"/>
  <c r="BV97" i="3"/>
  <c r="BU97" i="3"/>
  <c r="CA97" i="3" s="1"/>
  <c r="BT97" i="3"/>
  <c r="BZ97" i="3" s="1"/>
  <c r="BW96" i="3"/>
  <c r="BV96" i="3"/>
  <c r="BU96" i="3"/>
  <c r="CA96" i="3" s="1"/>
  <c r="BT96" i="3"/>
  <c r="BZ96" i="3" s="1"/>
  <c r="BW92" i="3"/>
  <c r="BV92" i="3"/>
  <c r="BU92" i="3"/>
  <c r="CA92" i="3" s="1"/>
  <c r="BT92" i="3"/>
  <c r="BZ92" i="3" s="1"/>
  <c r="BW89" i="3"/>
  <c r="BV89" i="3"/>
  <c r="BU89" i="3"/>
  <c r="CA89" i="3" s="1"/>
  <c r="BT89" i="3"/>
  <c r="BZ89" i="3" s="1"/>
  <c r="BW88" i="3"/>
  <c r="BV88" i="3"/>
  <c r="BU88" i="3"/>
  <c r="CA88" i="3" s="1"/>
  <c r="BT88" i="3"/>
  <c r="BZ88" i="3" s="1"/>
  <c r="BW87" i="3"/>
  <c r="BV87" i="3"/>
  <c r="BU87" i="3"/>
  <c r="CA87" i="3" s="1"/>
  <c r="BT87" i="3"/>
  <c r="BZ87" i="3" s="1"/>
  <c r="BW86" i="3"/>
  <c r="BV86" i="3"/>
  <c r="BU86" i="3"/>
  <c r="CA86" i="3" s="1"/>
  <c r="BT86" i="3"/>
  <c r="BZ86" i="3" s="1"/>
  <c r="BW85" i="3"/>
  <c r="BV85" i="3"/>
  <c r="BU85" i="3"/>
  <c r="CA85" i="3" s="1"/>
  <c r="BT85" i="3"/>
  <c r="BZ85" i="3" s="1"/>
  <c r="BW84" i="3"/>
  <c r="BV84" i="3"/>
  <c r="BU84" i="3"/>
  <c r="CA84" i="3" s="1"/>
  <c r="BT84" i="3"/>
  <c r="BZ84" i="3" s="1"/>
  <c r="BW83" i="3"/>
  <c r="BV83" i="3"/>
  <c r="BU83" i="3"/>
  <c r="CA83" i="3" s="1"/>
  <c r="BT83" i="3"/>
  <c r="BZ83" i="3" s="1"/>
  <c r="BW82" i="3"/>
  <c r="BV82" i="3"/>
  <c r="BU82" i="3"/>
  <c r="CA82" i="3" s="1"/>
  <c r="BT82" i="3"/>
  <c r="BZ82" i="3" s="1"/>
  <c r="BW81" i="3"/>
  <c r="BV81" i="3"/>
  <c r="BU81" i="3"/>
  <c r="CA81" i="3" s="1"/>
  <c r="BT81" i="3"/>
  <c r="BZ81" i="3" s="1"/>
  <c r="BW80" i="3"/>
  <c r="BV80" i="3"/>
  <c r="BU80" i="3"/>
  <c r="CA80" i="3" s="1"/>
  <c r="BT80" i="3"/>
  <c r="BZ80" i="3" s="1"/>
  <c r="BW79" i="3"/>
  <c r="BV79" i="3"/>
  <c r="BU79" i="3"/>
  <c r="CA79" i="3" s="1"/>
  <c r="BT79" i="3"/>
  <c r="BZ79" i="3" s="1"/>
  <c r="BW78" i="3"/>
  <c r="BV78" i="3"/>
  <c r="BU78" i="3"/>
  <c r="CA78" i="3" s="1"/>
  <c r="BT78" i="3"/>
  <c r="BZ78" i="3" s="1"/>
  <c r="BW77" i="3"/>
  <c r="BV77" i="3"/>
  <c r="BU77" i="3"/>
  <c r="CA77" i="3" s="1"/>
  <c r="BT77" i="3"/>
  <c r="BZ77" i="3" s="1"/>
  <c r="BW76" i="3"/>
  <c r="BV76" i="3"/>
  <c r="BU76" i="3"/>
  <c r="CA76" i="3" s="1"/>
  <c r="BT76" i="3"/>
  <c r="BZ76" i="3" s="1"/>
  <c r="BW75" i="3"/>
  <c r="BV75" i="3"/>
  <c r="BU75" i="3"/>
  <c r="CA75" i="3" s="1"/>
  <c r="BT75" i="3"/>
  <c r="BZ75" i="3" s="1"/>
  <c r="BW74" i="3"/>
  <c r="BV74" i="3"/>
  <c r="BU74" i="3"/>
  <c r="CA74" i="3" s="1"/>
  <c r="BT74" i="3"/>
  <c r="BZ74" i="3" s="1"/>
  <c r="BW67" i="3"/>
  <c r="BV67" i="3"/>
  <c r="BU67" i="3"/>
  <c r="CA67" i="3" s="1"/>
  <c r="BT67" i="3"/>
  <c r="BZ67" i="3" s="1"/>
  <c r="BW63" i="3"/>
  <c r="BV63" i="3"/>
  <c r="BU63" i="3"/>
  <c r="CA63" i="3" s="1"/>
  <c r="BT63" i="3"/>
  <c r="BZ63" i="3" s="1"/>
  <c r="BW60" i="3"/>
  <c r="BV60" i="3"/>
  <c r="BU60" i="3"/>
  <c r="CA60" i="3" s="1"/>
  <c r="BT60" i="3"/>
  <c r="BZ60" i="3" s="1"/>
  <c r="BW57" i="3"/>
  <c r="BV57" i="3"/>
  <c r="BU57" i="3"/>
  <c r="CA57" i="3" s="1"/>
  <c r="BT57" i="3"/>
  <c r="BZ57" i="3" s="1"/>
  <c r="BW56" i="3"/>
  <c r="BV56" i="3"/>
  <c r="BU56" i="3"/>
  <c r="CA56" i="3" s="1"/>
  <c r="BT56" i="3"/>
  <c r="BZ56" i="3" s="1"/>
  <c r="BW55" i="3"/>
  <c r="BV55" i="3"/>
  <c r="BU55" i="3"/>
  <c r="CA55" i="3" s="1"/>
  <c r="BT55" i="3"/>
  <c r="BZ55" i="3" s="1"/>
  <c r="BW54" i="3"/>
  <c r="BV54" i="3"/>
  <c r="BU54" i="3"/>
  <c r="CA54" i="3" s="1"/>
  <c r="BT54" i="3"/>
  <c r="BZ54" i="3" s="1"/>
  <c r="BW53" i="3"/>
  <c r="BV53" i="3"/>
  <c r="BU53" i="3"/>
  <c r="CA53" i="3" s="1"/>
  <c r="BT53" i="3"/>
  <c r="BZ53" i="3" s="1"/>
  <c r="BW52" i="3"/>
  <c r="BV52" i="3"/>
  <c r="BU52" i="3"/>
  <c r="CA52" i="3" s="1"/>
  <c r="BT52" i="3"/>
  <c r="BZ52" i="3" s="1"/>
  <c r="BW48" i="3"/>
  <c r="BV48" i="3"/>
  <c r="BU48" i="3"/>
  <c r="CA48" i="3" s="1"/>
  <c r="BT48" i="3"/>
  <c r="BZ48" i="3" s="1"/>
  <c r="BW47" i="3"/>
  <c r="BV47" i="3"/>
  <c r="BU47" i="3"/>
  <c r="CA47" i="3" s="1"/>
  <c r="BT47" i="3"/>
  <c r="BZ47" i="3" s="1"/>
  <c r="BW46" i="3"/>
  <c r="BV46" i="3"/>
  <c r="BU46" i="3"/>
  <c r="CA46" i="3" s="1"/>
  <c r="BT46" i="3"/>
  <c r="BZ46" i="3" s="1"/>
  <c r="BW36" i="3"/>
  <c r="BV36" i="3"/>
  <c r="BU36" i="3"/>
  <c r="CA36" i="3" s="1"/>
  <c r="BT36" i="3"/>
  <c r="BZ36" i="3" s="1"/>
  <c r="BW35" i="3"/>
  <c r="BV35" i="3"/>
  <c r="BU35" i="3"/>
  <c r="CA35" i="3" s="1"/>
  <c r="BT35" i="3"/>
  <c r="BZ35" i="3" s="1"/>
  <c r="BW34" i="3"/>
  <c r="BV34" i="3"/>
  <c r="BU34" i="3"/>
  <c r="CA34" i="3" s="1"/>
  <c r="BT34" i="3"/>
  <c r="BZ34" i="3" s="1"/>
  <c r="BW30" i="3"/>
  <c r="BV30" i="3"/>
  <c r="BU30" i="3"/>
  <c r="CA30" i="3" s="1"/>
  <c r="BT30" i="3"/>
  <c r="BZ30" i="3" s="1"/>
  <c r="BW26" i="3"/>
  <c r="BV26" i="3"/>
  <c r="BU26" i="3"/>
  <c r="CA26" i="3" s="1"/>
  <c r="BT26" i="3"/>
  <c r="BZ26" i="3" s="1"/>
  <c r="BW23" i="3"/>
  <c r="BV23" i="3"/>
  <c r="BU23" i="3"/>
  <c r="CA23" i="3" s="1"/>
  <c r="BT23" i="3"/>
  <c r="BZ23" i="3" s="1"/>
  <c r="BW22" i="3"/>
  <c r="BV22" i="3"/>
  <c r="BU22" i="3"/>
  <c r="CA22" i="3" s="1"/>
  <c r="BT22" i="3"/>
  <c r="BZ22" i="3" s="1"/>
  <c r="BW18" i="3"/>
  <c r="BV18" i="3"/>
  <c r="BU18" i="3"/>
  <c r="CA18" i="3" s="1"/>
  <c r="BT18" i="3"/>
  <c r="BZ18" i="3" s="1"/>
  <c r="BW15" i="3"/>
  <c r="BV15" i="3"/>
  <c r="BU15" i="3"/>
  <c r="CA15" i="3" s="1"/>
  <c r="BT15" i="3"/>
  <c r="BZ15" i="3" s="1"/>
  <c r="BW14" i="3"/>
  <c r="BV14" i="3"/>
  <c r="BU14" i="3"/>
  <c r="BT14" i="3"/>
  <c r="BW13" i="3"/>
  <c r="BV13" i="3"/>
  <c r="BU13" i="3"/>
  <c r="CA13" i="3" s="1"/>
  <c r="BT13" i="3"/>
  <c r="BZ13" i="3" s="1"/>
  <c r="BW12" i="3"/>
  <c r="BV12" i="3"/>
  <c r="BU12" i="3"/>
  <c r="CA12" i="3" s="1"/>
  <c r="BT12" i="3"/>
  <c r="BZ12" i="3" s="1"/>
  <c r="BK189" i="3"/>
  <c r="BJ189" i="3"/>
  <c r="BI189" i="3"/>
  <c r="BO189" i="3" s="1"/>
  <c r="BH189" i="3"/>
  <c r="BK188" i="3"/>
  <c r="BJ188" i="3"/>
  <c r="BI188" i="3"/>
  <c r="BO188" i="3" s="1"/>
  <c r="BH188" i="3"/>
  <c r="BL188" i="3" s="1"/>
  <c r="BK187" i="3"/>
  <c r="BJ187" i="3"/>
  <c r="BI187" i="3"/>
  <c r="BO187" i="3" s="1"/>
  <c r="BH187" i="3"/>
  <c r="BL187" i="3" s="1"/>
  <c r="BK186" i="3"/>
  <c r="BM186" i="3" s="1"/>
  <c r="BJ186" i="3"/>
  <c r="BI186" i="3"/>
  <c r="BO186" i="3" s="1"/>
  <c r="BH186" i="3"/>
  <c r="BK185" i="3"/>
  <c r="BJ185" i="3"/>
  <c r="BI185" i="3"/>
  <c r="BO185" i="3" s="1"/>
  <c r="BH185" i="3"/>
  <c r="BL185" i="3" s="1"/>
  <c r="BN181" i="3"/>
  <c r="BK181" i="3"/>
  <c r="BJ181" i="3"/>
  <c r="BI181" i="3"/>
  <c r="BO181" i="3" s="1"/>
  <c r="BH181" i="3"/>
  <c r="BK178" i="3"/>
  <c r="BJ178" i="3"/>
  <c r="BI178" i="3"/>
  <c r="BO178" i="3" s="1"/>
  <c r="BH178" i="3"/>
  <c r="BM177" i="3"/>
  <c r="BK177" i="3"/>
  <c r="BJ177" i="3"/>
  <c r="BI177" i="3"/>
  <c r="BO177" i="3" s="1"/>
  <c r="BH177" i="3"/>
  <c r="BL177" i="3" s="1"/>
  <c r="BK176" i="3"/>
  <c r="BJ176" i="3"/>
  <c r="BI176" i="3"/>
  <c r="BO176" i="3" s="1"/>
  <c r="BH176" i="3"/>
  <c r="BK175" i="3"/>
  <c r="BJ175" i="3"/>
  <c r="BI175" i="3"/>
  <c r="BO175" i="3" s="1"/>
  <c r="BH175" i="3"/>
  <c r="BL175" i="3" s="1"/>
  <c r="BK174" i="3"/>
  <c r="BJ174" i="3"/>
  <c r="BI174" i="3"/>
  <c r="BO174" i="3" s="1"/>
  <c r="BH174" i="3"/>
  <c r="BL174" i="3" s="1"/>
  <c r="BK173" i="3"/>
  <c r="BM173" i="3" s="1"/>
  <c r="BJ173" i="3"/>
  <c r="BI173" i="3"/>
  <c r="BO173" i="3" s="1"/>
  <c r="BH173" i="3"/>
  <c r="BK172" i="3"/>
  <c r="BJ172" i="3"/>
  <c r="BI172" i="3"/>
  <c r="BO172" i="3" s="1"/>
  <c r="BH172" i="3"/>
  <c r="BL172" i="3" s="1"/>
  <c r="BN167" i="3"/>
  <c r="BK167" i="3"/>
  <c r="BJ167" i="3"/>
  <c r="BI167" i="3"/>
  <c r="BO167" i="3" s="1"/>
  <c r="BH167" i="3"/>
  <c r="BK164" i="3"/>
  <c r="BJ164" i="3"/>
  <c r="BI164" i="3"/>
  <c r="BO164" i="3" s="1"/>
  <c r="BH164" i="3"/>
  <c r="BM163" i="3"/>
  <c r="BK163" i="3"/>
  <c r="BJ163" i="3"/>
  <c r="BI163" i="3"/>
  <c r="BO163" i="3" s="1"/>
  <c r="BH163" i="3"/>
  <c r="BL163" i="3" s="1"/>
  <c r="BK160" i="3"/>
  <c r="BJ160" i="3"/>
  <c r="BI160" i="3"/>
  <c r="BO160" i="3" s="1"/>
  <c r="BH160" i="3"/>
  <c r="BK157" i="3"/>
  <c r="BJ157" i="3"/>
  <c r="BI157" i="3"/>
  <c r="BO157" i="3" s="1"/>
  <c r="BH157" i="3"/>
  <c r="BL157" i="3" s="1"/>
  <c r="BK156" i="3"/>
  <c r="BJ156" i="3"/>
  <c r="BI156" i="3"/>
  <c r="BO156" i="3" s="1"/>
  <c r="BH156" i="3"/>
  <c r="BL156" i="3" s="1"/>
  <c r="BK155" i="3"/>
  <c r="BM155" i="3" s="1"/>
  <c r="BJ155" i="3"/>
  <c r="BI155" i="3"/>
  <c r="BO155" i="3" s="1"/>
  <c r="BH155" i="3"/>
  <c r="BK154" i="3"/>
  <c r="BJ154" i="3"/>
  <c r="BI154" i="3"/>
  <c r="BO154" i="3" s="1"/>
  <c r="BH154" i="3"/>
  <c r="BL154" i="3" s="1"/>
  <c r="BN153" i="3"/>
  <c r="BK153" i="3"/>
  <c r="BJ153" i="3"/>
  <c r="BI153" i="3"/>
  <c r="BO153" i="3" s="1"/>
  <c r="BH153" i="3"/>
  <c r="BK152" i="3"/>
  <c r="BJ152" i="3"/>
  <c r="BI152" i="3"/>
  <c r="BO152" i="3" s="1"/>
  <c r="BH152" i="3"/>
  <c r="BM151" i="3"/>
  <c r="BK151" i="3"/>
  <c r="BJ151" i="3"/>
  <c r="BI151" i="3"/>
  <c r="BO151" i="3" s="1"/>
  <c r="BH151" i="3"/>
  <c r="BL151" i="3" s="1"/>
  <c r="BK150" i="3"/>
  <c r="BJ150" i="3"/>
  <c r="BI150" i="3"/>
  <c r="BO150" i="3" s="1"/>
  <c r="BH150" i="3"/>
  <c r="BK146" i="3"/>
  <c r="BJ146" i="3"/>
  <c r="BI146" i="3"/>
  <c r="BO146" i="3" s="1"/>
  <c r="BH146" i="3"/>
  <c r="BL146" i="3" s="1"/>
  <c r="BK143" i="3"/>
  <c r="BJ143" i="3"/>
  <c r="BI143" i="3"/>
  <c r="BO143" i="3" s="1"/>
  <c r="BH143" i="3"/>
  <c r="BL143" i="3" s="1"/>
  <c r="BK139" i="3"/>
  <c r="BM139" i="3" s="1"/>
  <c r="BJ139" i="3"/>
  <c r="BI139" i="3"/>
  <c r="BO139" i="3" s="1"/>
  <c r="BH139" i="3"/>
  <c r="BK133" i="3"/>
  <c r="BJ133" i="3"/>
  <c r="BI133" i="3"/>
  <c r="BO133" i="3" s="1"/>
  <c r="BH133" i="3"/>
  <c r="BL133" i="3" s="1"/>
  <c r="BN130" i="3"/>
  <c r="BK130" i="3"/>
  <c r="BJ130" i="3"/>
  <c r="BI130" i="3"/>
  <c r="BH130" i="3"/>
  <c r="BK127" i="3"/>
  <c r="BJ127" i="3"/>
  <c r="BI127" i="3"/>
  <c r="BO127" i="3" s="1"/>
  <c r="BH127" i="3"/>
  <c r="BM123" i="3"/>
  <c r="BK123" i="3"/>
  <c r="BJ123" i="3"/>
  <c r="BI123" i="3"/>
  <c r="BO123" i="3" s="1"/>
  <c r="BH123" i="3"/>
  <c r="BK119" i="3"/>
  <c r="BJ119" i="3"/>
  <c r="BI119" i="3"/>
  <c r="BO119" i="3" s="1"/>
  <c r="BH119" i="3"/>
  <c r="BN116" i="3"/>
  <c r="BK116" i="3"/>
  <c r="BJ116" i="3"/>
  <c r="BI116" i="3"/>
  <c r="BO116" i="3" s="1"/>
  <c r="BH116" i="3"/>
  <c r="BL116" i="3" s="1"/>
  <c r="BK112" i="3"/>
  <c r="BJ112" i="3"/>
  <c r="BI112" i="3"/>
  <c r="BO112" i="3" s="1"/>
  <c r="BH112" i="3"/>
  <c r="BL112" i="3" s="1"/>
  <c r="BM111" i="3"/>
  <c r="BK111" i="3"/>
  <c r="BJ111" i="3"/>
  <c r="BI111" i="3"/>
  <c r="BO111" i="3" s="1"/>
  <c r="BH111" i="3"/>
  <c r="BK110" i="3"/>
  <c r="BJ110" i="3"/>
  <c r="BI110" i="3"/>
  <c r="BO110" i="3" s="1"/>
  <c r="BH110" i="3"/>
  <c r="BL110" i="3" s="1"/>
  <c r="BN109" i="3"/>
  <c r="BK109" i="3"/>
  <c r="BJ109" i="3"/>
  <c r="BI109" i="3"/>
  <c r="BH109" i="3"/>
  <c r="BK108" i="3"/>
  <c r="BJ108" i="3"/>
  <c r="BI108" i="3"/>
  <c r="BO108" i="3" s="1"/>
  <c r="BH108" i="3"/>
  <c r="BM107" i="3"/>
  <c r="BK107" i="3"/>
  <c r="BJ107" i="3"/>
  <c r="BI107" i="3"/>
  <c r="BO107" i="3" s="1"/>
  <c r="BH107" i="3"/>
  <c r="BK103" i="3"/>
  <c r="BJ103" i="3"/>
  <c r="BI103" i="3"/>
  <c r="BO103" i="3" s="1"/>
  <c r="BH103" i="3"/>
  <c r="BN102" i="3"/>
  <c r="BK102" i="3"/>
  <c r="BJ102" i="3"/>
  <c r="BI102" i="3"/>
  <c r="BO102" i="3" s="1"/>
  <c r="BH102" i="3"/>
  <c r="BL102" i="3" s="1"/>
  <c r="BK101" i="3"/>
  <c r="BJ101" i="3"/>
  <c r="BI101" i="3"/>
  <c r="BO101" i="3" s="1"/>
  <c r="BH101" i="3"/>
  <c r="BL101" i="3" s="1"/>
  <c r="BM100" i="3"/>
  <c r="BK100" i="3"/>
  <c r="BJ100" i="3"/>
  <c r="BI100" i="3"/>
  <c r="BO100" i="3" s="1"/>
  <c r="BH100" i="3"/>
  <c r="BK97" i="3"/>
  <c r="BJ97" i="3"/>
  <c r="BI97" i="3"/>
  <c r="BO97" i="3" s="1"/>
  <c r="BH97" i="3"/>
  <c r="BL97" i="3" s="1"/>
  <c r="BN96" i="3"/>
  <c r="BK96" i="3"/>
  <c r="BJ96" i="3"/>
  <c r="BI96" i="3"/>
  <c r="BH96" i="3"/>
  <c r="BK92" i="3"/>
  <c r="BJ92" i="3"/>
  <c r="BI92" i="3"/>
  <c r="BO92" i="3" s="1"/>
  <c r="BH92" i="3"/>
  <c r="BM89" i="3"/>
  <c r="BK89" i="3"/>
  <c r="BJ89" i="3"/>
  <c r="BI89" i="3"/>
  <c r="BO89" i="3" s="1"/>
  <c r="BH89" i="3"/>
  <c r="BK88" i="3"/>
  <c r="BJ88" i="3"/>
  <c r="BI88" i="3"/>
  <c r="BO88" i="3" s="1"/>
  <c r="BH88" i="3"/>
  <c r="BK87" i="3"/>
  <c r="BJ87" i="3"/>
  <c r="BI87" i="3"/>
  <c r="BO87" i="3" s="1"/>
  <c r="BH87" i="3"/>
  <c r="BL87" i="3" s="1"/>
  <c r="BK86" i="3"/>
  <c r="BJ86" i="3"/>
  <c r="BI86" i="3"/>
  <c r="BO86" i="3" s="1"/>
  <c r="BH86" i="3"/>
  <c r="BL86" i="3" s="1"/>
  <c r="BK85" i="3"/>
  <c r="BM85" i="3" s="1"/>
  <c r="BJ85" i="3"/>
  <c r="BI85" i="3"/>
  <c r="BO85" i="3" s="1"/>
  <c r="BH85" i="3"/>
  <c r="BK84" i="3"/>
  <c r="BJ84" i="3"/>
  <c r="BI84" i="3"/>
  <c r="BO84" i="3" s="1"/>
  <c r="BH84" i="3"/>
  <c r="BL84" i="3" s="1"/>
  <c r="BN83" i="3"/>
  <c r="BK83" i="3"/>
  <c r="BJ83" i="3"/>
  <c r="BI83" i="3"/>
  <c r="BH83" i="3"/>
  <c r="BK82" i="3"/>
  <c r="BJ82" i="3"/>
  <c r="BI82" i="3"/>
  <c r="BO82" i="3" s="1"/>
  <c r="BH82" i="3"/>
  <c r="BM81" i="3"/>
  <c r="BK81" i="3"/>
  <c r="BJ81" i="3"/>
  <c r="BI81" i="3"/>
  <c r="BO81" i="3" s="1"/>
  <c r="BH81" i="3"/>
  <c r="BK80" i="3"/>
  <c r="BJ80" i="3"/>
  <c r="BI80" i="3"/>
  <c r="BO80" i="3" s="1"/>
  <c r="BH80" i="3"/>
  <c r="BK79" i="3"/>
  <c r="BJ79" i="3"/>
  <c r="BI79" i="3"/>
  <c r="BO79" i="3" s="1"/>
  <c r="BH79" i="3"/>
  <c r="BL79" i="3" s="1"/>
  <c r="BK78" i="3"/>
  <c r="BJ78" i="3"/>
  <c r="BI78" i="3"/>
  <c r="BO78" i="3" s="1"/>
  <c r="BH78" i="3"/>
  <c r="BL78" i="3" s="1"/>
  <c r="BK77" i="3"/>
  <c r="BM77" i="3" s="1"/>
  <c r="BJ77" i="3"/>
  <c r="BI77" i="3"/>
  <c r="BO77" i="3" s="1"/>
  <c r="BH77" i="3"/>
  <c r="BK76" i="3"/>
  <c r="BJ76" i="3"/>
  <c r="BI76" i="3"/>
  <c r="BO76" i="3" s="1"/>
  <c r="BH76" i="3"/>
  <c r="BL76" i="3" s="1"/>
  <c r="BN75" i="3"/>
  <c r="BK75" i="3"/>
  <c r="BJ75" i="3"/>
  <c r="BI75" i="3"/>
  <c r="BH75" i="3"/>
  <c r="BK74" i="3"/>
  <c r="BJ74" i="3"/>
  <c r="BI74" i="3"/>
  <c r="BO74" i="3" s="1"/>
  <c r="BH74" i="3"/>
  <c r="BN67" i="3"/>
  <c r="BK67" i="3"/>
  <c r="BJ67" i="3"/>
  <c r="BI67" i="3"/>
  <c r="BO67" i="3" s="1"/>
  <c r="BH67" i="3"/>
  <c r="BL67" i="3" s="1"/>
  <c r="BK63" i="3"/>
  <c r="BJ63" i="3"/>
  <c r="BI63" i="3"/>
  <c r="BO63" i="3" s="1"/>
  <c r="BH63" i="3"/>
  <c r="BN60" i="3"/>
  <c r="BK60" i="3"/>
  <c r="BJ60" i="3"/>
  <c r="BI60" i="3"/>
  <c r="BO60" i="3" s="1"/>
  <c r="BH60" i="3"/>
  <c r="BK57" i="3"/>
  <c r="BJ57" i="3"/>
  <c r="BI57" i="3"/>
  <c r="BO57" i="3" s="1"/>
  <c r="BH57" i="3"/>
  <c r="BM56" i="3"/>
  <c r="BK56" i="3"/>
  <c r="BJ56" i="3"/>
  <c r="BI56" i="3"/>
  <c r="BO56" i="3" s="1"/>
  <c r="BH56" i="3"/>
  <c r="BL56" i="3" s="1"/>
  <c r="BK55" i="3"/>
  <c r="BJ55" i="3"/>
  <c r="BI55" i="3"/>
  <c r="BO55" i="3" s="1"/>
  <c r="BH55" i="3"/>
  <c r="BN54" i="3"/>
  <c r="BK54" i="3"/>
  <c r="BJ54" i="3"/>
  <c r="BI54" i="3"/>
  <c r="BO54" i="3" s="1"/>
  <c r="BH54" i="3"/>
  <c r="BL54" i="3" s="1"/>
  <c r="BK53" i="3"/>
  <c r="BJ53" i="3"/>
  <c r="BI53" i="3"/>
  <c r="BO53" i="3" s="1"/>
  <c r="BH53" i="3"/>
  <c r="BL53" i="3" s="1"/>
  <c r="BM52" i="3"/>
  <c r="BK52" i="3"/>
  <c r="BJ52" i="3"/>
  <c r="BI52" i="3"/>
  <c r="BO52" i="3" s="1"/>
  <c r="BH52" i="3"/>
  <c r="BN52" i="3" s="1"/>
  <c r="BK48" i="3"/>
  <c r="BJ48" i="3"/>
  <c r="BI48" i="3"/>
  <c r="BO48" i="3" s="1"/>
  <c r="BH48" i="3"/>
  <c r="BL48" i="3" s="1"/>
  <c r="BN47" i="3"/>
  <c r="BK47" i="3"/>
  <c r="BJ47" i="3"/>
  <c r="BI47" i="3"/>
  <c r="BO47" i="3" s="1"/>
  <c r="BH47" i="3"/>
  <c r="BK46" i="3"/>
  <c r="BJ46" i="3"/>
  <c r="BI46" i="3"/>
  <c r="BO46" i="3" s="1"/>
  <c r="BH46" i="3"/>
  <c r="BM36" i="3"/>
  <c r="BK36" i="3"/>
  <c r="BJ36" i="3"/>
  <c r="BI36" i="3"/>
  <c r="BO36" i="3" s="1"/>
  <c r="BH36" i="3"/>
  <c r="BL36" i="3" s="1"/>
  <c r="BK35" i="3"/>
  <c r="BJ35" i="3"/>
  <c r="BI35" i="3"/>
  <c r="BO35" i="3" s="1"/>
  <c r="BH35" i="3"/>
  <c r="BN34" i="3"/>
  <c r="BK34" i="3"/>
  <c r="BJ34" i="3"/>
  <c r="BI34" i="3"/>
  <c r="BO34" i="3" s="1"/>
  <c r="BH34" i="3"/>
  <c r="BL34" i="3" s="1"/>
  <c r="BK30" i="3"/>
  <c r="BJ30" i="3"/>
  <c r="BI30" i="3"/>
  <c r="BO30" i="3" s="1"/>
  <c r="BH30" i="3"/>
  <c r="BL30" i="3" s="1"/>
  <c r="BM26" i="3"/>
  <c r="BK26" i="3"/>
  <c r="BJ26" i="3"/>
  <c r="BI26" i="3"/>
  <c r="BO26" i="3" s="1"/>
  <c r="BH26" i="3"/>
  <c r="BN26" i="3" s="1"/>
  <c r="BK23" i="3"/>
  <c r="BJ23" i="3"/>
  <c r="BI23" i="3"/>
  <c r="BO23" i="3" s="1"/>
  <c r="BH23" i="3"/>
  <c r="BN23" i="3" s="1"/>
  <c r="BN22" i="3"/>
  <c r="BK22" i="3"/>
  <c r="BJ22" i="3"/>
  <c r="BI22" i="3"/>
  <c r="BO22" i="3" s="1"/>
  <c r="BH22" i="3"/>
  <c r="BK18" i="3"/>
  <c r="BJ18" i="3"/>
  <c r="BI18" i="3"/>
  <c r="BO18" i="3" s="1"/>
  <c r="BH18" i="3"/>
  <c r="BN18" i="3" s="1"/>
  <c r="BM15" i="3"/>
  <c r="BK15" i="3"/>
  <c r="BJ15" i="3"/>
  <c r="BI15" i="3"/>
  <c r="BO15" i="3" s="1"/>
  <c r="BH15" i="3"/>
  <c r="BL15" i="3" s="1"/>
  <c r="BK14" i="3"/>
  <c r="BJ14" i="3"/>
  <c r="BI14" i="3"/>
  <c r="BO14" i="3" s="1"/>
  <c r="BH14" i="3"/>
  <c r="BN14" i="3" s="1"/>
  <c r="BK13" i="3"/>
  <c r="BJ13" i="3"/>
  <c r="BI13" i="3"/>
  <c r="BH13" i="3"/>
  <c r="BK12" i="3"/>
  <c r="BJ12" i="3"/>
  <c r="BI12" i="3"/>
  <c r="BH12" i="3"/>
  <c r="BL12" i="3" s="1"/>
  <c r="BA189" i="3"/>
  <c r="AW189" i="3"/>
  <c r="BC189" i="3" s="1"/>
  <c r="AV189" i="3"/>
  <c r="BB189" i="3" s="1"/>
  <c r="AZ188" i="3"/>
  <c r="AW188" i="3"/>
  <c r="BA188" i="3" s="1"/>
  <c r="AV188" i="3"/>
  <c r="BB188" i="3" s="1"/>
  <c r="BA187" i="3"/>
  <c r="AW187" i="3"/>
  <c r="BC187" i="3" s="1"/>
  <c r="AV187" i="3"/>
  <c r="BB187" i="3" s="1"/>
  <c r="AW186" i="3"/>
  <c r="BA186" i="3" s="1"/>
  <c r="AV186" i="3"/>
  <c r="BB186" i="3" s="1"/>
  <c r="BA185" i="3"/>
  <c r="AW185" i="3"/>
  <c r="BC185" i="3" s="1"/>
  <c r="AV185" i="3"/>
  <c r="BB185" i="3" s="1"/>
  <c r="AZ181" i="3"/>
  <c r="AW181" i="3"/>
  <c r="BA181" i="3" s="1"/>
  <c r="AV181" i="3"/>
  <c r="BB181" i="3" s="1"/>
  <c r="BA178" i="3"/>
  <c r="AW178" i="3"/>
  <c r="BC178" i="3" s="1"/>
  <c r="AV178" i="3"/>
  <c r="BB178" i="3" s="1"/>
  <c r="AW177" i="3"/>
  <c r="BA177" i="3" s="1"/>
  <c r="AV177" i="3"/>
  <c r="BB177" i="3" s="1"/>
  <c r="BA176" i="3"/>
  <c r="AW176" i="3"/>
  <c r="BC176" i="3" s="1"/>
  <c r="AV176" i="3"/>
  <c r="BB176" i="3" s="1"/>
  <c r="AZ175" i="3"/>
  <c r="AW175" i="3"/>
  <c r="BA175" i="3" s="1"/>
  <c r="AV175" i="3"/>
  <c r="BB175" i="3" s="1"/>
  <c r="BA174" i="3"/>
  <c r="AW174" i="3"/>
  <c r="BC174" i="3" s="1"/>
  <c r="AV174" i="3"/>
  <c r="BB174" i="3" s="1"/>
  <c r="AW173" i="3"/>
  <c r="BA173" i="3" s="1"/>
  <c r="AV173" i="3"/>
  <c r="BB173" i="3" s="1"/>
  <c r="BA172" i="3"/>
  <c r="AW172" i="3"/>
  <c r="BC172" i="3" s="1"/>
  <c r="AV172" i="3"/>
  <c r="BB172" i="3" s="1"/>
  <c r="AZ167" i="3"/>
  <c r="AW167" i="3"/>
  <c r="BA167" i="3" s="1"/>
  <c r="AV167" i="3"/>
  <c r="BB167" i="3" s="1"/>
  <c r="BA164" i="3"/>
  <c r="AW164" i="3"/>
  <c r="BC164" i="3" s="1"/>
  <c r="AV164" i="3"/>
  <c r="BB164" i="3" s="1"/>
  <c r="AW163" i="3"/>
  <c r="BA163" i="3" s="1"/>
  <c r="AV163" i="3"/>
  <c r="BB163" i="3" s="1"/>
  <c r="BA160" i="3"/>
  <c r="AW160" i="3"/>
  <c r="BC160" i="3" s="1"/>
  <c r="AV160" i="3"/>
  <c r="BB160" i="3" s="1"/>
  <c r="AZ157" i="3"/>
  <c r="AW157" i="3"/>
  <c r="BA157" i="3" s="1"/>
  <c r="AV157" i="3"/>
  <c r="BB157" i="3" s="1"/>
  <c r="BA156" i="3"/>
  <c r="AW156" i="3"/>
  <c r="BC156" i="3" s="1"/>
  <c r="AV156" i="3"/>
  <c r="BB156" i="3" s="1"/>
  <c r="AW155" i="3"/>
  <c r="BA155" i="3" s="1"/>
  <c r="AV155" i="3"/>
  <c r="BB155" i="3" s="1"/>
  <c r="BA154" i="3"/>
  <c r="AW154" i="3"/>
  <c r="BC154" i="3" s="1"/>
  <c r="AV154" i="3"/>
  <c r="BB154" i="3" s="1"/>
  <c r="AZ153" i="3"/>
  <c r="AW153" i="3"/>
  <c r="BA153" i="3" s="1"/>
  <c r="AV153" i="3"/>
  <c r="BB153" i="3" s="1"/>
  <c r="BA152" i="3"/>
  <c r="AW152" i="3"/>
  <c r="BC152" i="3" s="1"/>
  <c r="AV152" i="3"/>
  <c r="BB152" i="3" s="1"/>
  <c r="AW151" i="3"/>
  <c r="BA151" i="3" s="1"/>
  <c r="AV151" i="3"/>
  <c r="BB151" i="3" s="1"/>
  <c r="BA150" i="3"/>
  <c r="AW150" i="3"/>
  <c r="BC150" i="3" s="1"/>
  <c r="AV150" i="3"/>
  <c r="BB150" i="3" s="1"/>
  <c r="AZ146" i="3"/>
  <c r="AW146" i="3"/>
  <c r="BA146" i="3" s="1"/>
  <c r="AV146" i="3"/>
  <c r="BB146" i="3" s="1"/>
  <c r="BA143" i="3"/>
  <c r="AW143" i="3"/>
  <c r="BC143" i="3" s="1"/>
  <c r="AV143" i="3"/>
  <c r="BB143" i="3" s="1"/>
  <c r="AW139" i="3"/>
  <c r="BA139" i="3" s="1"/>
  <c r="AV139" i="3"/>
  <c r="BB139" i="3" s="1"/>
  <c r="BA133" i="3"/>
  <c r="AW133" i="3"/>
  <c r="BC133" i="3" s="1"/>
  <c r="AV133" i="3"/>
  <c r="BB133" i="3" s="1"/>
  <c r="AZ130" i="3"/>
  <c r="AW130" i="3"/>
  <c r="BA130" i="3" s="1"/>
  <c r="AV130" i="3"/>
  <c r="BB130" i="3" s="1"/>
  <c r="BA127" i="3"/>
  <c r="AW127" i="3"/>
  <c r="BC127" i="3" s="1"/>
  <c r="AV127" i="3"/>
  <c r="BB127" i="3" s="1"/>
  <c r="AW123" i="3"/>
  <c r="BA123" i="3" s="1"/>
  <c r="AV123" i="3"/>
  <c r="BB123" i="3" s="1"/>
  <c r="BA119" i="3"/>
  <c r="AW119" i="3"/>
  <c r="BC119" i="3" s="1"/>
  <c r="AV119" i="3"/>
  <c r="BB119" i="3" s="1"/>
  <c r="AZ116" i="3"/>
  <c r="AW116" i="3"/>
  <c r="BA116" i="3" s="1"/>
  <c r="AV116" i="3"/>
  <c r="BB116" i="3" s="1"/>
  <c r="BA112" i="3"/>
  <c r="AW112" i="3"/>
  <c r="BC112" i="3" s="1"/>
  <c r="AV112" i="3"/>
  <c r="BB112" i="3" s="1"/>
  <c r="AW111" i="3"/>
  <c r="BA111" i="3" s="1"/>
  <c r="AV111" i="3"/>
  <c r="BB111" i="3" s="1"/>
  <c r="BA110" i="3"/>
  <c r="AW110" i="3"/>
  <c r="BC110" i="3" s="1"/>
  <c r="AV110" i="3"/>
  <c r="BB110" i="3" s="1"/>
  <c r="AZ109" i="3"/>
  <c r="AW109" i="3"/>
  <c r="BA109" i="3" s="1"/>
  <c r="AV109" i="3"/>
  <c r="BB109" i="3" s="1"/>
  <c r="BA108" i="3"/>
  <c r="AW108" i="3"/>
  <c r="BC108" i="3" s="1"/>
  <c r="AV108" i="3"/>
  <c r="BB108" i="3" s="1"/>
  <c r="AW107" i="3"/>
  <c r="BA107" i="3" s="1"/>
  <c r="AV107" i="3"/>
  <c r="BB107" i="3" s="1"/>
  <c r="BA103" i="3"/>
  <c r="AW103" i="3"/>
  <c r="BC103" i="3" s="1"/>
  <c r="AV103" i="3"/>
  <c r="BB103" i="3" s="1"/>
  <c r="AZ102" i="3"/>
  <c r="AW102" i="3"/>
  <c r="BA102" i="3" s="1"/>
  <c r="AV102" i="3"/>
  <c r="BB102" i="3" s="1"/>
  <c r="BA101" i="3"/>
  <c r="AW101" i="3"/>
  <c r="BC101" i="3" s="1"/>
  <c r="AV101" i="3"/>
  <c r="BB101" i="3" s="1"/>
  <c r="AW100" i="3"/>
  <c r="BA100" i="3" s="1"/>
  <c r="AV100" i="3"/>
  <c r="BB100" i="3" s="1"/>
  <c r="BA97" i="3"/>
  <c r="AW97" i="3"/>
  <c r="BC97" i="3" s="1"/>
  <c r="AV97" i="3"/>
  <c r="BB97" i="3" s="1"/>
  <c r="AZ96" i="3"/>
  <c r="AW96" i="3"/>
  <c r="BA96" i="3" s="1"/>
  <c r="AV96" i="3"/>
  <c r="BB96" i="3" s="1"/>
  <c r="BA92" i="3"/>
  <c r="AW92" i="3"/>
  <c r="BC92" i="3" s="1"/>
  <c r="AV92" i="3"/>
  <c r="BB92" i="3" s="1"/>
  <c r="AW89" i="3"/>
  <c r="BA89" i="3" s="1"/>
  <c r="AV89" i="3"/>
  <c r="BB89" i="3" s="1"/>
  <c r="BA88" i="3"/>
  <c r="AW88" i="3"/>
  <c r="BC88" i="3" s="1"/>
  <c r="AV88" i="3"/>
  <c r="BB88" i="3" s="1"/>
  <c r="AZ87" i="3"/>
  <c r="AW87" i="3"/>
  <c r="BA87" i="3" s="1"/>
  <c r="AV87" i="3"/>
  <c r="BB87" i="3" s="1"/>
  <c r="BA86" i="3"/>
  <c r="AW86" i="3"/>
  <c r="BC86" i="3" s="1"/>
  <c r="AV86" i="3"/>
  <c r="BB86" i="3" s="1"/>
  <c r="AW85" i="3"/>
  <c r="BA85" i="3" s="1"/>
  <c r="AV85" i="3"/>
  <c r="BB85" i="3" s="1"/>
  <c r="BA84" i="3"/>
  <c r="AW84" i="3"/>
  <c r="BC84" i="3" s="1"/>
  <c r="AV84" i="3"/>
  <c r="BB84" i="3" s="1"/>
  <c r="BC83" i="3"/>
  <c r="AW83" i="3"/>
  <c r="BA83" i="3" s="1"/>
  <c r="AV83" i="3"/>
  <c r="BB83" i="3" s="1"/>
  <c r="AW82" i="3"/>
  <c r="BC82" i="3" s="1"/>
  <c r="AV82" i="3"/>
  <c r="BB82" i="3" s="1"/>
  <c r="AZ81" i="3"/>
  <c r="AW81" i="3"/>
  <c r="BA81" i="3" s="1"/>
  <c r="AV81" i="3"/>
  <c r="BB81" i="3" s="1"/>
  <c r="BB80" i="3"/>
  <c r="AW80" i="3"/>
  <c r="BC80" i="3" s="1"/>
  <c r="AV80" i="3"/>
  <c r="AZ80" i="3" s="1"/>
  <c r="AZ79" i="3"/>
  <c r="AW79" i="3"/>
  <c r="BA79" i="3" s="1"/>
  <c r="AV79" i="3"/>
  <c r="BB79" i="3" s="1"/>
  <c r="BB78" i="3"/>
  <c r="AW78" i="3"/>
  <c r="BC78" i="3" s="1"/>
  <c r="AV78" i="3"/>
  <c r="AZ78" i="3" s="1"/>
  <c r="AZ77" i="3"/>
  <c r="AW77" i="3"/>
  <c r="BA77" i="3" s="1"/>
  <c r="AV77" i="3"/>
  <c r="BB77" i="3" s="1"/>
  <c r="BB76" i="3"/>
  <c r="AW76" i="3"/>
  <c r="BC76" i="3" s="1"/>
  <c r="AV76" i="3"/>
  <c r="AZ76" i="3" s="1"/>
  <c r="AZ75" i="3"/>
  <c r="AW75" i="3"/>
  <c r="BA75" i="3" s="1"/>
  <c r="AV75" i="3"/>
  <c r="BB75" i="3" s="1"/>
  <c r="BB74" i="3"/>
  <c r="AW74" i="3"/>
  <c r="BC74" i="3" s="1"/>
  <c r="AV74" i="3"/>
  <c r="AZ74" i="3" s="1"/>
  <c r="AZ67" i="3"/>
  <c r="AW67" i="3"/>
  <c r="BA67" i="3" s="1"/>
  <c r="AV67" i="3"/>
  <c r="BB67" i="3" s="1"/>
  <c r="BB63" i="3"/>
  <c r="AW63" i="3"/>
  <c r="BC63" i="3" s="1"/>
  <c r="AV63" i="3"/>
  <c r="AZ63" i="3" s="1"/>
  <c r="AZ60" i="3"/>
  <c r="AW60" i="3"/>
  <c r="BA60" i="3" s="1"/>
  <c r="AV60" i="3"/>
  <c r="BB60" i="3" s="1"/>
  <c r="BB57" i="3"/>
  <c r="AW57" i="3"/>
  <c r="BC57" i="3" s="1"/>
  <c r="AV57" i="3"/>
  <c r="AZ57" i="3" s="1"/>
  <c r="AZ56" i="3"/>
  <c r="AW56" i="3"/>
  <c r="BA56" i="3" s="1"/>
  <c r="AV56" i="3"/>
  <c r="BB56" i="3" s="1"/>
  <c r="BB55" i="3"/>
  <c r="AW55" i="3"/>
  <c r="BC55" i="3" s="1"/>
  <c r="AV55" i="3"/>
  <c r="AZ55" i="3" s="1"/>
  <c r="AZ54" i="3"/>
  <c r="AW54" i="3"/>
  <c r="BA54" i="3" s="1"/>
  <c r="AV54" i="3"/>
  <c r="BB54" i="3" s="1"/>
  <c r="BB53" i="3"/>
  <c r="AW53" i="3"/>
  <c r="BC53" i="3" s="1"/>
  <c r="AV53" i="3"/>
  <c r="AZ53" i="3" s="1"/>
  <c r="AZ52" i="3"/>
  <c r="AW52" i="3"/>
  <c r="BA52" i="3" s="1"/>
  <c r="AV52" i="3"/>
  <c r="BB52" i="3" s="1"/>
  <c r="BB48" i="3"/>
  <c r="AW48" i="3"/>
  <c r="BC48" i="3" s="1"/>
  <c r="AV48" i="3"/>
  <c r="AZ48" i="3" s="1"/>
  <c r="AZ47" i="3"/>
  <c r="AW47" i="3"/>
  <c r="BA47" i="3" s="1"/>
  <c r="AV47" i="3"/>
  <c r="BB47" i="3" s="1"/>
  <c r="BB46" i="3"/>
  <c r="AW46" i="3"/>
  <c r="BC46" i="3" s="1"/>
  <c r="AV46" i="3"/>
  <c r="AZ46" i="3" s="1"/>
  <c r="AZ36" i="3"/>
  <c r="AW36" i="3"/>
  <c r="BA36" i="3" s="1"/>
  <c r="AV36" i="3"/>
  <c r="BB36" i="3" s="1"/>
  <c r="BB35" i="3"/>
  <c r="AW35" i="3"/>
  <c r="BC35" i="3" s="1"/>
  <c r="AV35" i="3"/>
  <c r="AZ35" i="3" s="1"/>
  <c r="AZ34" i="3"/>
  <c r="AW34" i="3"/>
  <c r="BA34" i="3" s="1"/>
  <c r="AV34" i="3"/>
  <c r="BB34" i="3" s="1"/>
  <c r="BB30" i="3"/>
  <c r="AW30" i="3"/>
  <c r="BC30" i="3" s="1"/>
  <c r="AV30" i="3"/>
  <c r="AZ30" i="3" s="1"/>
  <c r="AZ26" i="3"/>
  <c r="AW26" i="3"/>
  <c r="BA26" i="3" s="1"/>
  <c r="AV26" i="3"/>
  <c r="BB26" i="3" s="1"/>
  <c r="BB23" i="3"/>
  <c r="AW23" i="3"/>
  <c r="BC23" i="3" s="1"/>
  <c r="AV23" i="3"/>
  <c r="AZ23" i="3" s="1"/>
  <c r="AW22" i="3"/>
  <c r="BA22" i="3" s="1"/>
  <c r="AV22" i="3"/>
  <c r="BB22" i="3" s="1"/>
  <c r="BB18" i="3"/>
  <c r="AW18" i="3"/>
  <c r="BC18" i="3" s="1"/>
  <c r="AV18" i="3"/>
  <c r="AZ18" i="3" s="1"/>
  <c r="AW15" i="3"/>
  <c r="BA15" i="3" s="1"/>
  <c r="AV15" i="3"/>
  <c r="BB15" i="3" s="1"/>
  <c r="BA14" i="3"/>
  <c r="AW14" i="3"/>
  <c r="BC14" i="3" s="1"/>
  <c r="AV14" i="3"/>
  <c r="AZ14" i="3" s="1"/>
  <c r="AZ13" i="3"/>
  <c r="AW13" i="3"/>
  <c r="BC13" i="3" s="1"/>
  <c r="AV13" i="3"/>
  <c r="BB13" i="3" s="1"/>
  <c r="BA12" i="3"/>
  <c r="AW12" i="3"/>
  <c r="BC12" i="3" s="1"/>
  <c r="AV12" i="3"/>
  <c r="AZ12" i="3" s="1"/>
  <c r="AK189" i="3"/>
  <c r="AQ189" i="3" s="1"/>
  <c r="AJ189" i="3"/>
  <c r="AP189" i="3" s="1"/>
  <c r="AK188" i="3"/>
  <c r="AQ188" i="3" s="1"/>
  <c r="AJ188" i="3"/>
  <c r="AP188" i="3" s="1"/>
  <c r="AK187" i="3"/>
  <c r="AQ187" i="3" s="1"/>
  <c r="AJ187" i="3"/>
  <c r="AP187" i="3" s="1"/>
  <c r="AN186" i="3"/>
  <c r="AK186" i="3"/>
  <c r="AQ186" i="3" s="1"/>
  <c r="AJ186" i="3"/>
  <c r="AP186" i="3" s="1"/>
  <c r="AK185" i="3"/>
  <c r="AQ185" i="3" s="1"/>
  <c r="AJ185" i="3"/>
  <c r="AP185" i="3" s="1"/>
  <c r="AK181" i="3"/>
  <c r="AQ181" i="3" s="1"/>
  <c r="AJ181" i="3"/>
  <c r="AP181" i="3" s="1"/>
  <c r="AK178" i="3"/>
  <c r="AQ178" i="3" s="1"/>
  <c r="AJ178" i="3"/>
  <c r="AP178" i="3" s="1"/>
  <c r="AN177" i="3"/>
  <c r="AK177" i="3"/>
  <c r="AQ177" i="3" s="1"/>
  <c r="AJ177" i="3"/>
  <c r="AP177" i="3" s="1"/>
  <c r="AK176" i="3"/>
  <c r="AQ176" i="3" s="1"/>
  <c r="AJ176" i="3"/>
  <c r="AP176" i="3" s="1"/>
  <c r="AK175" i="3"/>
  <c r="AQ175" i="3" s="1"/>
  <c r="AJ175" i="3"/>
  <c r="AP175" i="3" s="1"/>
  <c r="AK174" i="3"/>
  <c r="AQ174" i="3" s="1"/>
  <c r="AJ174" i="3"/>
  <c r="AP174" i="3" s="1"/>
  <c r="AN173" i="3"/>
  <c r="AK173" i="3"/>
  <c r="AQ173" i="3" s="1"/>
  <c r="AJ173" i="3"/>
  <c r="AP173" i="3" s="1"/>
  <c r="AK172" i="3"/>
  <c r="AQ172" i="3" s="1"/>
  <c r="AJ172" i="3"/>
  <c r="AP172" i="3" s="1"/>
  <c r="AK167" i="3"/>
  <c r="AQ167" i="3" s="1"/>
  <c r="AJ167" i="3"/>
  <c r="AP167" i="3" s="1"/>
  <c r="AK164" i="3"/>
  <c r="AQ164" i="3" s="1"/>
  <c r="AJ164" i="3"/>
  <c r="AP164" i="3" s="1"/>
  <c r="AN163" i="3"/>
  <c r="AK163" i="3"/>
  <c r="AQ163" i="3" s="1"/>
  <c r="AJ163" i="3"/>
  <c r="AP163" i="3" s="1"/>
  <c r="AK160" i="3"/>
  <c r="AQ160" i="3" s="1"/>
  <c r="AJ160" i="3"/>
  <c r="AP160" i="3" s="1"/>
  <c r="AK157" i="3"/>
  <c r="AQ157" i="3" s="1"/>
  <c r="AJ157" i="3"/>
  <c r="AP157" i="3" s="1"/>
  <c r="AK156" i="3"/>
  <c r="AQ156" i="3" s="1"/>
  <c r="AJ156" i="3"/>
  <c r="AP156" i="3" s="1"/>
  <c r="AN155" i="3"/>
  <c r="AK155" i="3"/>
  <c r="AQ155" i="3" s="1"/>
  <c r="AJ155" i="3"/>
  <c r="AP155" i="3" s="1"/>
  <c r="AK154" i="3"/>
  <c r="AQ154" i="3" s="1"/>
  <c r="AJ154" i="3"/>
  <c r="AP154" i="3" s="1"/>
  <c r="AK153" i="3"/>
  <c r="AQ153" i="3" s="1"/>
  <c r="AJ153" i="3"/>
  <c r="AP153" i="3" s="1"/>
  <c r="AK152" i="3"/>
  <c r="AQ152" i="3" s="1"/>
  <c r="AJ152" i="3"/>
  <c r="AP152" i="3" s="1"/>
  <c r="AN151" i="3"/>
  <c r="AK151" i="3"/>
  <c r="AQ151" i="3" s="1"/>
  <c r="AJ151" i="3"/>
  <c r="AP151" i="3" s="1"/>
  <c r="AK150" i="3"/>
  <c r="AQ150" i="3" s="1"/>
  <c r="AJ150" i="3"/>
  <c r="AP150" i="3" s="1"/>
  <c r="AK146" i="3"/>
  <c r="AQ146" i="3" s="1"/>
  <c r="AJ146" i="3"/>
  <c r="AP146" i="3" s="1"/>
  <c r="AK143" i="3"/>
  <c r="AQ143" i="3" s="1"/>
  <c r="AJ143" i="3"/>
  <c r="AP143" i="3" s="1"/>
  <c r="AK139" i="3"/>
  <c r="AO139" i="3" s="1"/>
  <c r="AJ139" i="3"/>
  <c r="AN139" i="3" s="1"/>
  <c r="AK133" i="3"/>
  <c r="AQ133" i="3" s="1"/>
  <c r="AJ133" i="3"/>
  <c r="AP133" i="3" s="1"/>
  <c r="AK130" i="3"/>
  <c r="AO130" i="3" s="1"/>
  <c r="AJ130" i="3"/>
  <c r="AN130" i="3" s="1"/>
  <c r="AK127" i="3"/>
  <c r="AQ127" i="3" s="1"/>
  <c r="AJ127" i="3"/>
  <c r="AP127" i="3" s="1"/>
  <c r="AN123" i="3"/>
  <c r="AK123" i="3"/>
  <c r="AQ123" i="3" s="1"/>
  <c r="AJ123" i="3"/>
  <c r="AP123" i="3" s="1"/>
  <c r="AK119" i="3"/>
  <c r="AQ119" i="3" s="1"/>
  <c r="AJ119" i="3"/>
  <c r="AP119" i="3" s="1"/>
  <c r="AK116" i="3"/>
  <c r="AO116" i="3" s="1"/>
  <c r="AJ116" i="3"/>
  <c r="AP116" i="3" s="1"/>
  <c r="AK112" i="3"/>
  <c r="AQ112" i="3" s="1"/>
  <c r="AJ112" i="3"/>
  <c r="AP112" i="3" s="1"/>
  <c r="AK111" i="3"/>
  <c r="AQ111" i="3" s="1"/>
  <c r="AJ111" i="3"/>
  <c r="AP111" i="3" s="1"/>
  <c r="AK110" i="3"/>
  <c r="AQ110" i="3" s="1"/>
  <c r="AJ110" i="3"/>
  <c r="AP110" i="3" s="1"/>
  <c r="AO109" i="3"/>
  <c r="AK109" i="3"/>
  <c r="AQ109" i="3" s="1"/>
  <c r="AJ109" i="3"/>
  <c r="AP109" i="3" s="1"/>
  <c r="AK108" i="3"/>
  <c r="AQ108" i="3" s="1"/>
  <c r="AJ108" i="3"/>
  <c r="AP108" i="3" s="1"/>
  <c r="AK107" i="3"/>
  <c r="AQ107" i="3" s="1"/>
  <c r="AJ107" i="3"/>
  <c r="AP107" i="3" s="1"/>
  <c r="AK103" i="3"/>
  <c r="AQ103" i="3" s="1"/>
  <c r="AJ103" i="3"/>
  <c r="AP103" i="3" s="1"/>
  <c r="AK102" i="3"/>
  <c r="AO102" i="3" s="1"/>
  <c r="AJ102" i="3"/>
  <c r="AN102" i="3" s="1"/>
  <c r="AK101" i="3"/>
  <c r="AQ101" i="3" s="1"/>
  <c r="AJ101" i="3"/>
  <c r="AP101" i="3" s="1"/>
  <c r="AK100" i="3"/>
  <c r="AO100" i="3" s="1"/>
  <c r="AJ100" i="3"/>
  <c r="AN100" i="3" s="1"/>
  <c r="AK97" i="3"/>
  <c r="AQ97" i="3" s="1"/>
  <c r="AJ97" i="3"/>
  <c r="AP97" i="3" s="1"/>
  <c r="AK96" i="3"/>
  <c r="AO96" i="3" s="1"/>
  <c r="AJ96" i="3"/>
  <c r="AN96" i="3" s="1"/>
  <c r="AK92" i="3"/>
  <c r="AQ92" i="3" s="1"/>
  <c r="AJ92" i="3"/>
  <c r="AP92" i="3" s="1"/>
  <c r="AN89" i="3"/>
  <c r="AK89" i="3"/>
  <c r="AO89" i="3" s="1"/>
  <c r="AJ89" i="3"/>
  <c r="AP89" i="3" s="1"/>
  <c r="AK88" i="3"/>
  <c r="AQ88" i="3" s="1"/>
  <c r="AJ88" i="3"/>
  <c r="AP88" i="3" s="1"/>
  <c r="AK87" i="3"/>
  <c r="AO87" i="3" s="1"/>
  <c r="AJ87" i="3"/>
  <c r="AN87" i="3" s="1"/>
  <c r="AK86" i="3"/>
  <c r="AQ86" i="3" s="1"/>
  <c r="AJ86" i="3"/>
  <c r="AP86" i="3" s="1"/>
  <c r="AK85" i="3"/>
  <c r="AO85" i="3" s="1"/>
  <c r="AJ85" i="3"/>
  <c r="AN85" i="3" s="1"/>
  <c r="AK84" i="3"/>
  <c r="AQ84" i="3" s="1"/>
  <c r="AJ84" i="3"/>
  <c r="AP84" i="3" s="1"/>
  <c r="AK83" i="3"/>
  <c r="AO83" i="3" s="1"/>
  <c r="AJ83" i="3"/>
  <c r="AN83" i="3" s="1"/>
  <c r="AK82" i="3"/>
  <c r="AQ82" i="3" s="1"/>
  <c r="AJ82" i="3"/>
  <c r="AP82" i="3" s="1"/>
  <c r="AK81" i="3"/>
  <c r="AO81" i="3" s="1"/>
  <c r="AJ81" i="3"/>
  <c r="AN81" i="3" s="1"/>
  <c r="AK80" i="3"/>
  <c r="AQ80" i="3" s="1"/>
  <c r="AJ80" i="3"/>
  <c r="AP80" i="3" s="1"/>
  <c r="AK79" i="3"/>
  <c r="AO79" i="3" s="1"/>
  <c r="AJ79" i="3"/>
  <c r="AN79" i="3" s="1"/>
  <c r="AK78" i="3"/>
  <c r="AQ78" i="3" s="1"/>
  <c r="AJ78" i="3"/>
  <c r="AP78" i="3" s="1"/>
  <c r="AK77" i="3"/>
  <c r="AO77" i="3" s="1"/>
  <c r="AJ77" i="3"/>
  <c r="AN77" i="3" s="1"/>
  <c r="AK76" i="3"/>
  <c r="AQ76" i="3" s="1"/>
  <c r="AJ76" i="3"/>
  <c r="AP76" i="3" s="1"/>
  <c r="AK75" i="3"/>
  <c r="AO75" i="3" s="1"/>
  <c r="AJ75" i="3"/>
  <c r="AN75" i="3" s="1"/>
  <c r="AK74" i="3"/>
  <c r="AQ74" i="3" s="1"/>
  <c r="AJ74" i="3"/>
  <c r="AP74" i="3" s="1"/>
  <c r="AK67" i="3"/>
  <c r="AO67" i="3" s="1"/>
  <c r="AJ67" i="3"/>
  <c r="AN67" i="3" s="1"/>
  <c r="AK63" i="3"/>
  <c r="AQ63" i="3" s="1"/>
  <c r="AJ63" i="3"/>
  <c r="AP63" i="3" s="1"/>
  <c r="AK60" i="3"/>
  <c r="AO60" i="3" s="1"/>
  <c r="AJ60" i="3"/>
  <c r="AN60" i="3" s="1"/>
  <c r="AK57" i="3"/>
  <c r="AQ57" i="3" s="1"/>
  <c r="AJ57" i="3"/>
  <c r="AP57" i="3" s="1"/>
  <c r="AK56" i="3"/>
  <c r="AO56" i="3" s="1"/>
  <c r="AJ56" i="3"/>
  <c r="AN56" i="3" s="1"/>
  <c r="AK55" i="3"/>
  <c r="AQ55" i="3" s="1"/>
  <c r="AJ55" i="3"/>
  <c r="AP55" i="3" s="1"/>
  <c r="AK54" i="3"/>
  <c r="AO54" i="3" s="1"/>
  <c r="AJ54" i="3"/>
  <c r="AN54" i="3" s="1"/>
  <c r="AK53" i="3"/>
  <c r="AQ53" i="3" s="1"/>
  <c r="AJ53" i="3"/>
  <c r="AP53" i="3" s="1"/>
  <c r="AK52" i="3"/>
  <c r="AO52" i="3" s="1"/>
  <c r="AJ52" i="3"/>
  <c r="AN52" i="3" s="1"/>
  <c r="AK48" i="3"/>
  <c r="AQ48" i="3" s="1"/>
  <c r="AJ48" i="3"/>
  <c r="AP48" i="3" s="1"/>
  <c r="AK47" i="3"/>
  <c r="AO47" i="3" s="1"/>
  <c r="AJ47" i="3"/>
  <c r="AN47" i="3" s="1"/>
  <c r="AK46" i="3"/>
  <c r="AQ46" i="3" s="1"/>
  <c r="AJ46" i="3"/>
  <c r="AP46" i="3" s="1"/>
  <c r="AK36" i="3"/>
  <c r="AO36" i="3" s="1"/>
  <c r="AJ36" i="3"/>
  <c r="AN36" i="3" s="1"/>
  <c r="AK35" i="3"/>
  <c r="AQ35" i="3" s="1"/>
  <c r="AJ35" i="3"/>
  <c r="AP35" i="3" s="1"/>
  <c r="AK34" i="3"/>
  <c r="AO34" i="3" s="1"/>
  <c r="AJ34" i="3"/>
  <c r="AN34" i="3" s="1"/>
  <c r="AK30" i="3"/>
  <c r="AQ30" i="3" s="1"/>
  <c r="AJ30" i="3"/>
  <c r="AP30" i="3" s="1"/>
  <c r="AK26" i="3"/>
  <c r="AO26" i="3" s="1"/>
  <c r="AJ26" i="3"/>
  <c r="AN26" i="3" s="1"/>
  <c r="AK23" i="3"/>
  <c r="AQ23" i="3" s="1"/>
  <c r="AJ23" i="3"/>
  <c r="AP23" i="3" s="1"/>
  <c r="AK22" i="3"/>
  <c r="AO22" i="3" s="1"/>
  <c r="AJ22" i="3"/>
  <c r="AN22" i="3" s="1"/>
  <c r="AK18" i="3"/>
  <c r="AQ18" i="3" s="1"/>
  <c r="AJ18" i="3"/>
  <c r="AP18" i="3" s="1"/>
  <c r="AK15" i="3"/>
  <c r="AO15" i="3" s="1"/>
  <c r="AJ15" i="3"/>
  <c r="AN15" i="3" s="1"/>
  <c r="AO14" i="3"/>
  <c r="AK14" i="3"/>
  <c r="AQ14" i="3" s="1"/>
  <c r="AJ14" i="3"/>
  <c r="AP14" i="3" s="1"/>
  <c r="AK13" i="3"/>
  <c r="AQ13" i="3" s="1"/>
  <c r="AJ13" i="3"/>
  <c r="AP13" i="3" s="1"/>
  <c r="AO12" i="3"/>
  <c r="AK12" i="3"/>
  <c r="AQ12" i="3" s="1"/>
  <c r="AJ12" i="3"/>
  <c r="AP12" i="3" s="1"/>
  <c r="AA189" i="3"/>
  <c r="GM189" i="3" s="1"/>
  <c r="Z189" i="3"/>
  <c r="GL189" i="3" s="1"/>
  <c r="Y189" i="3"/>
  <c r="AE189" i="3" s="1"/>
  <c r="X189" i="3"/>
  <c r="AD189" i="3" s="1"/>
  <c r="AA188" i="3"/>
  <c r="GM188" i="3" s="1"/>
  <c r="Z188" i="3"/>
  <c r="GL188" i="3" s="1"/>
  <c r="Y188" i="3"/>
  <c r="AE188" i="3" s="1"/>
  <c r="X188" i="3"/>
  <c r="AD188" i="3" s="1"/>
  <c r="AA187" i="3"/>
  <c r="GM187" i="3" s="1"/>
  <c r="Z187" i="3"/>
  <c r="GL187" i="3" s="1"/>
  <c r="Y187" i="3"/>
  <c r="AE187" i="3" s="1"/>
  <c r="X187" i="3"/>
  <c r="AD187" i="3" s="1"/>
  <c r="AA186" i="3"/>
  <c r="GM186" i="3" s="1"/>
  <c r="Z186" i="3"/>
  <c r="GL186" i="3" s="1"/>
  <c r="Y186" i="3"/>
  <c r="AE186" i="3" s="1"/>
  <c r="X186" i="3"/>
  <c r="AD186" i="3" s="1"/>
  <c r="AA185" i="3"/>
  <c r="GM185" i="3" s="1"/>
  <c r="Z185" i="3"/>
  <c r="GL185" i="3" s="1"/>
  <c r="Y185" i="3"/>
  <c r="AE185" i="3" s="1"/>
  <c r="X185" i="3"/>
  <c r="AD185" i="3" s="1"/>
  <c r="AA181" i="3"/>
  <c r="GM181" i="3" s="1"/>
  <c r="Z181" i="3"/>
  <c r="GL181" i="3" s="1"/>
  <c r="Y181" i="3"/>
  <c r="AE181" i="3" s="1"/>
  <c r="X181" i="3"/>
  <c r="AD181" i="3" s="1"/>
  <c r="AA178" i="3"/>
  <c r="GM178" i="3" s="1"/>
  <c r="Z178" i="3"/>
  <c r="GL178" i="3" s="1"/>
  <c r="Y178" i="3"/>
  <c r="AE178" i="3" s="1"/>
  <c r="X178" i="3"/>
  <c r="AD178" i="3" s="1"/>
  <c r="AA177" i="3"/>
  <c r="GM177" i="3" s="1"/>
  <c r="Z177" i="3"/>
  <c r="GL177" i="3" s="1"/>
  <c r="Y177" i="3"/>
  <c r="AE177" i="3" s="1"/>
  <c r="X177" i="3"/>
  <c r="AD177" i="3" s="1"/>
  <c r="AA176" i="3"/>
  <c r="GM176" i="3" s="1"/>
  <c r="Z176" i="3"/>
  <c r="GL176" i="3" s="1"/>
  <c r="Y176" i="3"/>
  <c r="AE176" i="3" s="1"/>
  <c r="X176" i="3"/>
  <c r="AD176" i="3" s="1"/>
  <c r="AA175" i="3"/>
  <c r="GM175" i="3" s="1"/>
  <c r="Z175" i="3"/>
  <c r="GL175" i="3" s="1"/>
  <c r="Y175" i="3"/>
  <c r="AE175" i="3" s="1"/>
  <c r="X175" i="3"/>
  <c r="AD175" i="3" s="1"/>
  <c r="AA174" i="3"/>
  <c r="GM174" i="3" s="1"/>
  <c r="Z174" i="3"/>
  <c r="GL174" i="3" s="1"/>
  <c r="Y174" i="3"/>
  <c r="AE174" i="3" s="1"/>
  <c r="X174" i="3"/>
  <c r="AD174" i="3" s="1"/>
  <c r="AA173" i="3"/>
  <c r="GM173" i="3" s="1"/>
  <c r="Z173" i="3"/>
  <c r="GL173" i="3" s="1"/>
  <c r="Y173" i="3"/>
  <c r="AE173" i="3" s="1"/>
  <c r="X173" i="3"/>
  <c r="AD173" i="3" s="1"/>
  <c r="AA172" i="3"/>
  <c r="GM172" i="3" s="1"/>
  <c r="Z172" i="3"/>
  <c r="GL172" i="3" s="1"/>
  <c r="Y172" i="3"/>
  <c r="AE172" i="3" s="1"/>
  <c r="X172" i="3"/>
  <c r="AD172" i="3" s="1"/>
  <c r="AA167" i="3"/>
  <c r="GM167" i="3" s="1"/>
  <c r="Z167" i="3"/>
  <c r="GL167" i="3" s="1"/>
  <c r="Y167" i="3"/>
  <c r="AE167" i="3" s="1"/>
  <c r="X167" i="3"/>
  <c r="AD167" i="3" s="1"/>
  <c r="AA164" i="3"/>
  <c r="GM164" i="3" s="1"/>
  <c r="Z164" i="3"/>
  <c r="GL164" i="3" s="1"/>
  <c r="Y164" i="3"/>
  <c r="AE164" i="3" s="1"/>
  <c r="X164" i="3"/>
  <c r="AD164" i="3" s="1"/>
  <c r="AA163" i="3"/>
  <c r="GM163" i="3" s="1"/>
  <c r="Z163" i="3"/>
  <c r="GL163" i="3" s="1"/>
  <c r="Y163" i="3"/>
  <c r="AE163" i="3" s="1"/>
  <c r="X163" i="3"/>
  <c r="AD163" i="3" s="1"/>
  <c r="AA160" i="3"/>
  <c r="GM160" i="3" s="1"/>
  <c r="Z160" i="3"/>
  <c r="GL160" i="3" s="1"/>
  <c r="Y160" i="3"/>
  <c r="AE160" i="3" s="1"/>
  <c r="X160" i="3"/>
  <c r="AD160" i="3" s="1"/>
  <c r="AA157" i="3"/>
  <c r="GM157" i="3" s="1"/>
  <c r="Z157" i="3"/>
  <c r="GL157" i="3" s="1"/>
  <c r="Y157" i="3"/>
  <c r="AE157" i="3" s="1"/>
  <c r="X157" i="3"/>
  <c r="AD157" i="3" s="1"/>
  <c r="AA156" i="3"/>
  <c r="GM156" i="3" s="1"/>
  <c r="Z156" i="3"/>
  <c r="GL156" i="3" s="1"/>
  <c r="Y156" i="3"/>
  <c r="AE156" i="3" s="1"/>
  <c r="X156" i="3"/>
  <c r="AD156" i="3" s="1"/>
  <c r="AA155" i="3"/>
  <c r="GM155" i="3" s="1"/>
  <c r="Z155" i="3"/>
  <c r="GL155" i="3" s="1"/>
  <c r="Y155" i="3"/>
  <c r="AE155" i="3" s="1"/>
  <c r="X155" i="3"/>
  <c r="AD155" i="3" s="1"/>
  <c r="AA154" i="3"/>
  <c r="GM154" i="3" s="1"/>
  <c r="Z154" i="3"/>
  <c r="GL154" i="3" s="1"/>
  <c r="Y154" i="3"/>
  <c r="AE154" i="3" s="1"/>
  <c r="X154" i="3"/>
  <c r="AD154" i="3" s="1"/>
  <c r="AA153" i="3"/>
  <c r="GM153" i="3" s="1"/>
  <c r="Z153" i="3"/>
  <c r="GL153" i="3" s="1"/>
  <c r="Y153" i="3"/>
  <c r="AE153" i="3" s="1"/>
  <c r="X153" i="3"/>
  <c r="AD153" i="3" s="1"/>
  <c r="AA152" i="3"/>
  <c r="GM152" i="3" s="1"/>
  <c r="Z152" i="3"/>
  <c r="GL152" i="3" s="1"/>
  <c r="Y152" i="3"/>
  <c r="AE152" i="3" s="1"/>
  <c r="X152" i="3"/>
  <c r="AD152" i="3" s="1"/>
  <c r="AA151" i="3"/>
  <c r="GM151" i="3" s="1"/>
  <c r="Z151" i="3"/>
  <c r="GL151" i="3" s="1"/>
  <c r="Y151" i="3"/>
  <c r="AE151" i="3" s="1"/>
  <c r="X151" i="3"/>
  <c r="AD151" i="3" s="1"/>
  <c r="AA150" i="3"/>
  <c r="GM150" i="3" s="1"/>
  <c r="Z150" i="3"/>
  <c r="GL150" i="3" s="1"/>
  <c r="Y150" i="3"/>
  <c r="AE150" i="3" s="1"/>
  <c r="X150" i="3"/>
  <c r="AD150" i="3" s="1"/>
  <c r="AA146" i="3"/>
  <c r="GM146" i="3" s="1"/>
  <c r="Z146" i="3"/>
  <c r="GL146" i="3" s="1"/>
  <c r="Y146" i="3"/>
  <c r="AE146" i="3" s="1"/>
  <c r="X146" i="3"/>
  <c r="AD146" i="3" s="1"/>
  <c r="AA143" i="3"/>
  <c r="GM143" i="3" s="1"/>
  <c r="Z143" i="3"/>
  <c r="GL143" i="3" s="1"/>
  <c r="Y143" i="3"/>
  <c r="AE143" i="3" s="1"/>
  <c r="X143" i="3"/>
  <c r="AD143" i="3" s="1"/>
  <c r="AA139" i="3"/>
  <c r="GM139" i="3" s="1"/>
  <c r="Z139" i="3"/>
  <c r="GL139" i="3" s="1"/>
  <c r="Y139" i="3"/>
  <c r="AE139" i="3" s="1"/>
  <c r="X139" i="3"/>
  <c r="AD139" i="3" s="1"/>
  <c r="AA133" i="3"/>
  <c r="GM133" i="3" s="1"/>
  <c r="Z133" i="3"/>
  <c r="GL133" i="3" s="1"/>
  <c r="Y133" i="3"/>
  <c r="AE133" i="3" s="1"/>
  <c r="X133" i="3"/>
  <c r="AD133" i="3" s="1"/>
  <c r="AA130" i="3"/>
  <c r="GM130" i="3" s="1"/>
  <c r="Z130" i="3"/>
  <c r="GL130" i="3" s="1"/>
  <c r="Y130" i="3"/>
  <c r="AE130" i="3" s="1"/>
  <c r="X130" i="3"/>
  <c r="AD130" i="3" s="1"/>
  <c r="AA127" i="3"/>
  <c r="GM127" i="3" s="1"/>
  <c r="Z127" i="3"/>
  <c r="GL127" i="3" s="1"/>
  <c r="Y127" i="3"/>
  <c r="AE127" i="3" s="1"/>
  <c r="X127" i="3"/>
  <c r="AD127" i="3" s="1"/>
  <c r="AA123" i="3"/>
  <c r="GM123" i="3" s="1"/>
  <c r="Z123" i="3"/>
  <c r="GL123" i="3" s="1"/>
  <c r="Y123" i="3"/>
  <c r="AE123" i="3" s="1"/>
  <c r="X123" i="3"/>
  <c r="AD123" i="3" s="1"/>
  <c r="AA119" i="3"/>
  <c r="GM119" i="3" s="1"/>
  <c r="Z119" i="3"/>
  <c r="GL119" i="3" s="1"/>
  <c r="Y119" i="3"/>
  <c r="AE119" i="3" s="1"/>
  <c r="X119" i="3"/>
  <c r="AD119" i="3" s="1"/>
  <c r="AA116" i="3"/>
  <c r="GM116" i="3" s="1"/>
  <c r="Z116" i="3"/>
  <c r="GL116" i="3" s="1"/>
  <c r="Y116" i="3"/>
  <c r="AE116" i="3" s="1"/>
  <c r="X116" i="3"/>
  <c r="AD116" i="3" s="1"/>
  <c r="AA112" i="3"/>
  <c r="GM112" i="3" s="1"/>
  <c r="Z112" i="3"/>
  <c r="GL112" i="3" s="1"/>
  <c r="Y112" i="3"/>
  <c r="AE112" i="3" s="1"/>
  <c r="X112" i="3"/>
  <c r="AD112" i="3" s="1"/>
  <c r="AA111" i="3"/>
  <c r="GM111" i="3" s="1"/>
  <c r="Z111" i="3"/>
  <c r="GL111" i="3" s="1"/>
  <c r="Y111" i="3"/>
  <c r="AE111" i="3" s="1"/>
  <c r="X111" i="3"/>
  <c r="AD111" i="3" s="1"/>
  <c r="AA110" i="3"/>
  <c r="GM110" i="3" s="1"/>
  <c r="Z110" i="3"/>
  <c r="GL110" i="3" s="1"/>
  <c r="Y110" i="3"/>
  <c r="AE110" i="3" s="1"/>
  <c r="X110" i="3"/>
  <c r="AD110" i="3" s="1"/>
  <c r="AA109" i="3"/>
  <c r="GM109" i="3" s="1"/>
  <c r="Z109" i="3"/>
  <c r="GL109" i="3" s="1"/>
  <c r="Y109" i="3"/>
  <c r="AE109" i="3" s="1"/>
  <c r="X109" i="3"/>
  <c r="AD109" i="3" s="1"/>
  <c r="AA108" i="3"/>
  <c r="GM108" i="3" s="1"/>
  <c r="Z108" i="3"/>
  <c r="GL108" i="3" s="1"/>
  <c r="Y108" i="3"/>
  <c r="AE108" i="3" s="1"/>
  <c r="X108" i="3"/>
  <c r="AD108" i="3" s="1"/>
  <c r="AA107" i="3"/>
  <c r="GM107" i="3" s="1"/>
  <c r="Z107" i="3"/>
  <c r="GL107" i="3" s="1"/>
  <c r="Y107" i="3"/>
  <c r="AE107" i="3" s="1"/>
  <c r="X107" i="3"/>
  <c r="AD107" i="3" s="1"/>
  <c r="AA103" i="3"/>
  <c r="GM103" i="3" s="1"/>
  <c r="Z103" i="3"/>
  <c r="GL103" i="3" s="1"/>
  <c r="Y103" i="3"/>
  <c r="AE103" i="3" s="1"/>
  <c r="X103" i="3"/>
  <c r="AD103" i="3" s="1"/>
  <c r="AA102" i="3"/>
  <c r="GM102" i="3" s="1"/>
  <c r="Z102" i="3"/>
  <c r="GL102" i="3" s="1"/>
  <c r="Y102" i="3"/>
  <c r="AE102" i="3" s="1"/>
  <c r="X102" i="3"/>
  <c r="AD102" i="3" s="1"/>
  <c r="AA101" i="3"/>
  <c r="GM101" i="3" s="1"/>
  <c r="Z101" i="3"/>
  <c r="GL101" i="3" s="1"/>
  <c r="Y101" i="3"/>
  <c r="AE101" i="3" s="1"/>
  <c r="X101" i="3"/>
  <c r="AD101" i="3" s="1"/>
  <c r="AA100" i="3"/>
  <c r="GM100" i="3" s="1"/>
  <c r="Z100" i="3"/>
  <c r="GL100" i="3" s="1"/>
  <c r="Y100" i="3"/>
  <c r="AE100" i="3" s="1"/>
  <c r="X100" i="3"/>
  <c r="AD100" i="3" s="1"/>
  <c r="AA97" i="3"/>
  <c r="GM97" i="3" s="1"/>
  <c r="Z97" i="3"/>
  <c r="GL97" i="3" s="1"/>
  <c r="Y97" i="3"/>
  <c r="AE97" i="3" s="1"/>
  <c r="X97" i="3"/>
  <c r="AD97" i="3" s="1"/>
  <c r="AA96" i="3"/>
  <c r="GM96" i="3" s="1"/>
  <c r="Z96" i="3"/>
  <c r="GL96" i="3" s="1"/>
  <c r="Y96" i="3"/>
  <c r="AE96" i="3" s="1"/>
  <c r="X96" i="3"/>
  <c r="AD96" i="3" s="1"/>
  <c r="AA92" i="3"/>
  <c r="GM92" i="3" s="1"/>
  <c r="Z92" i="3"/>
  <c r="GL92" i="3" s="1"/>
  <c r="Y92" i="3"/>
  <c r="AE92" i="3" s="1"/>
  <c r="X92" i="3"/>
  <c r="AD92" i="3" s="1"/>
  <c r="AA89" i="3"/>
  <c r="GM89" i="3" s="1"/>
  <c r="Z89" i="3"/>
  <c r="GL89" i="3" s="1"/>
  <c r="Y89" i="3"/>
  <c r="AE89" i="3" s="1"/>
  <c r="X89" i="3"/>
  <c r="AD89" i="3" s="1"/>
  <c r="AA88" i="3"/>
  <c r="GM88" i="3" s="1"/>
  <c r="Z88" i="3"/>
  <c r="GL88" i="3" s="1"/>
  <c r="Y88" i="3"/>
  <c r="AE88" i="3" s="1"/>
  <c r="X88" i="3"/>
  <c r="AD88" i="3" s="1"/>
  <c r="AA87" i="3"/>
  <c r="GM87" i="3" s="1"/>
  <c r="Z87" i="3"/>
  <c r="GL87" i="3" s="1"/>
  <c r="Y87" i="3"/>
  <c r="AE87" i="3" s="1"/>
  <c r="X87" i="3"/>
  <c r="AD87" i="3" s="1"/>
  <c r="AA86" i="3"/>
  <c r="GM86" i="3" s="1"/>
  <c r="Z86" i="3"/>
  <c r="GL86" i="3" s="1"/>
  <c r="Y86" i="3"/>
  <c r="AE86" i="3" s="1"/>
  <c r="X86" i="3"/>
  <c r="AD86" i="3" s="1"/>
  <c r="AA85" i="3"/>
  <c r="GM85" i="3" s="1"/>
  <c r="Z85" i="3"/>
  <c r="GL85" i="3" s="1"/>
  <c r="Y85" i="3"/>
  <c r="AE85" i="3" s="1"/>
  <c r="X85" i="3"/>
  <c r="AD85" i="3" s="1"/>
  <c r="AA84" i="3"/>
  <c r="GM84" i="3" s="1"/>
  <c r="Z84" i="3"/>
  <c r="GL84" i="3" s="1"/>
  <c r="Y84" i="3"/>
  <c r="AE84" i="3" s="1"/>
  <c r="X84" i="3"/>
  <c r="AD84" i="3" s="1"/>
  <c r="AA83" i="3"/>
  <c r="GM83" i="3" s="1"/>
  <c r="Z83" i="3"/>
  <c r="GL83" i="3" s="1"/>
  <c r="Y83" i="3"/>
  <c r="AE83" i="3" s="1"/>
  <c r="X83" i="3"/>
  <c r="AD83" i="3" s="1"/>
  <c r="AA82" i="3"/>
  <c r="GM82" i="3" s="1"/>
  <c r="Z82" i="3"/>
  <c r="GL82" i="3" s="1"/>
  <c r="Y82" i="3"/>
  <c r="AE82" i="3" s="1"/>
  <c r="X82" i="3"/>
  <c r="AD82" i="3" s="1"/>
  <c r="AA81" i="3"/>
  <c r="GM81" i="3" s="1"/>
  <c r="Z81" i="3"/>
  <c r="GL81" i="3" s="1"/>
  <c r="Y81" i="3"/>
  <c r="AE81" i="3" s="1"/>
  <c r="X81" i="3"/>
  <c r="AD81" i="3" s="1"/>
  <c r="AA80" i="3"/>
  <c r="GM80" i="3" s="1"/>
  <c r="Z80" i="3"/>
  <c r="GL80" i="3" s="1"/>
  <c r="Y80" i="3"/>
  <c r="AE80" i="3" s="1"/>
  <c r="X80" i="3"/>
  <c r="AD80" i="3" s="1"/>
  <c r="AE79" i="3"/>
  <c r="AA79" i="3"/>
  <c r="GM79" i="3" s="1"/>
  <c r="Z79" i="3"/>
  <c r="GL79" i="3" s="1"/>
  <c r="Y79" i="3"/>
  <c r="X79" i="3"/>
  <c r="AD79" i="3" s="1"/>
  <c r="AA78" i="3"/>
  <c r="GM78" i="3" s="1"/>
  <c r="Z78" i="3"/>
  <c r="GL78" i="3" s="1"/>
  <c r="Y78" i="3"/>
  <c r="AC78" i="3" s="1"/>
  <c r="X78" i="3"/>
  <c r="AD78" i="3" s="1"/>
  <c r="AA77" i="3"/>
  <c r="GM77" i="3" s="1"/>
  <c r="Z77" i="3"/>
  <c r="GL77" i="3" s="1"/>
  <c r="Y77" i="3"/>
  <c r="AC77" i="3" s="1"/>
  <c r="X77" i="3"/>
  <c r="AD77" i="3" s="1"/>
  <c r="AE76" i="3"/>
  <c r="AA76" i="3"/>
  <c r="GM76" i="3" s="1"/>
  <c r="Z76" i="3"/>
  <c r="GL76" i="3" s="1"/>
  <c r="Y76" i="3"/>
  <c r="X76" i="3"/>
  <c r="AD76" i="3" s="1"/>
  <c r="AE75" i="3"/>
  <c r="AA75" i="3"/>
  <c r="GM75" i="3" s="1"/>
  <c r="Z75" i="3"/>
  <c r="GL75" i="3" s="1"/>
  <c r="Y75" i="3"/>
  <c r="X75" i="3"/>
  <c r="AD75" i="3" s="1"/>
  <c r="AA74" i="3"/>
  <c r="GM74" i="3" s="1"/>
  <c r="Z74" i="3"/>
  <c r="GL74" i="3" s="1"/>
  <c r="Y74" i="3"/>
  <c r="AC74" i="3" s="1"/>
  <c r="X74" i="3"/>
  <c r="AD74" i="3" s="1"/>
  <c r="AA67" i="3"/>
  <c r="GM67" i="3" s="1"/>
  <c r="Z67" i="3"/>
  <c r="GL67" i="3" s="1"/>
  <c r="Y67" i="3"/>
  <c r="AC67" i="3" s="1"/>
  <c r="X67" i="3"/>
  <c r="AD67" i="3" s="1"/>
  <c r="AE63" i="3"/>
  <c r="AA63" i="3"/>
  <c r="GM63" i="3" s="1"/>
  <c r="Z63" i="3"/>
  <c r="GL63" i="3" s="1"/>
  <c r="Y63" i="3"/>
  <c r="X63" i="3"/>
  <c r="AD63" i="3" s="1"/>
  <c r="AE60" i="3"/>
  <c r="AA60" i="3"/>
  <c r="GM60" i="3" s="1"/>
  <c r="Z60" i="3"/>
  <c r="GL60" i="3" s="1"/>
  <c r="Y60" i="3"/>
  <c r="X60" i="3"/>
  <c r="AD60" i="3" s="1"/>
  <c r="AA57" i="3"/>
  <c r="GM57" i="3" s="1"/>
  <c r="Z57" i="3"/>
  <c r="GL57" i="3" s="1"/>
  <c r="Y57" i="3"/>
  <c r="AC57" i="3" s="1"/>
  <c r="X57" i="3"/>
  <c r="AD57" i="3" s="1"/>
  <c r="AA56" i="3"/>
  <c r="GM56" i="3" s="1"/>
  <c r="Z56" i="3"/>
  <c r="GL56" i="3" s="1"/>
  <c r="Y56" i="3"/>
  <c r="AC56" i="3" s="1"/>
  <c r="X56" i="3"/>
  <c r="AD56" i="3" s="1"/>
  <c r="AE55" i="3"/>
  <c r="AA55" i="3"/>
  <c r="GM55" i="3" s="1"/>
  <c r="Z55" i="3"/>
  <c r="GL55" i="3" s="1"/>
  <c r="Y55" i="3"/>
  <c r="X55" i="3"/>
  <c r="AD55" i="3" s="1"/>
  <c r="AE54" i="3"/>
  <c r="AA54" i="3"/>
  <c r="GM54" i="3" s="1"/>
  <c r="Z54" i="3"/>
  <c r="GL54" i="3" s="1"/>
  <c r="Y54" i="3"/>
  <c r="X54" i="3"/>
  <c r="AD54" i="3" s="1"/>
  <c r="AA53" i="3"/>
  <c r="GM53" i="3" s="1"/>
  <c r="Z53" i="3"/>
  <c r="GL53" i="3" s="1"/>
  <c r="Y53" i="3"/>
  <c r="AC53" i="3" s="1"/>
  <c r="X53" i="3"/>
  <c r="AD53" i="3" s="1"/>
  <c r="AA52" i="3"/>
  <c r="GM52" i="3" s="1"/>
  <c r="Z52" i="3"/>
  <c r="GL52" i="3" s="1"/>
  <c r="Y52" i="3"/>
  <c r="AC52" i="3" s="1"/>
  <c r="X52" i="3"/>
  <c r="AD52" i="3" s="1"/>
  <c r="AE48" i="3"/>
  <c r="AA48" i="3"/>
  <c r="GM48" i="3" s="1"/>
  <c r="Z48" i="3"/>
  <c r="GL48" i="3" s="1"/>
  <c r="Y48" i="3"/>
  <c r="X48" i="3"/>
  <c r="AD48" i="3" s="1"/>
  <c r="AE47" i="3"/>
  <c r="AA47" i="3"/>
  <c r="GM47" i="3" s="1"/>
  <c r="Z47" i="3"/>
  <c r="GL47" i="3" s="1"/>
  <c r="Y47" i="3"/>
  <c r="X47" i="3"/>
  <c r="AD47" i="3" s="1"/>
  <c r="AA46" i="3"/>
  <c r="GM46" i="3" s="1"/>
  <c r="Z46" i="3"/>
  <c r="GL46" i="3" s="1"/>
  <c r="Y46" i="3"/>
  <c r="AC46" i="3" s="1"/>
  <c r="X46" i="3"/>
  <c r="AD46" i="3" s="1"/>
  <c r="AA36" i="3"/>
  <c r="GM36" i="3" s="1"/>
  <c r="Z36" i="3"/>
  <c r="GL36" i="3" s="1"/>
  <c r="Y36" i="3"/>
  <c r="AC36" i="3" s="1"/>
  <c r="X36" i="3"/>
  <c r="AD36" i="3" s="1"/>
  <c r="AE35" i="3"/>
  <c r="AA35" i="3"/>
  <c r="GM35" i="3" s="1"/>
  <c r="Z35" i="3"/>
  <c r="GL35" i="3" s="1"/>
  <c r="Y35" i="3"/>
  <c r="X35" i="3"/>
  <c r="AD35" i="3" s="1"/>
  <c r="AE34" i="3"/>
  <c r="AA34" i="3"/>
  <c r="GM34" i="3" s="1"/>
  <c r="Z34" i="3"/>
  <c r="GL34" i="3" s="1"/>
  <c r="Y34" i="3"/>
  <c r="X34" i="3"/>
  <c r="AD34" i="3" s="1"/>
  <c r="AA30" i="3"/>
  <c r="GM30" i="3" s="1"/>
  <c r="Z30" i="3"/>
  <c r="GL30" i="3" s="1"/>
  <c r="Y30" i="3"/>
  <c r="AC30" i="3" s="1"/>
  <c r="X30" i="3"/>
  <c r="AD30" i="3" s="1"/>
  <c r="AA26" i="3"/>
  <c r="GM26" i="3" s="1"/>
  <c r="Z26" i="3"/>
  <c r="GL26" i="3" s="1"/>
  <c r="Y26" i="3"/>
  <c r="AC26" i="3" s="1"/>
  <c r="X26" i="3"/>
  <c r="AD26" i="3" s="1"/>
  <c r="AE23" i="3"/>
  <c r="AA23" i="3"/>
  <c r="GM23" i="3" s="1"/>
  <c r="Z23" i="3"/>
  <c r="GL23" i="3" s="1"/>
  <c r="Y23" i="3"/>
  <c r="X23" i="3"/>
  <c r="AD23" i="3" s="1"/>
  <c r="AE22" i="3"/>
  <c r="AA22" i="3"/>
  <c r="GM22" i="3" s="1"/>
  <c r="Z22" i="3"/>
  <c r="GL22" i="3" s="1"/>
  <c r="Y22" i="3"/>
  <c r="X22" i="3"/>
  <c r="AD22" i="3" s="1"/>
  <c r="AA18" i="3"/>
  <c r="GM18" i="3" s="1"/>
  <c r="Z18" i="3"/>
  <c r="GL18" i="3" s="1"/>
  <c r="Y18" i="3"/>
  <c r="AE18" i="3" s="1"/>
  <c r="X18" i="3"/>
  <c r="AD18" i="3" s="1"/>
  <c r="AA15" i="3"/>
  <c r="GM15" i="3" s="1"/>
  <c r="Z15" i="3"/>
  <c r="GL15" i="3" s="1"/>
  <c r="Y15" i="3"/>
  <c r="AC15" i="3" s="1"/>
  <c r="X15" i="3"/>
  <c r="AD15" i="3" s="1"/>
  <c r="AA14" i="3"/>
  <c r="Z14" i="3"/>
  <c r="GL14" i="3" s="1"/>
  <c r="Y14" i="3"/>
  <c r="AE14" i="3" s="1"/>
  <c r="X14" i="3"/>
  <c r="AA13" i="3"/>
  <c r="GM13" i="3" s="1"/>
  <c r="Z13" i="3"/>
  <c r="GL13" i="3" s="1"/>
  <c r="Y13" i="3"/>
  <c r="X13" i="3"/>
  <c r="AB13" i="3" s="1"/>
  <c r="AA12" i="3"/>
  <c r="GM12" i="3" s="1"/>
  <c r="Z12" i="3"/>
  <c r="GL12" i="3" s="1"/>
  <c r="Y12" i="3"/>
  <c r="AC12" i="3" s="1"/>
  <c r="X12" i="3"/>
  <c r="M189" i="3"/>
  <c r="L189" i="3"/>
  <c r="Q188" i="3"/>
  <c r="M188" i="3"/>
  <c r="L188" i="3"/>
  <c r="M187" i="3"/>
  <c r="L187" i="3"/>
  <c r="P186" i="3"/>
  <c r="M186" i="3"/>
  <c r="Q186" i="3" s="1"/>
  <c r="L186" i="3"/>
  <c r="M185" i="3"/>
  <c r="L185" i="3"/>
  <c r="Q181" i="3"/>
  <c r="M181" i="3"/>
  <c r="L181" i="3"/>
  <c r="M178" i="3"/>
  <c r="L178" i="3"/>
  <c r="P177" i="3"/>
  <c r="M177" i="3"/>
  <c r="Q177" i="3" s="1"/>
  <c r="L177" i="3"/>
  <c r="M176" i="3"/>
  <c r="L176" i="3"/>
  <c r="Q175" i="3"/>
  <c r="M175" i="3"/>
  <c r="L175" i="3"/>
  <c r="M174" i="3"/>
  <c r="L174" i="3"/>
  <c r="P173" i="3"/>
  <c r="M173" i="3"/>
  <c r="Q173" i="3" s="1"/>
  <c r="L173" i="3"/>
  <c r="M172" i="3"/>
  <c r="L172" i="3"/>
  <c r="M167" i="3"/>
  <c r="L167" i="3"/>
  <c r="M164" i="3"/>
  <c r="L164" i="3"/>
  <c r="P163" i="3"/>
  <c r="M163" i="3"/>
  <c r="L163" i="3"/>
  <c r="M160" i="3"/>
  <c r="L160" i="3"/>
  <c r="M157" i="3"/>
  <c r="L157" i="3"/>
  <c r="M156" i="3"/>
  <c r="L156" i="3"/>
  <c r="M155" i="3"/>
  <c r="L155" i="3"/>
  <c r="M154" i="3"/>
  <c r="L154" i="3"/>
  <c r="M153" i="3"/>
  <c r="L153" i="3"/>
  <c r="M152" i="3"/>
  <c r="L152" i="3"/>
  <c r="M151" i="3"/>
  <c r="L151" i="3"/>
  <c r="M150" i="3"/>
  <c r="L150" i="3"/>
  <c r="M146" i="3"/>
  <c r="L146" i="3"/>
  <c r="M143" i="3"/>
  <c r="L143" i="3"/>
  <c r="M139" i="3"/>
  <c r="L139" i="3"/>
  <c r="M133" i="3"/>
  <c r="L133" i="3"/>
  <c r="M130" i="3"/>
  <c r="L130" i="3"/>
  <c r="M127" i="3"/>
  <c r="L127" i="3"/>
  <c r="M123" i="3"/>
  <c r="L123" i="3"/>
  <c r="M119" i="3"/>
  <c r="L119" i="3"/>
  <c r="M116" i="3"/>
  <c r="L116" i="3"/>
  <c r="M112" i="3"/>
  <c r="L112" i="3"/>
  <c r="Q111" i="3"/>
  <c r="P111" i="3"/>
  <c r="M111" i="3"/>
  <c r="L111" i="3"/>
  <c r="M110" i="3"/>
  <c r="L110" i="3"/>
  <c r="M109" i="3"/>
  <c r="L109" i="3"/>
  <c r="P109" i="3" s="1"/>
  <c r="M108" i="3"/>
  <c r="L108" i="3"/>
  <c r="Q107" i="3"/>
  <c r="P107" i="3"/>
  <c r="M107" i="3"/>
  <c r="L107" i="3"/>
  <c r="M103" i="3"/>
  <c r="L103" i="3"/>
  <c r="M102" i="3"/>
  <c r="L102" i="3"/>
  <c r="M101" i="3"/>
  <c r="L101" i="3"/>
  <c r="M100" i="3"/>
  <c r="L100" i="3"/>
  <c r="M97" i="3"/>
  <c r="L97" i="3"/>
  <c r="M96" i="3"/>
  <c r="L96" i="3"/>
  <c r="M92" i="3"/>
  <c r="L92" i="3"/>
  <c r="M89" i="3"/>
  <c r="L89" i="3"/>
  <c r="M88" i="3"/>
  <c r="L88" i="3"/>
  <c r="M87" i="3"/>
  <c r="L87" i="3"/>
  <c r="M86" i="3"/>
  <c r="L86" i="3"/>
  <c r="M85" i="3"/>
  <c r="L85" i="3"/>
  <c r="M84" i="3"/>
  <c r="L84" i="3"/>
  <c r="M83" i="3"/>
  <c r="L83" i="3"/>
  <c r="M82" i="3"/>
  <c r="L82" i="3"/>
  <c r="M81" i="3"/>
  <c r="L81" i="3"/>
  <c r="M80" i="3"/>
  <c r="L80" i="3"/>
  <c r="M79" i="3"/>
  <c r="L79" i="3"/>
  <c r="M78" i="3"/>
  <c r="L78" i="3"/>
  <c r="M77" i="3"/>
  <c r="L77" i="3"/>
  <c r="M76" i="3"/>
  <c r="L76" i="3"/>
  <c r="M75" i="3"/>
  <c r="L75" i="3"/>
  <c r="M74" i="3"/>
  <c r="L74" i="3"/>
  <c r="M67" i="3"/>
  <c r="L67" i="3"/>
  <c r="M63" i="3"/>
  <c r="L63" i="3"/>
  <c r="M60" i="3"/>
  <c r="L60" i="3"/>
  <c r="M57" i="3"/>
  <c r="L57" i="3"/>
  <c r="M56" i="3"/>
  <c r="L56" i="3"/>
  <c r="M55" i="3"/>
  <c r="L55" i="3"/>
  <c r="M54" i="3"/>
  <c r="L54" i="3"/>
  <c r="M53" i="3"/>
  <c r="L53" i="3"/>
  <c r="M52" i="3"/>
  <c r="L52" i="3"/>
  <c r="Q48" i="3"/>
  <c r="M48" i="3"/>
  <c r="L48" i="3"/>
  <c r="M47" i="3"/>
  <c r="L47" i="3"/>
  <c r="M46" i="3"/>
  <c r="L46" i="3"/>
  <c r="M36" i="3"/>
  <c r="L36" i="3"/>
  <c r="M35" i="3"/>
  <c r="Q35" i="3" s="1"/>
  <c r="L35" i="3"/>
  <c r="M34" i="3"/>
  <c r="L34" i="3"/>
  <c r="M30" i="3"/>
  <c r="Q30" i="3" s="1"/>
  <c r="L30" i="3"/>
  <c r="M26" i="3"/>
  <c r="L26" i="3"/>
  <c r="Q23" i="3"/>
  <c r="M23" i="3"/>
  <c r="L23" i="3"/>
  <c r="M22" i="3"/>
  <c r="L22" i="3"/>
  <c r="M18" i="3"/>
  <c r="L18" i="3"/>
  <c r="M15" i="3"/>
  <c r="L15" i="3"/>
  <c r="M14" i="3"/>
  <c r="Q14" i="3" s="1"/>
  <c r="L14" i="3"/>
  <c r="M13" i="3"/>
  <c r="L13" i="3"/>
  <c r="M12" i="3"/>
  <c r="L12" i="3"/>
  <c r="AU95" i="2"/>
  <c r="AT95" i="2"/>
  <c r="AS95" i="2"/>
  <c r="AR95" i="2"/>
  <c r="AU94" i="2"/>
  <c r="AT94" i="2"/>
  <c r="AS94" i="2"/>
  <c r="AR94" i="2"/>
  <c r="AU93" i="2"/>
  <c r="AT93" i="2"/>
  <c r="AS93" i="2"/>
  <c r="AR93" i="2"/>
  <c r="AU92" i="2"/>
  <c r="AT92" i="2"/>
  <c r="AS92" i="2"/>
  <c r="AR92" i="2"/>
  <c r="AU91" i="2"/>
  <c r="AT91" i="2"/>
  <c r="AS91" i="2"/>
  <c r="AR91" i="2"/>
  <c r="AU90" i="2"/>
  <c r="AT90" i="2"/>
  <c r="AS90" i="2"/>
  <c r="AR90" i="2"/>
  <c r="AU89" i="2"/>
  <c r="AT89" i="2"/>
  <c r="AS89" i="2"/>
  <c r="AR89" i="2"/>
  <c r="AU88" i="2"/>
  <c r="AT88" i="2"/>
  <c r="AS88" i="2"/>
  <c r="AR88" i="2"/>
  <c r="AU87" i="2"/>
  <c r="AT87" i="2"/>
  <c r="AS87" i="2"/>
  <c r="AR87" i="2"/>
  <c r="AU86" i="2"/>
  <c r="AT86" i="2"/>
  <c r="AS86" i="2"/>
  <c r="AR86" i="2"/>
  <c r="AU85" i="2"/>
  <c r="AT85" i="2"/>
  <c r="AS85" i="2"/>
  <c r="AR85" i="2"/>
  <c r="AU84" i="2"/>
  <c r="AT84" i="2"/>
  <c r="AS84" i="2"/>
  <c r="AR84" i="2"/>
  <c r="AU83" i="2"/>
  <c r="AT83" i="2"/>
  <c r="AS83" i="2"/>
  <c r="AR83" i="2"/>
  <c r="AU82" i="2"/>
  <c r="AT82" i="2"/>
  <c r="AS82" i="2"/>
  <c r="AR82" i="2"/>
  <c r="AU81" i="2"/>
  <c r="AT81" i="2"/>
  <c r="AS81" i="2"/>
  <c r="AR81" i="2"/>
  <c r="AU80" i="2"/>
  <c r="AT80" i="2"/>
  <c r="AS80" i="2"/>
  <c r="AR80" i="2"/>
  <c r="AU79" i="2"/>
  <c r="AT79" i="2"/>
  <c r="AS79" i="2"/>
  <c r="AR79" i="2"/>
  <c r="AU78" i="2"/>
  <c r="AT78" i="2"/>
  <c r="AS78" i="2"/>
  <c r="AR78" i="2"/>
  <c r="AU77" i="2"/>
  <c r="AT77" i="2"/>
  <c r="AS77" i="2"/>
  <c r="AR77" i="2"/>
  <c r="AU76" i="2"/>
  <c r="AT76" i="2"/>
  <c r="AS76" i="2"/>
  <c r="AR76" i="2"/>
  <c r="AU75" i="2"/>
  <c r="AT75" i="2"/>
  <c r="AS75" i="2"/>
  <c r="AR75" i="2"/>
  <c r="AU74" i="2"/>
  <c r="AT74" i="2"/>
  <c r="AS74" i="2"/>
  <c r="AR74" i="2"/>
  <c r="AU73" i="2"/>
  <c r="AT73" i="2"/>
  <c r="AS73" i="2"/>
  <c r="AR73" i="2"/>
  <c r="AU72" i="2"/>
  <c r="AT72" i="2"/>
  <c r="AS72" i="2"/>
  <c r="AR72" i="2"/>
  <c r="AU71" i="2"/>
  <c r="AT71" i="2"/>
  <c r="AS71" i="2"/>
  <c r="AR71" i="2"/>
  <c r="AU70" i="2"/>
  <c r="AT70" i="2"/>
  <c r="AS70" i="2"/>
  <c r="AR70" i="2"/>
  <c r="AU69" i="2"/>
  <c r="AT69" i="2"/>
  <c r="AS69" i="2"/>
  <c r="AR69" i="2"/>
  <c r="AU68" i="2"/>
  <c r="AT68" i="2"/>
  <c r="AS68" i="2"/>
  <c r="AR68" i="2"/>
  <c r="AU67" i="2"/>
  <c r="AT67" i="2"/>
  <c r="AS67" i="2"/>
  <c r="AR67" i="2"/>
  <c r="AU66" i="2"/>
  <c r="AT66" i="2"/>
  <c r="AS66" i="2"/>
  <c r="AR66" i="2"/>
  <c r="AU65" i="2"/>
  <c r="AT65" i="2"/>
  <c r="AS65" i="2"/>
  <c r="AR65" i="2"/>
  <c r="AU64" i="2"/>
  <c r="AT64" i="2"/>
  <c r="AS64" i="2"/>
  <c r="AR64" i="2"/>
  <c r="AU63" i="2"/>
  <c r="AT63" i="2"/>
  <c r="AS63" i="2"/>
  <c r="AR63" i="2"/>
  <c r="AU62" i="2"/>
  <c r="AT62" i="2"/>
  <c r="AS62" i="2"/>
  <c r="AR62" i="2"/>
  <c r="AU61" i="2"/>
  <c r="AT61" i="2"/>
  <c r="AS61" i="2"/>
  <c r="AR61" i="2"/>
  <c r="AU60" i="2"/>
  <c r="AT60" i="2"/>
  <c r="AS60" i="2"/>
  <c r="AR60" i="2"/>
  <c r="AU59" i="2"/>
  <c r="AT59" i="2"/>
  <c r="AS59" i="2"/>
  <c r="AR59" i="2"/>
  <c r="AU58" i="2"/>
  <c r="AT58" i="2"/>
  <c r="AS58" i="2"/>
  <c r="AR58" i="2"/>
  <c r="AU57" i="2"/>
  <c r="AT57" i="2"/>
  <c r="AS57" i="2"/>
  <c r="AR57" i="2"/>
  <c r="AU56" i="2"/>
  <c r="AT56" i="2"/>
  <c r="AS56" i="2"/>
  <c r="AR56" i="2"/>
  <c r="AU55" i="2"/>
  <c r="AT55" i="2"/>
  <c r="AS55" i="2"/>
  <c r="AR55" i="2"/>
  <c r="AU54" i="2"/>
  <c r="AT54" i="2"/>
  <c r="AS54" i="2"/>
  <c r="AR54" i="2"/>
  <c r="AU53" i="2"/>
  <c r="AT53" i="2"/>
  <c r="AS53" i="2"/>
  <c r="AR53" i="2"/>
  <c r="AU52" i="2"/>
  <c r="AT52" i="2"/>
  <c r="AS52" i="2"/>
  <c r="AR52" i="2"/>
  <c r="AU51" i="2"/>
  <c r="AT51" i="2"/>
  <c r="AS51" i="2"/>
  <c r="AR51" i="2"/>
  <c r="AU50" i="2"/>
  <c r="AT50" i="2"/>
  <c r="AS50" i="2"/>
  <c r="AR50" i="2"/>
  <c r="AU49" i="2"/>
  <c r="AT49" i="2"/>
  <c r="AS49" i="2"/>
  <c r="AR49" i="2"/>
  <c r="AU48" i="2"/>
  <c r="AT48" i="2"/>
  <c r="AS48" i="2"/>
  <c r="AR48" i="2"/>
  <c r="AU47" i="2"/>
  <c r="AT47" i="2"/>
  <c r="AS47" i="2"/>
  <c r="AR47" i="2"/>
  <c r="AU46" i="2"/>
  <c r="AT46" i="2"/>
  <c r="AS46" i="2"/>
  <c r="AR46" i="2"/>
  <c r="AU45" i="2"/>
  <c r="AT45" i="2"/>
  <c r="AS45" i="2"/>
  <c r="AR45" i="2"/>
  <c r="AU44" i="2"/>
  <c r="AT44" i="2"/>
  <c r="AS44" i="2"/>
  <c r="AR44" i="2"/>
  <c r="AU43" i="2"/>
  <c r="AT43" i="2"/>
  <c r="AS43" i="2"/>
  <c r="AR43" i="2"/>
  <c r="AU42" i="2"/>
  <c r="AT42" i="2"/>
  <c r="AS42" i="2"/>
  <c r="AR42" i="2"/>
  <c r="AU41" i="2"/>
  <c r="AT41" i="2"/>
  <c r="AS41" i="2"/>
  <c r="AR41" i="2"/>
  <c r="AU40" i="2"/>
  <c r="AT40" i="2"/>
  <c r="AS40" i="2"/>
  <c r="AR40" i="2"/>
  <c r="AU39" i="2"/>
  <c r="AT39" i="2"/>
  <c r="AS39" i="2"/>
  <c r="AR39" i="2"/>
  <c r="AU38" i="2"/>
  <c r="AT38" i="2"/>
  <c r="AS38" i="2"/>
  <c r="AR38" i="2"/>
  <c r="AU37" i="2"/>
  <c r="AT37" i="2"/>
  <c r="AS37" i="2"/>
  <c r="AR37" i="2"/>
  <c r="AU36" i="2"/>
  <c r="AT36" i="2"/>
  <c r="AS36" i="2"/>
  <c r="AR36" i="2"/>
  <c r="AU35" i="2"/>
  <c r="AT35" i="2"/>
  <c r="AS35" i="2"/>
  <c r="AR35" i="2"/>
  <c r="AU34" i="2"/>
  <c r="AT34" i="2"/>
  <c r="AS34" i="2"/>
  <c r="AR34" i="2"/>
  <c r="AU33" i="2"/>
  <c r="AT33" i="2"/>
  <c r="AS33" i="2"/>
  <c r="AR33" i="2"/>
  <c r="AU32" i="2"/>
  <c r="AT32" i="2"/>
  <c r="AS32" i="2"/>
  <c r="AR32" i="2"/>
  <c r="AU31" i="2"/>
  <c r="AT31" i="2"/>
  <c r="AS31" i="2"/>
  <c r="AR31" i="2"/>
  <c r="AU30" i="2"/>
  <c r="AT30" i="2"/>
  <c r="AS30" i="2"/>
  <c r="AR30" i="2"/>
  <c r="AU29" i="2"/>
  <c r="AT29" i="2"/>
  <c r="AS29" i="2"/>
  <c r="AR29" i="2"/>
  <c r="AU28" i="2"/>
  <c r="AT28" i="2"/>
  <c r="AS28" i="2"/>
  <c r="AR28" i="2"/>
  <c r="AU27" i="2"/>
  <c r="AT27" i="2"/>
  <c r="AS27" i="2"/>
  <c r="AR27" i="2"/>
  <c r="AU26" i="2"/>
  <c r="AT26" i="2"/>
  <c r="AS26" i="2"/>
  <c r="AR26" i="2"/>
  <c r="AU25" i="2"/>
  <c r="AT25" i="2"/>
  <c r="AS25" i="2"/>
  <c r="AR25" i="2"/>
  <c r="AU24" i="2"/>
  <c r="AT24" i="2"/>
  <c r="AS24" i="2"/>
  <c r="AR24" i="2"/>
  <c r="AU23" i="2"/>
  <c r="AT23" i="2"/>
  <c r="AS23" i="2"/>
  <c r="AR23" i="2"/>
  <c r="AU22" i="2"/>
  <c r="AT22" i="2"/>
  <c r="AS22" i="2"/>
  <c r="AR22" i="2"/>
  <c r="AU21" i="2"/>
  <c r="AT21" i="2"/>
  <c r="AS21" i="2"/>
  <c r="AR21" i="2"/>
  <c r="AU20" i="2"/>
  <c r="AT20" i="2"/>
  <c r="AS20" i="2"/>
  <c r="AR20" i="2"/>
  <c r="AU19" i="2"/>
  <c r="AT19" i="2"/>
  <c r="AS19" i="2"/>
  <c r="AR19" i="2"/>
  <c r="AU18" i="2"/>
  <c r="AT18" i="2"/>
  <c r="AS18" i="2"/>
  <c r="AR18" i="2"/>
  <c r="AU17" i="2"/>
  <c r="AT17" i="2"/>
  <c r="AS17" i="2"/>
  <c r="AR17" i="2"/>
  <c r="AU16" i="2"/>
  <c r="AT16" i="2"/>
  <c r="AS16" i="2"/>
  <c r="AR16" i="2"/>
  <c r="AU15" i="2"/>
  <c r="AT15" i="2"/>
  <c r="AS15" i="2"/>
  <c r="AR15" i="2"/>
  <c r="AU14" i="2"/>
  <c r="AT14" i="2"/>
  <c r="AS14" i="2"/>
  <c r="AR14" i="2"/>
  <c r="AU13" i="2"/>
  <c r="AT13" i="2"/>
  <c r="AS13" i="2"/>
  <c r="AR13" i="2"/>
  <c r="AU12" i="2"/>
  <c r="AT12" i="2"/>
  <c r="AS12" i="2"/>
  <c r="AR12" i="2"/>
  <c r="AU11" i="2"/>
  <c r="AT11" i="2"/>
  <c r="AS11" i="2"/>
  <c r="AR11" i="2"/>
  <c r="AU10" i="2"/>
  <c r="AT10" i="2"/>
  <c r="AS10" i="2"/>
  <c r="AR10" i="2"/>
  <c r="AU9" i="2"/>
  <c r="AT9" i="2"/>
  <c r="AS9" i="2"/>
  <c r="AR9" i="2"/>
  <c r="AU8" i="2"/>
  <c r="AT8" i="2"/>
  <c r="AS8" i="2"/>
  <c r="AR8" i="2"/>
  <c r="AU7" i="2"/>
  <c r="AT7" i="2"/>
  <c r="AS7" i="2"/>
  <c r="AR7" i="2"/>
  <c r="R14" i="3" l="1"/>
  <c r="GJ14" i="3"/>
  <c r="Q36" i="3"/>
  <c r="GK36" i="3"/>
  <c r="R18" i="3"/>
  <c r="GJ18" i="3"/>
  <c r="Q47" i="3"/>
  <c r="GK47" i="3"/>
  <c r="P54" i="3"/>
  <c r="GJ54" i="3"/>
  <c r="P67" i="3"/>
  <c r="GJ67" i="3"/>
  <c r="P79" i="3"/>
  <c r="GJ79" i="3"/>
  <c r="P85" i="3"/>
  <c r="GJ85" i="3"/>
  <c r="P96" i="3"/>
  <c r="GJ96" i="3"/>
  <c r="R102" i="3"/>
  <c r="GJ102" i="3"/>
  <c r="S103" i="3"/>
  <c r="GK103" i="3"/>
  <c r="S109" i="3"/>
  <c r="GK109" i="3"/>
  <c r="S110" i="3"/>
  <c r="GK110" i="3"/>
  <c r="S116" i="3"/>
  <c r="GK116" i="3"/>
  <c r="P123" i="3"/>
  <c r="GJ123" i="3"/>
  <c r="S127" i="3"/>
  <c r="GK127" i="3"/>
  <c r="S133" i="3"/>
  <c r="GK133" i="3"/>
  <c r="S143" i="3"/>
  <c r="GK143" i="3"/>
  <c r="S150" i="3"/>
  <c r="GK150" i="3"/>
  <c r="S152" i="3"/>
  <c r="GK152" i="3"/>
  <c r="S154" i="3"/>
  <c r="GK154" i="3"/>
  <c r="S156" i="3"/>
  <c r="GK156" i="3"/>
  <c r="S160" i="3"/>
  <c r="GK160" i="3"/>
  <c r="R164" i="3"/>
  <c r="GJ164" i="3"/>
  <c r="R172" i="3"/>
  <c r="GJ172" i="3"/>
  <c r="R175" i="3"/>
  <c r="GJ175" i="3"/>
  <c r="R176" i="3"/>
  <c r="GJ176" i="3"/>
  <c r="R181" i="3"/>
  <c r="GJ181" i="3"/>
  <c r="R185" i="3"/>
  <c r="GJ185" i="3"/>
  <c r="R188" i="3"/>
  <c r="GJ188" i="3"/>
  <c r="R189" i="3"/>
  <c r="GJ189" i="3"/>
  <c r="AD13" i="3"/>
  <c r="AN109" i="3"/>
  <c r="AN116" i="3"/>
  <c r="AO146" i="3"/>
  <c r="AO153" i="3"/>
  <c r="AO157" i="3"/>
  <c r="AO167" i="3"/>
  <c r="AO175" i="3"/>
  <c r="AO181" i="3"/>
  <c r="AO188" i="3"/>
  <c r="AZ85" i="3"/>
  <c r="AZ89" i="3"/>
  <c r="AZ100" i="3"/>
  <c r="AZ107" i="3"/>
  <c r="AZ111" i="3"/>
  <c r="AZ123" i="3"/>
  <c r="AZ139" i="3"/>
  <c r="AZ151" i="3"/>
  <c r="AZ155" i="3"/>
  <c r="AZ163" i="3"/>
  <c r="AZ173" i="3"/>
  <c r="AZ177" i="3"/>
  <c r="AZ186" i="3"/>
  <c r="BM13" i="3"/>
  <c r="BL22" i="3"/>
  <c r="BM22" i="3"/>
  <c r="BL35" i="3"/>
  <c r="BN35" i="3"/>
  <c r="BL47" i="3"/>
  <c r="BM47" i="3"/>
  <c r="BL55" i="3"/>
  <c r="BN55" i="3"/>
  <c r="BL60" i="3"/>
  <c r="BM60" i="3"/>
  <c r="BL74" i="3"/>
  <c r="BN74" i="3"/>
  <c r="BO96" i="3"/>
  <c r="BM96" i="3"/>
  <c r="BL123" i="3"/>
  <c r="BN123" i="3"/>
  <c r="P22" i="3"/>
  <c r="GJ22" i="3"/>
  <c r="S53" i="3"/>
  <c r="GK53" i="3"/>
  <c r="R13" i="3"/>
  <c r="GJ13" i="3"/>
  <c r="Q22" i="3"/>
  <c r="GK22" i="3"/>
  <c r="R46" i="3"/>
  <c r="GJ46" i="3"/>
  <c r="P60" i="3"/>
  <c r="GJ60" i="3"/>
  <c r="P75" i="3"/>
  <c r="GJ75" i="3"/>
  <c r="P81" i="3"/>
  <c r="GJ81" i="3"/>
  <c r="P89" i="3"/>
  <c r="GJ89" i="3"/>
  <c r="S13" i="3"/>
  <c r="GK13" i="3"/>
  <c r="R23" i="3"/>
  <c r="GJ23" i="3"/>
  <c r="P34" i="3"/>
  <c r="GJ34" i="3"/>
  <c r="R48" i="3"/>
  <c r="GJ48" i="3"/>
  <c r="Q52" i="3"/>
  <c r="GK52" i="3"/>
  <c r="Q54" i="3"/>
  <c r="GK54" i="3"/>
  <c r="Q56" i="3"/>
  <c r="GK56" i="3"/>
  <c r="Q60" i="3"/>
  <c r="GK60" i="3"/>
  <c r="Q67" i="3"/>
  <c r="GK67" i="3"/>
  <c r="Q75" i="3"/>
  <c r="GK75" i="3"/>
  <c r="Q77" i="3"/>
  <c r="GK77" i="3"/>
  <c r="Q79" i="3"/>
  <c r="GK79" i="3"/>
  <c r="Q81" i="3"/>
  <c r="GK81" i="3"/>
  <c r="Q83" i="3"/>
  <c r="GK83" i="3"/>
  <c r="Q85" i="3"/>
  <c r="GK85" i="3"/>
  <c r="Q87" i="3"/>
  <c r="GK87" i="3"/>
  <c r="Q89" i="3"/>
  <c r="GK89" i="3"/>
  <c r="Q96" i="3"/>
  <c r="GK96" i="3"/>
  <c r="Q100" i="3"/>
  <c r="GK100" i="3"/>
  <c r="Q102" i="3"/>
  <c r="GK102" i="3"/>
  <c r="R107" i="3"/>
  <c r="GJ107" i="3"/>
  <c r="R108" i="3"/>
  <c r="GJ108" i="3"/>
  <c r="R111" i="3"/>
  <c r="GJ111" i="3"/>
  <c r="R112" i="3"/>
  <c r="GJ112" i="3"/>
  <c r="Q116" i="3"/>
  <c r="S123" i="3"/>
  <c r="GK123" i="3"/>
  <c r="P130" i="3"/>
  <c r="GJ130" i="3"/>
  <c r="P139" i="3"/>
  <c r="GJ139" i="3"/>
  <c r="P146" i="3"/>
  <c r="GJ146" i="3"/>
  <c r="P151" i="3"/>
  <c r="GJ151" i="3"/>
  <c r="P153" i="3"/>
  <c r="GJ153" i="3"/>
  <c r="P155" i="3"/>
  <c r="GJ155" i="3"/>
  <c r="P157" i="3"/>
  <c r="GJ157" i="3"/>
  <c r="R163" i="3"/>
  <c r="GJ163" i="3"/>
  <c r="S164" i="3"/>
  <c r="GK164" i="3"/>
  <c r="S172" i="3"/>
  <c r="GK172" i="3"/>
  <c r="S175" i="3"/>
  <c r="GK175" i="3"/>
  <c r="S176" i="3"/>
  <c r="GK176" i="3"/>
  <c r="S181" i="3"/>
  <c r="GK181" i="3"/>
  <c r="S185" i="3"/>
  <c r="GK185" i="3"/>
  <c r="S188" i="3"/>
  <c r="GK188" i="3"/>
  <c r="S189" i="3"/>
  <c r="GK189" i="3"/>
  <c r="AC13" i="3"/>
  <c r="AE13" i="3"/>
  <c r="AC14" i="3"/>
  <c r="GO14" i="3" s="1"/>
  <c r="GM14" i="3"/>
  <c r="AC34" i="3"/>
  <c r="AC47" i="3"/>
  <c r="AC54" i="3"/>
  <c r="AC60" i="3"/>
  <c r="AC75" i="3"/>
  <c r="AC79" i="3"/>
  <c r="AZ83" i="3"/>
  <c r="BN30" i="3"/>
  <c r="BN53" i="3"/>
  <c r="BO83" i="3"/>
  <c r="BM83" i="3"/>
  <c r="BN86" i="3"/>
  <c r="BN101" i="3"/>
  <c r="BO109" i="3"/>
  <c r="BM109" i="3"/>
  <c r="S12" i="3"/>
  <c r="GK12" i="3"/>
  <c r="S14" i="3"/>
  <c r="GK14" i="3"/>
  <c r="P26" i="3"/>
  <c r="GJ26" i="3"/>
  <c r="S35" i="3"/>
  <c r="GK35" i="3"/>
  <c r="P52" i="3"/>
  <c r="GJ52" i="3"/>
  <c r="P56" i="3"/>
  <c r="GJ56" i="3"/>
  <c r="P77" i="3"/>
  <c r="GJ77" i="3"/>
  <c r="P83" i="3"/>
  <c r="GJ83" i="3"/>
  <c r="P87" i="3"/>
  <c r="GJ87" i="3"/>
  <c r="P100" i="3"/>
  <c r="GJ100" i="3"/>
  <c r="S18" i="3"/>
  <c r="GK18" i="3"/>
  <c r="Q26" i="3"/>
  <c r="GK26" i="3"/>
  <c r="S46" i="3"/>
  <c r="GK46" i="3"/>
  <c r="P12" i="3"/>
  <c r="GJ12" i="3"/>
  <c r="Q13" i="3"/>
  <c r="P15" i="3"/>
  <c r="GJ15" i="3"/>
  <c r="Q18" i="3"/>
  <c r="S23" i="3"/>
  <c r="GK23" i="3"/>
  <c r="R30" i="3"/>
  <c r="GJ30" i="3"/>
  <c r="Q34" i="3"/>
  <c r="GK34" i="3"/>
  <c r="P36" i="3"/>
  <c r="GJ36" i="3"/>
  <c r="Q46" i="3"/>
  <c r="S48" i="3"/>
  <c r="GK48" i="3"/>
  <c r="R53" i="3"/>
  <c r="GJ53" i="3"/>
  <c r="R55" i="3"/>
  <c r="GJ55" i="3"/>
  <c r="R57" i="3"/>
  <c r="GJ57" i="3"/>
  <c r="R63" i="3"/>
  <c r="GJ63" i="3"/>
  <c r="R74" i="3"/>
  <c r="GJ74" i="3"/>
  <c r="R76" i="3"/>
  <c r="GJ76" i="3"/>
  <c r="R78" i="3"/>
  <c r="GJ78" i="3"/>
  <c r="R80" i="3"/>
  <c r="GJ80" i="3"/>
  <c r="R82" i="3"/>
  <c r="GJ82" i="3"/>
  <c r="R84" i="3"/>
  <c r="GJ84" i="3"/>
  <c r="R86" i="3"/>
  <c r="GJ86" i="3"/>
  <c r="R88" i="3"/>
  <c r="GJ88" i="3"/>
  <c r="R92" i="3"/>
  <c r="GJ92" i="3"/>
  <c r="R97" i="3"/>
  <c r="GJ97" i="3"/>
  <c r="R101" i="3"/>
  <c r="GJ101" i="3"/>
  <c r="P102" i="3"/>
  <c r="S107" i="3"/>
  <c r="GK107" i="3"/>
  <c r="S108" i="3"/>
  <c r="GK108" i="3"/>
  <c r="Q109" i="3"/>
  <c r="S111" i="3"/>
  <c r="GK111" i="3"/>
  <c r="S112" i="3"/>
  <c r="GK112" i="3"/>
  <c r="R119" i="3"/>
  <c r="GJ119" i="3"/>
  <c r="Q123" i="3"/>
  <c r="Q130" i="3"/>
  <c r="GK130" i="3"/>
  <c r="Q139" i="3"/>
  <c r="GK139" i="3"/>
  <c r="Q146" i="3"/>
  <c r="GK146" i="3"/>
  <c r="Q151" i="3"/>
  <c r="GK151" i="3"/>
  <c r="Q153" i="3"/>
  <c r="GK153" i="3"/>
  <c r="Q155" i="3"/>
  <c r="GK155" i="3"/>
  <c r="Q157" i="3"/>
  <c r="GK157" i="3"/>
  <c r="Q163" i="3"/>
  <c r="GK163" i="3"/>
  <c r="P167" i="3"/>
  <c r="GJ167" i="3"/>
  <c r="R173" i="3"/>
  <c r="GJ173" i="3"/>
  <c r="R174" i="3"/>
  <c r="GJ174" i="3"/>
  <c r="P175" i="3"/>
  <c r="R177" i="3"/>
  <c r="GJ177" i="3"/>
  <c r="R178" i="3"/>
  <c r="GJ178" i="3"/>
  <c r="P181" i="3"/>
  <c r="R186" i="3"/>
  <c r="GJ186" i="3"/>
  <c r="R187" i="3"/>
  <c r="GJ187" i="3"/>
  <c r="P188" i="3"/>
  <c r="AB12" i="3"/>
  <c r="AD12" i="3"/>
  <c r="AE15" i="3"/>
  <c r="AC23" i="3"/>
  <c r="GO23" i="3" s="1"/>
  <c r="AE26" i="3"/>
  <c r="AC35" i="3"/>
  <c r="GO35" i="3" s="1"/>
  <c r="AE36" i="3"/>
  <c r="AC48" i="3"/>
  <c r="GO48" i="3" s="1"/>
  <c r="AE52" i="3"/>
  <c r="AC55" i="3"/>
  <c r="AE56" i="3"/>
  <c r="AC63" i="3"/>
  <c r="AE67" i="3"/>
  <c r="AC76" i="3"/>
  <c r="AE77" i="3"/>
  <c r="AO18" i="3"/>
  <c r="AN107" i="3"/>
  <c r="AN111" i="3"/>
  <c r="AO123" i="3"/>
  <c r="AO151" i="3"/>
  <c r="AO155" i="3"/>
  <c r="AO163" i="3"/>
  <c r="AO173" i="3"/>
  <c r="AO177" i="3"/>
  <c r="AO186" i="3"/>
  <c r="AZ15" i="3"/>
  <c r="BA18" i="3"/>
  <c r="AZ22" i="3"/>
  <c r="BA23" i="3"/>
  <c r="BA30" i="3"/>
  <c r="BA35" i="3"/>
  <c r="BA46" i="3"/>
  <c r="BA48" i="3"/>
  <c r="BA53" i="3"/>
  <c r="BA55" i="3"/>
  <c r="BA57" i="3"/>
  <c r="BA63" i="3"/>
  <c r="BA74" i="3"/>
  <c r="BA76" i="3"/>
  <c r="BA78" i="3"/>
  <c r="BA80" i="3"/>
  <c r="BA82" i="3"/>
  <c r="BN12" i="3"/>
  <c r="BN15" i="3"/>
  <c r="BM34" i="3"/>
  <c r="BN36" i="3"/>
  <c r="BN48" i="3"/>
  <c r="BM54" i="3"/>
  <c r="BN56" i="3"/>
  <c r="BL63" i="3"/>
  <c r="BN63" i="3"/>
  <c r="BM67" i="3"/>
  <c r="BO75" i="3"/>
  <c r="BM75" i="3"/>
  <c r="BN78" i="3"/>
  <c r="BL89" i="3"/>
  <c r="BN89" i="3"/>
  <c r="BN112" i="3"/>
  <c r="BO130" i="3"/>
  <c r="BM130" i="3"/>
  <c r="BN143" i="3"/>
  <c r="Q15" i="3"/>
  <c r="GK15" i="3"/>
  <c r="S30" i="3"/>
  <c r="GK30" i="3"/>
  <c r="R35" i="3"/>
  <c r="GJ35" i="3"/>
  <c r="P47" i="3"/>
  <c r="GJ47" i="3"/>
  <c r="S55" i="3"/>
  <c r="GK55" i="3"/>
  <c r="S57" i="3"/>
  <c r="GK57" i="3"/>
  <c r="S63" i="3"/>
  <c r="GK63" i="3"/>
  <c r="S74" i="3"/>
  <c r="GK74" i="3"/>
  <c r="S76" i="3"/>
  <c r="GK76" i="3"/>
  <c r="S78" i="3"/>
  <c r="GK78" i="3"/>
  <c r="S80" i="3"/>
  <c r="GK80" i="3"/>
  <c r="S82" i="3"/>
  <c r="GK82" i="3"/>
  <c r="S84" i="3"/>
  <c r="GK84" i="3"/>
  <c r="S86" i="3"/>
  <c r="GK86" i="3"/>
  <c r="S88" i="3"/>
  <c r="GK88" i="3"/>
  <c r="S92" i="3"/>
  <c r="GK92" i="3"/>
  <c r="S97" i="3"/>
  <c r="GK97" i="3"/>
  <c r="S101" i="3"/>
  <c r="GK101" i="3"/>
  <c r="R103" i="3"/>
  <c r="GJ103" i="3"/>
  <c r="R109" i="3"/>
  <c r="GJ109" i="3"/>
  <c r="R110" i="3"/>
  <c r="GJ110" i="3"/>
  <c r="P116" i="3"/>
  <c r="GJ116" i="3"/>
  <c r="S119" i="3"/>
  <c r="GK119" i="3"/>
  <c r="R127" i="3"/>
  <c r="GJ127" i="3"/>
  <c r="R133" i="3"/>
  <c r="GJ133" i="3"/>
  <c r="R143" i="3"/>
  <c r="GJ143" i="3"/>
  <c r="R150" i="3"/>
  <c r="GJ150" i="3"/>
  <c r="R152" i="3"/>
  <c r="GJ152" i="3"/>
  <c r="R154" i="3"/>
  <c r="GJ154" i="3"/>
  <c r="R156" i="3"/>
  <c r="GJ156" i="3"/>
  <c r="R160" i="3"/>
  <c r="GJ160" i="3"/>
  <c r="Q167" i="3"/>
  <c r="GK167" i="3"/>
  <c r="S173" i="3"/>
  <c r="GK173" i="3"/>
  <c r="S174" i="3"/>
  <c r="GK174" i="3"/>
  <c r="S177" i="3"/>
  <c r="GK177" i="3"/>
  <c r="S178" i="3"/>
  <c r="GK178" i="3"/>
  <c r="S186" i="3"/>
  <c r="GK186" i="3"/>
  <c r="S187" i="3"/>
  <c r="GK187" i="3"/>
  <c r="AE12" i="3"/>
  <c r="AE30" i="3"/>
  <c r="AE46" i="3"/>
  <c r="AE53" i="3"/>
  <c r="AE57" i="3"/>
  <c r="AE74" i="3"/>
  <c r="AE78" i="3"/>
  <c r="AN12" i="3"/>
  <c r="AO107" i="3"/>
  <c r="AO111" i="3"/>
  <c r="AN146" i="3"/>
  <c r="AN153" i="3"/>
  <c r="AN157" i="3"/>
  <c r="AN167" i="3"/>
  <c r="AN175" i="3"/>
  <c r="AN181" i="3"/>
  <c r="AN188" i="3"/>
  <c r="BC15" i="3"/>
  <c r="BC22" i="3"/>
  <c r="BC26" i="3"/>
  <c r="BC34" i="3"/>
  <c r="BC36" i="3"/>
  <c r="BC47" i="3"/>
  <c r="BC52" i="3"/>
  <c r="BC54" i="3"/>
  <c r="BC56" i="3"/>
  <c r="BC60" i="3"/>
  <c r="BC67" i="3"/>
  <c r="BC75" i="3"/>
  <c r="BC77" i="3"/>
  <c r="BC79" i="3"/>
  <c r="BC81" i="3"/>
  <c r="BM12" i="3"/>
  <c r="BL13" i="3"/>
  <c r="BN13" i="3"/>
  <c r="BL26" i="3"/>
  <c r="BL46" i="3"/>
  <c r="BN46" i="3"/>
  <c r="BL52" i="3"/>
  <c r="BL57" i="3"/>
  <c r="BN57" i="3"/>
  <c r="BL81" i="3"/>
  <c r="BN81" i="3"/>
  <c r="BL107" i="3"/>
  <c r="BN107" i="3"/>
  <c r="BN76" i="3"/>
  <c r="BM79" i="3"/>
  <c r="BN84" i="3"/>
  <c r="BM87" i="3"/>
  <c r="BN97" i="3"/>
  <c r="BM102" i="3"/>
  <c r="BN110" i="3"/>
  <c r="BM116" i="3"/>
  <c r="BN133" i="3"/>
  <c r="BM146" i="3"/>
  <c r="BN151" i="3"/>
  <c r="BN154" i="3"/>
  <c r="BM157" i="3"/>
  <c r="BN163" i="3"/>
  <c r="BN172" i="3"/>
  <c r="BM175" i="3"/>
  <c r="BN177" i="3"/>
  <c r="BN185" i="3"/>
  <c r="BM188" i="3"/>
  <c r="CM12" i="3"/>
  <c r="CW12" i="3"/>
  <c r="CY12" i="3"/>
  <c r="CV18" i="3"/>
  <c r="CX18" i="3"/>
  <c r="CV30" i="3"/>
  <c r="CX30" i="3"/>
  <c r="CV46" i="3"/>
  <c r="CX46" i="3"/>
  <c r="CV53" i="3"/>
  <c r="CX53" i="3"/>
  <c r="CV57" i="3"/>
  <c r="CX57" i="3"/>
  <c r="CV74" i="3"/>
  <c r="CX74" i="3"/>
  <c r="CV78" i="3"/>
  <c r="CX78" i="3"/>
  <c r="CV82" i="3"/>
  <c r="CX82" i="3"/>
  <c r="CV86" i="3"/>
  <c r="CX86" i="3"/>
  <c r="CV92" i="3"/>
  <c r="CX92" i="3"/>
  <c r="CV101" i="3"/>
  <c r="CX101" i="3"/>
  <c r="CV108" i="3"/>
  <c r="CX108" i="3"/>
  <c r="CV112" i="3"/>
  <c r="CX112" i="3"/>
  <c r="CV127" i="3"/>
  <c r="CX127" i="3"/>
  <c r="CV143" i="3"/>
  <c r="CX143" i="3"/>
  <c r="CV152" i="3"/>
  <c r="CX152" i="3"/>
  <c r="CV156" i="3"/>
  <c r="CX156" i="3"/>
  <c r="CV164" i="3"/>
  <c r="CX164" i="3"/>
  <c r="CV174" i="3"/>
  <c r="CX174" i="3"/>
  <c r="CV178" i="3"/>
  <c r="CX178" i="3"/>
  <c r="CV187" i="3"/>
  <c r="CX187" i="3"/>
  <c r="DI13" i="3"/>
  <c r="DK14" i="3"/>
  <c r="DH47" i="3"/>
  <c r="DI48" i="3"/>
  <c r="DI57" i="3"/>
  <c r="DK60" i="3"/>
  <c r="DI76" i="3"/>
  <c r="DH81" i="3"/>
  <c r="DI82" i="3"/>
  <c r="DI86" i="3"/>
  <c r="DK87" i="3"/>
  <c r="DI97" i="3"/>
  <c r="DH107" i="3"/>
  <c r="DI108" i="3"/>
  <c r="DI112" i="3"/>
  <c r="DK116" i="3"/>
  <c r="DI133" i="3"/>
  <c r="DH151" i="3"/>
  <c r="DI152" i="3"/>
  <c r="DI156" i="3"/>
  <c r="DK157" i="3"/>
  <c r="DI172" i="3"/>
  <c r="DH177" i="3"/>
  <c r="DI178" i="3"/>
  <c r="DI187" i="3"/>
  <c r="DK188" i="3"/>
  <c r="DT13" i="3"/>
  <c r="DT26" i="3"/>
  <c r="DT36" i="3"/>
  <c r="DW48" i="3"/>
  <c r="DU48" i="3"/>
  <c r="DT56" i="3"/>
  <c r="DU63" i="3"/>
  <c r="DT75" i="3"/>
  <c r="DV102" i="3"/>
  <c r="DT102" i="3"/>
  <c r="DW112" i="3"/>
  <c r="DU112" i="3"/>
  <c r="BL77" i="3"/>
  <c r="BN79" i="3"/>
  <c r="BL82" i="3"/>
  <c r="BN82" i="3"/>
  <c r="BL85" i="3"/>
  <c r="BN87" i="3"/>
  <c r="BL92" i="3"/>
  <c r="BN92" i="3"/>
  <c r="BL100" i="3"/>
  <c r="BL108" i="3"/>
  <c r="BN108" i="3"/>
  <c r="BL111" i="3"/>
  <c r="BL127" i="3"/>
  <c r="BN127" i="3"/>
  <c r="BL139" i="3"/>
  <c r="BN146" i="3"/>
  <c r="BL152" i="3"/>
  <c r="BN152" i="3"/>
  <c r="BL155" i="3"/>
  <c r="BN157" i="3"/>
  <c r="BL164" i="3"/>
  <c r="BN164" i="3"/>
  <c r="BL173" i="3"/>
  <c r="BN175" i="3"/>
  <c r="BL178" i="3"/>
  <c r="BN178" i="3"/>
  <c r="BL186" i="3"/>
  <c r="BN188" i="3"/>
  <c r="CJ13" i="3"/>
  <c r="CL13" i="3"/>
  <c r="CX13" i="3"/>
  <c r="CX22" i="3"/>
  <c r="CX34" i="3"/>
  <c r="CX47" i="3"/>
  <c r="CX54" i="3"/>
  <c r="CX60" i="3"/>
  <c r="CX75" i="3"/>
  <c r="CX79" i="3"/>
  <c r="CX83" i="3"/>
  <c r="CX87" i="3"/>
  <c r="CX96" i="3"/>
  <c r="CX102" i="3"/>
  <c r="CX109" i="3"/>
  <c r="CX116" i="3"/>
  <c r="CX130" i="3"/>
  <c r="CX146" i="3"/>
  <c r="CX153" i="3"/>
  <c r="CX157" i="3"/>
  <c r="CX167" i="3"/>
  <c r="CX175" i="3"/>
  <c r="CX181" i="3"/>
  <c r="CX188" i="3"/>
  <c r="DH34" i="3"/>
  <c r="DH75" i="3"/>
  <c r="DH79" i="3"/>
  <c r="DK81" i="3"/>
  <c r="DH85" i="3"/>
  <c r="DH96" i="3"/>
  <c r="DH102" i="3"/>
  <c r="DK107" i="3"/>
  <c r="DH111" i="3"/>
  <c r="DH130" i="3"/>
  <c r="DH146" i="3"/>
  <c r="DK151" i="3"/>
  <c r="DH155" i="3"/>
  <c r="DH167" i="3"/>
  <c r="DH175" i="3"/>
  <c r="DK177" i="3"/>
  <c r="DH186" i="3"/>
  <c r="DU13" i="3"/>
  <c r="DT22" i="3"/>
  <c r="DV34" i="3"/>
  <c r="DT34" i="3"/>
  <c r="DW35" i="3"/>
  <c r="DU35" i="3"/>
  <c r="DT60" i="3"/>
  <c r="DW74" i="3"/>
  <c r="DU74" i="3"/>
  <c r="DW80" i="3"/>
  <c r="DU80" i="3"/>
  <c r="DV89" i="3"/>
  <c r="DT89" i="3"/>
  <c r="DW97" i="3"/>
  <c r="DU97" i="3"/>
  <c r="DV111" i="3"/>
  <c r="DT111" i="3"/>
  <c r="DU130" i="3"/>
  <c r="DW130" i="3"/>
  <c r="BL75" i="3"/>
  <c r="BN77" i="3"/>
  <c r="BL80" i="3"/>
  <c r="BN80" i="3"/>
  <c r="BL83" i="3"/>
  <c r="BN85" i="3"/>
  <c r="BL88" i="3"/>
  <c r="BN88" i="3"/>
  <c r="BL96" i="3"/>
  <c r="BN100" i="3"/>
  <c r="BL103" i="3"/>
  <c r="BN103" i="3"/>
  <c r="BL109" i="3"/>
  <c r="BN111" i="3"/>
  <c r="BL119" i="3"/>
  <c r="BN119" i="3"/>
  <c r="BL130" i="3"/>
  <c r="BN139" i="3"/>
  <c r="BL150" i="3"/>
  <c r="BN150" i="3"/>
  <c r="BL153" i="3"/>
  <c r="BM153" i="3"/>
  <c r="BN155" i="3"/>
  <c r="BL160" i="3"/>
  <c r="BN160" i="3"/>
  <c r="BL167" i="3"/>
  <c r="BM167" i="3"/>
  <c r="BN173" i="3"/>
  <c r="BL176" i="3"/>
  <c r="BN176" i="3"/>
  <c r="BL181" i="3"/>
  <c r="BM181" i="3"/>
  <c r="BN186" i="3"/>
  <c r="BL189" i="3"/>
  <c r="BN189" i="3"/>
  <c r="CK13" i="3"/>
  <c r="CM13" i="3"/>
  <c r="CY13" i="3"/>
  <c r="CX23" i="3"/>
  <c r="CX35" i="3"/>
  <c r="CX48" i="3"/>
  <c r="CX55" i="3"/>
  <c r="CX63" i="3"/>
  <c r="CX76" i="3"/>
  <c r="CX80" i="3"/>
  <c r="CX84" i="3"/>
  <c r="CX88" i="3"/>
  <c r="CX97" i="3"/>
  <c r="CX103" i="3"/>
  <c r="CX110" i="3"/>
  <c r="CX119" i="3"/>
  <c r="CX133" i="3"/>
  <c r="CX150" i="3"/>
  <c r="CX154" i="3"/>
  <c r="CX160" i="3"/>
  <c r="CX172" i="3"/>
  <c r="CX176" i="3"/>
  <c r="CX185" i="3"/>
  <c r="CX189" i="3"/>
  <c r="DI18" i="3"/>
  <c r="DI23" i="3"/>
  <c r="DI53" i="3"/>
  <c r="DI55" i="3"/>
  <c r="DI74" i="3"/>
  <c r="DI78" i="3"/>
  <c r="DI84" i="3"/>
  <c r="DI92" i="3"/>
  <c r="DI101" i="3"/>
  <c r="DI110" i="3"/>
  <c r="DI127" i="3"/>
  <c r="DI143" i="3"/>
  <c r="DI154" i="3"/>
  <c r="DI164" i="3"/>
  <c r="DI174" i="3"/>
  <c r="DI185" i="3"/>
  <c r="DU18" i="3"/>
  <c r="DU52" i="3"/>
  <c r="DW52" i="3"/>
  <c r="DU53" i="3"/>
  <c r="DW57" i="3"/>
  <c r="DU57" i="3"/>
  <c r="DV79" i="3"/>
  <c r="DT79" i="3"/>
  <c r="DW86" i="3"/>
  <c r="DU86" i="3"/>
  <c r="DV96" i="3"/>
  <c r="DT96" i="3"/>
  <c r="BN156" i="3"/>
  <c r="BN174" i="3"/>
  <c r="BN187" i="3"/>
  <c r="CL12" i="3"/>
  <c r="CV12" i="3"/>
  <c r="CX12" i="3"/>
  <c r="CV26" i="3"/>
  <c r="CX26" i="3"/>
  <c r="CV36" i="3"/>
  <c r="CX36" i="3"/>
  <c r="CV52" i="3"/>
  <c r="CX52" i="3"/>
  <c r="CV56" i="3"/>
  <c r="CX56" i="3"/>
  <c r="CV67" i="3"/>
  <c r="CX67" i="3"/>
  <c r="CV77" i="3"/>
  <c r="CX77" i="3"/>
  <c r="CV81" i="3"/>
  <c r="CX81" i="3"/>
  <c r="CV85" i="3"/>
  <c r="CX85" i="3"/>
  <c r="CV89" i="3"/>
  <c r="CX89" i="3"/>
  <c r="CV100" i="3"/>
  <c r="CX100" i="3"/>
  <c r="CV107" i="3"/>
  <c r="CX107" i="3"/>
  <c r="CV111" i="3"/>
  <c r="CX111" i="3"/>
  <c r="CV123" i="3"/>
  <c r="CX123" i="3"/>
  <c r="CV139" i="3"/>
  <c r="CX139" i="3"/>
  <c r="CV151" i="3"/>
  <c r="CX151" i="3"/>
  <c r="CV155" i="3"/>
  <c r="CX155" i="3"/>
  <c r="CV163" i="3"/>
  <c r="CX163" i="3"/>
  <c r="CV173" i="3"/>
  <c r="CX173" i="3"/>
  <c r="CV177" i="3"/>
  <c r="CX177" i="3"/>
  <c r="CV186" i="3"/>
  <c r="CX186" i="3"/>
  <c r="DH15" i="3"/>
  <c r="DI22" i="3"/>
  <c r="DH52" i="3"/>
  <c r="DI54" i="3"/>
  <c r="DH60" i="3"/>
  <c r="DH83" i="3"/>
  <c r="DH87" i="3"/>
  <c r="DH109" i="3"/>
  <c r="DH116" i="3"/>
  <c r="DH153" i="3"/>
  <c r="DH157" i="3"/>
  <c r="DH181" i="3"/>
  <c r="DH188" i="3"/>
  <c r="DW15" i="3"/>
  <c r="DT67" i="3"/>
  <c r="DU75" i="3"/>
  <c r="DW75" i="3"/>
  <c r="DU81" i="3"/>
  <c r="DW81" i="3"/>
  <c r="DV85" i="3"/>
  <c r="DT85" i="3"/>
  <c r="DU96" i="3"/>
  <c r="DW96" i="3"/>
  <c r="DW103" i="3"/>
  <c r="DU103" i="3"/>
  <c r="DV123" i="3"/>
  <c r="DT123" i="3"/>
  <c r="DW133" i="3"/>
  <c r="DU133" i="3"/>
  <c r="DU92" i="3"/>
  <c r="DU127" i="3"/>
  <c r="DT146" i="3"/>
  <c r="DT155" i="3"/>
  <c r="DT163" i="3"/>
  <c r="DT173" i="3"/>
  <c r="DT177" i="3"/>
  <c r="DT186" i="3"/>
  <c r="ES13" i="3"/>
  <c r="EU13" i="3"/>
  <c r="ER12" i="3"/>
  <c r="ET12" i="3"/>
  <c r="EU12" i="3"/>
  <c r="ET18" i="3"/>
  <c r="ET30" i="3"/>
  <c r="DW107" i="3"/>
  <c r="DT130" i="3"/>
  <c r="DU150" i="3"/>
  <c r="DW151" i="3"/>
  <c r="DU156" i="3"/>
  <c r="DU164" i="3"/>
  <c r="DU174" i="3"/>
  <c r="DU178" i="3"/>
  <c r="DU187" i="3"/>
  <c r="ET13" i="3"/>
  <c r="ET22" i="3"/>
  <c r="ET34" i="3"/>
  <c r="ER14" i="3"/>
  <c r="ET14" i="3"/>
  <c r="ER23" i="3"/>
  <c r="ER35" i="3"/>
  <c r="EU14" i="3"/>
  <c r="ES14" i="3"/>
  <c r="ER15" i="3"/>
  <c r="ER26" i="3"/>
  <c r="ER36" i="3"/>
  <c r="ER46" i="3"/>
  <c r="ER47" i="3"/>
  <c r="ER48" i="3"/>
  <c r="ER52" i="3"/>
  <c r="ER53" i="3"/>
  <c r="ER54" i="3"/>
  <c r="ER55" i="3"/>
  <c r="ER56" i="3"/>
  <c r="ER57" i="3"/>
  <c r="ER60" i="3"/>
  <c r="ER63" i="3"/>
  <c r="ER67" i="3"/>
  <c r="ER74" i="3"/>
  <c r="ER75" i="3"/>
  <c r="ER76" i="3"/>
  <c r="ER77" i="3"/>
  <c r="ER78" i="3"/>
  <c r="ER79" i="3"/>
  <c r="ER80" i="3"/>
  <c r="ER81" i="3"/>
  <c r="ER82" i="3"/>
  <c r="ER83" i="3"/>
  <c r="ER84" i="3"/>
  <c r="ER85" i="3"/>
  <c r="ER86" i="3"/>
  <c r="ER87" i="3"/>
  <c r="ER88" i="3"/>
  <c r="ER89" i="3"/>
  <c r="ER92" i="3"/>
  <c r="ER96" i="3"/>
  <c r="ER97" i="3"/>
  <c r="ER100" i="3"/>
  <c r="ER101" i="3"/>
  <c r="ER102" i="3"/>
  <c r="ER103" i="3"/>
  <c r="ER107" i="3"/>
  <c r="ER108" i="3"/>
  <c r="ER109" i="3"/>
  <c r="ER110" i="3"/>
  <c r="ER111" i="3"/>
  <c r="ER112" i="3"/>
  <c r="ER116" i="3"/>
  <c r="ER119" i="3"/>
  <c r="ER123" i="3"/>
  <c r="ER127" i="3"/>
  <c r="ER130" i="3"/>
  <c r="ER133" i="3"/>
  <c r="ER139" i="3"/>
  <c r="ER143" i="3"/>
  <c r="ER146" i="3"/>
  <c r="ER150" i="3"/>
  <c r="ER151" i="3"/>
  <c r="ER152" i="3"/>
  <c r="ER153" i="3"/>
  <c r="ER154" i="3"/>
  <c r="ER155" i="3"/>
  <c r="ER156" i="3"/>
  <c r="ER157" i="3"/>
  <c r="ER160" i="3"/>
  <c r="ER163" i="3"/>
  <c r="ER164" i="3"/>
  <c r="ER167" i="3"/>
  <c r="ER172" i="3"/>
  <c r="ER173" i="3"/>
  <c r="ER174" i="3"/>
  <c r="ER175" i="3"/>
  <c r="ER176" i="3"/>
  <c r="ER177" i="3"/>
  <c r="ER178" i="3"/>
  <c r="ER181" i="3"/>
  <c r="ER185" i="3"/>
  <c r="ER186" i="3"/>
  <c r="ER187" i="3"/>
  <c r="ER188" i="3"/>
  <c r="ER189" i="3"/>
  <c r="ES15" i="3"/>
  <c r="ES18" i="3"/>
  <c r="ES22" i="3"/>
  <c r="ES23" i="3"/>
  <c r="ES26" i="3"/>
  <c r="ES30" i="3"/>
  <c r="ES34" i="3"/>
  <c r="ES35" i="3"/>
  <c r="ES36" i="3"/>
  <c r="ES46" i="3"/>
  <c r="ES47" i="3"/>
  <c r="ES48" i="3"/>
  <c r="ES52" i="3"/>
  <c r="ES53" i="3"/>
  <c r="ES54" i="3"/>
  <c r="ES55" i="3"/>
  <c r="ES56" i="3"/>
  <c r="ES57" i="3"/>
  <c r="ES60" i="3"/>
  <c r="ES63" i="3"/>
  <c r="ES67" i="3"/>
  <c r="ES74" i="3"/>
  <c r="ES75" i="3"/>
  <c r="ES76" i="3"/>
  <c r="ES77" i="3"/>
  <c r="ES78" i="3"/>
  <c r="ES79" i="3"/>
  <c r="ES80" i="3"/>
  <c r="ES81" i="3"/>
  <c r="ES82" i="3"/>
  <c r="ES83" i="3"/>
  <c r="ES84" i="3"/>
  <c r="ES85" i="3"/>
  <c r="ES86" i="3"/>
  <c r="ES87" i="3"/>
  <c r="ES88" i="3"/>
  <c r="ES89" i="3"/>
  <c r="ES92" i="3"/>
  <c r="ES96" i="3"/>
  <c r="ES97" i="3"/>
  <c r="ES100" i="3"/>
  <c r="ES101" i="3"/>
  <c r="ES102" i="3"/>
  <c r="ES103" i="3"/>
  <c r="ES107" i="3"/>
  <c r="ES108" i="3"/>
  <c r="ES109" i="3"/>
  <c r="ES110" i="3"/>
  <c r="ES111" i="3"/>
  <c r="ES112" i="3"/>
  <c r="ES116" i="3"/>
  <c r="ES119" i="3"/>
  <c r="ES123" i="3"/>
  <c r="ES127" i="3"/>
  <c r="ES130" i="3"/>
  <c r="ES133" i="3"/>
  <c r="ES139" i="3"/>
  <c r="ES143" i="3"/>
  <c r="ES146" i="3"/>
  <c r="ES150" i="3"/>
  <c r="ES151" i="3"/>
  <c r="ES152" i="3"/>
  <c r="ES153" i="3"/>
  <c r="ES154" i="3"/>
  <c r="ES155" i="3"/>
  <c r="ES156" i="3"/>
  <c r="ES157" i="3"/>
  <c r="ES160" i="3"/>
  <c r="ES163" i="3"/>
  <c r="ES164" i="3"/>
  <c r="ES167" i="3"/>
  <c r="ES172" i="3"/>
  <c r="ES173" i="3"/>
  <c r="ES174" i="3"/>
  <c r="ES175" i="3"/>
  <c r="ES176" i="3"/>
  <c r="ES177" i="3"/>
  <c r="ES178" i="3"/>
  <c r="ES181" i="3"/>
  <c r="ES185" i="3"/>
  <c r="ES186" i="3"/>
  <c r="ES187" i="3"/>
  <c r="ES188" i="3"/>
  <c r="ES189" i="3"/>
  <c r="EF12" i="3"/>
  <c r="EF13" i="3"/>
  <c r="EH14" i="3"/>
  <c r="EF14" i="3"/>
  <c r="EG12" i="3"/>
  <c r="EG13" i="3"/>
  <c r="EI14" i="3"/>
  <c r="EG14" i="3"/>
  <c r="EF15" i="3"/>
  <c r="EF18" i="3"/>
  <c r="EF22" i="3"/>
  <c r="EF23" i="3"/>
  <c r="EF26" i="3"/>
  <c r="EF30" i="3"/>
  <c r="EF34" i="3"/>
  <c r="EF35" i="3"/>
  <c r="EF36" i="3"/>
  <c r="EF46" i="3"/>
  <c r="EF47" i="3"/>
  <c r="EF48" i="3"/>
  <c r="EF52" i="3"/>
  <c r="EF53" i="3"/>
  <c r="EF54" i="3"/>
  <c r="EF55" i="3"/>
  <c r="EF56" i="3"/>
  <c r="EF57" i="3"/>
  <c r="EF60" i="3"/>
  <c r="EF63" i="3"/>
  <c r="EF67" i="3"/>
  <c r="EF74" i="3"/>
  <c r="EF75" i="3"/>
  <c r="EF76" i="3"/>
  <c r="EF77" i="3"/>
  <c r="EF78" i="3"/>
  <c r="EF79" i="3"/>
  <c r="EF80" i="3"/>
  <c r="EF81" i="3"/>
  <c r="EF82" i="3"/>
  <c r="EF83" i="3"/>
  <c r="EF84" i="3"/>
  <c r="EF85" i="3"/>
  <c r="EF86" i="3"/>
  <c r="EF87" i="3"/>
  <c r="EF88" i="3"/>
  <c r="EF89" i="3"/>
  <c r="EF92" i="3"/>
  <c r="EF96" i="3"/>
  <c r="EF97" i="3"/>
  <c r="EF100" i="3"/>
  <c r="EF101" i="3"/>
  <c r="EF102" i="3"/>
  <c r="EF103" i="3"/>
  <c r="EF107" i="3"/>
  <c r="EF108" i="3"/>
  <c r="EF109" i="3"/>
  <c r="EF110" i="3"/>
  <c r="EF111" i="3"/>
  <c r="EF112" i="3"/>
  <c r="EF116" i="3"/>
  <c r="EF119" i="3"/>
  <c r="EF123" i="3"/>
  <c r="EF127" i="3"/>
  <c r="EF130" i="3"/>
  <c r="EF133" i="3"/>
  <c r="EF139" i="3"/>
  <c r="EF143" i="3"/>
  <c r="EF146" i="3"/>
  <c r="EF150" i="3"/>
  <c r="EF151" i="3"/>
  <c r="EF152" i="3"/>
  <c r="EF153" i="3"/>
  <c r="EF154" i="3"/>
  <c r="EF155" i="3"/>
  <c r="EF156" i="3"/>
  <c r="EF157" i="3"/>
  <c r="EF160" i="3"/>
  <c r="EF163" i="3"/>
  <c r="EF164" i="3"/>
  <c r="EF167" i="3"/>
  <c r="EF172" i="3"/>
  <c r="EF173" i="3"/>
  <c r="EF174" i="3"/>
  <c r="EF175" i="3"/>
  <c r="EF176" i="3"/>
  <c r="EF177" i="3"/>
  <c r="EF178" i="3"/>
  <c r="EF181" i="3"/>
  <c r="EF185" i="3"/>
  <c r="EF186" i="3"/>
  <c r="EF187" i="3"/>
  <c r="EF188" i="3"/>
  <c r="EF189" i="3"/>
  <c r="EG15" i="3"/>
  <c r="EG18" i="3"/>
  <c r="EG22" i="3"/>
  <c r="EG23" i="3"/>
  <c r="EG26" i="3"/>
  <c r="EG30" i="3"/>
  <c r="EG34" i="3"/>
  <c r="EG35" i="3"/>
  <c r="EG36" i="3"/>
  <c r="EG46" i="3"/>
  <c r="EG47" i="3"/>
  <c r="EG48" i="3"/>
  <c r="EG52" i="3"/>
  <c r="EG53" i="3"/>
  <c r="EG54" i="3"/>
  <c r="EG55" i="3"/>
  <c r="EG56" i="3"/>
  <c r="EG57" i="3"/>
  <c r="EG60" i="3"/>
  <c r="EG63" i="3"/>
  <c r="EG67" i="3"/>
  <c r="EG74" i="3"/>
  <c r="EG75" i="3"/>
  <c r="EG76" i="3"/>
  <c r="EG77" i="3"/>
  <c r="EG78" i="3"/>
  <c r="EG79" i="3"/>
  <c r="EG80" i="3"/>
  <c r="EG81" i="3"/>
  <c r="EG82" i="3"/>
  <c r="EG83" i="3"/>
  <c r="EG84" i="3"/>
  <c r="EG85" i="3"/>
  <c r="EG86" i="3"/>
  <c r="EG87" i="3"/>
  <c r="EG88" i="3"/>
  <c r="EG89" i="3"/>
  <c r="EG92" i="3"/>
  <c r="EG96" i="3"/>
  <c r="EG97" i="3"/>
  <c r="EG100" i="3"/>
  <c r="EG101" i="3"/>
  <c r="EG102" i="3"/>
  <c r="EG103" i="3"/>
  <c r="EG107" i="3"/>
  <c r="EG108" i="3"/>
  <c r="EG109" i="3"/>
  <c r="EG110" i="3"/>
  <c r="EG111" i="3"/>
  <c r="EG112" i="3"/>
  <c r="EG116" i="3"/>
  <c r="EG119" i="3"/>
  <c r="EG123" i="3"/>
  <c r="EG127" i="3"/>
  <c r="EG130" i="3"/>
  <c r="EG133" i="3"/>
  <c r="EG139" i="3"/>
  <c r="EG143" i="3"/>
  <c r="EG146" i="3"/>
  <c r="EG150" i="3"/>
  <c r="EG151" i="3"/>
  <c r="EG152" i="3"/>
  <c r="EG153" i="3"/>
  <c r="EG154" i="3"/>
  <c r="EG155" i="3"/>
  <c r="EG156" i="3"/>
  <c r="EG157" i="3"/>
  <c r="EG160" i="3"/>
  <c r="EG163" i="3"/>
  <c r="EG164" i="3"/>
  <c r="EG167" i="3"/>
  <c r="EG172" i="3"/>
  <c r="EG173" i="3"/>
  <c r="EG174" i="3"/>
  <c r="EG175" i="3"/>
  <c r="EG176" i="3"/>
  <c r="EG177" i="3"/>
  <c r="EG178" i="3"/>
  <c r="EG181" i="3"/>
  <c r="EG185" i="3"/>
  <c r="EG186" i="3"/>
  <c r="EG187" i="3"/>
  <c r="EG188" i="3"/>
  <c r="EG189" i="3"/>
  <c r="DT12" i="3"/>
  <c r="DT14" i="3"/>
  <c r="DW47" i="3"/>
  <c r="DW60" i="3"/>
  <c r="DW79" i="3"/>
  <c r="DW87" i="3"/>
  <c r="DW102" i="3"/>
  <c r="DW116" i="3"/>
  <c r="DW146" i="3"/>
  <c r="DW157" i="3"/>
  <c r="DU12" i="3"/>
  <c r="DU14" i="3"/>
  <c r="DW36" i="3"/>
  <c r="DW56" i="3"/>
  <c r="DW77" i="3"/>
  <c r="DW85" i="3"/>
  <c r="DW100" i="3"/>
  <c r="DW111" i="3"/>
  <c r="DW139" i="3"/>
  <c r="DW155" i="3"/>
  <c r="DV18" i="3"/>
  <c r="DV23" i="3"/>
  <c r="DV30" i="3"/>
  <c r="DV35" i="3"/>
  <c r="DT35" i="3"/>
  <c r="DW67" i="3"/>
  <c r="DW163" i="3"/>
  <c r="DT46" i="3"/>
  <c r="DT48" i="3"/>
  <c r="DT53" i="3"/>
  <c r="DT55" i="3"/>
  <c r="DT57" i="3"/>
  <c r="DT63" i="3"/>
  <c r="DT74" i="3"/>
  <c r="DT76" i="3"/>
  <c r="DT78" i="3"/>
  <c r="DT80" i="3"/>
  <c r="DT82" i="3"/>
  <c r="DT84" i="3"/>
  <c r="DT86" i="3"/>
  <c r="DT88" i="3"/>
  <c r="DT92" i="3"/>
  <c r="DT97" i="3"/>
  <c r="DT101" i="3"/>
  <c r="DT103" i="3"/>
  <c r="DT108" i="3"/>
  <c r="DT110" i="3"/>
  <c r="DT112" i="3"/>
  <c r="DT119" i="3"/>
  <c r="DT127" i="3"/>
  <c r="DT133" i="3"/>
  <c r="DT143" i="3"/>
  <c r="DT150" i="3"/>
  <c r="DT152" i="3"/>
  <c r="DT154" i="3"/>
  <c r="DT156" i="3"/>
  <c r="DT160" i="3"/>
  <c r="DT164" i="3"/>
  <c r="DT172" i="3"/>
  <c r="DT174" i="3"/>
  <c r="DT176" i="3"/>
  <c r="DT178" i="3"/>
  <c r="DT185" i="3"/>
  <c r="DT187" i="3"/>
  <c r="DT189" i="3"/>
  <c r="DW167" i="3"/>
  <c r="DW173" i="3"/>
  <c r="DW175" i="3"/>
  <c r="DW177" i="3"/>
  <c r="DW181" i="3"/>
  <c r="DW186" i="3"/>
  <c r="DW188" i="3"/>
  <c r="DU189" i="3"/>
  <c r="DJ13" i="3"/>
  <c r="DI12" i="3"/>
  <c r="DJ14" i="3"/>
  <c r="DJ23" i="3"/>
  <c r="DJ35" i="3"/>
  <c r="DJ48" i="3"/>
  <c r="DJ55" i="3"/>
  <c r="DK56" i="3"/>
  <c r="DK77" i="3"/>
  <c r="DK85" i="3"/>
  <c r="DK100" i="3"/>
  <c r="DK111" i="3"/>
  <c r="DK139" i="3"/>
  <c r="DK155" i="3"/>
  <c r="DK173" i="3"/>
  <c r="DK186" i="3"/>
  <c r="DI15" i="3"/>
  <c r="DI26" i="3"/>
  <c r="DI36" i="3"/>
  <c r="DI52" i="3"/>
  <c r="DK75" i="3"/>
  <c r="DK83" i="3"/>
  <c r="DK96" i="3"/>
  <c r="DK109" i="3"/>
  <c r="DK130" i="3"/>
  <c r="DK153" i="3"/>
  <c r="DK167" i="3"/>
  <c r="DK181" i="3"/>
  <c r="DJ18" i="3"/>
  <c r="DJ30" i="3"/>
  <c r="DJ46" i="3"/>
  <c r="DJ53" i="3"/>
  <c r="DH57" i="3"/>
  <c r="DH63" i="3"/>
  <c r="DH74" i="3"/>
  <c r="DH76" i="3"/>
  <c r="DH78" i="3"/>
  <c r="DH80" i="3"/>
  <c r="DH82" i="3"/>
  <c r="DH84" i="3"/>
  <c r="DH86" i="3"/>
  <c r="DH88" i="3"/>
  <c r="DH92" i="3"/>
  <c r="DH97" i="3"/>
  <c r="DH101" i="3"/>
  <c r="DH103" i="3"/>
  <c r="DH108" i="3"/>
  <c r="DH110" i="3"/>
  <c r="DH112" i="3"/>
  <c r="DH119" i="3"/>
  <c r="DH127" i="3"/>
  <c r="DH133" i="3"/>
  <c r="DH143" i="3"/>
  <c r="DH150" i="3"/>
  <c r="DH152" i="3"/>
  <c r="DH154" i="3"/>
  <c r="DH156" i="3"/>
  <c r="DH160" i="3"/>
  <c r="DH164" i="3"/>
  <c r="DH172" i="3"/>
  <c r="DH174" i="3"/>
  <c r="DH176" i="3"/>
  <c r="DH178" i="3"/>
  <c r="DH185" i="3"/>
  <c r="DH187" i="3"/>
  <c r="DH189" i="3"/>
  <c r="CY14" i="3"/>
  <c r="CW14" i="3"/>
  <c r="CV15" i="3"/>
  <c r="CV14" i="3"/>
  <c r="CX14" i="3"/>
  <c r="CW15" i="3"/>
  <c r="CW18" i="3"/>
  <c r="CW22" i="3"/>
  <c r="CW23" i="3"/>
  <c r="CW26" i="3"/>
  <c r="CW30" i="3"/>
  <c r="CW34" i="3"/>
  <c r="CW35" i="3"/>
  <c r="CW36" i="3"/>
  <c r="CW46" i="3"/>
  <c r="CW47" i="3"/>
  <c r="CW48" i="3"/>
  <c r="CW52" i="3"/>
  <c r="CW53" i="3"/>
  <c r="CW54" i="3"/>
  <c r="CW55" i="3"/>
  <c r="CW56" i="3"/>
  <c r="CW57" i="3"/>
  <c r="CW60" i="3"/>
  <c r="CW63" i="3"/>
  <c r="CW67" i="3"/>
  <c r="CW74" i="3"/>
  <c r="CW75" i="3"/>
  <c r="CW76" i="3"/>
  <c r="CW77" i="3"/>
  <c r="CW78" i="3"/>
  <c r="CW79" i="3"/>
  <c r="CW80" i="3"/>
  <c r="CW81" i="3"/>
  <c r="CW82" i="3"/>
  <c r="CW83" i="3"/>
  <c r="CW84" i="3"/>
  <c r="CW85" i="3"/>
  <c r="CW86" i="3"/>
  <c r="CW87" i="3"/>
  <c r="CW88" i="3"/>
  <c r="CW89" i="3"/>
  <c r="CW92" i="3"/>
  <c r="CW96" i="3"/>
  <c r="CW97" i="3"/>
  <c r="CW100" i="3"/>
  <c r="CW101" i="3"/>
  <c r="CW102" i="3"/>
  <c r="CW103" i="3"/>
  <c r="CW107" i="3"/>
  <c r="CW108" i="3"/>
  <c r="CW109" i="3"/>
  <c r="CW110" i="3"/>
  <c r="CW111" i="3"/>
  <c r="CW112" i="3"/>
  <c r="CW116" i="3"/>
  <c r="CW119" i="3"/>
  <c r="CW123" i="3"/>
  <c r="CW127" i="3"/>
  <c r="CW130" i="3"/>
  <c r="CW133" i="3"/>
  <c r="CW139" i="3"/>
  <c r="CW143" i="3"/>
  <c r="CW146" i="3"/>
  <c r="CW150" i="3"/>
  <c r="CW151" i="3"/>
  <c r="CW152" i="3"/>
  <c r="CW153" i="3"/>
  <c r="CW154" i="3"/>
  <c r="CW155" i="3"/>
  <c r="CW156" i="3"/>
  <c r="CW157" i="3"/>
  <c r="CW160" i="3"/>
  <c r="CW163" i="3"/>
  <c r="CW164" i="3"/>
  <c r="CW167" i="3"/>
  <c r="CW172" i="3"/>
  <c r="CW173" i="3"/>
  <c r="CW174" i="3"/>
  <c r="CW175" i="3"/>
  <c r="CW176" i="3"/>
  <c r="CW177" i="3"/>
  <c r="CW178" i="3"/>
  <c r="CW181" i="3"/>
  <c r="CW185" i="3"/>
  <c r="CW186" i="3"/>
  <c r="CW187" i="3"/>
  <c r="CW188" i="3"/>
  <c r="CW189" i="3"/>
  <c r="CL14" i="3"/>
  <c r="CJ14" i="3"/>
  <c r="CM14" i="3"/>
  <c r="CK14" i="3"/>
  <c r="CJ15" i="3"/>
  <c r="CJ18" i="3"/>
  <c r="CJ22" i="3"/>
  <c r="CJ23" i="3"/>
  <c r="CJ26" i="3"/>
  <c r="CJ30" i="3"/>
  <c r="CJ34" i="3"/>
  <c r="CJ35" i="3"/>
  <c r="CJ36" i="3"/>
  <c r="CJ46" i="3"/>
  <c r="CJ47" i="3"/>
  <c r="CJ48" i="3"/>
  <c r="CJ52" i="3"/>
  <c r="CJ53" i="3"/>
  <c r="CJ54" i="3"/>
  <c r="CJ55" i="3"/>
  <c r="CJ56" i="3"/>
  <c r="CJ57" i="3"/>
  <c r="CJ60" i="3"/>
  <c r="CJ63" i="3"/>
  <c r="CJ67" i="3"/>
  <c r="CJ74" i="3"/>
  <c r="CJ75" i="3"/>
  <c r="CJ76" i="3"/>
  <c r="CJ77" i="3"/>
  <c r="CJ78" i="3"/>
  <c r="CJ79" i="3"/>
  <c r="CJ80" i="3"/>
  <c r="CJ81" i="3"/>
  <c r="CJ82" i="3"/>
  <c r="CJ83" i="3"/>
  <c r="CJ84" i="3"/>
  <c r="CJ85" i="3"/>
  <c r="CJ86" i="3"/>
  <c r="CJ87" i="3"/>
  <c r="CJ88" i="3"/>
  <c r="CJ89" i="3"/>
  <c r="CJ92" i="3"/>
  <c r="CJ96" i="3"/>
  <c r="CJ97" i="3"/>
  <c r="CJ100" i="3"/>
  <c r="CJ101" i="3"/>
  <c r="CJ102" i="3"/>
  <c r="CJ103" i="3"/>
  <c r="CJ107" i="3"/>
  <c r="CJ108" i="3"/>
  <c r="CJ109" i="3"/>
  <c r="CJ110" i="3"/>
  <c r="CJ111" i="3"/>
  <c r="CJ112" i="3"/>
  <c r="CJ116" i="3"/>
  <c r="CJ119" i="3"/>
  <c r="CJ123" i="3"/>
  <c r="CJ127" i="3"/>
  <c r="CJ130" i="3"/>
  <c r="CJ133" i="3"/>
  <c r="CJ139" i="3"/>
  <c r="CJ143" i="3"/>
  <c r="CJ146" i="3"/>
  <c r="CJ150" i="3"/>
  <c r="CJ151" i="3"/>
  <c r="CJ152" i="3"/>
  <c r="CJ153" i="3"/>
  <c r="CJ154" i="3"/>
  <c r="CJ155" i="3"/>
  <c r="CJ156" i="3"/>
  <c r="CJ157" i="3"/>
  <c r="CJ160" i="3"/>
  <c r="CJ163" i="3"/>
  <c r="CJ164" i="3"/>
  <c r="CJ167" i="3"/>
  <c r="CJ172" i="3"/>
  <c r="CJ173" i="3"/>
  <c r="CJ174" i="3"/>
  <c r="CJ175" i="3"/>
  <c r="CJ176" i="3"/>
  <c r="CJ177" i="3"/>
  <c r="CJ178" i="3"/>
  <c r="CJ181" i="3"/>
  <c r="CJ185" i="3"/>
  <c r="CJ186" i="3"/>
  <c r="CJ187" i="3"/>
  <c r="CJ188" i="3"/>
  <c r="CJ189" i="3"/>
  <c r="CK15" i="3"/>
  <c r="CK18" i="3"/>
  <c r="CK22" i="3"/>
  <c r="CK23" i="3"/>
  <c r="CK26" i="3"/>
  <c r="CK30" i="3"/>
  <c r="CK34" i="3"/>
  <c r="CK35" i="3"/>
  <c r="CK36" i="3"/>
  <c r="CK46" i="3"/>
  <c r="CK47" i="3"/>
  <c r="CK48" i="3"/>
  <c r="CK52" i="3"/>
  <c r="CK53" i="3"/>
  <c r="CK54" i="3"/>
  <c r="CK55" i="3"/>
  <c r="CK56" i="3"/>
  <c r="CK57" i="3"/>
  <c r="CK60" i="3"/>
  <c r="CK63" i="3"/>
  <c r="CK67" i="3"/>
  <c r="CK74" i="3"/>
  <c r="CK75" i="3"/>
  <c r="CK76" i="3"/>
  <c r="CK77" i="3"/>
  <c r="CK78" i="3"/>
  <c r="CK79" i="3"/>
  <c r="CK80" i="3"/>
  <c r="CK81" i="3"/>
  <c r="CK82" i="3"/>
  <c r="CK83" i="3"/>
  <c r="CK84" i="3"/>
  <c r="CK85" i="3"/>
  <c r="CK86" i="3"/>
  <c r="CK87" i="3"/>
  <c r="CK88" i="3"/>
  <c r="CK89" i="3"/>
  <c r="CK92" i="3"/>
  <c r="CK96" i="3"/>
  <c r="CK97" i="3"/>
  <c r="CK100" i="3"/>
  <c r="CK101" i="3"/>
  <c r="CK102" i="3"/>
  <c r="CK103" i="3"/>
  <c r="CK107" i="3"/>
  <c r="CK108" i="3"/>
  <c r="CK109" i="3"/>
  <c r="CK110" i="3"/>
  <c r="CK111" i="3"/>
  <c r="CK112" i="3"/>
  <c r="CK116" i="3"/>
  <c r="CK119" i="3"/>
  <c r="CK123" i="3"/>
  <c r="CK127" i="3"/>
  <c r="CK130" i="3"/>
  <c r="CK133" i="3"/>
  <c r="CK139" i="3"/>
  <c r="CK143" i="3"/>
  <c r="CK146" i="3"/>
  <c r="CK150" i="3"/>
  <c r="CK151" i="3"/>
  <c r="CK152" i="3"/>
  <c r="CK153" i="3"/>
  <c r="CK154" i="3"/>
  <c r="CK155" i="3"/>
  <c r="CK156" i="3"/>
  <c r="CK157" i="3"/>
  <c r="CK160" i="3"/>
  <c r="CK163" i="3"/>
  <c r="CK164" i="3"/>
  <c r="CK167" i="3"/>
  <c r="CK172" i="3"/>
  <c r="CK173" i="3"/>
  <c r="CK174" i="3"/>
  <c r="CK175" i="3"/>
  <c r="CK176" i="3"/>
  <c r="CK177" i="3"/>
  <c r="CK178" i="3"/>
  <c r="CK181" i="3"/>
  <c r="CK185" i="3"/>
  <c r="CK186" i="3"/>
  <c r="CK187" i="3"/>
  <c r="CK188" i="3"/>
  <c r="CK189" i="3"/>
  <c r="BX12" i="3"/>
  <c r="BX13" i="3"/>
  <c r="BZ14" i="3"/>
  <c r="BX14" i="3"/>
  <c r="BY12" i="3"/>
  <c r="BY13" i="3"/>
  <c r="CA14" i="3"/>
  <c r="BY14" i="3"/>
  <c r="BX15" i="3"/>
  <c r="BX18" i="3"/>
  <c r="BX22" i="3"/>
  <c r="BX23" i="3"/>
  <c r="BX26" i="3"/>
  <c r="BX30" i="3"/>
  <c r="BX34" i="3"/>
  <c r="BX35" i="3"/>
  <c r="BX36" i="3"/>
  <c r="BX46" i="3"/>
  <c r="BX47" i="3"/>
  <c r="BX48" i="3"/>
  <c r="BX52" i="3"/>
  <c r="BX53" i="3"/>
  <c r="BX54" i="3"/>
  <c r="BX55" i="3"/>
  <c r="BX56" i="3"/>
  <c r="BX57" i="3"/>
  <c r="BX60" i="3"/>
  <c r="BX63" i="3"/>
  <c r="BX67" i="3"/>
  <c r="BX74" i="3"/>
  <c r="BX75" i="3"/>
  <c r="BX76" i="3"/>
  <c r="BX77" i="3"/>
  <c r="BX78" i="3"/>
  <c r="BX79" i="3"/>
  <c r="BX80" i="3"/>
  <c r="BX81" i="3"/>
  <c r="BX82" i="3"/>
  <c r="BX83" i="3"/>
  <c r="BX84" i="3"/>
  <c r="BX85" i="3"/>
  <c r="BX86" i="3"/>
  <c r="BX87" i="3"/>
  <c r="BX88" i="3"/>
  <c r="BX89" i="3"/>
  <c r="BX92" i="3"/>
  <c r="BX96" i="3"/>
  <c r="BX97" i="3"/>
  <c r="BX100" i="3"/>
  <c r="BX101" i="3"/>
  <c r="BX102" i="3"/>
  <c r="BX103" i="3"/>
  <c r="BX107" i="3"/>
  <c r="BX108" i="3"/>
  <c r="BX109" i="3"/>
  <c r="BX110" i="3"/>
  <c r="BX111" i="3"/>
  <c r="BX112" i="3"/>
  <c r="BX116" i="3"/>
  <c r="BX119" i="3"/>
  <c r="BX123" i="3"/>
  <c r="BX127" i="3"/>
  <c r="BX130" i="3"/>
  <c r="BX133" i="3"/>
  <c r="BX139" i="3"/>
  <c r="BX143" i="3"/>
  <c r="BX146" i="3"/>
  <c r="BX150" i="3"/>
  <c r="BX151" i="3"/>
  <c r="BX152" i="3"/>
  <c r="BX153" i="3"/>
  <c r="BX154" i="3"/>
  <c r="BX155" i="3"/>
  <c r="BX156" i="3"/>
  <c r="BX157" i="3"/>
  <c r="BX160" i="3"/>
  <c r="BX163" i="3"/>
  <c r="BX164" i="3"/>
  <c r="BX167" i="3"/>
  <c r="BX172" i="3"/>
  <c r="BX173" i="3"/>
  <c r="BX174" i="3"/>
  <c r="BX175" i="3"/>
  <c r="BX176" i="3"/>
  <c r="BX177" i="3"/>
  <c r="BX178" i="3"/>
  <c r="BX181" i="3"/>
  <c r="BX185" i="3"/>
  <c r="BX186" i="3"/>
  <c r="BX187" i="3"/>
  <c r="BX188" i="3"/>
  <c r="BX189" i="3"/>
  <c r="BY15" i="3"/>
  <c r="BY18" i="3"/>
  <c r="BY22" i="3"/>
  <c r="BY23" i="3"/>
  <c r="BY26" i="3"/>
  <c r="BY30" i="3"/>
  <c r="BY34" i="3"/>
  <c r="BY35" i="3"/>
  <c r="BY36" i="3"/>
  <c r="BY46" i="3"/>
  <c r="BY47" i="3"/>
  <c r="BY48" i="3"/>
  <c r="BY52" i="3"/>
  <c r="BY53" i="3"/>
  <c r="BY54" i="3"/>
  <c r="BY55" i="3"/>
  <c r="BY56" i="3"/>
  <c r="BY57" i="3"/>
  <c r="BY60" i="3"/>
  <c r="BY63" i="3"/>
  <c r="BY67" i="3"/>
  <c r="BY74" i="3"/>
  <c r="BY75" i="3"/>
  <c r="BY76" i="3"/>
  <c r="BY77" i="3"/>
  <c r="BY78" i="3"/>
  <c r="BY79" i="3"/>
  <c r="BY80" i="3"/>
  <c r="BY81" i="3"/>
  <c r="BY82" i="3"/>
  <c r="BY83" i="3"/>
  <c r="BY84" i="3"/>
  <c r="BY85" i="3"/>
  <c r="BY86" i="3"/>
  <c r="BY87" i="3"/>
  <c r="BY88" i="3"/>
  <c r="BY89" i="3"/>
  <c r="BY92" i="3"/>
  <c r="BY96" i="3"/>
  <c r="BY97" i="3"/>
  <c r="BY100" i="3"/>
  <c r="BY101" i="3"/>
  <c r="BY102" i="3"/>
  <c r="BY103" i="3"/>
  <c r="BY107" i="3"/>
  <c r="BY108" i="3"/>
  <c r="BY109" i="3"/>
  <c r="BY110" i="3"/>
  <c r="BY111" i="3"/>
  <c r="BY112" i="3"/>
  <c r="BY116" i="3"/>
  <c r="BY119" i="3"/>
  <c r="BY123" i="3"/>
  <c r="BY127" i="3"/>
  <c r="BY130" i="3"/>
  <c r="BY133" i="3"/>
  <c r="BY139" i="3"/>
  <c r="BY143" i="3"/>
  <c r="BY146" i="3"/>
  <c r="BY150" i="3"/>
  <c r="BY151" i="3"/>
  <c r="BY152" i="3"/>
  <c r="BY153" i="3"/>
  <c r="BY154" i="3"/>
  <c r="BY155" i="3"/>
  <c r="BY156" i="3"/>
  <c r="BY157" i="3"/>
  <c r="BY160" i="3"/>
  <c r="BY163" i="3"/>
  <c r="BY164" i="3"/>
  <c r="BY167" i="3"/>
  <c r="BY172" i="3"/>
  <c r="BY173" i="3"/>
  <c r="BY174" i="3"/>
  <c r="BY175" i="3"/>
  <c r="BY176" i="3"/>
  <c r="BY177" i="3"/>
  <c r="BY178" i="3"/>
  <c r="BY181" i="3"/>
  <c r="BY185" i="3"/>
  <c r="BY186" i="3"/>
  <c r="BY187" i="3"/>
  <c r="BY188" i="3"/>
  <c r="BY189" i="3"/>
  <c r="BO12" i="3"/>
  <c r="BO13" i="3"/>
  <c r="BL14" i="3"/>
  <c r="BM14" i="3"/>
  <c r="BL18" i="3"/>
  <c r="BM18" i="3"/>
  <c r="BL23" i="3"/>
  <c r="BM23" i="3"/>
  <c r="BM30" i="3"/>
  <c r="BM35" i="3"/>
  <c r="BM46" i="3"/>
  <c r="BM48" i="3"/>
  <c r="BM53" i="3"/>
  <c r="BM55" i="3"/>
  <c r="BM57" i="3"/>
  <c r="BM63" i="3"/>
  <c r="BM74" i="3"/>
  <c r="BM76" i="3"/>
  <c r="BM78" i="3"/>
  <c r="BM80" i="3"/>
  <c r="BM82" i="3"/>
  <c r="BM84" i="3"/>
  <c r="BM86" i="3"/>
  <c r="BM88" i="3"/>
  <c r="BM92" i="3"/>
  <c r="BM97" i="3"/>
  <c r="BM101" i="3"/>
  <c r="BM103" i="3"/>
  <c r="BM108" i="3"/>
  <c r="BM110" i="3"/>
  <c r="BM112" i="3"/>
  <c r="BM119" i="3"/>
  <c r="BM127" i="3"/>
  <c r="BM133" i="3"/>
  <c r="BM143" i="3"/>
  <c r="BM150" i="3"/>
  <c r="BM152" i="3"/>
  <c r="BM154" i="3"/>
  <c r="BM156" i="3"/>
  <c r="BM160" i="3"/>
  <c r="BM164" i="3"/>
  <c r="BM172" i="3"/>
  <c r="BM174" i="3"/>
  <c r="BM176" i="3"/>
  <c r="BM178" i="3"/>
  <c r="BM185" i="3"/>
  <c r="BM187" i="3"/>
  <c r="BM189" i="3"/>
  <c r="BB12" i="3"/>
  <c r="BB14" i="3"/>
  <c r="BA13" i="3"/>
  <c r="BC85" i="3"/>
  <c r="AZ82" i="3"/>
  <c r="AZ84" i="3"/>
  <c r="AZ86" i="3"/>
  <c r="AZ88" i="3"/>
  <c r="AZ92" i="3"/>
  <c r="AZ97" i="3"/>
  <c r="AZ101" i="3"/>
  <c r="AZ103" i="3"/>
  <c r="AZ108" i="3"/>
  <c r="AZ110" i="3"/>
  <c r="AZ112" i="3"/>
  <c r="AZ119" i="3"/>
  <c r="AZ127" i="3"/>
  <c r="AZ133" i="3"/>
  <c r="AZ143" i="3"/>
  <c r="AZ150" i="3"/>
  <c r="AZ152" i="3"/>
  <c r="AZ154" i="3"/>
  <c r="AZ156" i="3"/>
  <c r="AZ160" i="3"/>
  <c r="AZ164" i="3"/>
  <c r="AZ172" i="3"/>
  <c r="AZ174" i="3"/>
  <c r="AZ176" i="3"/>
  <c r="AZ178" i="3"/>
  <c r="AZ185" i="3"/>
  <c r="AZ187" i="3"/>
  <c r="AZ189" i="3"/>
  <c r="BC87" i="3"/>
  <c r="BC89" i="3"/>
  <c r="BC96" i="3"/>
  <c r="BC100" i="3"/>
  <c r="BC102" i="3"/>
  <c r="BC107" i="3"/>
  <c r="BC109" i="3"/>
  <c r="BC111" i="3"/>
  <c r="BC116" i="3"/>
  <c r="BC123" i="3"/>
  <c r="BC130" i="3"/>
  <c r="BC139" i="3"/>
  <c r="BC146" i="3"/>
  <c r="BC151" i="3"/>
  <c r="BC153" i="3"/>
  <c r="BC155" i="3"/>
  <c r="BC157" i="3"/>
  <c r="BC163" i="3"/>
  <c r="BC167" i="3"/>
  <c r="BC173" i="3"/>
  <c r="BC175" i="3"/>
  <c r="BC177" i="3"/>
  <c r="BC181" i="3"/>
  <c r="BC186" i="3"/>
  <c r="BC188" i="3"/>
  <c r="AN13" i="3"/>
  <c r="AO13" i="3"/>
  <c r="AN14" i="3"/>
  <c r="AP15" i="3"/>
  <c r="AN18" i="3"/>
  <c r="AP22" i="3"/>
  <c r="AN23" i="3"/>
  <c r="AP26" i="3"/>
  <c r="AN30" i="3"/>
  <c r="AP34" i="3"/>
  <c r="AN35" i="3"/>
  <c r="AP36" i="3"/>
  <c r="AN46" i="3"/>
  <c r="AP47" i="3"/>
  <c r="AN48" i="3"/>
  <c r="AP52" i="3"/>
  <c r="AN53" i="3"/>
  <c r="AP54" i="3"/>
  <c r="AN55" i="3"/>
  <c r="AP56" i="3"/>
  <c r="AN57" i="3"/>
  <c r="AP60" i="3"/>
  <c r="AN63" i="3"/>
  <c r="AP67" i="3"/>
  <c r="AN74" i="3"/>
  <c r="AP75" i="3"/>
  <c r="AN76" i="3"/>
  <c r="AP77" i="3"/>
  <c r="AN78" i="3"/>
  <c r="AP79" i="3"/>
  <c r="AN80" i="3"/>
  <c r="AP81" i="3"/>
  <c r="AN82" i="3"/>
  <c r="AP83" i="3"/>
  <c r="AN84" i="3"/>
  <c r="AP85" i="3"/>
  <c r="AN86" i="3"/>
  <c r="AP87" i="3"/>
  <c r="AN88" i="3"/>
  <c r="AN92" i="3"/>
  <c r="AP96" i="3"/>
  <c r="AN97" i="3"/>
  <c r="AP100" i="3"/>
  <c r="AN101" i="3"/>
  <c r="AP102" i="3"/>
  <c r="AN103" i="3"/>
  <c r="AN108" i="3"/>
  <c r="AN110" i="3"/>
  <c r="AN112" i="3"/>
  <c r="AN119" i="3"/>
  <c r="AN127" i="3"/>
  <c r="AP130" i="3"/>
  <c r="AN133" i="3"/>
  <c r="AP139" i="3"/>
  <c r="AN143" i="3"/>
  <c r="AN150" i="3"/>
  <c r="AN152" i="3"/>
  <c r="AN154" i="3"/>
  <c r="AN156" i="3"/>
  <c r="AN160" i="3"/>
  <c r="AN164" i="3"/>
  <c r="AN172" i="3"/>
  <c r="AN174" i="3"/>
  <c r="AN176" i="3"/>
  <c r="AN178" i="3"/>
  <c r="AN185" i="3"/>
  <c r="AN187" i="3"/>
  <c r="AN189" i="3"/>
  <c r="AQ15" i="3"/>
  <c r="AQ22" i="3"/>
  <c r="AO23" i="3"/>
  <c r="AQ26" i="3"/>
  <c r="AO30" i="3"/>
  <c r="AQ34" i="3"/>
  <c r="AO35" i="3"/>
  <c r="AQ36" i="3"/>
  <c r="AO46" i="3"/>
  <c r="AQ47" i="3"/>
  <c r="AO48" i="3"/>
  <c r="AQ52" i="3"/>
  <c r="AO53" i="3"/>
  <c r="AQ54" i="3"/>
  <c r="AO55" i="3"/>
  <c r="AQ56" i="3"/>
  <c r="AO57" i="3"/>
  <c r="AQ60" i="3"/>
  <c r="AO63" i="3"/>
  <c r="AQ67" i="3"/>
  <c r="AO74" i="3"/>
  <c r="AQ75" i="3"/>
  <c r="AO76" i="3"/>
  <c r="AQ77" i="3"/>
  <c r="AO78" i="3"/>
  <c r="AQ79" i="3"/>
  <c r="AO80" i="3"/>
  <c r="AQ81" i="3"/>
  <c r="AO82" i="3"/>
  <c r="AQ83" i="3"/>
  <c r="AO84" i="3"/>
  <c r="AQ85" i="3"/>
  <c r="AO86" i="3"/>
  <c r="AQ87" i="3"/>
  <c r="AO88" i="3"/>
  <c r="AQ89" i="3"/>
  <c r="AO92" i="3"/>
  <c r="AQ96" i="3"/>
  <c r="AO97" i="3"/>
  <c r="AQ100" i="3"/>
  <c r="AO101" i="3"/>
  <c r="AQ102" i="3"/>
  <c r="AO103" i="3"/>
  <c r="AO108" i="3"/>
  <c r="AO110" i="3"/>
  <c r="AO112" i="3"/>
  <c r="AQ116" i="3"/>
  <c r="AO119" i="3"/>
  <c r="AO127" i="3"/>
  <c r="AQ130" i="3"/>
  <c r="AO133" i="3"/>
  <c r="AQ139" i="3"/>
  <c r="AO143" i="3"/>
  <c r="AO150" i="3"/>
  <c r="AO152" i="3"/>
  <c r="AO154" i="3"/>
  <c r="AO156" i="3"/>
  <c r="AO160" i="3"/>
  <c r="AO164" i="3"/>
  <c r="AO172" i="3"/>
  <c r="AO174" i="3"/>
  <c r="AO176" i="3"/>
  <c r="AO178" i="3"/>
  <c r="AO185" i="3"/>
  <c r="AO187" i="3"/>
  <c r="AO189" i="3"/>
  <c r="AC22" i="3"/>
  <c r="AD14" i="3"/>
  <c r="AB14" i="3"/>
  <c r="AC18" i="3"/>
  <c r="AB15" i="3"/>
  <c r="AB18" i="3"/>
  <c r="AB22" i="3"/>
  <c r="AB23" i="3"/>
  <c r="AB26" i="3"/>
  <c r="AB30" i="3"/>
  <c r="AB34" i="3"/>
  <c r="AB35" i="3"/>
  <c r="AB36" i="3"/>
  <c r="AB46" i="3"/>
  <c r="AB47" i="3"/>
  <c r="AB48" i="3"/>
  <c r="AB52" i="3"/>
  <c r="AB53" i="3"/>
  <c r="AB54" i="3"/>
  <c r="AB55" i="3"/>
  <c r="AB56" i="3"/>
  <c r="AB57" i="3"/>
  <c r="AB60" i="3"/>
  <c r="AB63" i="3"/>
  <c r="AB67" i="3"/>
  <c r="AB74" i="3"/>
  <c r="AB75" i="3"/>
  <c r="AB76" i="3"/>
  <c r="AB77" i="3"/>
  <c r="AB78" i="3"/>
  <c r="AB79" i="3"/>
  <c r="AB80" i="3"/>
  <c r="AB81" i="3"/>
  <c r="AB82" i="3"/>
  <c r="AB83" i="3"/>
  <c r="AB84" i="3"/>
  <c r="AB85" i="3"/>
  <c r="AB86" i="3"/>
  <c r="AB87" i="3"/>
  <c r="AB88" i="3"/>
  <c r="AB89" i="3"/>
  <c r="AB92" i="3"/>
  <c r="AB96" i="3"/>
  <c r="AB97" i="3"/>
  <c r="AB100" i="3"/>
  <c r="AB101" i="3"/>
  <c r="AB102" i="3"/>
  <c r="AB103" i="3"/>
  <c r="AB107" i="3"/>
  <c r="AB108" i="3"/>
  <c r="AB109" i="3"/>
  <c r="AB110" i="3"/>
  <c r="AB111" i="3"/>
  <c r="AB112" i="3"/>
  <c r="AB116" i="3"/>
  <c r="AB119" i="3"/>
  <c r="AB123" i="3"/>
  <c r="AB127" i="3"/>
  <c r="AB130" i="3"/>
  <c r="AB133" i="3"/>
  <c r="AB139" i="3"/>
  <c r="AB143" i="3"/>
  <c r="AB146" i="3"/>
  <c r="AB150" i="3"/>
  <c r="AB151" i="3"/>
  <c r="AB152" i="3"/>
  <c r="AB153" i="3"/>
  <c r="AB154" i="3"/>
  <c r="AB155" i="3"/>
  <c r="AB156" i="3"/>
  <c r="AB157" i="3"/>
  <c r="AB160" i="3"/>
  <c r="AB163" i="3"/>
  <c r="AB164" i="3"/>
  <c r="AB167" i="3"/>
  <c r="AB172" i="3"/>
  <c r="AB173" i="3"/>
  <c r="AB174" i="3"/>
  <c r="AB175" i="3"/>
  <c r="AB176" i="3"/>
  <c r="AB177" i="3"/>
  <c r="GN177" i="3" s="1"/>
  <c r="AB178" i="3"/>
  <c r="AB181" i="3"/>
  <c r="AB185" i="3"/>
  <c r="AB186" i="3"/>
  <c r="AB187" i="3"/>
  <c r="AB188" i="3"/>
  <c r="AB189" i="3"/>
  <c r="AC80" i="3"/>
  <c r="AC81" i="3"/>
  <c r="AC82" i="3"/>
  <c r="AC83" i="3"/>
  <c r="AC84" i="3"/>
  <c r="AC85" i="3"/>
  <c r="AC86" i="3"/>
  <c r="AC87" i="3"/>
  <c r="AC88" i="3"/>
  <c r="AC89" i="3"/>
  <c r="AC92" i="3"/>
  <c r="AC96" i="3"/>
  <c r="AC97" i="3"/>
  <c r="AC100" i="3"/>
  <c r="AC101" i="3"/>
  <c r="AC102" i="3"/>
  <c r="AC103" i="3"/>
  <c r="AC107" i="3"/>
  <c r="AC108" i="3"/>
  <c r="AC109" i="3"/>
  <c r="AC110" i="3"/>
  <c r="AC111" i="3"/>
  <c r="AC112" i="3"/>
  <c r="AC116" i="3"/>
  <c r="AC119" i="3"/>
  <c r="AC123" i="3"/>
  <c r="AC127" i="3"/>
  <c r="AC130" i="3"/>
  <c r="AC133" i="3"/>
  <c r="AC139" i="3"/>
  <c r="AC143" i="3"/>
  <c r="AC146" i="3"/>
  <c r="AC150" i="3"/>
  <c r="AC151" i="3"/>
  <c r="AC152" i="3"/>
  <c r="AC153" i="3"/>
  <c r="AC154" i="3"/>
  <c r="AC155" i="3"/>
  <c r="AC156" i="3"/>
  <c r="AC157" i="3"/>
  <c r="AC160" i="3"/>
  <c r="AC163" i="3"/>
  <c r="AC164" i="3"/>
  <c r="AC167" i="3"/>
  <c r="AC172" i="3"/>
  <c r="AC173" i="3"/>
  <c r="AC174" i="3"/>
  <c r="AC175" i="3"/>
  <c r="AC176" i="3"/>
  <c r="AC177" i="3"/>
  <c r="GO177" i="3" s="1"/>
  <c r="AC178" i="3"/>
  <c r="AC181" i="3"/>
  <c r="AC185" i="3"/>
  <c r="AC186" i="3"/>
  <c r="AC187" i="3"/>
  <c r="AC188" i="3"/>
  <c r="AC189" i="3"/>
  <c r="Q12" i="3"/>
  <c r="R12" i="3"/>
  <c r="P13" i="3"/>
  <c r="P14" i="3"/>
  <c r="GN14" i="3" s="1"/>
  <c r="R15" i="3"/>
  <c r="P18" i="3"/>
  <c r="R22" i="3"/>
  <c r="P23" i="3"/>
  <c r="GN23" i="3" s="1"/>
  <c r="R26" i="3"/>
  <c r="P30" i="3"/>
  <c r="R34" i="3"/>
  <c r="P35" i="3"/>
  <c r="GN35" i="3" s="1"/>
  <c r="R36" i="3"/>
  <c r="P46" i="3"/>
  <c r="R47" i="3"/>
  <c r="P48" i="3"/>
  <c r="GN48" i="3" s="1"/>
  <c r="R52" i="3"/>
  <c r="P53" i="3"/>
  <c r="R54" i="3"/>
  <c r="P55" i="3"/>
  <c r="R56" i="3"/>
  <c r="P57" i="3"/>
  <c r="R60" i="3"/>
  <c r="P63" i="3"/>
  <c r="R67" i="3"/>
  <c r="P74" i="3"/>
  <c r="R75" i="3"/>
  <c r="P76" i="3"/>
  <c r="R77" i="3"/>
  <c r="P78" i="3"/>
  <c r="R79" i="3"/>
  <c r="P80" i="3"/>
  <c r="R81" i="3"/>
  <c r="P82" i="3"/>
  <c r="R83" i="3"/>
  <c r="P84" i="3"/>
  <c r="GN84" i="3" s="1"/>
  <c r="R85" i="3"/>
  <c r="P86" i="3"/>
  <c r="R87" i="3"/>
  <c r="P88" i="3"/>
  <c r="R89" i="3"/>
  <c r="P92" i="3"/>
  <c r="R96" i="3"/>
  <c r="P97" i="3"/>
  <c r="GN97" i="3" s="1"/>
  <c r="R100" i="3"/>
  <c r="P101" i="3"/>
  <c r="P103" i="3"/>
  <c r="P108" i="3"/>
  <c r="P110" i="3"/>
  <c r="P112" i="3"/>
  <c r="R116" i="3"/>
  <c r="P119" i="3"/>
  <c r="R123" i="3"/>
  <c r="P127" i="3"/>
  <c r="R130" i="3"/>
  <c r="P133" i="3"/>
  <c r="R139" i="3"/>
  <c r="P143" i="3"/>
  <c r="R146" i="3"/>
  <c r="P150" i="3"/>
  <c r="R151" i="3"/>
  <c r="P152" i="3"/>
  <c r="R153" i="3"/>
  <c r="P154" i="3"/>
  <c r="R155" i="3"/>
  <c r="P156" i="3"/>
  <c r="R157" i="3"/>
  <c r="P160" i="3"/>
  <c r="P164" i="3"/>
  <c r="R167" i="3"/>
  <c r="P172" i="3"/>
  <c r="P174" i="3"/>
  <c r="GN174" i="3" s="1"/>
  <c r="P176" i="3"/>
  <c r="GN176" i="3" s="1"/>
  <c r="P178" i="3"/>
  <c r="P185" i="3"/>
  <c r="P187" i="3"/>
  <c r="P189" i="3"/>
  <c r="S15" i="3"/>
  <c r="S22" i="3"/>
  <c r="S26" i="3"/>
  <c r="S34" i="3"/>
  <c r="S36" i="3"/>
  <c r="S47" i="3"/>
  <c r="S52" i="3"/>
  <c r="Q53" i="3"/>
  <c r="S54" i="3"/>
  <c r="Q55" i="3"/>
  <c r="S56" i="3"/>
  <c r="Q57" i="3"/>
  <c r="S60" i="3"/>
  <c r="Q63" i="3"/>
  <c r="S67" i="3"/>
  <c r="Q74" i="3"/>
  <c r="S75" i="3"/>
  <c r="Q76" i="3"/>
  <c r="S77" i="3"/>
  <c r="Q78" i="3"/>
  <c r="S79" i="3"/>
  <c r="Q80" i="3"/>
  <c r="S81" i="3"/>
  <c r="Q82" i="3"/>
  <c r="S83" i="3"/>
  <c r="Q84" i="3"/>
  <c r="GO84" i="3" s="1"/>
  <c r="S85" i="3"/>
  <c r="Q86" i="3"/>
  <c r="GO86" i="3" s="1"/>
  <c r="S87" i="3"/>
  <c r="Q88" i="3"/>
  <c r="S89" i="3"/>
  <c r="Q92" i="3"/>
  <c r="S96" i="3"/>
  <c r="Q97" i="3"/>
  <c r="GO97" i="3" s="1"/>
  <c r="S100" i="3"/>
  <c r="Q101" i="3"/>
  <c r="S102" i="3"/>
  <c r="Q103" i="3"/>
  <c r="Q108" i="3"/>
  <c r="Q110" i="3"/>
  <c r="Q112" i="3"/>
  <c r="Q119" i="3"/>
  <c r="Q127" i="3"/>
  <c r="S130" i="3"/>
  <c r="Q133" i="3"/>
  <c r="S139" i="3"/>
  <c r="Q143" i="3"/>
  <c r="S146" i="3"/>
  <c r="Q150" i="3"/>
  <c r="S151" i="3"/>
  <c r="Q152" i="3"/>
  <c r="S153" i="3"/>
  <c r="Q154" i="3"/>
  <c r="S155" i="3"/>
  <c r="Q156" i="3"/>
  <c r="S157" i="3"/>
  <c r="Q160" i="3"/>
  <c r="S163" i="3"/>
  <c r="Q164" i="3"/>
  <c r="S167" i="3"/>
  <c r="Q172" i="3"/>
  <c r="Q174" i="3"/>
  <c r="GO174" i="3" s="1"/>
  <c r="Q176" i="3"/>
  <c r="GO176" i="3" s="1"/>
  <c r="Q178" i="3"/>
  <c r="GO178" i="3" s="1"/>
  <c r="Q185" i="3"/>
  <c r="Q187" i="3"/>
  <c r="Q189" i="3"/>
  <c r="GO112" i="3" l="1"/>
  <c r="GN178" i="3"/>
  <c r="GN112" i="3"/>
  <c r="GN86" i="3"/>
  <c r="GN87" i="3"/>
  <c r="GO85" i="3"/>
  <c r="GN34" i="3"/>
  <c r="GN54" i="3"/>
  <c r="GN36" i="3"/>
  <c r="GO87" i="3"/>
  <c r="GO75" i="3"/>
  <c r="GO54" i="3"/>
  <c r="GN85" i="3"/>
  <c r="GO36" i="3"/>
  <c r="GO151" i="3"/>
  <c r="GO34" i="3"/>
  <c r="GN151" i="3"/>
  <c r="GN75" i="3"/>
  <c r="U192" i="3" l="1"/>
  <c r="T192" i="3"/>
  <c r="U184" i="3"/>
  <c r="T184" i="3"/>
  <c r="U180" i="3"/>
  <c r="T180" i="3"/>
  <c r="U171" i="3"/>
  <c r="T171" i="3"/>
  <c r="U166" i="3"/>
  <c r="T166" i="3"/>
  <c r="U162" i="3"/>
  <c r="T162" i="3"/>
  <c r="U159" i="3"/>
  <c r="T159" i="3"/>
  <c r="U149" i="3"/>
  <c r="T149" i="3"/>
  <c r="U145" i="3"/>
  <c r="T145" i="3"/>
  <c r="U142" i="3"/>
  <c r="T142" i="3"/>
  <c r="U138" i="3"/>
  <c r="T138" i="3"/>
  <c r="U135" i="3"/>
  <c r="T135" i="3"/>
  <c r="U132" i="3"/>
  <c r="T132" i="3"/>
  <c r="U129" i="3"/>
  <c r="T129" i="3"/>
  <c r="U126" i="3"/>
  <c r="T126" i="3"/>
  <c r="U122" i="3"/>
  <c r="T122" i="3"/>
  <c r="U118" i="3"/>
  <c r="T118" i="3"/>
  <c r="U115" i="3"/>
  <c r="T115" i="3"/>
  <c r="U106" i="3"/>
  <c r="T106" i="3"/>
  <c r="U99" i="3"/>
  <c r="T99" i="3"/>
  <c r="U95" i="3"/>
  <c r="T95" i="3"/>
  <c r="U91" i="3"/>
  <c r="T91" i="3"/>
  <c r="U73" i="3"/>
  <c r="T73" i="3"/>
  <c r="U69" i="3"/>
  <c r="T69" i="3"/>
  <c r="U66" i="3"/>
  <c r="T66" i="3"/>
  <c r="U62" i="3"/>
  <c r="T62" i="3"/>
  <c r="U59" i="3"/>
  <c r="T59" i="3"/>
  <c r="U51" i="3"/>
  <c r="T51" i="3"/>
  <c r="U45" i="3"/>
  <c r="T45" i="3"/>
  <c r="U41" i="3"/>
  <c r="T41" i="3"/>
  <c r="U33" i="3"/>
  <c r="T33" i="3"/>
  <c r="U29" i="3"/>
  <c r="T29" i="3"/>
  <c r="U25" i="3"/>
  <c r="T25" i="3"/>
  <c r="U21" i="3"/>
  <c r="T21" i="3"/>
  <c r="U17" i="3"/>
  <c r="T17" i="3"/>
  <c r="U10" i="3"/>
  <c r="T10" i="3"/>
  <c r="I192" i="3"/>
  <c r="H192" i="3"/>
  <c r="I184" i="3"/>
  <c r="H184" i="3"/>
  <c r="I180" i="3"/>
  <c r="H180" i="3"/>
  <c r="I171" i="3"/>
  <c r="H171" i="3"/>
  <c r="I166" i="3"/>
  <c r="H166" i="3"/>
  <c r="I162" i="3"/>
  <c r="H162" i="3"/>
  <c r="I159" i="3"/>
  <c r="H159" i="3"/>
  <c r="I149" i="3"/>
  <c r="H149" i="3"/>
  <c r="I145" i="3"/>
  <c r="H145" i="3"/>
  <c r="I142" i="3"/>
  <c r="H142" i="3"/>
  <c r="I138" i="3"/>
  <c r="H138" i="3"/>
  <c r="I135" i="3"/>
  <c r="H135" i="3"/>
  <c r="I132" i="3"/>
  <c r="H132" i="3"/>
  <c r="I129" i="3"/>
  <c r="H129" i="3"/>
  <c r="I126" i="3"/>
  <c r="H126" i="3"/>
  <c r="I122" i="3"/>
  <c r="H122" i="3"/>
  <c r="I118" i="3"/>
  <c r="H118" i="3"/>
  <c r="I115" i="3"/>
  <c r="H115" i="3"/>
  <c r="I106" i="3"/>
  <c r="H106" i="3"/>
  <c r="I99" i="3"/>
  <c r="H99" i="3"/>
  <c r="I95" i="3"/>
  <c r="H95" i="3"/>
  <c r="I91" i="3"/>
  <c r="H91" i="3"/>
  <c r="I73" i="3"/>
  <c r="H73" i="3"/>
  <c r="I69" i="3"/>
  <c r="H69" i="3"/>
  <c r="I66" i="3"/>
  <c r="H66" i="3"/>
  <c r="I62" i="3"/>
  <c r="H62" i="3"/>
  <c r="I59" i="3"/>
  <c r="H59" i="3"/>
  <c r="I51" i="3"/>
  <c r="H51" i="3"/>
  <c r="I45" i="3"/>
  <c r="H45" i="3"/>
  <c r="I41" i="3"/>
  <c r="H41" i="3"/>
  <c r="I33" i="3"/>
  <c r="H33" i="3"/>
  <c r="I29" i="3"/>
  <c r="H29" i="3"/>
  <c r="I25" i="3"/>
  <c r="H25" i="3"/>
  <c r="I21" i="3"/>
  <c r="H21" i="3"/>
  <c r="I17" i="3"/>
  <c r="H17" i="3"/>
  <c r="I10" i="3"/>
  <c r="H10" i="3"/>
  <c r="GI198" i="3" l="1"/>
  <c r="GH198" i="3"/>
  <c r="AQ101" i="2" l="1"/>
  <c r="AO101" i="2"/>
  <c r="AO104" i="2" s="1"/>
  <c r="AO100" i="2"/>
  <c r="AO103" i="2" s="1"/>
  <c r="W101" i="2"/>
  <c r="W104" i="2" s="1"/>
  <c r="W100" i="2"/>
  <c r="W103" i="2" s="1"/>
  <c r="S101" i="2"/>
  <c r="S104" i="2" s="1"/>
  <c r="S100" i="2"/>
  <c r="S103" i="2" s="1"/>
  <c r="M101" i="2"/>
  <c r="M100" i="2"/>
  <c r="K101" i="2"/>
  <c r="K104" i="2" s="1"/>
  <c r="K100" i="2"/>
  <c r="K103" i="2" s="1"/>
  <c r="GA33" i="3"/>
  <c r="FZ33" i="3"/>
  <c r="FY33" i="3"/>
  <c r="FX33" i="3"/>
  <c r="FO33" i="3"/>
  <c r="FN33" i="3"/>
  <c r="FM33" i="3"/>
  <c r="FL33" i="3"/>
  <c r="FC33" i="3"/>
  <c r="FB33" i="3"/>
  <c r="FA33" i="3"/>
  <c r="EZ33" i="3"/>
  <c r="EQ33" i="3"/>
  <c r="EP33" i="3"/>
  <c r="EE33" i="3"/>
  <c r="ED33" i="3"/>
  <c r="DS33" i="3"/>
  <c r="DR33" i="3"/>
  <c r="DG33" i="3"/>
  <c r="DF33" i="3"/>
  <c r="CU33" i="3"/>
  <c r="CT33" i="3"/>
  <c r="CI33" i="3"/>
  <c r="CH33" i="3"/>
  <c r="BW33" i="3"/>
  <c r="BV33" i="3"/>
  <c r="BK33" i="3"/>
  <c r="BJ33" i="3"/>
  <c r="AY33" i="3"/>
  <c r="AX33" i="3"/>
  <c r="AM33" i="3"/>
  <c r="AL33" i="3"/>
  <c r="AA33" i="3"/>
  <c r="Z33" i="3"/>
  <c r="EN33" i="3" l="1"/>
  <c r="EB33" i="3"/>
  <c r="CS33" i="3"/>
  <c r="CR33" i="3"/>
  <c r="CF33" i="3"/>
  <c r="BI33" i="3"/>
  <c r="BH33" i="3"/>
  <c r="Y33" i="3"/>
  <c r="X33" i="3"/>
  <c r="AK33" i="3" l="1"/>
  <c r="AW33" i="3"/>
  <c r="AU100" i="2"/>
  <c r="AU101" i="2"/>
  <c r="AX83" i="2"/>
  <c r="AZ83" i="2" s="1"/>
  <c r="AS100" i="2"/>
  <c r="AS103" i="2" s="1"/>
  <c r="AX84" i="2"/>
  <c r="AZ84" i="2" s="1"/>
  <c r="AS101" i="2"/>
  <c r="AS104" i="2" s="1"/>
  <c r="AJ33" i="3"/>
  <c r="AV33" i="3"/>
  <c r="BT33" i="3"/>
  <c r="DD33" i="3"/>
  <c r="DP33" i="3"/>
  <c r="BU33" i="3"/>
  <c r="CG33" i="3"/>
  <c r="DE33" i="3"/>
  <c r="DQ33" i="3"/>
  <c r="EC33" i="3"/>
  <c r="EO33" i="3"/>
  <c r="M33" i="3"/>
  <c r="AT98" i="2"/>
  <c r="L33" i="3"/>
  <c r="AU98" i="2"/>
  <c r="GU52" i="3"/>
  <c r="GU56" i="3"/>
  <c r="GU88" i="3"/>
  <c r="GU153" i="3"/>
  <c r="GU12" i="3"/>
  <c r="GU36" i="3"/>
  <c r="GU47" i="3"/>
  <c r="GU53" i="3"/>
  <c r="GU55" i="3"/>
  <c r="GU57" i="3"/>
  <c r="GU63" i="3"/>
  <c r="GU74" i="3"/>
  <c r="GU77" i="3"/>
  <c r="GU81" i="3"/>
  <c r="GU83" i="3"/>
  <c r="GU87" i="3"/>
  <c r="GU89" i="3"/>
  <c r="GU96" i="3"/>
  <c r="GU100" i="3"/>
  <c r="GU102" i="3"/>
  <c r="GU109" i="3"/>
  <c r="GU111" i="3"/>
  <c r="GU119" i="3"/>
  <c r="GU127" i="3"/>
  <c r="GV127" i="3" s="1"/>
  <c r="GU133" i="3"/>
  <c r="GU143" i="3"/>
  <c r="GU150" i="3"/>
  <c r="GU152" i="3"/>
  <c r="GU156" i="3"/>
  <c r="GU160" i="3"/>
  <c r="GU164" i="3"/>
  <c r="GU172" i="3"/>
  <c r="GU18" i="3"/>
  <c r="GU60" i="3"/>
  <c r="GU151" i="3"/>
  <c r="GU185" i="3"/>
  <c r="GU67" i="3"/>
  <c r="GU80" i="3"/>
  <c r="GU108" i="3"/>
  <c r="GU123" i="3"/>
  <c r="GU167" i="3"/>
  <c r="EQ11" i="3"/>
  <c r="EP11" i="3"/>
  <c r="EO11" i="3"/>
  <c r="EN11" i="3"/>
  <c r="EE11" i="3"/>
  <c r="ED11" i="3"/>
  <c r="GU175" i="3" l="1"/>
  <c r="GU35" i="3"/>
  <c r="GU110" i="3"/>
  <c r="GU85" i="3"/>
  <c r="GU146" i="3"/>
  <c r="GU86" i="3"/>
  <c r="GU116" i="3"/>
  <c r="GU78" i="3"/>
  <c r="GU157" i="3"/>
  <c r="GU101" i="3"/>
  <c r="GU154" i="3"/>
  <c r="GU79" i="3"/>
  <c r="GU26" i="3"/>
  <c r="GU13" i="3"/>
  <c r="GU92" i="3"/>
  <c r="GU130" i="3"/>
  <c r="GV130" i="3" s="1"/>
  <c r="GU15" i="3"/>
  <c r="GU23" i="3"/>
  <c r="GU82" i="3"/>
  <c r="GU163" i="3"/>
  <c r="GU103" i="3"/>
  <c r="GU46" i="3"/>
  <c r="GU76" i="3"/>
  <c r="GU84" i="3"/>
  <c r="GU22" i="3"/>
  <c r="GU155" i="3"/>
  <c r="GU97" i="3"/>
  <c r="GU54" i="3"/>
  <c r="GU139" i="3"/>
  <c r="GU30" i="3"/>
  <c r="GU173" i="3"/>
  <c r="GU176" i="3"/>
  <c r="GU178" i="3"/>
  <c r="GU189" i="3"/>
  <c r="GU177" i="3"/>
  <c r="GU34" i="3"/>
  <c r="GU181" i="3"/>
  <c r="GU186" i="3"/>
  <c r="GU187" i="3"/>
  <c r="GU188" i="3"/>
  <c r="L56" i="6" l="1"/>
  <c r="M56" i="6"/>
  <c r="N56" i="6"/>
  <c r="O56" i="6"/>
  <c r="J47" i="1" l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C47" i="1"/>
  <c r="AD47" i="1"/>
  <c r="AE47" i="1"/>
  <c r="AF47" i="1"/>
  <c r="AG47" i="1"/>
  <c r="AH47" i="1"/>
  <c r="AI47" i="1"/>
  <c r="AJ47" i="1"/>
  <c r="AK47" i="1"/>
  <c r="AL47" i="1"/>
  <c r="I47" i="1"/>
  <c r="GS198" i="3" l="1"/>
  <c r="GR198" i="3"/>
  <c r="GI189" i="3" l="1"/>
  <c r="GH189" i="3"/>
  <c r="GG189" i="3"/>
  <c r="GF189" i="3"/>
  <c r="GI188" i="3"/>
  <c r="GH188" i="3"/>
  <c r="GG188" i="3"/>
  <c r="GF188" i="3"/>
  <c r="GI187" i="3"/>
  <c r="GH187" i="3"/>
  <c r="GG187" i="3"/>
  <c r="GF187" i="3"/>
  <c r="GI186" i="3"/>
  <c r="GH186" i="3"/>
  <c r="GG186" i="3"/>
  <c r="GF186" i="3"/>
  <c r="GI185" i="3"/>
  <c r="GH185" i="3"/>
  <c r="GG185" i="3"/>
  <c r="GF185" i="3"/>
  <c r="GM182" i="3"/>
  <c r="GL182" i="3"/>
  <c r="GK182" i="3"/>
  <c r="GJ182" i="3"/>
  <c r="GI182" i="3"/>
  <c r="GH182" i="3"/>
  <c r="GG182" i="3"/>
  <c r="GF182" i="3"/>
  <c r="GI181" i="3"/>
  <c r="GH181" i="3"/>
  <c r="GG181" i="3"/>
  <c r="GF181" i="3"/>
  <c r="GM179" i="3"/>
  <c r="GL179" i="3"/>
  <c r="GK179" i="3"/>
  <c r="GJ179" i="3"/>
  <c r="GI179" i="3"/>
  <c r="GH179" i="3"/>
  <c r="GG179" i="3"/>
  <c r="GF179" i="3"/>
  <c r="GI175" i="3"/>
  <c r="GH175" i="3"/>
  <c r="GG175" i="3"/>
  <c r="GF175" i="3"/>
  <c r="GI173" i="3"/>
  <c r="GH173" i="3"/>
  <c r="GG173" i="3"/>
  <c r="GF173" i="3"/>
  <c r="GI172" i="3"/>
  <c r="GH172" i="3"/>
  <c r="GG172" i="3"/>
  <c r="GF172" i="3"/>
  <c r="GM169" i="3"/>
  <c r="GL169" i="3"/>
  <c r="GK169" i="3"/>
  <c r="GJ169" i="3"/>
  <c r="GI169" i="3"/>
  <c r="GH169" i="3"/>
  <c r="GG169" i="3"/>
  <c r="GF169" i="3"/>
  <c r="GI167" i="3"/>
  <c r="GH167" i="3"/>
  <c r="GG167" i="3"/>
  <c r="GF167" i="3"/>
  <c r="GM165" i="3"/>
  <c r="GL165" i="3"/>
  <c r="GK165" i="3"/>
  <c r="GJ165" i="3"/>
  <c r="GI165" i="3"/>
  <c r="GH165" i="3"/>
  <c r="GG165" i="3"/>
  <c r="GF165" i="3"/>
  <c r="GI164" i="3"/>
  <c r="GH164" i="3"/>
  <c r="GG164" i="3"/>
  <c r="GF164" i="3"/>
  <c r="GI163" i="3"/>
  <c r="GH163" i="3"/>
  <c r="GG163" i="3"/>
  <c r="GF163" i="3"/>
  <c r="GM161" i="3"/>
  <c r="GL161" i="3"/>
  <c r="GK161" i="3"/>
  <c r="GJ161" i="3"/>
  <c r="GI161" i="3"/>
  <c r="GH161" i="3"/>
  <c r="GG161" i="3"/>
  <c r="GF161" i="3"/>
  <c r="GI160" i="3"/>
  <c r="GH160" i="3"/>
  <c r="GG160" i="3"/>
  <c r="GF160" i="3"/>
  <c r="GM158" i="3"/>
  <c r="GL158" i="3"/>
  <c r="GK158" i="3"/>
  <c r="GJ158" i="3"/>
  <c r="GI158" i="3"/>
  <c r="GH158" i="3"/>
  <c r="GG158" i="3"/>
  <c r="GF158" i="3"/>
  <c r="GI157" i="3"/>
  <c r="GH157" i="3"/>
  <c r="GG157" i="3"/>
  <c r="GF157" i="3"/>
  <c r="GI156" i="3"/>
  <c r="GH156" i="3"/>
  <c r="GG156" i="3"/>
  <c r="GF156" i="3"/>
  <c r="GI155" i="3"/>
  <c r="GH155" i="3"/>
  <c r="GG155" i="3"/>
  <c r="GF155" i="3"/>
  <c r="GI154" i="3"/>
  <c r="GH154" i="3"/>
  <c r="GG154" i="3"/>
  <c r="GF154" i="3"/>
  <c r="GI153" i="3"/>
  <c r="GH153" i="3"/>
  <c r="GG153" i="3"/>
  <c r="GF153" i="3"/>
  <c r="GI152" i="3"/>
  <c r="GH152" i="3"/>
  <c r="GG152" i="3"/>
  <c r="GF152" i="3"/>
  <c r="GI150" i="3"/>
  <c r="GH150" i="3"/>
  <c r="GG150" i="3"/>
  <c r="GF150" i="3"/>
  <c r="GM147" i="3"/>
  <c r="GL147" i="3"/>
  <c r="GK147" i="3"/>
  <c r="GJ147" i="3"/>
  <c r="GI147" i="3"/>
  <c r="GH147" i="3"/>
  <c r="GG147" i="3"/>
  <c r="GF147" i="3"/>
  <c r="GI146" i="3"/>
  <c r="GH146" i="3"/>
  <c r="GG146" i="3"/>
  <c r="GF146" i="3"/>
  <c r="GM144" i="3"/>
  <c r="GL144" i="3"/>
  <c r="GK144" i="3"/>
  <c r="GJ144" i="3"/>
  <c r="GI144" i="3"/>
  <c r="GH144" i="3"/>
  <c r="GG144" i="3"/>
  <c r="GF144" i="3"/>
  <c r="GI143" i="3"/>
  <c r="GH143" i="3"/>
  <c r="GG143" i="3"/>
  <c r="GF143" i="3"/>
  <c r="GM140" i="3"/>
  <c r="GL140" i="3"/>
  <c r="GK140" i="3"/>
  <c r="GJ140" i="3"/>
  <c r="GI140" i="3"/>
  <c r="GH140" i="3"/>
  <c r="GG140" i="3"/>
  <c r="GF140" i="3"/>
  <c r="GI139" i="3"/>
  <c r="GH139" i="3"/>
  <c r="GG139" i="3"/>
  <c r="GF139" i="3"/>
  <c r="GM137" i="3"/>
  <c r="GL137" i="3"/>
  <c r="GK137" i="3"/>
  <c r="GJ137" i="3"/>
  <c r="GI137" i="3"/>
  <c r="GH137" i="3"/>
  <c r="GG137" i="3"/>
  <c r="GF137" i="3"/>
  <c r="GM136" i="3"/>
  <c r="GL136" i="3"/>
  <c r="GK136" i="3"/>
  <c r="GJ136" i="3"/>
  <c r="GI136" i="3"/>
  <c r="GH136" i="3"/>
  <c r="GG136" i="3"/>
  <c r="GF136" i="3"/>
  <c r="GM134" i="3"/>
  <c r="GL134" i="3"/>
  <c r="GK134" i="3"/>
  <c r="GJ134" i="3"/>
  <c r="GI134" i="3"/>
  <c r="GH134" i="3"/>
  <c r="GG134" i="3"/>
  <c r="GF134" i="3"/>
  <c r="GI133" i="3"/>
  <c r="GH133" i="3"/>
  <c r="GG133" i="3"/>
  <c r="GF133" i="3"/>
  <c r="GM131" i="3"/>
  <c r="GL131" i="3"/>
  <c r="GK131" i="3"/>
  <c r="GJ131" i="3"/>
  <c r="GI131" i="3"/>
  <c r="GH131" i="3"/>
  <c r="GG131" i="3"/>
  <c r="GF131" i="3"/>
  <c r="GI130" i="3"/>
  <c r="GH130" i="3"/>
  <c r="GG130" i="3"/>
  <c r="GF130" i="3"/>
  <c r="GM128" i="3"/>
  <c r="GL128" i="3"/>
  <c r="GK128" i="3"/>
  <c r="GJ128" i="3"/>
  <c r="GI128" i="3"/>
  <c r="GH128" i="3"/>
  <c r="GG128" i="3"/>
  <c r="GF128" i="3"/>
  <c r="GI127" i="3"/>
  <c r="GH127" i="3"/>
  <c r="GG127" i="3"/>
  <c r="GF127" i="3"/>
  <c r="GM124" i="3"/>
  <c r="GL124" i="3"/>
  <c r="GK124" i="3"/>
  <c r="GJ124" i="3"/>
  <c r="GI124" i="3"/>
  <c r="GH124" i="3"/>
  <c r="GG124" i="3"/>
  <c r="GF124" i="3"/>
  <c r="GI123" i="3"/>
  <c r="GH123" i="3"/>
  <c r="GG123" i="3"/>
  <c r="GF123" i="3"/>
  <c r="GM121" i="3"/>
  <c r="GL121" i="3"/>
  <c r="GK121" i="3"/>
  <c r="GJ121" i="3"/>
  <c r="GI121" i="3"/>
  <c r="GH121" i="3"/>
  <c r="GG121" i="3"/>
  <c r="GF121" i="3"/>
  <c r="GI119" i="3"/>
  <c r="GH119" i="3"/>
  <c r="GG119" i="3"/>
  <c r="GF119" i="3"/>
  <c r="GM117" i="3"/>
  <c r="GL117" i="3"/>
  <c r="GK117" i="3"/>
  <c r="GJ117" i="3"/>
  <c r="GI117" i="3"/>
  <c r="GH117" i="3"/>
  <c r="GG117" i="3"/>
  <c r="GF117" i="3"/>
  <c r="GI116" i="3"/>
  <c r="GH116" i="3"/>
  <c r="GG116" i="3"/>
  <c r="GF116" i="3"/>
  <c r="GM113" i="3"/>
  <c r="GL113" i="3"/>
  <c r="GK113" i="3"/>
  <c r="GJ113" i="3"/>
  <c r="GI113" i="3"/>
  <c r="GH113" i="3"/>
  <c r="GG113" i="3"/>
  <c r="GF113" i="3"/>
  <c r="GI111" i="3"/>
  <c r="GH111" i="3"/>
  <c r="GG111" i="3"/>
  <c r="GF111" i="3"/>
  <c r="GI110" i="3"/>
  <c r="GH110" i="3"/>
  <c r="GG110" i="3"/>
  <c r="GF110" i="3"/>
  <c r="GI109" i="3"/>
  <c r="GH109" i="3"/>
  <c r="GG109" i="3"/>
  <c r="GF109" i="3"/>
  <c r="GI108" i="3"/>
  <c r="GH108" i="3"/>
  <c r="GG108" i="3"/>
  <c r="GF108" i="3"/>
  <c r="GI107" i="3"/>
  <c r="GH107" i="3"/>
  <c r="GG107" i="3"/>
  <c r="GF107" i="3"/>
  <c r="GM104" i="3"/>
  <c r="GL104" i="3"/>
  <c r="GK104" i="3"/>
  <c r="GJ104" i="3"/>
  <c r="GI104" i="3"/>
  <c r="GH104" i="3"/>
  <c r="GG104" i="3"/>
  <c r="GF104" i="3"/>
  <c r="GI103" i="3"/>
  <c r="GH103" i="3"/>
  <c r="GG103" i="3"/>
  <c r="GF103" i="3"/>
  <c r="GI102" i="3"/>
  <c r="GH102" i="3"/>
  <c r="GG102" i="3"/>
  <c r="GF102" i="3"/>
  <c r="GI101" i="3"/>
  <c r="GH101" i="3"/>
  <c r="GG101" i="3"/>
  <c r="GF101" i="3"/>
  <c r="GI100" i="3"/>
  <c r="GH100" i="3"/>
  <c r="GG100" i="3"/>
  <c r="GF100" i="3"/>
  <c r="GM98" i="3"/>
  <c r="GL98" i="3"/>
  <c r="GK98" i="3"/>
  <c r="GJ98" i="3"/>
  <c r="GI98" i="3"/>
  <c r="GH98" i="3"/>
  <c r="GG98" i="3"/>
  <c r="GF98" i="3"/>
  <c r="GI96" i="3"/>
  <c r="GH96" i="3"/>
  <c r="GG96" i="3"/>
  <c r="GF96" i="3"/>
  <c r="GM93" i="3"/>
  <c r="GL93" i="3"/>
  <c r="GK93" i="3"/>
  <c r="GJ93" i="3"/>
  <c r="GI93" i="3"/>
  <c r="GH93" i="3"/>
  <c r="GG93" i="3"/>
  <c r="GF93" i="3"/>
  <c r="GI92" i="3"/>
  <c r="GH92" i="3"/>
  <c r="GG92" i="3"/>
  <c r="GF92" i="3"/>
  <c r="GM90" i="3"/>
  <c r="GL90" i="3"/>
  <c r="GK90" i="3"/>
  <c r="GJ90" i="3"/>
  <c r="GI90" i="3"/>
  <c r="GH90" i="3"/>
  <c r="GG90" i="3"/>
  <c r="GF90" i="3"/>
  <c r="GI89" i="3"/>
  <c r="GH89" i="3"/>
  <c r="GG89" i="3"/>
  <c r="GF89" i="3"/>
  <c r="GI88" i="3"/>
  <c r="GH88" i="3"/>
  <c r="GG88" i="3"/>
  <c r="GF88" i="3"/>
  <c r="GI83" i="3"/>
  <c r="GH83" i="3"/>
  <c r="GG83" i="3"/>
  <c r="GF83" i="3"/>
  <c r="GI82" i="3"/>
  <c r="GH82" i="3"/>
  <c r="GG82" i="3"/>
  <c r="GF82" i="3"/>
  <c r="GI81" i="3"/>
  <c r="GH81" i="3"/>
  <c r="GG81" i="3"/>
  <c r="GF81" i="3"/>
  <c r="GI80" i="3"/>
  <c r="GH80" i="3"/>
  <c r="GG80" i="3"/>
  <c r="GF80" i="3"/>
  <c r="GI79" i="3"/>
  <c r="GH79" i="3"/>
  <c r="GG79" i="3"/>
  <c r="GF79" i="3"/>
  <c r="GI78" i="3"/>
  <c r="GH78" i="3"/>
  <c r="GG78" i="3"/>
  <c r="GF78" i="3"/>
  <c r="GI77" i="3"/>
  <c r="GH77" i="3"/>
  <c r="GG77" i="3"/>
  <c r="GF77" i="3"/>
  <c r="GI76" i="3"/>
  <c r="GH76" i="3"/>
  <c r="GG76" i="3"/>
  <c r="GF76" i="3"/>
  <c r="GI74" i="3"/>
  <c r="GH74" i="3"/>
  <c r="GG74" i="3"/>
  <c r="GF74" i="3"/>
  <c r="GM71" i="3"/>
  <c r="GL71" i="3"/>
  <c r="GK71" i="3"/>
  <c r="GJ71" i="3"/>
  <c r="GI71" i="3"/>
  <c r="GH71" i="3"/>
  <c r="GG71" i="3"/>
  <c r="GF71" i="3"/>
  <c r="GM70" i="3"/>
  <c r="GL70" i="3"/>
  <c r="GK70" i="3"/>
  <c r="GJ70" i="3"/>
  <c r="GI70" i="3"/>
  <c r="GH70" i="3"/>
  <c r="GG70" i="3"/>
  <c r="GF70" i="3"/>
  <c r="GM68" i="3"/>
  <c r="GL68" i="3"/>
  <c r="GK68" i="3"/>
  <c r="GJ68" i="3"/>
  <c r="GI68" i="3"/>
  <c r="GH68" i="3"/>
  <c r="GG68" i="3"/>
  <c r="GF68" i="3"/>
  <c r="GI67" i="3"/>
  <c r="GH67" i="3"/>
  <c r="GG67" i="3"/>
  <c r="GF67" i="3"/>
  <c r="GM64" i="3"/>
  <c r="GL64" i="3"/>
  <c r="GK64" i="3"/>
  <c r="GJ64" i="3"/>
  <c r="GI64" i="3"/>
  <c r="GH64" i="3"/>
  <c r="GG64" i="3"/>
  <c r="GF64" i="3"/>
  <c r="GI63" i="3"/>
  <c r="GH63" i="3"/>
  <c r="GG63" i="3"/>
  <c r="GF63" i="3"/>
  <c r="GM61" i="3"/>
  <c r="GL61" i="3"/>
  <c r="GK61" i="3"/>
  <c r="GJ61" i="3"/>
  <c r="GI61" i="3"/>
  <c r="GH61" i="3"/>
  <c r="GG61" i="3"/>
  <c r="GF61" i="3"/>
  <c r="GI60" i="3"/>
  <c r="GH60" i="3"/>
  <c r="GG60" i="3"/>
  <c r="GF60" i="3"/>
  <c r="GM58" i="3"/>
  <c r="GL58" i="3"/>
  <c r="GK58" i="3"/>
  <c r="GJ58" i="3"/>
  <c r="GI58" i="3"/>
  <c r="GH58" i="3"/>
  <c r="GG58" i="3"/>
  <c r="GF58" i="3"/>
  <c r="GI57" i="3"/>
  <c r="GH57" i="3"/>
  <c r="GG57" i="3"/>
  <c r="GF57" i="3"/>
  <c r="GI56" i="3"/>
  <c r="GH56" i="3"/>
  <c r="GG56" i="3"/>
  <c r="GF56" i="3"/>
  <c r="GI55" i="3"/>
  <c r="GH55" i="3"/>
  <c r="GG55" i="3"/>
  <c r="GF55" i="3"/>
  <c r="GI53" i="3"/>
  <c r="GH53" i="3"/>
  <c r="GG53" i="3"/>
  <c r="GF53" i="3"/>
  <c r="GI52" i="3"/>
  <c r="GH52" i="3"/>
  <c r="GG52" i="3"/>
  <c r="GF52" i="3"/>
  <c r="GM49" i="3"/>
  <c r="GL49" i="3"/>
  <c r="GK49" i="3"/>
  <c r="GJ49" i="3"/>
  <c r="GI49" i="3"/>
  <c r="GH49" i="3"/>
  <c r="GG49" i="3"/>
  <c r="GF49" i="3"/>
  <c r="GI47" i="3"/>
  <c r="GH47" i="3"/>
  <c r="GG47" i="3"/>
  <c r="GF47" i="3"/>
  <c r="GI46" i="3"/>
  <c r="GH46" i="3"/>
  <c r="GG46" i="3"/>
  <c r="GF46" i="3"/>
  <c r="GM43" i="3"/>
  <c r="GL43" i="3"/>
  <c r="GK43" i="3"/>
  <c r="GJ43" i="3"/>
  <c r="GI43" i="3"/>
  <c r="GH43" i="3"/>
  <c r="GG43" i="3"/>
  <c r="GF43" i="3"/>
  <c r="GM42" i="3"/>
  <c r="GL42" i="3"/>
  <c r="GK42" i="3"/>
  <c r="GJ42" i="3"/>
  <c r="GI42" i="3"/>
  <c r="GH42" i="3"/>
  <c r="GG42" i="3"/>
  <c r="GF42" i="3"/>
  <c r="GM39" i="3"/>
  <c r="GL39" i="3"/>
  <c r="GK39" i="3"/>
  <c r="GJ39" i="3"/>
  <c r="GI39" i="3"/>
  <c r="GH39" i="3"/>
  <c r="GG39" i="3"/>
  <c r="GF39" i="3"/>
  <c r="GM38" i="3"/>
  <c r="GM33" i="3" s="1"/>
  <c r="GL38" i="3"/>
  <c r="GL33" i="3" s="1"/>
  <c r="GK38" i="3"/>
  <c r="GK33" i="3" s="1"/>
  <c r="GJ38" i="3"/>
  <c r="GJ33" i="3" s="1"/>
  <c r="GI38" i="3"/>
  <c r="GH38" i="3"/>
  <c r="GG38" i="3"/>
  <c r="GF38" i="3"/>
  <c r="GM31" i="3"/>
  <c r="GL31" i="3"/>
  <c r="GK31" i="3"/>
  <c r="GJ31" i="3"/>
  <c r="GI31" i="3"/>
  <c r="GH31" i="3"/>
  <c r="GG31" i="3"/>
  <c r="GF31" i="3"/>
  <c r="GI30" i="3"/>
  <c r="GH30" i="3"/>
  <c r="GG30" i="3"/>
  <c r="GF30" i="3"/>
  <c r="GM27" i="3"/>
  <c r="GL27" i="3"/>
  <c r="GK27" i="3"/>
  <c r="GJ27" i="3"/>
  <c r="GI27" i="3"/>
  <c r="GH27" i="3"/>
  <c r="GG27" i="3"/>
  <c r="GF27" i="3"/>
  <c r="GI26" i="3"/>
  <c r="GH26" i="3"/>
  <c r="GG26" i="3"/>
  <c r="GF26" i="3"/>
  <c r="GM24" i="3"/>
  <c r="GL24" i="3"/>
  <c r="GK24" i="3"/>
  <c r="GJ24" i="3"/>
  <c r="GI24" i="3"/>
  <c r="GH24" i="3"/>
  <c r="GG24" i="3"/>
  <c r="GF24" i="3"/>
  <c r="GI22" i="3"/>
  <c r="GH22" i="3"/>
  <c r="GG22" i="3"/>
  <c r="GF22" i="3"/>
  <c r="GM19" i="3"/>
  <c r="GL19" i="3"/>
  <c r="GK19" i="3"/>
  <c r="GJ19" i="3"/>
  <c r="GI19" i="3"/>
  <c r="GH19" i="3"/>
  <c r="GG19" i="3"/>
  <c r="GF19" i="3"/>
  <c r="GI18" i="3"/>
  <c r="GH18" i="3"/>
  <c r="GG18" i="3"/>
  <c r="GF18" i="3"/>
  <c r="GM16" i="3"/>
  <c r="GL16" i="3"/>
  <c r="GK16" i="3"/>
  <c r="GJ16" i="3"/>
  <c r="GI16" i="3"/>
  <c r="GH16" i="3"/>
  <c r="GG16" i="3"/>
  <c r="GF16" i="3"/>
  <c r="GI15" i="3"/>
  <c r="GH15" i="3"/>
  <c r="GG15" i="3"/>
  <c r="GF15" i="3"/>
  <c r="GI13" i="3"/>
  <c r="GH13" i="3"/>
  <c r="GG13" i="3"/>
  <c r="GF13" i="3"/>
  <c r="GI12" i="3"/>
  <c r="GH12" i="3"/>
  <c r="GG12" i="3"/>
  <c r="GF12" i="3"/>
  <c r="GG11" i="3"/>
  <c r="GH11" i="3"/>
  <c r="GI11" i="3"/>
  <c r="GF11" i="3"/>
  <c r="EO199" i="3"/>
  <c r="EP199" i="3"/>
  <c r="EQ199" i="3"/>
  <c r="EN199" i="3"/>
  <c r="EC199" i="3"/>
  <c r="EB199" i="3"/>
  <c r="EC11" i="3"/>
  <c r="EB11" i="3"/>
  <c r="DQ199" i="3"/>
  <c r="DP199" i="3"/>
  <c r="DQ11" i="3"/>
  <c r="DP11" i="3"/>
  <c r="DE11" i="3"/>
  <c r="DD11" i="3"/>
  <c r="DE199" i="3"/>
  <c r="DD199" i="3"/>
  <c r="CU11" i="3"/>
  <c r="CT11" i="3"/>
  <c r="CS11" i="3"/>
  <c r="CR11" i="3"/>
  <c r="CS199" i="3"/>
  <c r="CT199" i="3"/>
  <c r="CU199" i="3"/>
  <c r="CR199" i="3"/>
  <c r="CI11" i="3"/>
  <c r="CH11" i="3"/>
  <c r="CG11" i="3"/>
  <c r="CF11" i="3"/>
  <c r="CG199" i="3"/>
  <c r="CH199" i="3"/>
  <c r="CI199" i="3"/>
  <c r="CF199" i="3"/>
  <c r="BW11" i="3"/>
  <c r="BV11" i="3"/>
  <c r="BU11" i="3"/>
  <c r="BT11" i="3"/>
  <c r="BU199" i="3"/>
  <c r="BV199" i="3"/>
  <c r="BW199" i="3"/>
  <c r="BT199" i="3"/>
  <c r="BI199" i="3"/>
  <c r="BJ199" i="3"/>
  <c r="BK199" i="3"/>
  <c r="BH199" i="3"/>
  <c r="BK11" i="3"/>
  <c r="BJ11" i="3"/>
  <c r="BI11" i="3"/>
  <c r="BH11" i="3"/>
  <c r="AW199" i="3"/>
  <c r="AV199" i="3"/>
  <c r="BA182" i="3"/>
  <c r="AZ182" i="3"/>
  <c r="BA179" i="3"/>
  <c r="AZ179" i="3"/>
  <c r="BA169" i="3"/>
  <c r="AZ169" i="3"/>
  <c r="BA165" i="3"/>
  <c r="AZ165" i="3"/>
  <c r="BA161" i="3"/>
  <c r="AZ161" i="3"/>
  <c r="BA158" i="3"/>
  <c r="AZ158" i="3"/>
  <c r="BA147" i="3"/>
  <c r="AZ147" i="3"/>
  <c r="BA144" i="3"/>
  <c r="AZ144" i="3"/>
  <c r="BA140" i="3"/>
  <c r="AZ140" i="3"/>
  <c r="BA137" i="3"/>
  <c r="AZ137" i="3"/>
  <c r="BA136" i="3"/>
  <c r="AZ136" i="3"/>
  <c r="BA134" i="3"/>
  <c r="AZ134" i="3"/>
  <c r="BA131" i="3"/>
  <c r="AZ131" i="3"/>
  <c r="BA128" i="3"/>
  <c r="AZ128" i="3"/>
  <c r="BA124" i="3"/>
  <c r="AZ124" i="3"/>
  <c r="BA121" i="3"/>
  <c r="AZ121" i="3"/>
  <c r="BA117" i="3"/>
  <c r="AZ117" i="3"/>
  <c r="BA113" i="3"/>
  <c r="AZ113" i="3"/>
  <c r="BA104" i="3"/>
  <c r="AZ104" i="3"/>
  <c r="BA98" i="3"/>
  <c r="AZ98" i="3"/>
  <c r="BA93" i="3"/>
  <c r="AZ93" i="3"/>
  <c r="BA90" i="3"/>
  <c r="AZ90" i="3"/>
  <c r="BA71" i="3"/>
  <c r="AZ71" i="3"/>
  <c r="BA70" i="3"/>
  <c r="AZ70" i="3"/>
  <c r="BA68" i="3"/>
  <c r="AZ68" i="3"/>
  <c r="BA64" i="3"/>
  <c r="AZ64" i="3"/>
  <c r="BA61" i="3"/>
  <c r="AZ61" i="3"/>
  <c r="BA58" i="3"/>
  <c r="AZ58" i="3"/>
  <c r="BA49" i="3"/>
  <c r="AZ49" i="3"/>
  <c r="BA43" i="3"/>
  <c r="AZ43" i="3"/>
  <c r="BA42" i="3"/>
  <c r="AZ42" i="3"/>
  <c r="BA39" i="3"/>
  <c r="AZ39" i="3"/>
  <c r="BA38" i="3"/>
  <c r="AZ38" i="3"/>
  <c r="BA31" i="3"/>
  <c r="AZ31" i="3"/>
  <c r="BA27" i="3"/>
  <c r="AZ27" i="3"/>
  <c r="BA24" i="3"/>
  <c r="AZ24" i="3"/>
  <c r="BA19" i="3"/>
  <c r="AZ19" i="3"/>
  <c r="BA16" i="3"/>
  <c r="AZ16" i="3"/>
  <c r="AW11" i="3"/>
  <c r="AV11" i="3"/>
  <c r="AK199" i="3"/>
  <c r="AJ199" i="3"/>
  <c r="AO194" i="3"/>
  <c r="AN194" i="3"/>
  <c r="AO193" i="3"/>
  <c r="AN193" i="3"/>
  <c r="AO190" i="3"/>
  <c r="AN190" i="3"/>
  <c r="AO182" i="3"/>
  <c r="AN182" i="3"/>
  <c r="AO179" i="3"/>
  <c r="AN179" i="3"/>
  <c r="AO169" i="3"/>
  <c r="AN169" i="3"/>
  <c r="AO165" i="3"/>
  <c r="AN165" i="3"/>
  <c r="AO161" i="3"/>
  <c r="AN161" i="3"/>
  <c r="AO158" i="3"/>
  <c r="AN158" i="3"/>
  <c r="AO147" i="3"/>
  <c r="AN147" i="3"/>
  <c r="AO144" i="3"/>
  <c r="AN144" i="3"/>
  <c r="AO140" i="3"/>
  <c r="AN140" i="3"/>
  <c r="AO137" i="3"/>
  <c r="AN137" i="3"/>
  <c r="AO136" i="3"/>
  <c r="AN136" i="3"/>
  <c r="AO134" i="3"/>
  <c r="AN134" i="3"/>
  <c r="AO131" i="3"/>
  <c r="AN131" i="3"/>
  <c r="AO128" i="3"/>
  <c r="AN128" i="3"/>
  <c r="AO124" i="3"/>
  <c r="AN124" i="3"/>
  <c r="AO121" i="3"/>
  <c r="AN121" i="3"/>
  <c r="AO117" i="3"/>
  <c r="AN117" i="3"/>
  <c r="AO113" i="3"/>
  <c r="AN113" i="3"/>
  <c r="AO104" i="3"/>
  <c r="AN104" i="3"/>
  <c r="AO98" i="3"/>
  <c r="AN98" i="3"/>
  <c r="AO93" i="3"/>
  <c r="AN93" i="3"/>
  <c r="AO90" i="3"/>
  <c r="AN90" i="3"/>
  <c r="AO71" i="3"/>
  <c r="AN71" i="3"/>
  <c r="AO70" i="3"/>
  <c r="AN70" i="3"/>
  <c r="AO68" i="3"/>
  <c r="AN68" i="3"/>
  <c r="AO64" i="3"/>
  <c r="AN64" i="3"/>
  <c r="AO61" i="3"/>
  <c r="AN61" i="3"/>
  <c r="AO58" i="3"/>
  <c r="AN58" i="3"/>
  <c r="AO49" i="3"/>
  <c r="AN49" i="3"/>
  <c r="AO43" i="3"/>
  <c r="AN43" i="3"/>
  <c r="AO42" i="3"/>
  <c r="AN42" i="3"/>
  <c r="AO39" i="3"/>
  <c r="AN39" i="3"/>
  <c r="AO38" i="3"/>
  <c r="AN38" i="3"/>
  <c r="AO31" i="3"/>
  <c r="AN31" i="3"/>
  <c r="AO27" i="3"/>
  <c r="AN27" i="3"/>
  <c r="AO24" i="3"/>
  <c r="AN24" i="3"/>
  <c r="AO19" i="3"/>
  <c r="AN19" i="3"/>
  <c r="AO16" i="3"/>
  <c r="AN16" i="3"/>
  <c r="AK11" i="3"/>
  <c r="AJ11" i="3"/>
  <c r="GN24" i="3" l="1"/>
  <c r="GN39" i="3"/>
  <c r="GN43" i="3"/>
  <c r="GO71" i="3"/>
  <c r="GO169" i="3"/>
  <c r="GO24" i="3"/>
  <c r="GO39" i="3"/>
  <c r="GU33" i="3"/>
  <c r="GN71" i="3"/>
  <c r="GN169" i="3"/>
  <c r="GO43" i="3"/>
  <c r="GN64" i="3"/>
  <c r="GO64" i="3"/>
  <c r="GN121" i="3"/>
  <c r="GN137" i="3"/>
  <c r="GO121" i="3"/>
  <c r="GO137" i="3"/>
  <c r="GO194" i="3" l="1"/>
  <c r="GN194" i="3"/>
  <c r="GO193" i="3"/>
  <c r="GN193" i="3"/>
  <c r="GM192" i="3"/>
  <c r="GL192" i="3"/>
  <c r="GK192" i="3"/>
  <c r="GJ192" i="3"/>
  <c r="GO190" i="3"/>
  <c r="GN190" i="3"/>
  <c r="GM166" i="3"/>
  <c r="O65" i="6" s="1"/>
  <c r="GL166" i="3"/>
  <c r="N65" i="6" s="1"/>
  <c r="GK166" i="3"/>
  <c r="GJ166" i="3"/>
  <c r="L65" i="6" s="1"/>
  <c r="GO135" i="3"/>
  <c r="Q56" i="6" s="1"/>
  <c r="GN135" i="3"/>
  <c r="P56" i="6" s="1"/>
  <c r="GM118" i="3"/>
  <c r="O50" i="6" s="1"/>
  <c r="GL118" i="3"/>
  <c r="N50" i="6" s="1"/>
  <c r="GK118" i="3"/>
  <c r="GJ118" i="3"/>
  <c r="L50" i="6" s="1"/>
  <c r="GM69" i="3"/>
  <c r="O39" i="6" s="1"/>
  <c r="GL69" i="3"/>
  <c r="N39" i="6" s="1"/>
  <c r="GK69" i="3"/>
  <c r="M39" i="6" s="1"/>
  <c r="GJ69" i="3"/>
  <c r="L39" i="6" s="1"/>
  <c r="GM41" i="3"/>
  <c r="GL41" i="3"/>
  <c r="GK41" i="3"/>
  <c r="GJ41" i="3"/>
  <c r="GA199" i="3"/>
  <c r="FZ199" i="3"/>
  <c r="FY199" i="3"/>
  <c r="FX199" i="3"/>
  <c r="GC194" i="3"/>
  <c r="GB194" i="3"/>
  <c r="GC193" i="3"/>
  <c r="GB193" i="3"/>
  <c r="GA192" i="3"/>
  <c r="GA191" i="3" s="1"/>
  <c r="FZ192" i="3"/>
  <c r="FZ191" i="3" s="1"/>
  <c r="FY192" i="3"/>
  <c r="FY191" i="3" s="1"/>
  <c r="FX192" i="3"/>
  <c r="FX191" i="3" s="1"/>
  <c r="GC190" i="3"/>
  <c r="GB190" i="3"/>
  <c r="GD188" i="3"/>
  <c r="GD187" i="3"/>
  <c r="GD186" i="3"/>
  <c r="FY184" i="3"/>
  <c r="FY183" i="3" s="1"/>
  <c r="GA184" i="3"/>
  <c r="GA183" i="3" s="1"/>
  <c r="FZ184" i="3"/>
  <c r="FZ183" i="3" s="1"/>
  <c r="GC182" i="3"/>
  <c r="GB182" i="3"/>
  <c r="FY180" i="3"/>
  <c r="GA180" i="3"/>
  <c r="FZ180" i="3"/>
  <c r="GC179" i="3"/>
  <c r="GB179" i="3"/>
  <c r="GD173" i="3"/>
  <c r="GA171" i="3"/>
  <c r="FZ171" i="3"/>
  <c r="GC167" i="3"/>
  <c r="GC166" i="3" s="1"/>
  <c r="GB167" i="3"/>
  <c r="GB166" i="3" s="1"/>
  <c r="GA166" i="3"/>
  <c r="FZ166" i="3"/>
  <c r="FY166" i="3"/>
  <c r="FX166" i="3"/>
  <c r="GC165" i="3"/>
  <c r="GB165" i="3"/>
  <c r="GD164" i="3"/>
  <c r="FY162" i="3"/>
  <c r="GD163" i="3"/>
  <c r="GA162" i="3"/>
  <c r="FZ162" i="3"/>
  <c r="GC161" i="3"/>
  <c r="GB161" i="3"/>
  <c r="GA159" i="3"/>
  <c r="FZ159" i="3"/>
  <c r="GC158" i="3"/>
  <c r="GB158" i="3"/>
  <c r="FY149" i="3"/>
  <c r="GA149" i="3"/>
  <c r="FZ149" i="3"/>
  <c r="GC147" i="3"/>
  <c r="GB147" i="3"/>
  <c r="FY145" i="3"/>
  <c r="FX145" i="3"/>
  <c r="GA145" i="3"/>
  <c r="FZ145" i="3"/>
  <c r="GC144" i="3"/>
  <c r="GB144" i="3"/>
  <c r="GA142" i="3"/>
  <c r="FZ142" i="3"/>
  <c r="FY142" i="3"/>
  <c r="GC140" i="3"/>
  <c r="GB140" i="3"/>
  <c r="GA138" i="3"/>
  <c r="FZ138" i="3"/>
  <c r="FY138" i="3"/>
  <c r="GC136" i="3"/>
  <c r="GB136" i="3"/>
  <c r="GC135" i="3"/>
  <c r="GB135" i="3"/>
  <c r="GC134" i="3"/>
  <c r="GB134" i="3"/>
  <c r="FY132" i="3"/>
  <c r="FX132" i="3"/>
  <c r="GA132" i="3"/>
  <c r="FZ132" i="3"/>
  <c r="GC131" i="3"/>
  <c r="GB131" i="3"/>
  <c r="GA129" i="3"/>
  <c r="FZ129" i="3"/>
  <c r="FX129" i="3"/>
  <c r="GC128" i="3"/>
  <c r="GB128" i="3"/>
  <c r="FY126" i="3"/>
  <c r="GA126" i="3"/>
  <c r="FZ126" i="3"/>
  <c r="GC124" i="3"/>
  <c r="GB124" i="3"/>
  <c r="FY122" i="3"/>
  <c r="GA122" i="3"/>
  <c r="FZ122" i="3"/>
  <c r="GC119" i="3"/>
  <c r="GC118" i="3" s="1"/>
  <c r="GB119" i="3"/>
  <c r="GB118" i="3" s="1"/>
  <c r="GA118" i="3"/>
  <c r="FZ118" i="3"/>
  <c r="FY118" i="3"/>
  <c r="FX118" i="3"/>
  <c r="GC117" i="3"/>
  <c r="GB117" i="3"/>
  <c r="GA115" i="3"/>
  <c r="FZ115" i="3"/>
  <c r="FY115" i="3"/>
  <c r="GC113" i="3"/>
  <c r="GB113" i="3"/>
  <c r="GD111" i="3"/>
  <c r="GD110" i="3"/>
  <c r="GD109" i="3"/>
  <c r="GD108" i="3"/>
  <c r="GA106" i="3"/>
  <c r="GA105" i="3" s="1"/>
  <c r="FZ106" i="3"/>
  <c r="FZ105" i="3" s="1"/>
  <c r="FY106" i="3"/>
  <c r="FY105" i="3" s="1"/>
  <c r="GC104" i="3"/>
  <c r="GB104" i="3"/>
  <c r="GD102" i="3"/>
  <c r="GD100" i="3"/>
  <c r="GA99" i="3"/>
  <c r="FZ99" i="3"/>
  <c r="FY99" i="3"/>
  <c r="FX99" i="3"/>
  <c r="GC98" i="3"/>
  <c r="GB98" i="3"/>
  <c r="GE96" i="3"/>
  <c r="GA95" i="3"/>
  <c r="FZ95" i="3"/>
  <c r="FY95" i="3"/>
  <c r="FX95" i="3"/>
  <c r="GC93" i="3"/>
  <c r="GB93" i="3"/>
  <c r="GD92" i="3"/>
  <c r="GA91" i="3"/>
  <c r="FZ91" i="3"/>
  <c r="FY91" i="3"/>
  <c r="FX91" i="3"/>
  <c r="GC90" i="3"/>
  <c r="GB90" i="3"/>
  <c r="GE89" i="3"/>
  <c r="GE88" i="3"/>
  <c r="GE83" i="3"/>
  <c r="GE82" i="3"/>
  <c r="GA73" i="3"/>
  <c r="FZ73" i="3"/>
  <c r="FY73" i="3"/>
  <c r="FX73" i="3"/>
  <c r="GC70" i="3"/>
  <c r="GC69" i="3" s="1"/>
  <c r="GB70" i="3"/>
  <c r="GB69" i="3" s="1"/>
  <c r="GA69" i="3"/>
  <c r="FZ69" i="3"/>
  <c r="FY69" i="3"/>
  <c r="FX69" i="3"/>
  <c r="GC68" i="3"/>
  <c r="GB68" i="3"/>
  <c r="GA66" i="3"/>
  <c r="FZ66" i="3"/>
  <c r="FY66" i="3"/>
  <c r="FX66" i="3"/>
  <c r="GA62" i="3"/>
  <c r="FZ62" i="3"/>
  <c r="FY62" i="3"/>
  <c r="FX62" i="3"/>
  <c r="GC61" i="3"/>
  <c r="GB61" i="3"/>
  <c r="GA59" i="3"/>
  <c r="FZ59" i="3"/>
  <c r="FY59" i="3"/>
  <c r="FX59" i="3"/>
  <c r="GC58" i="3"/>
  <c r="GB58" i="3"/>
  <c r="GE57" i="3"/>
  <c r="GE56" i="3"/>
  <c r="GE55" i="3"/>
  <c r="GE53" i="3"/>
  <c r="GE52" i="3"/>
  <c r="GA51" i="3"/>
  <c r="FZ51" i="3"/>
  <c r="FY51" i="3"/>
  <c r="FX51" i="3"/>
  <c r="GC49" i="3"/>
  <c r="GB49" i="3"/>
  <c r="GD46" i="3"/>
  <c r="GA45" i="3"/>
  <c r="FZ45" i="3"/>
  <c r="FY45" i="3"/>
  <c r="FX45" i="3"/>
  <c r="GA44" i="3"/>
  <c r="FZ44" i="3"/>
  <c r="FY44" i="3"/>
  <c r="FX44" i="3"/>
  <c r="GC42" i="3"/>
  <c r="GC41" i="3" s="1"/>
  <c r="GC40" i="3" s="1"/>
  <c r="GB42" i="3"/>
  <c r="GB41" i="3" s="1"/>
  <c r="GB40" i="3" s="1"/>
  <c r="GA41" i="3"/>
  <c r="GA40" i="3" s="1"/>
  <c r="FZ41" i="3"/>
  <c r="FZ40" i="3" s="1"/>
  <c r="FY41" i="3"/>
  <c r="FY40" i="3" s="1"/>
  <c r="FX41" i="3"/>
  <c r="FX40" i="3" s="1"/>
  <c r="GC38" i="3"/>
  <c r="GB38" i="3"/>
  <c r="GA32" i="3"/>
  <c r="FZ32" i="3"/>
  <c r="FY32" i="3"/>
  <c r="FX32" i="3"/>
  <c r="GC31" i="3"/>
  <c r="GB31" i="3"/>
  <c r="GE30" i="3"/>
  <c r="GA29" i="3"/>
  <c r="FZ29" i="3"/>
  <c r="FY29" i="3"/>
  <c r="FX29" i="3"/>
  <c r="GA28" i="3"/>
  <c r="FZ28" i="3"/>
  <c r="FY28" i="3"/>
  <c r="FX28" i="3"/>
  <c r="GC27" i="3"/>
  <c r="GB27" i="3"/>
  <c r="GD26" i="3"/>
  <c r="GA25" i="3"/>
  <c r="FZ25" i="3"/>
  <c r="FY25" i="3"/>
  <c r="FX25" i="3"/>
  <c r="GA21" i="3"/>
  <c r="FZ21" i="3"/>
  <c r="FY21" i="3"/>
  <c r="FX21" i="3"/>
  <c r="GA20" i="3"/>
  <c r="FZ20" i="3"/>
  <c r="FY20" i="3"/>
  <c r="FX20" i="3"/>
  <c r="GC19" i="3"/>
  <c r="GB19" i="3"/>
  <c r="GE18" i="3"/>
  <c r="GA17" i="3"/>
  <c r="FZ17" i="3"/>
  <c r="FY17" i="3"/>
  <c r="FX17" i="3"/>
  <c r="GC16" i="3"/>
  <c r="GB16" i="3"/>
  <c r="GD13" i="3"/>
  <c r="GA10" i="3"/>
  <c r="FZ10" i="3"/>
  <c r="FY10" i="3"/>
  <c r="FX10" i="3"/>
  <c r="FO199" i="3"/>
  <c r="FN199" i="3"/>
  <c r="FM199" i="3"/>
  <c r="FL199" i="3"/>
  <c r="FQ194" i="3"/>
  <c r="FP194" i="3"/>
  <c r="FQ193" i="3"/>
  <c r="FP193" i="3"/>
  <c r="FO192" i="3"/>
  <c r="FN192" i="3"/>
  <c r="FM192" i="3"/>
  <c r="FM191" i="3" s="1"/>
  <c r="FL192" i="3"/>
  <c r="FL191" i="3" s="1"/>
  <c r="FO191" i="3"/>
  <c r="FN191" i="3"/>
  <c r="FQ190" i="3"/>
  <c r="FP190" i="3"/>
  <c r="FS188" i="3"/>
  <c r="FR188" i="3"/>
  <c r="FS186" i="3"/>
  <c r="FR186" i="3"/>
  <c r="FO184" i="3"/>
  <c r="FO183" i="3" s="1"/>
  <c r="FN184" i="3"/>
  <c r="FN183" i="3" s="1"/>
  <c r="FS185" i="3"/>
  <c r="FQ182" i="3"/>
  <c r="FP182" i="3"/>
  <c r="FO180" i="3"/>
  <c r="FN180" i="3"/>
  <c r="FS181" i="3"/>
  <c r="FL180" i="3"/>
  <c r="FQ179" i="3"/>
  <c r="FP179" i="3"/>
  <c r="FS175" i="3"/>
  <c r="FR175" i="3"/>
  <c r="FS173" i="3"/>
  <c r="FR173" i="3"/>
  <c r="FR172" i="3"/>
  <c r="FO171" i="3"/>
  <c r="FN171" i="3"/>
  <c r="FQ167" i="3"/>
  <c r="FQ166" i="3" s="1"/>
  <c r="FP167" i="3"/>
  <c r="FP166" i="3" s="1"/>
  <c r="FO166" i="3"/>
  <c r="FN166" i="3"/>
  <c r="FM166" i="3"/>
  <c r="FL166" i="3"/>
  <c r="FQ165" i="3"/>
  <c r="FP165" i="3"/>
  <c r="FS164" i="3"/>
  <c r="FO162" i="3"/>
  <c r="FN162" i="3"/>
  <c r="FS163" i="3"/>
  <c r="FQ161" i="3"/>
  <c r="FP161" i="3"/>
  <c r="FR160" i="3"/>
  <c r="FO159" i="3"/>
  <c r="FN159" i="3"/>
  <c r="FQ158" i="3"/>
  <c r="FP158" i="3"/>
  <c r="FR157" i="3"/>
  <c r="FR156" i="3"/>
  <c r="FS155" i="3"/>
  <c r="FR155" i="3"/>
  <c r="FS154" i="3"/>
  <c r="FR154" i="3"/>
  <c r="FR153" i="3"/>
  <c r="FS152" i="3"/>
  <c r="FR152" i="3"/>
  <c r="FO149" i="3"/>
  <c r="FN149" i="3"/>
  <c r="FS150" i="3"/>
  <c r="FR150" i="3"/>
  <c r="FQ147" i="3"/>
  <c r="FP147" i="3"/>
  <c r="FO145" i="3"/>
  <c r="FN145" i="3"/>
  <c r="FS146" i="3"/>
  <c r="FQ144" i="3"/>
  <c r="FP144" i="3"/>
  <c r="FR143" i="3"/>
  <c r="FO142" i="3"/>
  <c r="FN142" i="3"/>
  <c r="FQ140" i="3"/>
  <c r="FP140" i="3"/>
  <c r="FS139" i="3"/>
  <c r="FR139" i="3"/>
  <c r="FO138" i="3"/>
  <c r="FN138" i="3"/>
  <c r="FQ136" i="3"/>
  <c r="FP136" i="3"/>
  <c r="FQ135" i="3"/>
  <c r="FP135" i="3"/>
  <c r="FQ134" i="3"/>
  <c r="FP134" i="3"/>
  <c r="FO132" i="3"/>
  <c r="FN132" i="3"/>
  <c r="FR133" i="3"/>
  <c r="FQ131" i="3"/>
  <c r="FP131" i="3"/>
  <c r="FS130" i="3"/>
  <c r="FO129" i="3"/>
  <c r="FN129" i="3"/>
  <c r="FQ128" i="3"/>
  <c r="FP128" i="3"/>
  <c r="FS127" i="3"/>
  <c r="FO126" i="3"/>
  <c r="FN126" i="3"/>
  <c r="FM126" i="3"/>
  <c r="FL126" i="3"/>
  <c r="FQ124" i="3"/>
  <c r="FP124" i="3"/>
  <c r="FS123" i="3"/>
  <c r="FR123" i="3"/>
  <c r="FO122" i="3"/>
  <c r="FN122" i="3"/>
  <c r="FM122" i="3"/>
  <c r="FL122" i="3"/>
  <c r="FQ119" i="3"/>
  <c r="FQ118" i="3" s="1"/>
  <c r="FP119" i="3"/>
  <c r="FP118" i="3" s="1"/>
  <c r="FO118" i="3"/>
  <c r="FN118" i="3"/>
  <c r="FM118" i="3"/>
  <c r="FL118" i="3"/>
  <c r="FQ117" i="3"/>
  <c r="FP117" i="3"/>
  <c r="FS116" i="3"/>
  <c r="FO115" i="3"/>
  <c r="FN115" i="3"/>
  <c r="FM115" i="3"/>
  <c r="FL115" i="3"/>
  <c r="FQ113" i="3"/>
  <c r="FP113" i="3"/>
  <c r="FS111" i="3"/>
  <c r="FS110" i="3"/>
  <c r="FS109" i="3"/>
  <c r="FS108" i="3"/>
  <c r="FS107" i="3"/>
  <c r="FO106" i="3"/>
  <c r="FN106" i="3"/>
  <c r="FM106" i="3"/>
  <c r="FL106" i="3"/>
  <c r="FO105" i="3"/>
  <c r="FN105" i="3"/>
  <c r="FM105" i="3"/>
  <c r="FL105" i="3"/>
  <c r="FQ104" i="3"/>
  <c r="FP104" i="3"/>
  <c r="FS103" i="3"/>
  <c r="FS102" i="3"/>
  <c r="FS101" i="3"/>
  <c r="FS100" i="3"/>
  <c r="FO99" i="3"/>
  <c r="FN99" i="3"/>
  <c r="FM99" i="3"/>
  <c r="FL99" i="3"/>
  <c r="FQ98" i="3"/>
  <c r="FP98" i="3"/>
  <c r="FS96" i="3"/>
  <c r="FO95" i="3"/>
  <c r="FN95" i="3"/>
  <c r="FM95" i="3"/>
  <c r="FL95" i="3"/>
  <c r="FQ93" i="3"/>
  <c r="FP93" i="3"/>
  <c r="FS92" i="3"/>
  <c r="FO91" i="3"/>
  <c r="FN91" i="3"/>
  <c r="FM91" i="3"/>
  <c r="FL91" i="3"/>
  <c r="FQ90" i="3"/>
  <c r="FP90" i="3"/>
  <c r="FS89" i="3"/>
  <c r="FS88" i="3"/>
  <c r="FS83" i="3"/>
  <c r="FS82" i="3"/>
  <c r="FS81" i="3"/>
  <c r="FS80" i="3"/>
  <c r="FS79" i="3"/>
  <c r="FS77" i="3"/>
  <c r="FS76" i="3"/>
  <c r="FO73" i="3"/>
  <c r="FN73" i="3"/>
  <c r="FM73" i="3"/>
  <c r="FL73" i="3"/>
  <c r="FQ70" i="3"/>
  <c r="FQ69" i="3" s="1"/>
  <c r="FP70" i="3"/>
  <c r="FP69" i="3" s="1"/>
  <c r="FO69" i="3"/>
  <c r="FN69" i="3"/>
  <c r="FM69" i="3"/>
  <c r="FL69" i="3"/>
  <c r="FQ68" i="3"/>
  <c r="FP68" i="3"/>
  <c r="FO66" i="3"/>
  <c r="FN66" i="3"/>
  <c r="FS67" i="3"/>
  <c r="FS63" i="3"/>
  <c r="FO62" i="3"/>
  <c r="FN62" i="3"/>
  <c r="FM62" i="3"/>
  <c r="FL62" i="3"/>
  <c r="FQ61" i="3"/>
  <c r="FP61" i="3"/>
  <c r="FS60" i="3"/>
  <c r="FO59" i="3"/>
  <c r="FN59" i="3"/>
  <c r="FM59" i="3"/>
  <c r="FL59" i="3"/>
  <c r="FQ58" i="3"/>
  <c r="FP58" i="3"/>
  <c r="FS57" i="3"/>
  <c r="FS55" i="3"/>
  <c r="FS53" i="3"/>
  <c r="FS52" i="3"/>
  <c r="FO51" i="3"/>
  <c r="FN51" i="3"/>
  <c r="FM51" i="3"/>
  <c r="FL51" i="3"/>
  <c r="FQ49" i="3"/>
  <c r="FP49" i="3"/>
  <c r="FS47" i="3"/>
  <c r="FS46" i="3"/>
  <c r="FO45" i="3"/>
  <c r="FN45" i="3"/>
  <c r="FM45" i="3"/>
  <c r="FL45" i="3"/>
  <c r="FO44" i="3"/>
  <c r="FN44" i="3"/>
  <c r="FM44" i="3"/>
  <c r="FL44" i="3"/>
  <c r="FQ42" i="3"/>
  <c r="FQ41" i="3" s="1"/>
  <c r="FQ40" i="3" s="1"/>
  <c r="FP42" i="3"/>
  <c r="FP41" i="3" s="1"/>
  <c r="FP40" i="3" s="1"/>
  <c r="FO41" i="3"/>
  <c r="FN41" i="3"/>
  <c r="FN40" i="3" s="1"/>
  <c r="FM41" i="3"/>
  <c r="FM40" i="3" s="1"/>
  <c r="FL41" i="3"/>
  <c r="FL40" i="3" s="1"/>
  <c r="FO40" i="3"/>
  <c r="FQ38" i="3"/>
  <c r="FP38" i="3"/>
  <c r="FO32" i="3"/>
  <c r="FN32" i="3"/>
  <c r="FM32" i="3"/>
  <c r="FL32" i="3"/>
  <c r="FQ31" i="3"/>
  <c r="FP31" i="3"/>
  <c r="FN29" i="3"/>
  <c r="FN28" i="3" s="1"/>
  <c r="FS30" i="3"/>
  <c r="FL29" i="3"/>
  <c r="FL28" i="3" s="1"/>
  <c r="FO29" i="3"/>
  <c r="FO28" i="3" s="1"/>
  <c r="FQ27" i="3"/>
  <c r="FP27" i="3"/>
  <c r="FR26" i="3"/>
  <c r="FO25" i="3"/>
  <c r="FN25" i="3"/>
  <c r="FM25" i="3"/>
  <c r="FL25" i="3"/>
  <c r="FN21" i="3"/>
  <c r="FL21" i="3"/>
  <c r="FO21" i="3"/>
  <c r="FQ19" i="3"/>
  <c r="FP19" i="3"/>
  <c r="FS18" i="3"/>
  <c r="FO17" i="3"/>
  <c r="FN17" i="3"/>
  <c r="FM17" i="3"/>
  <c r="FL17" i="3"/>
  <c r="FQ16" i="3"/>
  <c r="FP16" i="3"/>
  <c r="FR15" i="3"/>
  <c r="FR13" i="3"/>
  <c r="FR12" i="3"/>
  <c r="FR11" i="3"/>
  <c r="FO10" i="3"/>
  <c r="FN10" i="3"/>
  <c r="FM10" i="3"/>
  <c r="FL10" i="3"/>
  <c r="FC199" i="3"/>
  <c r="FB199" i="3"/>
  <c r="FA199" i="3"/>
  <c r="EZ199" i="3"/>
  <c r="FE194" i="3"/>
  <c r="FD194" i="3"/>
  <c r="FE193" i="3"/>
  <c r="FD193" i="3"/>
  <c r="FC192" i="3"/>
  <c r="FC191" i="3" s="1"/>
  <c r="FB192" i="3"/>
  <c r="FB191" i="3" s="1"/>
  <c r="FA192" i="3"/>
  <c r="FA191" i="3" s="1"/>
  <c r="EZ192" i="3"/>
  <c r="EZ191" i="3" s="1"/>
  <c r="FE190" i="3"/>
  <c r="FD190" i="3"/>
  <c r="FF189" i="3"/>
  <c r="FG188" i="3"/>
  <c r="FG187" i="3"/>
  <c r="FF187" i="3"/>
  <c r="FG185" i="3"/>
  <c r="FC184" i="3"/>
  <c r="FC183" i="3" s="1"/>
  <c r="FB184" i="3"/>
  <c r="FB183" i="3" s="1"/>
  <c r="FA184" i="3"/>
  <c r="FA183" i="3" s="1"/>
  <c r="FE182" i="3"/>
  <c r="FD182" i="3"/>
  <c r="EZ180" i="3"/>
  <c r="FC180" i="3"/>
  <c r="FB180" i="3"/>
  <c r="FA180" i="3"/>
  <c r="FE179" i="3"/>
  <c r="FD179" i="3"/>
  <c r="FD173" i="3"/>
  <c r="GN173" i="3" s="1"/>
  <c r="FB171" i="3"/>
  <c r="FG172" i="3"/>
  <c r="FD172" i="3"/>
  <c r="GN172" i="3" s="1"/>
  <c r="FC171" i="3"/>
  <c r="FE167" i="3"/>
  <c r="GO167" i="3" s="1"/>
  <c r="FD167" i="3"/>
  <c r="GN167" i="3" s="1"/>
  <c r="FC166" i="3"/>
  <c r="FB166" i="3"/>
  <c r="FA166" i="3"/>
  <c r="EZ166" i="3"/>
  <c r="FE165" i="3"/>
  <c r="FD165" i="3"/>
  <c r="FF164" i="3"/>
  <c r="FC162" i="3"/>
  <c r="FB162" i="3"/>
  <c r="FA162" i="3"/>
  <c r="FE161" i="3"/>
  <c r="FD161" i="3"/>
  <c r="FB159" i="3"/>
  <c r="EZ159" i="3"/>
  <c r="FC159" i="3"/>
  <c r="FE158" i="3"/>
  <c r="FD158" i="3"/>
  <c r="FG157" i="3"/>
  <c r="FF157" i="3"/>
  <c r="FF156" i="3"/>
  <c r="FG155" i="3"/>
  <c r="FF155" i="3"/>
  <c r="FG153" i="3"/>
  <c r="FF153" i="3"/>
  <c r="FF152" i="3"/>
  <c r="FG150" i="3"/>
  <c r="FC149" i="3"/>
  <c r="FB149" i="3"/>
  <c r="FA149" i="3"/>
  <c r="EZ149" i="3"/>
  <c r="FE147" i="3"/>
  <c r="FD147" i="3"/>
  <c r="FG146" i="3"/>
  <c r="FC145" i="3"/>
  <c r="FB145" i="3"/>
  <c r="FA145" i="3"/>
  <c r="EZ145" i="3"/>
  <c r="FE144" i="3"/>
  <c r="FD144" i="3"/>
  <c r="FG143" i="3"/>
  <c r="FF143" i="3"/>
  <c r="FC142" i="3"/>
  <c r="FB142" i="3"/>
  <c r="FA142" i="3"/>
  <c r="EZ142" i="3"/>
  <c r="FE140" i="3"/>
  <c r="FD140" i="3"/>
  <c r="FC138" i="3"/>
  <c r="FB138" i="3"/>
  <c r="FA138" i="3"/>
  <c r="EZ138" i="3"/>
  <c r="FE136" i="3"/>
  <c r="FD136" i="3"/>
  <c r="FE135" i="3"/>
  <c r="FD135" i="3"/>
  <c r="FE134" i="3"/>
  <c r="FD134" i="3"/>
  <c r="FG133" i="3"/>
  <c r="FF133" i="3"/>
  <c r="FC132" i="3"/>
  <c r="FB132" i="3"/>
  <c r="FA132" i="3"/>
  <c r="EZ132" i="3"/>
  <c r="FE131" i="3"/>
  <c r="FD131" i="3"/>
  <c r="FC129" i="3"/>
  <c r="FB129" i="3"/>
  <c r="FA129" i="3"/>
  <c r="EZ129" i="3"/>
  <c r="FE128" i="3"/>
  <c r="FD128" i="3"/>
  <c r="FG127" i="3"/>
  <c r="FF127" i="3"/>
  <c r="FC126" i="3"/>
  <c r="FB126" i="3"/>
  <c r="FA126" i="3"/>
  <c r="EZ126" i="3"/>
  <c r="FE124" i="3"/>
  <c r="FD124" i="3"/>
  <c r="FC122" i="3"/>
  <c r="FB122" i="3"/>
  <c r="FA122" i="3"/>
  <c r="EZ122" i="3"/>
  <c r="FE119" i="3"/>
  <c r="GO119" i="3" s="1"/>
  <c r="FD119" i="3"/>
  <c r="GN119" i="3" s="1"/>
  <c r="FC118" i="3"/>
  <c r="FB118" i="3"/>
  <c r="FA118" i="3"/>
  <c r="EZ118" i="3"/>
  <c r="FE117" i="3"/>
  <c r="FD117" i="3"/>
  <c r="FC115" i="3"/>
  <c r="FB115" i="3"/>
  <c r="FA115" i="3"/>
  <c r="EZ115" i="3"/>
  <c r="FE113" i="3"/>
  <c r="FD113" i="3"/>
  <c r="FG111" i="3"/>
  <c r="FF111" i="3"/>
  <c r="FG110" i="3"/>
  <c r="FG109" i="3"/>
  <c r="FF109" i="3"/>
  <c r="FF108" i="3"/>
  <c r="FF107" i="3"/>
  <c r="FC106" i="3"/>
  <c r="FB106" i="3"/>
  <c r="FB105" i="3" s="1"/>
  <c r="FA106" i="3"/>
  <c r="FA105" i="3" s="1"/>
  <c r="EZ106" i="3"/>
  <c r="EZ105" i="3" s="1"/>
  <c r="FC105" i="3"/>
  <c r="FE104" i="3"/>
  <c r="FD104" i="3"/>
  <c r="FC99" i="3"/>
  <c r="FB99" i="3"/>
  <c r="FA99" i="3"/>
  <c r="EZ99" i="3"/>
  <c r="FE98" i="3"/>
  <c r="FD98" i="3"/>
  <c r="FC95" i="3"/>
  <c r="FB95" i="3"/>
  <c r="FA95" i="3"/>
  <c r="EZ95" i="3"/>
  <c r="FE93" i="3"/>
  <c r="FD93" i="3"/>
  <c r="FC91" i="3"/>
  <c r="FB91" i="3"/>
  <c r="FA91" i="3"/>
  <c r="EZ91" i="3"/>
  <c r="FE90" i="3"/>
  <c r="FD90" i="3"/>
  <c r="FG89" i="3"/>
  <c r="FF89" i="3"/>
  <c r="FG88" i="3"/>
  <c r="FG83" i="3"/>
  <c r="FF83" i="3"/>
  <c r="FF82" i="3"/>
  <c r="FF81" i="3"/>
  <c r="FF79" i="3"/>
  <c r="FF78" i="3"/>
  <c r="FF77" i="3"/>
  <c r="FF74" i="3"/>
  <c r="FC73" i="3"/>
  <c r="FB73" i="3"/>
  <c r="FA73" i="3"/>
  <c r="EZ73" i="3"/>
  <c r="FE70" i="3"/>
  <c r="FE69" i="3" s="1"/>
  <c r="FD70" i="3"/>
  <c r="FD69" i="3" s="1"/>
  <c r="FC69" i="3"/>
  <c r="FB69" i="3"/>
  <c r="FA69" i="3"/>
  <c r="EZ69" i="3"/>
  <c r="FE68" i="3"/>
  <c r="FD68" i="3"/>
  <c r="FG67" i="3"/>
  <c r="FF67" i="3"/>
  <c r="FC66" i="3"/>
  <c r="FB66" i="3"/>
  <c r="FA66" i="3"/>
  <c r="EZ66" i="3"/>
  <c r="FF63" i="3"/>
  <c r="FC62" i="3"/>
  <c r="FB62" i="3"/>
  <c r="FA62" i="3"/>
  <c r="EZ62" i="3"/>
  <c r="FE61" i="3"/>
  <c r="FD61" i="3"/>
  <c r="FC59" i="3"/>
  <c r="FB59" i="3"/>
  <c r="FA59" i="3"/>
  <c r="EZ59" i="3"/>
  <c r="FE58" i="3"/>
  <c r="FD58" i="3"/>
  <c r="FG57" i="3"/>
  <c r="FF57" i="3"/>
  <c r="FG56" i="3"/>
  <c r="FF56" i="3"/>
  <c r="FG55" i="3"/>
  <c r="FG53" i="3"/>
  <c r="FF53" i="3"/>
  <c r="FF52" i="3"/>
  <c r="FC51" i="3"/>
  <c r="FB51" i="3"/>
  <c r="FA51" i="3"/>
  <c r="EZ51" i="3"/>
  <c r="FE49" i="3"/>
  <c r="FD49" i="3"/>
  <c r="FC45" i="3"/>
  <c r="FB45" i="3"/>
  <c r="FB44" i="3" s="1"/>
  <c r="FA45" i="3"/>
  <c r="EZ45" i="3"/>
  <c r="EZ44" i="3" s="1"/>
  <c r="FC44" i="3"/>
  <c r="FA44" i="3"/>
  <c r="FE42" i="3"/>
  <c r="FE41" i="3" s="1"/>
  <c r="FE40" i="3" s="1"/>
  <c r="FD42" i="3"/>
  <c r="FD41" i="3" s="1"/>
  <c r="FD40" i="3" s="1"/>
  <c r="FC41" i="3"/>
  <c r="FC40" i="3" s="1"/>
  <c r="FB41" i="3"/>
  <c r="FB40" i="3" s="1"/>
  <c r="FA41" i="3"/>
  <c r="FA40" i="3" s="1"/>
  <c r="EZ41" i="3"/>
  <c r="EZ40" i="3" s="1"/>
  <c r="FE38" i="3"/>
  <c r="FD38" i="3"/>
  <c r="FC32" i="3"/>
  <c r="FB32" i="3"/>
  <c r="FA32" i="3"/>
  <c r="EZ32" i="3"/>
  <c r="FE31" i="3"/>
  <c r="FD31" i="3"/>
  <c r="FG30" i="3"/>
  <c r="FC29" i="3"/>
  <c r="FC28" i="3" s="1"/>
  <c r="FB29" i="3"/>
  <c r="FA29" i="3"/>
  <c r="FA28" i="3" s="1"/>
  <c r="EZ29" i="3"/>
  <c r="FB28" i="3"/>
  <c r="EZ28" i="3"/>
  <c r="FE27" i="3"/>
  <c r="FD27" i="3"/>
  <c r="FC25" i="3"/>
  <c r="FB25" i="3"/>
  <c r="FA25" i="3"/>
  <c r="EZ25" i="3"/>
  <c r="FC21" i="3"/>
  <c r="FB21" i="3"/>
  <c r="FA21" i="3"/>
  <c r="EZ21" i="3"/>
  <c r="FC20" i="3"/>
  <c r="FB20" i="3"/>
  <c r="FA20" i="3"/>
  <c r="EZ20" i="3"/>
  <c r="FE19" i="3"/>
  <c r="FD19" i="3"/>
  <c r="FG18" i="3"/>
  <c r="FF18" i="3"/>
  <c r="FC17" i="3"/>
  <c r="FB17" i="3"/>
  <c r="FA17" i="3"/>
  <c r="EZ17" i="3"/>
  <c r="FE16" i="3"/>
  <c r="FD16" i="3"/>
  <c r="FC10" i="3"/>
  <c r="FB10" i="3"/>
  <c r="FA10" i="3"/>
  <c r="EZ10" i="3"/>
  <c r="ES194" i="3"/>
  <c r="ER194" i="3"/>
  <c r="ES193" i="3"/>
  <c r="ER193" i="3"/>
  <c r="EQ192" i="3"/>
  <c r="EQ191" i="3" s="1"/>
  <c r="EP192" i="3"/>
  <c r="EO192" i="3"/>
  <c r="EN192" i="3"/>
  <c r="EN191" i="3" s="1"/>
  <c r="EP191" i="3"/>
  <c r="EO191" i="3"/>
  <c r="ES190" i="3"/>
  <c r="ER190" i="3"/>
  <c r="EQ184" i="3"/>
  <c r="EQ183" i="3" s="1"/>
  <c r="EP184" i="3"/>
  <c r="EP183" i="3" s="1"/>
  <c r="EN184" i="3"/>
  <c r="EN183" i="3" s="1"/>
  <c r="ES182" i="3"/>
  <c r="ER182" i="3"/>
  <c r="EQ180" i="3"/>
  <c r="EP180" i="3"/>
  <c r="EN180" i="3"/>
  <c r="ES179" i="3"/>
  <c r="ER179" i="3"/>
  <c r="EQ171" i="3"/>
  <c r="EP171" i="3"/>
  <c r="ES166" i="3"/>
  <c r="ER166" i="3"/>
  <c r="EQ166" i="3"/>
  <c r="EP166" i="3"/>
  <c r="EO166" i="3"/>
  <c r="EN166" i="3"/>
  <c r="ES165" i="3"/>
  <c r="ER165" i="3"/>
  <c r="EQ162" i="3"/>
  <c r="EP162" i="3"/>
  <c r="EN162" i="3"/>
  <c r="ES161" i="3"/>
  <c r="ER161" i="3"/>
  <c r="EQ159" i="3"/>
  <c r="EP159" i="3"/>
  <c r="ES158" i="3"/>
  <c r="ER158" i="3"/>
  <c r="EQ149" i="3"/>
  <c r="EP149" i="3"/>
  <c r="EN149" i="3"/>
  <c r="ES147" i="3"/>
  <c r="ER147" i="3"/>
  <c r="EP145" i="3"/>
  <c r="EN145" i="3"/>
  <c r="EQ145" i="3"/>
  <c r="ES144" i="3"/>
  <c r="ER144" i="3"/>
  <c r="EQ142" i="3"/>
  <c r="EP142" i="3"/>
  <c r="EO142" i="3"/>
  <c r="ES140" i="3"/>
  <c r="ER140" i="3"/>
  <c r="EQ138" i="3"/>
  <c r="EP138" i="3"/>
  <c r="ES136" i="3"/>
  <c r="ER136" i="3"/>
  <c r="ES135" i="3"/>
  <c r="ER135" i="3"/>
  <c r="ES134" i="3"/>
  <c r="ER134" i="3"/>
  <c r="EP132" i="3"/>
  <c r="EN132" i="3"/>
  <c r="EQ132" i="3"/>
  <c r="ES131" i="3"/>
  <c r="ER131" i="3"/>
  <c r="EQ129" i="3"/>
  <c r="EP129" i="3"/>
  <c r="EO129" i="3"/>
  <c r="ES128" i="3"/>
  <c r="ER128" i="3"/>
  <c r="EP126" i="3"/>
  <c r="EO126" i="3"/>
  <c r="EQ126" i="3"/>
  <c r="ES124" i="3"/>
  <c r="ER124" i="3"/>
  <c r="EP122" i="3"/>
  <c r="EN122" i="3"/>
  <c r="EQ122" i="3"/>
  <c r="ES118" i="3"/>
  <c r="ER118" i="3"/>
  <c r="EQ118" i="3"/>
  <c r="EP118" i="3"/>
  <c r="EO118" i="3"/>
  <c r="EN118" i="3"/>
  <c r="ES117" i="3"/>
  <c r="ER117" i="3"/>
  <c r="EQ115" i="3"/>
  <c r="EP115" i="3"/>
  <c r="EO115" i="3"/>
  <c r="ES113" i="3"/>
  <c r="ER113" i="3"/>
  <c r="EQ106" i="3"/>
  <c r="EQ105" i="3" s="1"/>
  <c r="EP106" i="3"/>
  <c r="EP105" i="3" s="1"/>
  <c r="EO106" i="3"/>
  <c r="EO105" i="3" s="1"/>
  <c r="ES104" i="3"/>
  <c r="ER104" i="3"/>
  <c r="EP99" i="3"/>
  <c r="EQ99" i="3"/>
  <c r="ES98" i="3"/>
  <c r="ER98" i="3"/>
  <c r="EQ95" i="3"/>
  <c r="EP95" i="3"/>
  <c r="EO95" i="3"/>
  <c r="ES93" i="3"/>
  <c r="ER93" i="3"/>
  <c r="EQ91" i="3"/>
  <c r="EP91" i="3"/>
  <c r="EO91" i="3"/>
  <c r="ES90" i="3"/>
  <c r="ER90" i="3"/>
  <c r="EP73" i="3"/>
  <c r="EN73" i="3"/>
  <c r="EQ73" i="3"/>
  <c r="ES70" i="3"/>
  <c r="ES69" i="3" s="1"/>
  <c r="ER70" i="3"/>
  <c r="ER69" i="3" s="1"/>
  <c r="EQ69" i="3"/>
  <c r="EP69" i="3"/>
  <c r="EO69" i="3"/>
  <c r="EN69" i="3"/>
  <c r="ES68" i="3"/>
  <c r="ER68" i="3"/>
  <c r="EQ66" i="3"/>
  <c r="EP66" i="3"/>
  <c r="EO66" i="3"/>
  <c r="EQ62" i="3"/>
  <c r="EP62" i="3"/>
  <c r="EO62" i="3"/>
  <c r="ES61" i="3"/>
  <c r="ER61" i="3"/>
  <c r="EP59" i="3"/>
  <c r="EQ59" i="3"/>
  <c r="ES58" i="3"/>
  <c r="ER58" i="3"/>
  <c r="EQ51" i="3"/>
  <c r="EP51" i="3"/>
  <c r="EO51" i="3"/>
  <c r="EN51" i="3"/>
  <c r="ES49" i="3"/>
  <c r="ER49" i="3"/>
  <c r="EQ45" i="3"/>
  <c r="EQ44" i="3" s="1"/>
  <c r="EP45" i="3"/>
  <c r="EO45" i="3"/>
  <c r="EO44" i="3" s="1"/>
  <c r="EN45" i="3"/>
  <c r="EN44" i="3" s="1"/>
  <c r="EP44" i="3"/>
  <c r="ES42" i="3"/>
  <c r="ES41" i="3" s="1"/>
  <c r="ES40" i="3" s="1"/>
  <c r="ER42" i="3"/>
  <c r="ER41" i="3" s="1"/>
  <c r="ER40" i="3" s="1"/>
  <c r="EQ41" i="3"/>
  <c r="EQ40" i="3" s="1"/>
  <c r="EP41" i="3"/>
  <c r="EP40" i="3" s="1"/>
  <c r="EO41" i="3"/>
  <c r="EO40" i="3" s="1"/>
  <c r="EN41" i="3"/>
  <c r="EN40" i="3" s="1"/>
  <c r="ES38" i="3"/>
  <c r="ER38" i="3"/>
  <c r="EP32" i="3"/>
  <c r="EQ32" i="3"/>
  <c r="EO32" i="3"/>
  <c r="EN32" i="3"/>
  <c r="ES31" i="3"/>
  <c r="ER31" i="3"/>
  <c r="EQ29" i="3"/>
  <c r="EQ28" i="3" s="1"/>
  <c r="EP29" i="3"/>
  <c r="EP28" i="3" s="1"/>
  <c r="ES27" i="3"/>
  <c r="ER27" i="3"/>
  <c r="EQ25" i="3"/>
  <c r="EP25" i="3"/>
  <c r="EQ21" i="3"/>
  <c r="EP21" i="3"/>
  <c r="ES19" i="3"/>
  <c r="ER19" i="3"/>
  <c r="EQ17" i="3"/>
  <c r="EP17" i="3"/>
  <c r="EO17" i="3"/>
  <c r="ES16" i="3"/>
  <c r="ER16" i="3"/>
  <c r="EQ10" i="3"/>
  <c r="EP10" i="3"/>
  <c r="EO10" i="3"/>
  <c r="EE199" i="3"/>
  <c r="ED199" i="3"/>
  <c r="EG194" i="3"/>
  <c r="EF194" i="3"/>
  <c r="EG193" i="3"/>
  <c r="EF193" i="3"/>
  <c r="EE192" i="3"/>
  <c r="EE191" i="3" s="1"/>
  <c r="ED192" i="3"/>
  <c r="ED191" i="3" s="1"/>
  <c r="EC192" i="3"/>
  <c r="EC191" i="3" s="1"/>
  <c r="EB192" i="3"/>
  <c r="EB191" i="3" s="1"/>
  <c r="EG190" i="3"/>
  <c r="EF190" i="3"/>
  <c r="EG182" i="3"/>
  <c r="EF182" i="3"/>
  <c r="ED180" i="3"/>
  <c r="EB180" i="3"/>
  <c r="EE180" i="3"/>
  <c r="EG179" i="3"/>
  <c r="EF179" i="3"/>
  <c r="ED171" i="3"/>
  <c r="EG166" i="3"/>
  <c r="EF166" i="3"/>
  <c r="EE166" i="3"/>
  <c r="ED166" i="3"/>
  <c r="EC166" i="3"/>
  <c r="EB166" i="3"/>
  <c r="EG165" i="3"/>
  <c r="EF165" i="3"/>
  <c r="ED162" i="3"/>
  <c r="EG161" i="3"/>
  <c r="EF161" i="3"/>
  <c r="EE159" i="3"/>
  <c r="ED159" i="3"/>
  <c r="EC159" i="3"/>
  <c r="EG158" i="3"/>
  <c r="EF158" i="3"/>
  <c r="ED149" i="3"/>
  <c r="EE149" i="3"/>
  <c r="EG147" i="3"/>
  <c r="EF147" i="3"/>
  <c r="ED145" i="3"/>
  <c r="EE145" i="3"/>
  <c r="EG144" i="3"/>
  <c r="EF144" i="3"/>
  <c r="EE142" i="3"/>
  <c r="ED142" i="3"/>
  <c r="EC142" i="3"/>
  <c r="EG140" i="3"/>
  <c r="EF140" i="3"/>
  <c r="EE138" i="3"/>
  <c r="ED138" i="3"/>
  <c r="EG136" i="3"/>
  <c r="EF136" i="3"/>
  <c r="EG135" i="3"/>
  <c r="EF135" i="3"/>
  <c r="EG134" i="3"/>
  <c r="EF134" i="3"/>
  <c r="ED132" i="3"/>
  <c r="EC132" i="3"/>
  <c r="EE132" i="3"/>
  <c r="EG131" i="3"/>
  <c r="EF131" i="3"/>
  <c r="EE129" i="3"/>
  <c r="ED129" i="3"/>
  <c r="EG128" i="3"/>
  <c r="EF128" i="3"/>
  <c r="ED126" i="3"/>
  <c r="EE126" i="3"/>
  <c r="EG124" i="3"/>
  <c r="EF124" i="3"/>
  <c r="ED122" i="3"/>
  <c r="EC122" i="3"/>
  <c r="EE122" i="3"/>
  <c r="EG118" i="3"/>
  <c r="EF118" i="3"/>
  <c r="EE118" i="3"/>
  <c r="ED118" i="3"/>
  <c r="EC118" i="3"/>
  <c r="EB118" i="3"/>
  <c r="EG117" i="3"/>
  <c r="EF117" i="3"/>
  <c r="EE115" i="3"/>
  <c r="ED115" i="3"/>
  <c r="EG113" i="3"/>
  <c r="EF113" i="3"/>
  <c r="ED106" i="3"/>
  <c r="ED105" i="3" s="1"/>
  <c r="EG104" i="3"/>
  <c r="EF104" i="3"/>
  <c r="ED99" i="3"/>
  <c r="EC99" i="3"/>
  <c r="EG98" i="3"/>
  <c r="EF98" i="3"/>
  <c r="EE95" i="3"/>
  <c r="ED95" i="3"/>
  <c r="EG93" i="3"/>
  <c r="EF93" i="3"/>
  <c r="EE91" i="3"/>
  <c r="ED91" i="3"/>
  <c r="EG90" i="3"/>
  <c r="EF90" i="3"/>
  <c r="ED73" i="3"/>
  <c r="EG70" i="3"/>
  <c r="EG69" i="3" s="1"/>
  <c r="EF70" i="3"/>
  <c r="EF69" i="3" s="1"/>
  <c r="EE69" i="3"/>
  <c r="ED69" i="3"/>
  <c r="EC69" i="3"/>
  <c r="EB69" i="3"/>
  <c r="EG68" i="3"/>
  <c r="EF68" i="3"/>
  <c r="ED66" i="3"/>
  <c r="EE66" i="3"/>
  <c r="EE62" i="3"/>
  <c r="ED62" i="3"/>
  <c r="EC62" i="3"/>
  <c r="EG61" i="3"/>
  <c r="EF61" i="3"/>
  <c r="EE59" i="3"/>
  <c r="ED59" i="3"/>
  <c r="EG58" i="3"/>
  <c r="EF58" i="3"/>
  <c r="EE51" i="3"/>
  <c r="EG49" i="3"/>
  <c r="EF49" i="3"/>
  <c r="EE45" i="3"/>
  <c r="EE44" i="3" s="1"/>
  <c r="ED45" i="3"/>
  <c r="ED44" i="3" s="1"/>
  <c r="EC45" i="3"/>
  <c r="EC44" i="3" s="1"/>
  <c r="EG42" i="3"/>
  <c r="EG41" i="3" s="1"/>
  <c r="EG40" i="3" s="1"/>
  <c r="EF42" i="3"/>
  <c r="EF41" i="3" s="1"/>
  <c r="EF40" i="3" s="1"/>
  <c r="EE41" i="3"/>
  <c r="EE40" i="3" s="1"/>
  <c r="ED41" i="3"/>
  <c r="ED40" i="3" s="1"/>
  <c r="EC41" i="3"/>
  <c r="EC40" i="3" s="1"/>
  <c r="EB41" i="3"/>
  <c r="EB40" i="3" s="1"/>
  <c r="EG38" i="3"/>
  <c r="EF38" i="3"/>
  <c r="EB32" i="3"/>
  <c r="EE32" i="3"/>
  <c r="ED32" i="3"/>
  <c r="EG31" i="3"/>
  <c r="EF31" i="3"/>
  <c r="EE29" i="3"/>
  <c r="EE28" i="3" s="1"/>
  <c r="ED29" i="3"/>
  <c r="ED28" i="3" s="1"/>
  <c r="EG27" i="3"/>
  <c r="EF27" i="3"/>
  <c r="EE25" i="3"/>
  <c r="ED25" i="3"/>
  <c r="EC25" i="3"/>
  <c r="EE21" i="3"/>
  <c r="ED21" i="3"/>
  <c r="EG19" i="3"/>
  <c r="EF19" i="3"/>
  <c r="EE17" i="3"/>
  <c r="ED17" i="3"/>
  <c r="EG16" i="3"/>
  <c r="EF16" i="3"/>
  <c r="EE10" i="3"/>
  <c r="ED10" i="3"/>
  <c r="DS199" i="3"/>
  <c r="DR199" i="3"/>
  <c r="DU194" i="3"/>
  <c r="DT194" i="3"/>
  <c r="DU193" i="3"/>
  <c r="DT193" i="3"/>
  <c r="DS192" i="3"/>
  <c r="DS191" i="3" s="1"/>
  <c r="DR192" i="3"/>
  <c r="DR191" i="3" s="1"/>
  <c r="DQ192" i="3"/>
  <c r="DQ191" i="3" s="1"/>
  <c r="DP192" i="3"/>
  <c r="DP191" i="3" s="1"/>
  <c r="DU190" i="3"/>
  <c r="DT190" i="3"/>
  <c r="DP184" i="3"/>
  <c r="DP183" i="3" s="1"/>
  <c r="DS184" i="3"/>
  <c r="DS183" i="3" s="1"/>
  <c r="DR184" i="3"/>
  <c r="DR183" i="3" s="1"/>
  <c r="DQ184" i="3"/>
  <c r="DQ183" i="3" s="1"/>
  <c r="DU182" i="3"/>
  <c r="DT182" i="3"/>
  <c r="DS180" i="3"/>
  <c r="DR180" i="3"/>
  <c r="DQ180" i="3"/>
  <c r="DU179" i="3"/>
  <c r="DT179" i="3"/>
  <c r="DR171" i="3"/>
  <c r="DS171" i="3"/>
  <c r="DU166" i="3"/>
  <c r="DT166" i="3"/>
  <c r="DS166" i="3"/>
  <c r="DR166" i="3"/>
  <c r="DQ166" i="3"/>
  <c r="DP166" i="3"/>
  <c r="DU165" i="3"/>
  <c r="DT165" i="3"/>
  <c r="DS162" i="3"/>
  <c r="DR162" i="3"/>
  <c r="DU161" i="3"/>
  <c r="DT161" i="3"/>
  <c r="DR159" i="3"/>
  <c r="DS159" i="3"/>
  <c r="DU158" i="3"/>
  <c r="DT158" i="3"/>
  <c r="DP149" i="3"/>
  <c r="DS149" i="3"/>
  <c r="DR149" i="3"/>
  <c r="DU147" i="3"/>
  <c r="DT147" i="3"/>
  <c r="DR145" i="3"/>
  <c r="DQ145" i="3"/>
  <c r="DP145" i="3"/>
  <c r="DS145" i="3"/>
  <c r="DU144" i="3"/>
  <c r="DT144" i="3"/>
  <c r="DS142" i="3"/>
  <c r="DR142" i="3"/>
  <c r="DU140" i="3"/>
  <c r="DT140" i="3"/>
  <c r="DR138" i="3"/>
  <c r="DS138" i="3"/>
  <c r="DU136" i="3"/>
  <c r="DT136" i="3"/>
  <c r="DU135" i="3"/>
  <c r="DT135" i="3"/>
  <c r="DU134" i="3"/>
  <c r="DT134" i="3"/>
  <c r="DS132" i="3"/>
  <c r="DR132" i="3"/>
  <c r="DU131" i="3"/>
  <c r="DT131" i="3"/>
  <c r="DR129" i="3"/>
  <c r="DQ129" i="3"/>
  <c r="DS129" i="3"/>
  <c r="DU128" i="3"/>
  <c r="DT128" i="3"/>
  <c r="DR126" i="3"/>
  <c r="DQ126" i="3"/>
  <c r="DP126" i="3"/>
  <c r="DS126" i="3"/>
  <c r="DU124" i="3"/>
  <c r="DT124" i="3"/>
  <c r="DS122" i="3"/>
  <c r="DR122" i="3"/>
  <c r="DQ122" i="3"/>
  <c r="DP122" i="3"/>
  <c r="DU118" i="3"/>
  <c r="DT118" i="3"/>
  <c r="DS118" i="3"/>
  <c r="DR118" i="3"/>
  <c r="DQ118" i="3"/>
  <c r="DP118" i="3"/>
  <c r="DU117" i="3"/>
  <c r="DT117" i="3"/>
  <c r="DR115" i="3"/>
  <c r="DQ115" i="3"/>
  <c r="DS115" i="3"/>
  <c r="DU113" i="3"/>
  <c r="DT113" i="3"/>
  <c r="DR106" i="3"/>
  <c r="DR105" i="3" s="1"/>
  <c r="DQ106" i="3"/>
  <c r="DQ105" i="3" s="1"/>
  <c r="DS106" i="3"/>
  <c r="DS105" i="3" s="1"/>
  <c r="DU104" i="3"/>
  <c r="DT104" i="3"/>
  <c r="DS99" i="3"/>
  <c r="DR99" i="3"/>
  <c r="DQ99" i="3"/>
  <c r="DU98" i="3"/>
  <c r="DT98" i="3"/>
  <c r="DR95" i="3"/>
  <c r="DS95" i="3"/>
  <c r="DU93" i="3"/>
  <c r="DT93" i="3"/>
  <c r="DS91" i="3"/>
  <c r="DR91" i="3"/>
  <c r="DQ91" i="3"/>
  <c r="DU90" i="3"/>
  <c r="DT90" i="3"/>
  <c r="DR73" i="3"/>
  <c r="DQ73" i="3"/>
  <c r="DP73" i="3"/>
  <c r="DS73" i="3"/>
  <c r="DU70" i="3"/>
  <c r="DU69" i="3" s="1"/>
  <c r="DT70" i="3"/>
  <c r="DT69" i="3" s="1"/>
  <c r="DS69" i="3"/>
  <c r="DR69" i="3"/>
  <c r="DQ69" i="3"/>
  <c r="DP69" i="3"/>
  <c r="DU68" i="3"/>
  <c r="DT68" i="3"/>
  <c r="DR66" i="3"/>
  <c r="DP66" i="3"/>
  <c r="DS66" i="3"/>
  <c r="DR62" i="3"/>
  <c r="DQ62" i="3"/>
  <c r="DP62" i="3"/>
  <c r="DS62" i="3"/>
  <c r="DU61" i="3"/>
  <c r="DT61" i="3"/>
  <c r="DS59" i="3"/>
  <c r="DR59" i="3"/>
  <c r="DU58" i="3"/>
  <c r="DT58" i="3"/>
  <c r="DR51" i="3"/>
  <c r="DQ51" i="3"/>
  <c r="DP51" i="3"/>
  <c r="DS51" i="3"/>
  <c r="DU49" i="3"/>
  <c r="DT49" i="3"/>
  <c r="DS45" i="3"/>
  <c r="DS44" i="3" s="1"/>
  <c r="DR45" i="3"/>
  <c r="DR44" i="3" s="1"/>
  <c r="DQ45" i="3"/>
  <c r="DQ44" i="3" s="1"/>
  <c r="DU42" i="3"/>
  <c r="DU41" i="3" s="1"/>
  <c r="DU40" i="3" s="1"/>
  <c r="DT42" i="3"/>
  <c r="DT41" i="3" s="1"/>
  <c r="DT40" i="3" s="1"/>
  <c r="DS41" i="3"/>
  <c r="DR41" i="3"/>
  <c r="DR40" i="3" s="1"/>
  <c r="DQ41" i="3"/>
  <c r="DQ40" i="3" s="1"/>
  <c r="DP41" i="3"/>
  <c r="DP40" i="3" s="1"/>
  <c r="DS40" i="3"/>
  <c r="DU38" i="3"/>
  <c r="DT38" i="3"/>
  <c r="DQ32" i="3"/>
  <c r="DS32" i="3"/>
  <c r="DR32" i="3"/>
  <c r="DP32" i="3"/>
  <c r="DU31" i="3"/>
  <c r="DT31" i="3"/>
  <c r="DS29" i="3"/>
  <c r="DR29" i="3"/>
  <c r="DR28" i="3" s="1"/>
  <c r="DQ29" i="3"/>
  <c r="DQ28" i="3" s="1"/>
  <c r="DP29" i="3"/>
  <c r="DP28" i="3" s="1"/>
  <c r="DS28" i="3"/>
  <c r="DU27" i="3"/>
  <c r="DT27" i="3"/>
  <c r="DS25" i="3"/>
  <c r="DR25" i="3"/>
  <c r="DQ25" i="3"/>
  <c r="DS21" i="3"/>
  <c r="DR21" i="3"/>
  <c r="DQ21" i="3"/>
  <c r="DU19" i="3"/>
  <c r="DT19" i="3"/>
  <c r="DS17" i="3"/>
  <c r="DR17" i="3"/>
  <c r="DU16" i="3"/>
  <c r="DT16" i="3"/>
  <c r="DS10" i="3"/>
  <c r="DR10" i="3"/>
  <c r="DG199" i="3"/>
  <c r="DF199" i="3"/>
  <c r="DI194" i="3"/>
  <c r="DH194" i="3"/>
  <c r="DI193" i="3"/>
  <c r="DH193" i="3"/>
  <c r="DG192" i="3"/>
  <c r="DF192" i="3"/>
  <c r="DF191" i="3" s="1"/>
  <c r="DE192" i="3"/>
  <c r="DE191" i="3" s="1"/>
  <c r="DD192" i="3"/>
  <c r="DD191" i="3" s="1"/>
  <c r="DG191" i="3"/>
  <c r="DI190" i="3"/>
  <c r="DH190" i="3"/>
  <c r="DG184" i="3"/>
  <c r="DG183" i="3" s="1"/>
  <c r="DF184" i="3"/>
  <c r="DF183" i="3" s="1"/>
  <c r="DI182" i="3"/>
  <c r="DH182" i="3"/>
  <c r="DG180" i="3"/>
  <c r="DF180" i="3"/>
  <c r="DE180" i="3"/>
  <c r="DI179" i="3"/>
  <c r="DH179" i="3"/>
  <c r="DG171" i="3"/>
  <c r="DF171" i="3"/>
  <c r="DI166" i="3"/>
  <c r="DH166" i="3"/>
  <c r="DG166" i="3"/>
  <c r="DF166" i="3"/>
  <c r="DE166" i="3"/>
  <c r="DD166" i="3"/>
  <c r="DI165" i="3"/>
  <c r="DH165" i="3"/>
  <c r="DG162" i="3"/>
  <c r="DF162" i="3"/>
  <c r="DE162" i="3"/>
  <c r="DI161" i="3"/>
  <c r="DH161" i="3"/>
  <c r="DG159" i="3"/>
  <c r="DF159" i="3"/>
  <c r="DI158" i="3"/>
  <c r="DH158" i="3"/>
  <c r="DG149" i="3"/>
  <c r="DF149" i="3"/>
  <c r="DI147" i="3"/>
  <c r="DH147" i="3"/>
  <c r="DG145" i="3"/>
  <c r="DF145" i="3"/>
  <c r="DE145" i="3"/>
  <c r="DI144" i="3"/>
  <c r="DH144" i="3"/>
  <c r="DG142" i="3"/>
  <c r="DF142" i="3"/>
  <c r="DI140" i="3"/>
  <c r="DH140" i="3"/>
  <c r="DG138" i="3"/>
  <c r="DF138" i="3"/>
  <c r="DI136" i="3"/>
  <c r="DH136" i="3"/>
  <c r="DI135" i="3"/>
  <c r="DH135" i="3"/>
  <c r="DI134" i="3"/>
  <c r="DH134" i="3"/>
  <c r="DG132" i="3"/>
  <c r="DF132" i="3"/>
  <c r="DI131" i="3"/>
  <c r="DH131" i="3"/>
  <c r="DG129" i="3"/>
  <c r="DF129" i="3"/>
  <c r="DI128" i="3"/>
  <c r="DH128" i="3"/>
  <c r="DG126" i="3"/>
  <c r="DF126" i="3"/>
  <c r="DE126" i="3"/>
  <c r="DI124" i="3"/>
  <c r="DH124" i="3"/>
  <c r="DG122" i="3"/>
  <c r="DF122" i="3"/>
  <c r="DE122" i="3"/>
  <c r="DI118" i="3"/>
  <c r="DH118" i="3"/>
  <c r="DG118" i="3"/>
  <c r="DF118" i="3"/>
  <c r="DE118" i="3"/>
  <c r="DD118" i="3"/>
  <c r="DI117" i="3"/>
  <c r="DH117" i="3"/>
  <c r="DG115" i="3"/>
  <c r="DF115" i="3"/>
  <c r="DI113" i="3"/>
  <c r="DH113" i="3"/>
  <c r="DG106" i="3"/>
  <c r="DG105" i="3" s="1"/>
  <c r="DF106" i="3"/>
  <c r="DF105" i="3" s="1"/>
  <c r="DI104" i="3"/>
  <c r="DH104" i="3"/>
  <c r="DG99" i="3"/>
  <c r="DF99" i="3"/>
  <c r="DI98" i="3"/>
  <c r="DH98" i="3"/>
  <c r="DG95" i="3"/>
  <c r="DF95" i="3"/>
  <c r="DI93" i="3"/>
  <c r="DH93" i="3"/>
  <c r="DG91" i="3"/>
  <c r="DF91" i="3"/>
  <c r="DI90" i="3"/>
  <c r="DH90" i="3"/>
  <c r="DG73" i="3"/>
  <c r="DF73" i="3"/>
  <c r="DE73" i="3"/>
  <c r="DI70" i="3"/>
  <c r="DI69" i="3" s="1"/>
  <c r="DH70" i="3"/>
  <c r="DH69" i="3" s="1"/>
  <c r="DG69" i="3"/>
  <c r="DF69" i="3"/>
  <c r="DE69" i="3"/>
  <c r="DD69" i="3"/>
  <c r="DI68" i="3"/>
  <c r="DH68" i="3"/>
  <c r="DG66" i="3"/>
  <c r="DF66" i="3"/>
  <c r="DG62" i="3"/>
  <c r="DF62" i="3"/>
  <c r="DI61" i="3"/>
  <c r="DH61" i="3"/>
  <c r="DG59" i="3"/>
  <c r="DF59" i="3"/>
  <c r="DD59" i="3"/>
  <c r="DI58" i="3"/>
  <c r="DH58" i="3"/>
  <c r="DG51" i="3"/>
  <c r="DI49" i="3"/>
  <c r="DH49" i="3"/>
  <c r="DG45" i="3"/>
  <c r="DG44" i="3" s="1"/>
  <c r="DF45" i="3"/>
  <c r="DF44" i="3" s="1"/>
  <c r="DI42" i="3"/>
  <c r="DI41" i="3" s="1"/>
  <c r="DI40" i="3" s="1"/>
  <c r="DH42" i="3"/>
  <c r="DH41" i="3" s="1"/>
  <c r="DH40" i="3" s="1"/>
  <c r="DG41" i="3"/>
  <c r="DG40" i="3" s="1"/>
  <c r="DF41" i="3"/>
  <c r="DF40" i="3" s="1"/>
  <c r="DE41" i="3"/>
  <c r="DE40" i="3" s="1"/>
  <c r="DD41" i="3"/>
  <c r="DD40" i="3" s="1"/>
  <c r="DI38" i="3"/>
  <c r="DH38" i="3"/>
  <c r="DG32" i="3"/>
  <c r="DF32" i="3"/>
  <c r="DI31" i="3"/>
  <c r="DH31" i="3"/>
  <c r="DG29" i="3"/>
  <c r="DG28" i="3" s="1"/>
  <c r="DF29" i="3"/>
  <c r="DF28" i="3" s="1"/>
  <c r="DI27" i="3"/>
  <c r="DH27" i="3"/>
  <c r="DG25" i="3"/>
  <c r="DF25" i="3"/>
  <c r="DG21" i="3"/>
  <c r="DF21" i="3"/>
  <c r="DD21" i="3"/>
  <c r="DI19" i="3"/>
  <c r="DH19" i="3"/>
  <c r="DG17" i="3"/>
  <c r="DF17" i="3"/>
  <c r="DD17" i="3"/>
  <c r="DI16" i="3"/>
  <c r="DH16" i="3"/>
  <c r="DG10" i="3"/>
  <c r="DF10" i="3"/>
  <c r="DE10" i="3"/>
  <c r="DD10" i="3"/>
  <c r="CW194" i="3"/>
  <c r="CV194" i="3"/>
  <c r="CW193" i="3"/>
  <c r="CV193" i="3"/>
  <c r="CU192" i="3"/>
  <c r="CT192" i="3"/>
  <c r="CT191" i="3" s="1"/>
  <c r="CS192" i="3"/>
  <c r="CS191" i="3" s="1"/>
  <c r="CR192" i="3"/>
  <c r="CR191" i="3" s="1"/>
  <c r="CU191" i="3"/>
  <c r="CW190" i="3"/>
  <c r="CV190" i="3"/>
  <c r="CU184" i="3"/>
  <c r="CU183" i="3" s="1"/>
  <c r="CT184" i="3"/>
  <c r="CT183" i="3" s="1"/>
  <c r="CW182" i="3"/>
  <c r="CV182" i="3"/>
  <c r="CU180" i="3"/>
  <c r="CT180" i="3"/>
  <c r="CS180" i="3"/>
  <c r="CW179" i="3"/>
  <c r="CV179" i="3"/>
  <c r="CT171" i="3"/>
  <c r="CU171" i="3"/>
  <c r="CW166" i="3"/>
  <c r="CV166" i="3"/>
  <c r="CU166" i="3"/>
  <c r="CT166" i="3"/>
  <c r="CS166" i="3"/>
  <c r="CR166" i="3"/>
  <c r="CW165" i="3"/>
  <c r="CV165" i="3"/>
  <c r="CR162" i="3"/>
  <c r="CU162" i="3"/>
  <c r="CT162" i="3"/>
  <c r="CW161" i="3"/>
  <c r="CV161" i="3"/>
  <c r="CU159" i="3"/>
  <c r="CT159" i="3"/>
  <c r="CR159" i="3"/>
  <c r="CW158" i="3"/>
  <c r="CV158" i="3"/>
  <c r="CT149" i="3"/>
  <c r="CU149" i="3"/>
  <c r="CW147" i="3"/>
  <c r="CV147" i="3"/>
  <c r="CU145" i="3"/>
  <c r="CR145" i="3"/>
  <c r="CT145" i="3"/>
  <c r="CW144" i="3"/>
  <c r="CV144" i="3"/>
  <c r="CU142" i="3"/>
  <c r="CT142" i="3"/>
  <c r="CW140" i="3"/>
  <c r="CV140" i="3"/>
  <c r="CT138" i="3"/>
  <c r="CR138" i="3"/>
  <c r="CU138" i="3"/>
  <c r="CW136" i="3"/>
  <c r="CV136" i="3"/>
  <c r="CW135" i="3"/>
  <c r="CV135" i="3"/>
  <c r="CW134" i="3"/>
  <c r="CV134" i="3"/>
  <c r="CU132" i="3"/>
  <c r="CT132" i="3"/>
  <c r="CS132" i="3"/>
  <c r="CW131" i="3"/>
  <c r="CV131" i="3"/>
  <c r="CT129" i="3"/>
  <c r="CR129" i="3"/>
  <c r="CU129" i="3"/>
  <c r="CW128" i="3"/>
  <c r="CV128" i="3"/>
  <c r="CU126" i="3"/>
  <c r="CT126" i="3"/>
  <c r="CS126" i="3"/>
  <c r="CW124" i="3"/>
  <c r="CV124" i="3"/>
  <c r="CR122" i="3"/>
  <c r="CU122" i="3"/>
  <c r="CT122" i="3"/>
  <c r="CW118" i="3"/>
  <c r="CV118" i="3"/>
  <c r="CU118" i="3"/>
  <c r="CT118" i="3"/>
  <c r="CS118" i="3"/>
  <c r="CR118" i="3"/>
  <c r="CW117" i="3"/>
  <c r="CV117" i="3"/>
  <c r="CT115" i="3"/>
  <c r="CR115" i="3"/>
  <c r="CU115" i="3"/>
  <c r="CW113" i="3"/>
  <c r="CV113" i="3"/>
  <c r="CU106" i="3"/>
  <c r="CU105" i="3" s="1"/>
  <c r="CT106" i="3"/>
  <c r="CT105" i="3" s="1"/>
  <c r="CS106" i="3"/>
  <c r="CS105" i="3" s="1"/>
  <c r="CW104" i="3"/>
  <c r="CV104" i="3"/>
  <c r="CT99" i="3"/>
  <c r="CS99" i="3"/>
  <c r="CR99" i="3"/>
  <c r="CU99" i="3"/>
  <c r="CW98" i="3"/>
  <c r="CV98" i="3"/>
  <c r="CU95" i="3"/>
  <c r="CT95" i="3"/>
  <c r="CS95" i="3"/>
  <c r="CW93" i="3"/>
  <c r="CV93" i="3"/>
  <c r="CT91" i="3"/>
  <c r="CS91" i="3"/>
  <c r="CU91" i="3"/>
  <c r="CR91" i="3"/>
  <c r="CW90" i="3"/>
  <c r="CV90" i="3"/>
  <c r="CU73" i="3"/>
  <c r="CT73" i="3"/>
  <c r="CS73" i="3"/>
  <c r="CW70" i="3"/>
  <c r="CW69" i="3" s="1"/>
  <c r="CV70" i="3"/>
  <c r="CV69" i="3" s="1"/>
  <c r="CU69" i="3"/>
  <c r="CT69" i="3"/>
  <c r="CS69" i="3"/>
  <c r="CR69" i="3"/>
  <c r="CW68" i="3"/>
  <c r="CV68" i="3"/>
  <c r="CU66" i="3"/>
  <c r="CT66" i="3"/>
  <c r="CS66" i="3"/>
  <c r="CU62" i="3"/>
  <c r="CT62" i="3"/>
  <c r="CS62" i="3"/>
  <c r="CR62" i="3"/>
  <c r="CW61" i="3"/>
  <c r="CV61" i="3"/>
  <c r="CT59" i="3"/>
  <c r="CU59" i="3"/>
  <c r="CW58" i="3"/>
  <c r="CV58" i="3"/>
  <c r="CU51" i="3"/>
  <c r="CT51" i="3"/>
  <c r="CS51" i="3"/>
  <c r="CR51" i="3"/>
  <c r="CW49" i="3"/>
  <c r="CV49" i="3"/>
  <c r="CU45" i="3"/>
  <c r="CU44" i="3" s="1"/>
  <c r="CT45" i="3"/>
  <c r="CT44" i="3" s="1"/>
  <c r="CS45" i="3"/>
  <c r="CS44" i="3" s="1"/>
  <c r="CR45" i="3"/>
  <c r="CR44" i="3" s="1"/>
  <c r="CW42" i="3"/>
  <c r="CW41" i="3" s="1"/>
  <c r="CW40" i="3" s="1"/>
  <c r="CV42" i="3"/>
  <c r="CV41" i="3" s="1"/>
  <c r="CV40" i="3" s="1"/>
  <c r="CU41" i="3"/>
  <c r="CU40" i="3" s="1"/>
  <c r="CT41" i="3"/>
  <c r="CT40" i="3" s="1"/>
  <c r="CS41" i="3"/>
  <c r="CS40" i="3" s="1"/>
  <c r="CR41" i="3"/>
  <c r="CR40" i="3" s="1"/>
  <c r="CW38" i="3"/>
  <c r="CV38" i="3"/>
  <c r="CR32" i="3"/>
  <c r="CU32" i="3"/>
  <c r="CT32" i="3"/>
  <c r="CS32" i="3"/>
  <c r="CW31" i="3"/>
  <c r="CV31" i="3"/>
  <c r="CT29" i="3"/>
  <c r="CT28" i="3" s="1"/>
  <c r="CU29" i="3"/>
  <c r="CU28" i="3" s="1"/>
  <c r="CW27" i="3"/>
  <c r="CV27" i="3"/>
  <c r="CU25" i="3"/>
  <c r="CT25" i="3"/>
  <c r="CS25" i="3"/>
  <c r="CU21" i="3"/>
  <c r="CT21" i="3"/>
  <c r="CS21" i="3"/>
  <c r="CR21" i="3"/>
  <c r="CW19" i="3"/>
  <c r="CV19" i="3"/>
  <c r="CU17" i="3"/>
  <c r="CT17" i="3"/>
  <c r="CW16" i="3"/>
  <c r="CV16" i="3"/>
  <c r="CU10" i="3"/>
  <c r="CT10" i="3"/>
  <c r="CS10" i="3"/>
  <c r="CR10" i="3"/>
  <c r="CK194" i="3"/>
  <c r="CJ194" i="3"/>
  <c r="CK193" i="3"/>
  <c r="CJ193" i="3"/>
  <c r="CI192" i="3"/>
  <c r="CI191" i="3" s="1"/>
  <c r="CH192" i="3"/>
  <c r="CH191" i="3" s="1"/>
  <c r="CG192" i="3"/>
  <c r="CG191" i="3" s="1"/>
  <c r="CF192" i="3"/>
  <c r="CF191" i="3" s="1"/>
  <c r="CK190" i="3"/>
  <c r="CJ190" i="3"/>
  <c r="CI184" i="3"/>
  <c r="CI183" i="3" s="1"/>
  <c r="CH184" i="3"/>
  <c r="CH183" i="3" s="1"/>
  <c r="CF184" i="3"/>
  <c r="CF183" i="3" s="1"/>
  <c r="CK182" i="3"/>
  <c r="CJ182" i="3"/>
  <c r="CI180" i="3"/>
  <c r="CH180" i="3"/>
  <c r="CF180" i="3"/>
  <c r="CK179" i="3"/>
  <c r="CJ179" i="3"/>
  <c r="CI171" i="3"/>
  <c r="CH171" i="3"/>
  <c r="CK166" i="3"/>
  <c r="CJ166" i="3"/>
  <c r="CI166" i="3"/>
  <c r="CH166" i="3"/>
  <c r="CG166" i="3"/>
  <c r="CF166" i="3"/>
  <c r="CK165" i="3"/>
  <c r="CJ165" i="3"/>
  <c r="CI162" i="3"/>
  <c r="CH162" i="3"/>
  <c r="CF162" i="3"/>
  <c r="CK161" i="3"/>
  <c r="CJ161" i="3"/>
  <c r="CI159" i="3"/>
  <c r="CH159" i="3"/>
  <c r="CK158" i="3"/>
  <c r="CJ158" i="3"/>
  <c r="CI149" i="3"/>
  <c r="CH149" i="3"/>
  <c r="CF149" i="3"/>
  <c r="CK147" i="3"/>
  <c r="CJ147" i="3"/>
  <c r="CI145" i="3"/>
  <c r="CH145" i="3"/>
  <c r="CF145" i="3"/>
  <c r="CK144" i="3"/>
  <c r="CJ144" i="3"/>
  <c r="CI142" i="3"/>
  <c r="CH142" i="3"/>
  <c r="CK140" i="3"/>
  <c r="CJ140" i="3"/>
  <c r="CI138" i="3"/>
  <c r="CH138" i="3"/>
  <c r="CK136" i="3"/>
  <c r="CJ136" i="3"/>
  <c r="CK135" i="3"/>
  <c r="CJ135" i="3"/>
  <c r="CK134" i="3"/>
  <c r="CJ134" i="3"/>
  <c r="CI132" i="3"/>
  <c r="CH132" i="3"/>
  <c r="CF132" i="3"/>
  <c r="CK131" i="3"/>
  <c r="CJ131" i="3"/>
  <c r="CI129" i="3"/>
  <c r="CH129" i="3"/>
  <c r="CK128" i="3"/>
  <c r="CJ128" i="3"/>
  <c r="CI126" i="3"/>
  <c r="CH126" i="3"/>
  <c r="CF126" i="3"/>
  <c r="CK124" i="3"/>
  <c r="CJ124" i="3"/>
  <c r="CI122" i="3"/>
  <c r="CH122" i="3"/>
  <c r="CF122" i="3"/>
  <c r="CK118" i="3"/>
  <c r="CJ118" i="3"/>
  <c r="CI118" i="3"/>
  <c r="CH118" i="3"/>
  <c r="CG118" i="3"/>
  <c r="CF118" i="3"/>
  <c r="CK117" i="3"/>
  <c r="CJ117" i="3"/>
  <c r="CI115" i="3"/>
  <c r="CH115" i="3"/>
  <c r="CG115" i="3"/>
  <c r="CF115" i="3"/>
  <c r="CK113" i="3"/>
  <c r="CJ113" i="3"/>
  <c r="CI106" i="3"/>
  <c r="CI105" i="3" s="1"/>
  <c r="CH106" i="3"/>
  <c r="CH105" i="3" s="1"/>
  <c r="CG106" i="3"/>
  <c r="CG105" i="3" s="1"/>
  <c r="CF106" i="3"/>
  <c r="CF105" i="3" s="1"/>
  <c r="CK104" i="3"/>
  <c r="CJ104" i="3"/>
  <c r="CI99" i="3"/>
  <c r="CH99" i="3"/>
  <c r="CG99" i="3"/>
  <c r="CF99" i="3"/>
  <c r="CK98" i="3"/>
  <c r="CJ98" i="3"/>
  <c r="CI95" i="3"/>
  <c r="CH95" i="3"/>
  <c r="CG95" i="3"/>
  <c r="CF95" i="3"/>
  <c r="CK93" i="3"/>
  <c r="CJ93" i="3"/>
  <c r="CI91" i="3"/>
  <c r="CH91" i="3"/>
  <c r="CG91" i="3"/>
  <c r="CF91" i="3"/>
  <c r="CK90" i="3"/>
  <c r="CJ90" i="3"/>
  <c r="CI73" i="3"/>
  <c r="CH73" i="3"/>
  <c r="CG73" i="3"/>
  <c r="CF73" i="3"/>
  <c r="CK70" i="3"/>
  <c r="CK69" i="3" s="1"/>
  <c r="CJ70" i="3"/>
  <c r="CJ69" i="3" s="1"/>
  <c r="CI69" i="3"/>
  <c r="CH69" i="3"/>
  <c r="CG69" i="3"/>
  <c r="CF69" i="3"/>
  <c r="CK68" i="3"/>
  <c r="CJ68" i="3"/>
  <c r="CI66" i="3"/>
  <c r="CH66" i="3"/>
  <c r="CG66" i="3"/>
  <c r="CF66" i="3"/>
  <c r="CI62" i="3"/>
  <c r="CG62" i="3"/>
  <c r="CH62" i="3"/>
  <c r="CF62" i="3"/>
  <c r="CK61" i="3"/>
  <c r="CJ61" i="3"/>
  <c r="CF59" i="3"/>
  <c r="CI59" i="3"/>
  <c r="CH59" i="3"/>
  <c r="CK58" i="3"/>
  <c r="CJ58" i="3"/>
  <c r="CI51" i="3"/>
  <c r="CH51" i="3"/>
  <c r="CG51" i="3"/>
  <c r="CF51" i="3"/>
  <c r="CK49" i="3"/>
  <c r="CJ49" i="3"/>
  <c r="CI45" i="3"/>
  <c r="CI44" i="3" s="1"/>
  <c r="CH45" i="3"/>
  <c r="CH44" i="3" s="1"/>
  <c r="CG45" i="3"/>
  <c r="CG44" i="3" s="1"/>
  <c r="CF45" i="3"/>
  <c r="CF44" i="3" s="1"/>
  <c r="CK42" i="3"/>
  <c r="CK41" i="3" s="1"/>
  <c r="CK40" i="3" s="1"/>
  <c r="CJ42" i="3"/>
  <c r="CJ41" i="3" s="1"/>
  <c r="CJ40" i="3" s="1"/>
  <c r="CI41" i="3"/>
  <c r="CI40" i="3" s="1"/>
  <c r="CH41" i="3"/>
  <c r="CH40" i="3" s="1"/>
  <c r="CG41" i="3"/>
  <c r="CG40" i="3" s="1"/>
  <c r="CF41" i="3"/>
  <c r="CF40" i="3" s="1"/>
  <c r="CK38" i="3"/>
  <c r="CJ38" i="3"/>
  <c r="CI32" i="3"/>
  <c r="CH32" i="3"/>
  <c r="CG32" i="3"/>
  <c r="CF32" i="3"/>
  <c r="CK31" i="3"/>
  <c r="CJ31" i="3"/>
  <c r="CI29" i="3"/>
  <c r="CI28" i="3" s="1"/>
  <c r="CH29" i="3"/>
  <c r="CH28" i="3" s="1"/>
  <c r="CF29" i="3"/>
  <c r="CF28" i="3" s="1"/>
  <c r="CK27" i="3"/>
  <c r="CJ27" i="3"/>
  <c r="CI25" i="3"/>
  <c r="CF25" i="3"/>
  <c r="CH25" i="3"/>
  <c r="CI21" i="3"/>
  <c r="CH21" i="3"/>
  <c r="CG21" i="3"/>
  <c r="CF21" i="3"/>
  <c r="CK19" i="3"/>
  <c r="CJ19" i="3"/>
  <c r="CH17" i="3"/>
  <c r="CI17" i="3"/>
  <c r="CK16" i="3"/>
  <c r="CJ16" i="3"/>
  <c r="CI10" i="3"/>
  <c r="CH10" i="3"/>
  <c r="CG10" i="3"/>
  <c r="CF10" i="3"/>
  <c r="BY194" i="3"/>
  <c r="BX194" i="3"/>
  <c r="BY193" i="3"/>
  <c r="BX193" i="3"/>
  <c r="BW192" i="3"/>
  <c r="BV192" i="3"/>
  <c r="BU192" i="3"/>
  <c r="BU191" i="3" s="1"/>
  <c r="BT192" i="3"/>
  <c r="BT191" i="3" s="1"/>
  <c r="BW191" i="3"/>
  <c r="BV191" i="3"/>
  <c r="BY190" i="3"/>
  <c r="BX190" i="3"/>
  <c r="BW184" i="3"/>
  <c r="BW183" i="3" s="1"/>
  <c r="BV184" i="3"/>
  <c r="BV183" i="3" s="1"/>
  <c r="BT184" i="3"/>
  <c r="BT183" i="3" s="1"/>
  <c r="BY182" i="3"/>
  <c r="BX182" i="3"/>
  <c r="BW180" i="3"/>
  <c r="BV180" i="3"/>
  <c r="BU180" i="3"/>
  <c r="BT180" i="3"/>
  <c r="BY179" i="3"/>
  <c r="BX179" i="3"/>
  <c r="BW171" i="3"/>
  <c r="BV171" i="3"/>
  <c r="BY166" i="3"/>
  <c r="BX166" i="3"/>
  <c r="BW166" i="3"/>
  <c r="BV166" i="3"/>
  <c r="BU166" i="3"/>
  <c r="BT166" i="3"/>
  <c r="BY165" i="3"/>
  <c r="BX165" i="3"/>
  <c r="BW162" i="3"/>
  <c r="BV162" i="3"/>
  <c r="BT162" i="3"/>
  <c r="BY161" i="3"/>
  <c r="BX161" i="3"/>
  <c r="BW159" i="3"/>
  <c r="BV159" i="3"/>
  <c r="BY158" i="3"/>
  <c r="BX158" i="3"/>
  <c r="BW149" i="3"/>
  <c r="BV149" i="3"/>
  <c r="BT149" i="3"/>
  <c r="BY147" i="3"/>
  <c r="BX147" i="3"/>
  <c r="BV145" i="3"/>
  <c r="BT145" i="3"/>
  <c r="BW145" i="3"/>
  <c r="BY144" i="3"/>
  <c r="BX144" i="3"/>
  <c r="BW142" i="3"/>
  <c r="BV142" i="3"/>
  <c r="BU142" i="3"/>
  <c r="BY140" i="3"/>
  <c r="BX140" i="3"/>
  <c r="BW138" i="3"/>
  <c r="BV138" i="3"/>
  <c r="BU138" i="3"/>
  <c r="BY136" i="3"/>
  <c r="BX136" i="3"/>
  <c r="BY135" i="3"/>
  <c r="BX135" i="3"/>
  <c r="BY134" i="3"/>
  <c r="BX134" i="3"/>
  <c r="BV132" i="3"/>
  <c r="BU132" i="3"/>
  <c r="BT132" i="3"/>
  <c r="BW132" i="3"/>
  <c r="BY131" i="3"/>
  <c r="BX131" i="3"/>
  <c r="BU129" i="3"/>
  <c r="BW129" i="3"/>
  <c r="BV129" i="3"/>
  <c r="BY128" i="3"/>
  <c r="BX128" i="3"/>
  <c r="BV126" i="3"/>
  <c r="BW126" i="3"/>
  <c r="BY124" i="3"/>
  <c r="BX124" i="3"/>
  <c r="BV122" i="3"/>
  <c r="BU122" i="3"/>
  <c r="BW122" i="3"/>
  <c r="BY118" i="3"/>
  <c r="BX118" i="3"/>
  <c r="BW118" i="3"/>
  <c r="BV118" i="3"/>
  <c r="BU118" i="3"/>
  <c r="BT118" i="3"/>
  <c r="BY117" i="3"/>
  <c r="BX117" i="3"/>
  <c r="BW115" i="3"/>
  <c r="BV115" i="3"/>
  <c r="BU115" i="3"/>
  <c r="BY113" i="3"/>
  <c r="BX113" i="3"/>
  <c r="BW106" i="3"/>
  <c r="BW105" i="3" s="1"/>
  <c r="BV106" i="3"/>
  <c r="BV105" i="3" s="1"/>
  <c r="BU106" i="3"/>
  <c r="BU105" i="3" s="1"/>
  <c r="BT106" i="3"/>
  <c r="BT105" i="3" s="1"/>
  <c r="BY104" i="3"/>
  <c r="BX104" i="3"/>
  <c r="BV99" i="3"/>
  <c r="BU99" i="3"/>
  <c r="BW99" i="3"/>
  <c r="BT99" i="3"/>
  <c r="BY98" i="3"/>
  <c r="BX98" i="3"/>
  <c r="BW95" i="3"/>
  <c r="BV95" i="3"/>
  <c r="BU95" i="3"/>
  <c r="BY93" i="3"/>
  <c r="BX93" i="3"/>
  <c r="BW91" i="3"/>
  <c r="BV91" i="3"/>
  <c r="BU91" i="3"/>
  <c r="BT91" i="3"/>
  <c r="BY90" i="3"/>
  <c r="BX90" i="3"/>
  <c r="BW73" i="3"/>
  <c r="BV73" i="3"/>
  <c r="BU73" i="3"/>
  <c r="BY70" i="3"/>
  <c r="BY69" i="3" s="1"/>
  <c r="BX70" i="3"/>
  <c r="BX69" i="3" s="1"/>
  <c r="BW69" i="3"/>
  <c r="BV69" i="3"/>
  <c r="BU69" i="3"/>
  <c r="BT69" i="3"/>
  <c r="BY68" i="3"/>
  <c r="BX68" i="3"/>
  <c r="BW66" i="3"/>
  <c r="BV66" i="3"/>
  <c r="BU66" i="3"/>
  <c r="BT66" i="3"/>
  <c r="BT62" i="3"/>
  <c r="BW62" i="3"/>
  <c r="BV62" i="3"/>
  <c r="BU62" i="3"/>
  <c r="BY61" i="3"/>
  <c r="BX61" i="3"/>
  <c r="BV59" i="3"/>
  <c r="BU59" i="3"/>
  <c r="BT59" i="3"/>
  <c r="BW59" i="3"/>
  <c r="BY58" i="3"/>
  <c r="BX58" i="3"/>
  <c r="BW51" i="3"/>
  <c r="BV51" i="3"/>
  <c r="BU51" i="3"/>
  <c r="BT51" i="3"/>
  <c r="BY49" i="3"/>
  <c r="BX49" i="3"/>
  <c r="BV45" i="3"/>
  <c r="BV44" i="3" s="1"/>
  <c r="BT45" i="3"/>
  <c r="BT44" i="3" s="1"/>
  <c r="BW45" i="3"/>
  <c r="BW44" i="3" s="1"/>
  <c r="BU45" i="3"/>
  <c r="BU44" i="3" s="1"/>
  <c r="BY42" i="3"/>
  <c r="BY41" i="3" s="1"/>
  <c r="BY40" i="3" s="1"/>
  <c r="BX42" i="3"/>
  <c r="BX41" i="3" s="1"/>
  <c r="BX40" i="3" s="1"/>
  <c r="BW41" i="3"/>
  <c r="BW40" i="3" s="1"/>
  <c r="BV41" i="3"/>
  <c r="BV40" i="3" s="1"/>
  <c r="BU41" i="3"/>
  <c r="BU40" i="3" s="1"/>
  <c r="BT41" i="3"/>
  <c r="BT40" i="3" s="1"/>
  <c r="BY38" i="3"/>
  <c r="BX38" i="3"/>
  <c r="BW32" i="3"/>
  <c r="BV32" i="3"/>
  <c r="BU32" i="3"/>
  <c r="BT32" i="3"/>
  <c r="BY31" i="3"/>
  <c r="BX31" i="3"/>
  <c r="BW29" i="3"/>
  <c r="BW28" i="3" s="1"/>
  <c r="BV29" i="3"/>
  <c r="BV28" i="3" s="1"/>
  <c r="BU29" i="3"/>
  <c r="BU28" i="3" s="1"/>
  <c r="BT29" i="3"/>
  <c r="BT28" i="3" s="1"/>
  <c r="BY27" i="3"/>
  <c r="BX27" i="3"/>
  <c r="BW25" i="3"/>
  <c r="BU25" i="3"/>
  <c r="BT25" i="3"/>
  <c r="BV25" i="3"/>
  <c r="BW21" i="3"/>
  <c r="BV21" i="3"/>
  <c r="BU21" i="3"/>
  <c r="BT21" i="3"/>
  <c r="BY19" i="3"/>
  <c r="BX19" i="3"/>
  <c r="BU17" i="3"/>
  <c r="BT17" i="3"/>
  <c r="BW17" i="3"/>
  <c r="BV17" i="3"/>
  <c r="BY16" i="3"/>
  <c r="BX16" i="3"/>
  <c r="BW10" i="3"/>
  <c r="BV10" i="3"/>
  <c r="BU10" i="3"/>
  <c r="BT10" i="3"/>
  <c r="BM194" i="3"/>
  <c r="BL194" i="3"/>
  <c r="BM193" i="3"/>
  <c r="BL193" i="3"/>
  <c r="BK192" i="3"/>
  <c r="BJ192" i="3"/>
  <c r="BJ191" i="3" s="1"/>
  <c r="BI192" i="3"/>
  <c r="BI191" i="3" s="1"/>
  <c r="BH192" i="3"/>
  <c r="BH191" i="3" s="1"/>
  <c r="BK191" i="3"/>
  <c r="BM190" i="3"/>
  <c r="BL190" i="3"/>
  <c r="BJ184" i="3"/>
  <c r="BJ183" i="3" s="1"/>
  <c r="BI184" i="3"/>
  <c r="BI183" i="3" s="1"/>
  <c r="BK184" i="3"/>
  <c r="BK183" i="3" s="1"/>
  <c r="BM182" i="3"/>
  <c r="BL182" i="3"/>
  <c r="BK180" i="3"/>
  <c r="BJ180" i="3"/>
  <c r="BM179" i="3"/>
  <c r="BL179" i="3"/>
  <c r="BK171" i="3"/>
  <c r="BJ171" i="3"/>
  <c r="BJ170" i="3" s="1"/>
  <c r="BI171" i="3"/>
  <c r="BM166" i="3"/>
  <c r="BL166" i="3"/>
  <c r="BK166" i="3"/>
  <c r="BJ166" i="3"/>
  <c r="BI166" i="3"/>
  <c r="BH166" i="3"/>
  <c r="BM165" i="3"/>
  <c r="BL165" i="3"/>
  <c r="BJ162" i="3"/>
  <c r="BK162" i="3"/>
  <c r="BH162" i="3"/>
  <c r="BM161" i="3"/>
  <c r="BL161" i="3"/>
  <c r="BK159" i="3"/>
  <c r="BJ159" i="3"/>
  <c r="BI159" i="3"/>
  <c r="BM158" i="3"/>
  <c r="BL158" i="3"/>
  <c r="BJ149" i="3"/>
  <c r="BK149" i="3"/>
  <c r="BM147" i="3"/>
  <c r="BL147" i="3"/>
  <c r="BK145" i="3"/>
  <c r="BJ145" i="3"/>
  <c r="BI145" i="3"/>
  <c r="BM144" i="3"/>
  <c r="BL144" i="3"/>
  <c r="BK142" i="3"/>
  <c r="BJ142" i="3"/>
  <c r="BI142" i="3"/>
  <c r="BM140" i="3"/>
  <c r="BL140" i="3"/>
  <c r="BK138" i="3"/>
  <c r="BJ138" i="3"/>
  <c r="BI138" i="3"/>
  <c r="BM136" i="3"/>
  <c r="BL136" i="3"/>
  <c r="BM135" i="3"/>
  <c r="BL135" i="3"/>
  <c r="BM134" i="3"/>
  <c r="BL134" i="3"/>
  <c r="BJ132" i="3"/>
  <c r="BH132" i="3"/>
  <c r="BK132" i="3"/>
  <c r="BM131" i="3"/>
  <c r="BL131" i="3"/>
  <c r="BK129" i="3"/>
  <c r="BJ129" i="3"/>
  <c r="BI129" i="3"/>
  <c r="BM128" i="3"/>
  <c r="BL128" i="3"/>
  <c r="BJ126" i="3"/>
  <c r="BK126" i="3"/>
  <c r="BM124" i="3"/>
  <c r="BL124" i="3"/>
  <c r="BJ122" i="3"/>
  <c r="BI122" i="3"/>
  <c r="BK122" i="3"/>
  <c r="BM118" i="3"/>
  <c r="BL118" i="3"/>
  <c r="BK118" i="3"/>
  <c r="BJ118" i="3"/>
  <c r="BI118" i="3"/>
  <c r="BH118" i="3"/>
  <c r="BM117" i="3"/>
  <c r="BL117" i="3"/>
  <c r="BK115" i="3"/>
  <c r="BJ115" i="3"/>
  <c r="BI115" i="3"/>
  <c r="BM113" i="3"/>
  <c r="BL113" i="3"/>
  <c r="BK106" i="3"/>
  <c r="BK105" i="3" s="1"/>
  <c r="BJ106" i="3"/>
  <c r="BJ105" i="3" s="1"/>
  <c r="BI106" i="3"/>
  <c r="BI105" i="3" s="1"/>
  <c r="BM104" i="3"/>
  <c r="BL104" i="3"/>
  <c r="BJ99" i="3"/>
  <c r="BI99" i="3"/>
  <c r="BH99" i="3"/>
  <c r="BK99" i="3"/>
  <c r="BM98" i="3"/>
  <c r="BL98" i="3"/>
  <c r="BK95" i="3"/>
  <c r="BJ95" i="3"/>
  <c r="BI95" i="3"/>
  <c r="BM93" i="3"/>
  <c r="BL93" i="3"/>
  <c r="BK91" i="3"/>
  <c r="BJ91" i="3"/>
  <c r="BI91" i="3"/>
  <c r="BM90" i="3"/>
  <c r="BL90" i="3"/>
  <c r="BK73" i="3"/>
  <c r="BJ73" i="3"/>
  <c r="BI73" i="3"/>
  <c r="BH73" i="3"/>
  <c r="BM70" i="3"/>
  <c r="BM69" i="3" s="1"/>
  <c r="BL70" i="3"/>
  <c r="BL69" i="3" s="1"/>
  <c r="BK69" i="3"/>
  <c r="BJ69" i="3"/>
  <c r="BI69" i="3"/>
  <c r="BH69" i="3"/>
  <c r="BM68" i="3"/>
  <c r="BL68" i="3"/>
  <c r="BK66" i="3"/>
  <c r="BJ66" i="3"/>
  <c r="BI66" i="3"/>
  <c r="BH66" i="3"/>
  <c r="BK62" i="3"/>
  <c r="BJ62" i="3"/>
  <c r="BI62" i="3"/>
  <c r="BH62" i="3"/>
  <c r="BM61" i="3"/>
  <c r="BL61" i="3"/>
  <c r="BK59" i="3"/>
  <c r="BJ59" i="3"/>
  <c r="BI59" i="3"/>
  <c r="BH59" i="3"/>
  <c r="BM58" i="3"/>
  <c r="BL58" i="3"/>
  <c r="BK51" i="3"/>
  <c r="BJ51" i="3"/>
  <c r="BI51" i="3"/>
  <c r="BH51" i="3"/>
  <c r="BM49" i="3"/>
  <c r="BL49" i="3"/>
  <c r="BK45" i="3"/>
  <c r="BK44" i="3" s="1"/>
  <c r="BJ45" i="3"/>
  <c r="BJ44" i="3" s="1"/>
  <c r="BI45" i="3"/>
  <c r="BI44" i="3" s="1"/>
  <c r="BH45" i="3"/>
  <c r="BH44" i="3" s="1"/>
  <c r="BM42" i="3"/>
  <c r="BM41" i="3" s="1"/>
  <c r="BM40" i="3" s="1"/>
  <c r="BL42" i="3"/>
  <c r="BL41" i="3" s="1"/>
  <c r="BL40" i="3" s="1"/>
  <c r="BK41" i="3"/>
  <c r="BJ41" i="3"/>
  <c r="BJ40" i="3" s="1"/>
  <c r="BI41" i="3"/>
  <c r="BI40" i="3" s="1"/>
  <c r="BH41" i="3"/>
  <c r="BH40" i="3" s="1"/>
  <c r="BK40" i="3"/>
  <c r="BM38" i="3"/>
  <c r="BL38" i="3"/>
  <c r="BK32" i="3"/>
  <c r="BJ32" i="3"/>
  <c r="BI32" i="3"/>
  <c r="BH32" i="3"/>
  <c r="BM31" i="3"/>
  <c r="BL31" i="3"/>
  <c r="BK29" i="3"/>
  <c r="BK28" i="3" s="1"/>
  <c r="BJ29" i="3"/>
  <c r="BJ28" i="3" s="1"/>
  <c r="BI29" i="3"/>
  <c r="BI28" i="3" s="1"/>
  <c r="BH29" i="3"/>
  <c r="BH28" i="3" s="1"/>
  <c r="BM27" i="3"/>
  <c r="BL27" i="3"/>
  <c r="BK25" i="3"/>
  <c r="BJ25" i="3"/>
  <c r="BI25" i="3"/>
  <c r="BH25" i="3"/>
  <c r="BK21" i="3"/>
  <c r="BK20" i="3" s="1"/>
  <c r="BJ21" i="3"/>
  <c r="BI21" i="3"/>
  <c r="BH21" i="3"/>
  <c r="BM19" i="3"/>
  <c r="BL19" i="3"/>
  <c r="BK17" i="3"/>
  <c r="BJ17" i="3"/>
  <c r="BH17" i="3"/>
  <c r="BI17" i="3"/>
  <c r="BM16" i="3"/>
  <c r="BL16" i="3"/>
  <c r="BK10" i="3"/>
  <c r="BJ10" i="3"/>
  <c r="BI10" i="3"/>
  <c r="BH10" i="3"/>
  <c r="BA194" i="3"/>
  <c r="AZ194" i="3"/>
  <c r="BA193" i="3"/>
  <c r="AZ193" i="3"/>
  <c r="AY192" i="3"/>
  <c r="AY191" i="3" s="1"/>
  <c r="AX192" i="3"/>
  <c r="AX191" i="3" s="1"/>
  <c r="AW192" i="3"/>
  <c r="AW191" i="3" s="1"/>
  <c r="AV192" i="3"/>
  <c r="AV191" i="3" s="1"/>
  <c r="BA190" i="3"/>
  <c r="AZ190" i="3"/>
  <c r="AY184" i="3"/>
  <c r="AY183" i="3" s="1"/>
  <c r="AX184" i="3"/>
  <c r="AX183" i="3" s="1"/>
  <c r="AW184" i="3"/>
  <c r="AW183" i="3" s="1"/>
  <c r="AY180" i="3"/>
  <c r="AX180" i="3"/>
  <c r="AW180" i="3"/>
  <c r="AV180" i="3"/>
  <c r="AY171" i="3"/>
  <c r="AY170" i="3" s="1"/>
  <c r="AX171" i="3"/>
  <c r="AX170" i="3" s="1"/>
  <c r="AZ166" i="3"/>
  <c r="BA166" i="3"/>
  <c r="AY166" i="3"/>
  <c r="AX166" i="3"/>
  <c r="AW166" i="3"/>
  <c r="AV166" i="3"/>
  <c r="AY162" i="3"/>
  <c r="AX162" i="3"/>
  <c r="AZ162" i="3"/>
  <c r="AW162" i="3"/>
  <c r="AY159" i="3"/>
  <c r="AX159" i="3"/>
  <c r="AY149" i="3"/>
  <c r="AX149" i="3"/>
  <c r="AW149" i="3"/>
  <c r="AV149" i="3"/>
  <c r="BA145" i="3"/>
  <c r="AY145" i="3"/>
  <c r="AX145" i="3"/>
  <c r="AW145" i="3"/>
  <c r="AV145" i="3"/>
  <c r="AY142" i="3"/>
  <c r="AY141" i="3" s="1"/>
  <c r="AX142" i="3"/>
  <c r="AW142" i="3"/>
  <c r="AV142" i="3"/>
  <c r="AZ138" i="3"/>
  <c r="AY138" i="3"/>
  <c r="AX138" i="3"/>
  <c r="AW138" i="3"/>
  <c r="BA135" i="3"/>
  <c r="AZ135" i="3"/>
  <c r="BA132" i="3"/>
  <c r="AY132" i="3"/>
  <c r="AX132" i="3"/>
  <c r="AW132" i="3"/>
  <c r="AV132" i="3"/>
  <c r="AZ129" i="3"/>
  <c r="AY129" i="3"/>
  <c r="AX129" i="3"/>
  <c r="AW129" i="3"/>
  <c r="AV129" i="3"/>
  <c r="AY126" i="3"/>
  <c r="AX126" i="3"/>
  <c r="AW126" i="3"/>
  <c r="AV126" i="3"/>
  <c r="AY122" i="3"/>
  <c r="AX122" i="3"/>
  <c r="AW122" i="3"/>
  <c r="AV122" i="3"/>
  <c r="BA118" i="3"/>
  <c r="AZ118" i="3"/>
  <c r="AY118" i="3"/>
  <c r="AX118" i="3"/>
  <c r="AW118" i="3"/>
  <c r="AV118" i="3"/>
  <c r="BA115" i="3"/>
  <c r="AY115" i="3"/>
  <c r="AX115" i="3"/>
  <c r="AW115" i="3"/>
  <c r="AV115" i="3"/>
  <c r="AZ106" i="3"/>
  <c r="AZ105" i="3" s="1"/>
  <c r="AY106" i="3"/>
  <c r="AY105" i="3" s="1"/>
  <c r="AX106" i="3"/>
  <c r="AX105" i="3" s="1"/>
  <c r="AW106" i="3"/>
  <c r="AW105" i="3" s="1"/>
  <c r="AV106" i="3"/>
  <c r="AV105" i="3" s="1"/>
  <c r="AY99" i="3"/>
  <c r="AX99" i="3"/>
  <c r="AW99" i="3"/>
  <c r="AV99" i="3"/>
  <c r="AY95" i="3"/>
  <c r="AX95" i="3"/>
  <c r="AW95" i="3"/>
  <c r="AV95" i="3"/>
  <c r="AV94" i="3" s="1"/>
  <c r="AY91" i="3"/>
  <c r="AX91" i="3"/>
  <c r="AW91" i="3"/>
  <c r="AV91" i="3"/>
  <c r="AY73" i="3"/>
  <c r="AX73" i="3"/>
  <c r="AW73" i="3"/>
  <c r="AV73" i="3"/>
  <c r="BA69" i="3"/>
  <c r="AZ69" i="3"/>
  <c r="AY69" i="3"/>
  <c r="AX69" i="3"/>
  <c r="AW69" i="3"/>
  <c r="AV69" i="3"/>
  <c r="AY66" i="3"/>
  <c r="AX66" i="3"/>
  <c r="AW66" i="3"/>
  <c r="AV66" i="3"/>
  <c r="AY62" i="3"/>
  <c r="AX62" i="3"/>
  <c r="AW62" i="3"/>
  <c r="AV62" i="3"/>
  <c r="AY59" i="3"/>
  <c r="AX59" i="3"/>
  <c r="AW59" i="3"/>
  <c r="AV59" i="3"/>
  <c r="AZ51" i="3"/>
  <c r="AY51" i="3"/>
  <c r="AX51" i="3"/>
  <c r="AW51" i="3"/>
  <c r="AV51" i="3"/>
  <c r="AY45" i="3"/>
  <c r="AY44" i="3" s="1"/>
  <c r="AX45" i="3"/>
  <c r="AX44" i="3" s="1"/>
  <c r="AW45" i="3"/>
  <c r="AW44" i="3" s="1"/>
  <c r="AV45" i="3"/>
  <c r="AV44" i="3" s="1"/>
  <c r="BA41" i="3"/>
  <c r="BA40" i="3" s="1"/>
  <c r="AZ41" i="3"/>
  <c r="AZ40" i="3" s="1"/>
  <c r="AY41" i="3"/>
  <c r="AY40" i="3" s="1"/>
  <c r="AX41" i="3"/>
  <c r="AX40" i="3" s="1"/>
  <c r="AW41" i="3"/>
  <c r="AW40" i="3" s="1"/>
  <c r="AV41" i="3"/>
  <c r="AV40" i="3" s="1"/>
  <c r="AX32" i="3"/>
  <c r="AW32" i="3"/>
  <c r="AV32" i="3"/>
  <c r="AY32" i="3"/>
  <c r="BA29" i="3"/>
  <c r="BA28" i="3" s="1"/>
  <c r="AY29" i="3"/>
  <c r="AY28" i="3" s="1"/>
  <c r="AX29" i="3"/>
  <c r="AX28" i="3" s="1"/>
  <c r="AW29" i="3"/>
  <c r="AW28" i="3" s="1"/>
  <c r="AV29" i="3"/>
  <c r="AV28" i="3" s="1"/>
  <c r="AY25" i="3"/>
  <c r="AX25" i="3"/>
  <c r="AW25" i="3"/>
  <c r="AV25" i="3"/>
  <c r="AY21" i="3"/>
  <c r="AX21" i="3"/>
  <c r="AW21" i="3"/>
  <c r="AV21" i="3"/>
  <c r="AV20" i="3" s="1"/>
  <c r="BA17" i="3"/>
  <c r="AY17" i="3"/>
  <c r="AX17" i="3"/>
  <c r="AW17" i="3"/>
  <c r="AV17" i="3"/>
  <c r="AY10" i="3"/>
  <c r="AX10" i="3"/>
  <c r="AW10" i="3"/>
  <c r="AV10" i="3"/>
  <c r="AY9" i="3"/>
  <c r="AO192" i="3"/>
  <c r="AO191" i="3" s="1"/>
  <c r="AM192" i="3"/>
  <c r="AM191" i="3" s="1"/>
  <c r="AL192" i="3"/>
  <c r="AL191" i="3" s="1"/>
  <c r="AK192" i="3"/>
  <c r="AK191" i="3" s="1"/>
  <c r="AJ192" i="3"/>
  <c r="AJ191" i="3" s="1"/>
  <c r="AK184" i="3"/>
  <c r="AK183" i="3" s="1"/>
  <c r="AM184" i="3"/>
  <c r="AM183" i="3" s="1"/>
  <c r="AO180" i="3"/>
  <c r="AJ180" i="3"/>
  <c r="AM180" i="3"/>
  <c r="AL180" i="3"/>
  <c r="AK180" i="3"/>
  <c r="AM171" i="3"/>
  <c r="AL171" i="3"/>
  <c r="AO171" i="3"/>
  <c r="AJ171" i="3"/>
  <c r="AO166" i="3"/>
  <c r="AN166" i="3"/>
  <c r="AM166" i="3"/>
  <c r="AL166" i="3"/>
  <c r="AK166" i="3"/>
  <c r="AJ166" i="3"/>
  <c r="AJ162" i="3"/>
  <c r="AM162" i="3"/>
  <c r="AL162" i="3"/>
  <c r="AK162" i="3"/>
  <c r="AL159" i="3"/>
  <c r="AK159" i="3"/>
  <c r="AJ159" i="3"/>
  <c r="AM159" i="3"/>
  <c r="AK149" i="3"/>
  <c r="AM149" i="3"/>
  <c r="AJ145" i="3"/>
  <c r="AM145" i="3"/>
  <c r="AL145" i="3"/>
  <c r="AK145" i="3"/>
  <c r="AL142" i="3"/>
  <c r="AJ142" i="3"/>
  <c r="AM142" i="3"/>
  <c r="AK142" i="3"/>
  <c r="AK141" i="3" s="1"/>
  <c r="AL138" i="3"/>
  <c r="AJ138" i="3"/>
  <c r="AM138" i="3"/>
  <c r="AK138" i="3"/>
  <c r="AO135" i="3"/>
  <c r="AN135" i="3"/>
  <c r="AJ132" i="3"/>
  <c r="AM132" i="3"/>
  <c r="AL132" i="3"/>
  <c r="AK132" i="3"/>
  <c r="AL129" i="3"/>
  <c r="AO129" i="3"/>
  <c r="AJ129" i="3"/>
  <c r="AM129" i="3"/>
  <c r="AK129" i="3"/>
  <c r="AO126" i="3"/>
  <c r="AJ126" i="3"/>
  <c r="AM126" i="3"/>
  <c r="AL126" i="3"/>
  <c r="AK126" i="3"/>
  <c r="AO122" i="3"/>
  <c r="AJ122" i="3"/>
  <c r="AM122" i="3"/>
  <c r="AL122" i="3"/>
  <c r="AK122" i="3"/>
  <c r="AO118" i="3"/>
  <c r="AN118" i="3"/>
  <c r="AM118" i="3"/>
  <c r="AL118" i="3"/>
  <c r="AK118" i="3"/>
  <c r="AJ118" i="3"/>
  <c r="AL115" i="3"/>
  <c r="AO115" i="3"/>
  <c r="AJ115" i="3"/>
  <c r="AM115" i="3"/>
  <c r="AK115" i="3"/>
  <c r="AL106" i="3"/>
  <c r="AL105" i="3" s="1"/>
  <c r="AM106" i="3"/>
  <c r="AM105" i="3" s="1"/>
  <c r="AK99" i="3"/>
  <c r="AM99" i="3"/>
  <c r="AL95" i="3"/>
  <c r="AK95" i="3"/>
  <c r="AJ95" i="3"/>
  <c r="AM95" i="3"/>
  <c r="AL91" i="3"/>
  <c r="AO91" i="3"/>
  <c r="AM91" i="3"/>
  <c r="AK91" i="3"/>
  <c r="AJ91" i="3"/>
  <c r="AM73" i="3"/>
  <c r="AK73" i="3"/>
  <c r="AN69" i="3"/>
  <c r="AO69" i="3"/>
  <c r="AM69" i="3"/>
  <c r="AL69" i="3"/>
  <c r="AK69" i="3"/>
  <c r="AJ69" i="3"/>
  <c r="AJ66" i="3"/>
  <c r="AM66" i="3"/>
  <c r="AL66" i="3"/>
  <c r="AK66" i="3"/>
  <c r="AL62" i="3"/>
  <c r="AO62" i="3"/>
  <c r="AN62" i="3"/>
  <c r="AM62" i="3"/>
  <c r="AK62" i="3"/>
  <c r="AO59" i="3"/>
  <c r="AJ59" i="3"/>
  <c r="AM59" i="3"/>
  <c r="AL59" i="3"/>
  <c r="AK59" i="3"/>
  <c r="AL51" i="3"/>
  <c r="AM51" i="3"/>
  <c r="AK51" i="3"/>
  <c r="AJ51" i="3"/>
  <c r="AL45" i="3"/>
  <c r="AL44" i="3" s="1"/>
  <c r="AN45" i="3"/>
  <c r="AN44" i="3" s="1"/>
  <c r="AM45" i="3"/>
  <c r="AM44" i="3" s="1"/>
  <c r="AO41" i="3"/>
  <c r="AO40" i="3" s="1"/>
  <c r="AN41" i="3"/>
  <c r="AN40" i="3" s="1"/>
  <c r="AM41" i="3"/>
  <c r="AL41" i="3"/>
  <c r="AL40" i="3" s="1"/>
  <c r="AK41" i="3"/>
  <c r="AK40" i="3" s="1"/>
  <c r="AJ41" i="3"/>
  <c r="AJ40" i="3" s="1"/>
  <c r="AM40" i="3"/>
  <c r="AM32" i="3"/>
  <c r="AL32" i="3"/>
  <c r="AJ32" i="3"/>
  <c r="AL29" i="3"/>
  <c r="AL28" i="3" s="1"/>
  <c r="AO29" i="3"/>
  <c r="AO28" i="3" s="1"/>
  <c r="AM29" i="3"/>
  <c r="AM28" i="3" s="1"/>
  <c r="AJ29" i="3"/>
  <c r="AJ28" i="3" s="1"/>
  <c r="AL25" i="3"/>
  <c r="AM25" i="3"/>
  <c r="AK25" i="3"/>
  <c r="AJ25" i="3"/>
  <c r="AL21" i="3"/>
  <c r="AO21" i="3"/>
  <c r="AM21" i="3"/>
  <c r="AJ21" i="3"/>
  <c r="AL17" i="3"/>
  <c r="AM17" i="3"/>
  <c r="AJ17" i="3"/>
  <c r="AL10" i="3"/>
  <c r="AK10" i="3"/>
  <c r="AO11" i="3"/>
  <c r="AM10" i="3"/>
  <c r="AJ10" i="3"/>
  <c r="Y199" i="3"/>
  <c r="Z199" i="3"/>
  <c r="AA199" i="3"/>
  <c r="X199" i="3"/>
  <c r="GM184" i="3"/>
  <c r="GL184" i="3"/>
  <c r="GM180" i="3"/>
  <c r="O68" i="6" s="1"/>
  <c r="Y159" i="3"/>
  <c r="GM149" i="3"/>
  <c r="O62" i="6" s="1"/>
  <c r="Y145" i="3"/>
  <c r="Y142" i="3"/>
  <c r="Y138" i="3"/>
  <c r="GM132" i="3"/>
  <c r="O55" i="6" s="1"/>
  <c r="Y132" i="3"/>
  <c r="GM129" i="3"/>
  <c r="O54" i="6" s="1"/>
  <c r="Y129" i="3"/>
  <c r="GM126" i="3"/>
  <c r="O53" i="6" s="1"/>
  <c r="Y126" i="3"/>
  <c r="GM122" i="3"/>
  <c r="O51" i="6" s="1"/>
  <c r="Y122" i="3"/>
  <c r="GM115" i="3"/>
  <c r="Y115" i="3"/>
  <c r="Y106" i="3"/>
  <c r="Y105" i="3" s="1"/>
  <c r="GM91" i="3"/>
  <c r="O42" i="6" s="1"/>
  <c r="GM73" i="3"/>
  <c r="GM66" i="3"/>
  <c r="GM59" i="3"/>
  <c r="O35" i="6" s="1"/>
  <c r="Y59" i="3"/>
  <c r="Y51" i="3"/>
  <c r="GM29" i="3"/>
  <c r="Y25" i="3"/>
  <c r="GM21" i="3"/>
  <c r="O23" i="6" s="1"/>
  <c r="Y21" i="3"/>
  <c r="Y17" i="3"/>
  <c r="AA11" i="3"/>
  <c r="Z11" i="3"/>
  <c r="Y11" i="3"/>
  <c r="Y10" i="3" s="1"/>
  <c r="X11" i="3"/>
  <c r="X10" i="3" s="1"/>
  <c r="M199" i="3"/>
  <c r="L199" i="3"/>
  <c r="L142" i="3"/>
  <c r="L126" i="3"/>
  <c r="GE194" i="3"/>
  <c r="GD194" i="3"/>
  <c r="GE193" i="3"/>
  <c r="GD193" i="3"/>
  <c r="GE190" i="3"/>
  <c r="GD190" i="3"/>
  <c r="GE189" i="3"/>
  <c r="GD189" i="3"/>
  <c r="GE188" i="3"/>
  <c r="GE187" i="3"/>
  <c r="GE186" i="3"/>
  <c r="GE185" i="3"/>
  <c r="GD185" i="3"/>
  <c r="GE182" i="3"/>
  <c r="GD182" i="3"/>
  <c r="GE181" i="3"/>
  <c r="GD181" i="3"/>
  <c r="GE179" i="3"/>
  <c r="GD179" i="3"/>
  <c r="GE175" i="3"/>
  <c r="GD175" i="3"/>
  <c r="GE172" i="3"/>
  <c r="GE167" i="3"/>
  <c r="GD167" i="3"/>
  <c r="GE165" i="3"/>
  <c r="GD165" i="3"/>
  <c r="GE164" i="3"/>
  <c r="GE163" i="3"/>
  <c r="GE161" i="3"/>
  <c r="GD161" i="3"/>
  <c r="GE160" i="3"/>
  <c r="GE158" i="3"/>
  <c r="GD158" i="3"/>
  <c r="GE157" i="3"/>
  <c r="GD157" i="3"/>
  <c r="GE156" i="3"/>
  <c r="GD156" i="3"/>
  <c r="GE155" i="3"/>
  <c r="GD155" i="3"/>
  <c r="GE154" i="3"/>
  <c r="GD154" i="3"/>
  <c r="GE153" i="3"/>
  <c r="GD153" i="3"/>
  <c r="GE152" i="3"/>
  <c r="GD152" i="3"/>
  <c r="GE150" i="3"/>
  <c r="GD150" i="3"/>
  <c r="GE147" i="3"/>
  <c r="GD147" i="3"/>
  <c r="GE146" i="3"/>
  <c r="GD146" i="3"/>
  <c r="GE144" i="3"/>
  <c r="GD144" i="3"/>
  <c r="GE143" i="3"/>
  <c r="GD143" i="3"/>
  <c r="GE140" i="3"/>
  <c r="GD140" i="3"/>
  <c r="GE139" i="3"/>
  <c r="GE136" i="3"/>
  <c r="GD136" i="3"/>
  <c r="GE134" i="3"/>
  <c r="GD134" i="3"/>
  <c r="GE133" i="3"/>
  <c r="GD133" i="3"/>
  <c r="GE131" i="3"/>
  <c r="GD131" i="3"/>
  <c r="GE130" i="3"/>
  <c r="GD130" i="3"/>
  <c r="GE128" i="3"/>
  <c r="GD128" i="3"/>
  <c r="GE127" i="3"/>
  <c r="GE124" i="3"/>
  <c r="GD124" i="3"/>
  <c r="GE123" i="3"/>
  <c r="GE119" i="3"/>
  <c r="GD119" i="3"/>
  <c r="GE117" i="3"/>
  <c r="GD117" i="3"/>
  <c r="GE116" i="3"/>
  <c r="GD116" i="3"/>
  <c r="GE113" i="3"/>
  <c r="GD113" i="3"/>
  <c r="GE111" i="3"/>
  <c r="GE110" i="3"/>
  <c r="GE109" i="3"/>
  <c r="GE108" i="3"/>
  <c r="GE107" i="3"/>
  <c r="GE104" i="3"/>
  <c r="GD104" i="3"/>
  <c r="GE103" i="3"/>
  <c r="GD103" i="3"/>
  <c r="GE102" i="3"/>
  <c r="GE101" i="3"/>
  <c r="GD101" i="3"/>
  <c r="GE100" i="3"/>
  <c r="GE98" i="3"/>
  <c r="GD98" i="3"/>
  <c r="GD96" i="3"/>
  <c r="GE93" i="3"/>
  <c r="GD93" i="3"/>
  <c r="GE92" i="3"/>
  <c r="GE90" i="3"/>
  <c r="GD90" i="3"/>
  <c r="GD89" i="3"/>
  <c r="GD88" i="3"/>
  <c r="GD83" i="3"/>
  <c r="GD82" i="3"/>
  <c r="GD81" i="3"/>
  <c r="GD80" i="3"/>
  <c r="GD79" i="3"/>
  <c r="GD78" i="3"/>
  <c r="GD77" i="3"/>
  <c r="GD76" i="3"/>
  <c r="GD74" i="3"/>
  <c r="GE70" i="3"/>
  <c r="GD70" i="3"/>
  <c r="GE68" i="3"/>
  <c r="GD68" i="3"/>
  <c r="GD67" i="3"/>
  <c r="GE61" i="3"/>
  <c r="GD61" i="3"/>
  <c r="GE60" i="3"/>
  <c r="GD60" i="3"/>
  <c r="GE58" i="3"/>
  <c r="GD58" i="3"/>
  <c r="GD57" i="3"/>
  <c r="GD56" i="3"/>
  <c r="GD55" i="3"/>
  <c r="GD53" i="3"/>
  <c r="GD52" i="3"/>
  <c r="GE49" i="3"/>
  <c r="GD49" i="3"/>
  <c r="GE47" i="3"/>
  <c r="GD47" i="3"/>
  <c r="GE46" i="3"/>
  <c r="GE42" i="3"/>
  <c r="GD42" i="3"/>
  <c r="GE38" i="3"/>
  <c r="GD38" i="3"/>
  <c r="GE31" i="3"/>
  <c r="GD31" i="3"/>
  <c r="GD30" i="3"/>
  <c r="GE27" i="3"/>
  <c r="GD27" i="3"/>
  <c r="GE26" i="3"/>
  <c r="GE22" i="3"/>
  <c r="GD22" i="3"/>
  <c r="GE19" i="3"/>
  <c r="GD19" i="3"/>
  <c r="GD18" i="3"/>
  <c r="GE16" i="3"/>
  <c r="GD16" i="3"/>
  <c r="GE15" i="3"/>
  <c r="GD15" i="3"/>
  <c r="GE13" i="3"/>
  <c r="GE12" i="3"/>
  <c r="GD12" i="3"/>
  <c r="FS194" i="3"/>
  <c r="FR194" i="3"/>
  <c r="FS193" i="3"/>
  <c r="FR193" i="3"/>
  <c r="FS190" i="3"/>
  <c r="FR190" i="3"/>
  <c r="FS189" i="3"/>
  <c r="FR189" i="3"/>
  <c r="FS187" i="3"/>
  <c r="FR187" i="3"/>
  <c r="FR185" i="3"/>
  <c r="FS182" i="3"/>
  <c r="FR182" i="3"/>
  <c r="FR181" i="3"/>
  <c r="FS179" i="3"/>
  <c r="FR179" i="3"/>
  <c r="FS172" i="3"/>
  <c r="FS167" i="3"/>
  <c r="FR167" i="3"/>
  <c r="FS165" i="3"/>
  <c r="FR165" i="3"/>
  <c r="FR164" i="3"/>
  <c r="FR163" i="3"/>
  <c r="FS161" i="3"/>
  <c r="FR161" i="3"/>
  <c r="FS160" i="3"/>
  <c r="FS158" i="3"/>
  <c r="FR158" i="3"/>
  <c r="FS157" i="3"/>
  <c r="FS156" i="3"/>
  <c r="FS153" i="3"/>
  <c r="FS147" i="3"/>
  <c r="FR147" i="3"/>
  <c r="FR146" i="3"/>
  <c r="FS144" i="3"/>
  <c r="FR144" i="3"/>
  <c r="FS143" i="3"/>
  <c r="FS140" i="3"/>
  <c r="FR140" i="3"/>
  <c r="FS136" i="3"/>
  <c r="FR136" i="3"/>
  <c r="FS134" i="3"/>
  <c r="FR134" i="3"/>
  <c r="FS133" i="3"/>
  <c r="FS131" i="3"/>
  <c r="FR131" i="3"/>
  <c r="FR130" i="3"/>
  <c r="FS128" i="3"/>
  <c r="FR128" i="3"/>
  <c r="FR127" i="3"/>
  <c r="FS124" i="3"/>
  <c r="FR124" i="3"/>
  <c r="FS119" i="3"/>
  <c r="FR119" i="3"/>
  <c r="FS117" i="3"/>
  <c r="FR117" i="3"/>
  <c r="FR116" i="3"/>
  <c r="FS113" i="3"/>
  <c r="FR113" i="3"/>
  <c r="FR111" i="3"/>
  <c r="FR110" i="3"/>
  <c r="FR109" i="3"/>
  <c r="FR108" i="3"/>
  <c r="FR107" i="3"/>
  <c r="FS104" i="3"/>
  <c r="FR104" i="3"/>
  <c r="FR103" i="3"/>
  <c r="FR102" i="3"/>
  <c r="FR101" i="3"/>
  <c r="FR100" i="3"/>
  <c r="FS98" i="3"/>
  <c r="FR98" i="3"/>
  <c r="FR96" i="3"/>
  <c r="FS93" i="3"/>
  <c r="FR93" i="3"/>
  <c r="FR92" i="3"/>
  <c r="FS90" i="3"/>
  <c r="FR90" i="3"/>
  <c r="FR89" i="3"/>
  <c r="FR88" i="3"/>
  <c r="FR83" i="3"/>
  <c r="FR82" i="3"/>
  <c r="FR81" i="3"/>
  <c r="FR80" i="3"/>
  <c r="FR79" i="3"/>
  <c r="FS78" i="3"/>
  <c r="FR78" i="3"/>
  <c r="FR77" i="3"/>
  <c r="FR76" i="3"/>
  <c r="FR74" i="3"/>
  <c r="FS70" i="3"/>
  <c r="FR70" i="3"/>
  <c r="FS68" i="3"/>
  <c r="FR68" i="3"/>
  <c r="FR67" i="3"/>
  <c r="FR63" i="3"/>
  <c r="FS61" i="3"/>
  <c r="FR61" i="3"/>
  <c r="FR60" i="3"/>
  <c r="FS58" i="3"/>
  <c r="FR58" i="3"/>
  <c r="FR57" i="3"/>
  <c r="FS56" i="3"/>
  <c r="FR56" i="3"/>
  <c r="FR55" i="3"/>
  <c r="FR53" i="3"/>
  <c r="FR52" i="3"/>
  <c r="FS49" i="3"/>
  <c r="FR49" i="3"/>
  <c r="FR47" i="3"/>
  <c r="FR46" i="3"/>
  <c r="FS42" i="3"/>
  <c r="FR42" i="3"/>
  <c r="FS38" i="3"/>
  <c r="FR38" i="3"/>
  <c r="FS31" i="3"/>
  <c r="FR31" i="3"/>
  <c r="FR30" i="3"/>
  <c r="FS27" i="3"/>
  <c r="FR27" i="3"/>
  <c r="FS26" i="3"/>
  <c r="FS22" i="3"/>
  <c r="FS19" i="3"/>
  <c r="FR19" i="3"/>
  <c r="FR18" i="3"/>
  <c r="FS16" i="3"/>
  <c r="FR16" i="3"/>
  <c r="FS15" i="3"/>
  <c r="FS13" i="3"/>
  <c r="FS12" i="3"/>
  <c r="FS11" i="3"/>
  <c r="FG194" i="3"/>
  <c r="FF194" i="3"/>
  <c r="FG193" i="3"/>
  <c r="FF193" i="3"/>
  <c r="FG190" i="3"/>
  <c r="FF190" i="3"/>
  <c r="FG189" i="3"/>
  <c r="FF188" i="3"/>
  <c r="FG186" i="3"/>
  <c r="FF186" i="3"/>
  <c r="FG182" i="3"/>
  <c r="FF182" i="3"/>
  <c r="FG181" i="3"/>
  <c r="FG179" i="3"/>
  <c r="FF179" i="3"/>
  <c r="FG175" i="3"/>
  <c r="FF175" i="3"/>
  <c r="FF173" i="3"/>
  <c r="FF172" i="3"/>
  <c r="FG167" i="3"/>
  <c r="FF167" i="3"/>
  <c r="FG165" i="3"/>
  <c r="FF165" i="3"/>
  <c r="FG164" i="3"/>
  <c r="FG163" i="3"/>
  <c r="FG161" i="3"/>
  <c r="FF161" i="3"/>
  <c r="FF160" i="3"/>
  <c r="FG158" i="3"/>
  <c r="FF158" i="3"/>
  <c r="FG156" i="3"/>
  <c r="FG154" i="3"/>
  <c r="FF154" i="3"/>
  <c r="FG152" i="3"/>
  <c r="FF150" i="3"/>
  <c r="FG147" i="3"/>
  <c r="FF147" i="3"/>
  <c r="FF146" i="3"/>
  <c r="FG144" i="3"/>
  <c r="FF144" i="3"/>
  <c r="FG140" i="3"/>
  <c r="FF140" i="3"/>
  <c r="FG139" i="3"/>
  <c r="FF139" i="3"/>
  <c r="FG136" i="3"/>
  <c r="FF136" i="3"/>
  <c r="FG134" i="3"/>
  <c r="FF134" i="3"/>
  <c r="FG131" i="3"/>
  <c r="FF131" i="3"/>
  <c r="FG130" i="3"/>
  <c r="FF130" i="3"/>
  <c r="FG128" i="3"/>
  <c r="FF128" i="3"/>
  <c r="FG124" i="3"/>
  <c r="FF124" i="3"/>
  <c r="FG123" i="3"/>
  <c r="FF123" i="3"/>
  <c r="FG119" i="3"/>
  <c r="FF119" i="3"/>
  <c r="FG117" i="3"/>
  <c r="FF117" i="3"/>
  <c r="FG116" i="3"/>
  <c r="FF116" i="3"/>
  <c r="FG113" i="3"/>
  <c r="FF113" i="3"/>
  <c r="FF110" i="3"/>
  <c r="FG104" i="3"/>
  <c r="FF104" i="3"/>
  <c r="FG103" i="3"/>
  <c r="FF103" i="3"/>
  <c r="FG102" i="3"/>
  <c r="FF102" i="3"/>
  <c r="FG101" i="3"/>
  <c r="FF101" i="3"/>
  <c r="FG100" i="3"/>
  <c r="FF100" i="3"/>
  <c r="FG98" i="3"/>
  <c r="FF98" i="3"/>
  <c r="FF96" i="3"/>
  <c r="FG93" i="3"/>
  <c r="FF93" i="3"/>
  <c r="FG92" i="3"/>
  <c r="FF92" i="3"/>
  <c r="FG90" i="3"/>
  <c r="FF90" i="3"/>
  <c r="FF88" i="3"/>
  <c r="FF80" i="3"/>
  <c r="FF76" i="3"/>
  <c r="FG70" i="3"/>
  <c r="FF70" i="3"/>
  <c r="FG68" i="3"/>
  <c r="FF68" i="3"/>
  <c r="FG61" i="3"/>
  <c r="FF61" i="3"/>
  <c r="FG60" i="3"/>
  <c r="FF60" i="3"/>
  <c r="FG58" i="3"/>
  <c r="FF58" i="3"/>
  <c r="FF55" i="3"/>
  <c r="FG52" i="3"/>
  <c r="FG49" i="3"/>
  <c r="FF49" i="3"/>
  <c r="FG47" i="3"/>
  <c r="FF47" i="3"/>
  <c r="FG46" i="3"/>
  <c r="FF46" i="3"/>
  <c r="FG42" i="3"/>
  <c r="FF42" i="3"/>
  <c r="FG38" i="3"/>
  <c r="FF38" i="3"/>
  <c r="FG31" i="3"/>
  <c r="FF31" i="3"/>
  <c r="FF30" i="3"/>
  <c r="FG27" i="3"/>
  <c r="FF27" i="3"/>
  <c r="FG26" i="3"/>
  <c r="FF26" i="3"/>
  <c r="FG22" i="3"/>
  <c r="FF22" i="3"/>
  <c r="FG19" i="3"/>
  <c r="FF19" i="3"/>
  <c r="FG16" i="3"/>
  <c r="FF16" i="3"/>
  <c r="FG15" i="3"/>
  <c r="FF15" i="3"/>
  <c r="FG13" i="3"/>
  <c r="FF13" i="3"/>
  <c r="FG12" i="3"/>
  <c r="FF12" i="3"/>
  <c r="FF11" i="3"/>
  <c r="EU194" i="3"/>
  <c r="ET194" i="3"/>
  <c r="EU193" i="3"/>
  <c r="ET193" i="3"/>
  <c r="EU190" i="3"/>
  <c r="ET190" i="3"/>
  <c r="EU182" i="3"/>
  <c r="ET182" i="3"/>
  <c r="EU179" i="3"/>
  <c r="ET179" i="3"/>
  <c r="EU165" i="3"/>
  <c r="ET165" i="3"/>
  <c r="EU161" i="3"/>
  <c r="ET161" i="3"/>
  <c r="EU158" i="3"/>
  <c r="ET158" i="3"/>
  <c r="EU147" i="3"/>
  <c r="ET147" i="3"/>
  <c r="EU144" i="3"/>
  <c r="ET144" i="3"/>
  <c r="EU140" i="3"/>
  <c r="ET140" i="3"/>
  <c r="EU136" i="3"/>
  <c r="ET136" i="3"/>
  <c r="EU134" i="3"/>
  <c r="ET134" i="3"/>
  <c r="EU131" i="3"/>
  <c r="ET131" i="3"/>
  <c r="EU128" i="3"/>
  <c r="ET128" i="3"/>
  <c r="EU124" i="3"/>
  <c r="ET124" i="3"/>
  <c r="EU117" i="3"/>
  <c r="ET117" i="3"/>
  <c r="EU113" i="3"/>
  <c r="ET113" i="3"/>
  <c r="EU104" i="3"/>
  <c r="ET104" i="3"/>
  <c r="EU98" i="3"/>
  <c r="ET98" i="3"/>
  <c r="EU93" i="3"/>
  <c r="ET93" i="3"/>
  <c r="EU90" i="3"/>
  <c r="ET90" i="3"/>
  <c r="EU70" i="3"/>
  <c r="ET70" i="3"/>
  <c r="EU68" i="3"/>
  <c r="ET68" i="3"/>
  <c r="EU61" i="3"/>
  <c r="ET61" i="3"/>
  <c r="EU58" i="3"/>
  <c r="ET58" i="3"/>
  <c r="EU49" i="3"/>
  <c r="ET49" i="3"/>
  <c r="EU42" i="3"/>
  <c r="ET42" i="3"/>
  <c r="EU38" i="3"/>
  <c r="ET38" i="3"/>
  <c r="EU31" i="3"/>
  <c r="ET31" i="3"/>
  <c r="EU27" i="3"/>
  <c r="ET27" i="3"/>
  <c r="EU19" i="3"/>
  <c r="ET19" i="3"/>
  <c r="EU16" i="3"/>
  <c r="ET16" i="3"/>
  <c r="EU11" i="3"/>
  <c r="ET11" i="3"/>
  <c r="EI194" i="3"/>
  <c r="EH194" i="3"/>
  <c r="EI193" i="3"/>
  <c r="EH193" i="3"/>
  <c r="EI190" i="3"/>
  <c r="EH190" i="3"/>
  <c r="EI182" i="3"/>
  <c r="EH182" i="3"/>
  <c r="EI179" i="3"/>
  <c r="EH179" i="3"/>
  <c r="EI165" i="3"/>
  <c r="EH165" i="3"/>
  <c r="EI161" i="3"/>
  <c r="EH161" i="3"/>
  <c r="EI158" i="3"/>
  <c r="EH158" i="3"/>
  <c r="EI147" i="3"/>
  <c r="EH147" i="3"/>
  <c r="EI144" i="3"/>
  <c r="EH144" i="3"/>
  <c r="EI140" i="3"/>
  <c r="EH140" i="3"/>
  <c r="EI136" i="3"/>
  <c r="EH136" i="3"/>
  <c r="EI134" i="3"/>
  <c r="EH134" i="3"/>
  <c r="EI131" i="3"/>
  <c r="EH131" i="3"/>
  <c r="EI128" i="3"/>
  <c r="EH128" i="3"/>
  <c r="EI124" i="3"/>
  <c r="EH124" i="3"/>
  <c r="EI117" i="3"/>
  <c r="EH117" i="3"/>
  <c r="EI113" i="3"/>
  <c r="EH113" i="3"/>
  <c r="EI104" i="3"/>
  <c r="EH104" i="3"/>
  <c r="EI98" i="3"/>
  <c r="EH98" i="3"/>
  <c r="EI93" i="3"/>
  <c r="EH93" i="3"/>
  <c r="EI90" i="3"/>
  <c r="EH90" i="3"/>
  <c r="EI70" i="3"/>
  <c r="EH70" i="3"/>
  <c r="EI68" i="3"/>
  <c r="EH68" i="3"/>
  <c r="EI61" i="3"/>
  <c r="EH61" i="3"/>
  <c r="EI58" i="3"/>
  <c r="EH58" i="3"/>
  <c r="EI49" i="3"/>
  <c r="EH49" i="3"/>
  <c r="EI42" i="3"/>
  <c r="EH42" i="3"/>
  <c r="EI38" i="3"/>
  <c r="EH38" i="3"/>
  <c r="EI31" i="3"/>
  <c r="EH31" i="3"/>
  <c r="EI27" i="3"/>
  <c r="EH27" i="3"/>
  <c r="EI19" i="3"/>
  <c r="EH19" i="3"/>
  <c r="EI16" i="3"/>
  <c r="EH16" i="3"/>
  <c r="EI11" i="3"/>
  <c r="DW194" i="3"/>
  <c r="DV194" i="3"/>
  <c r="DW193" i="3"/>
  <c r="DV193" i="3"/>
  <c r="DW190" i="3"/>
  <c r="DV190" i="3"/>
  <c r="DW182" i="3"/>
  <c r="DV182" i="3"/>
  <c r="DW179" i="3"/>
  <c r="DV179" i="3"/>
  <c r="DW165" i="3"/>
  <c r="DV165" i="3"/>
  <c r="DW161" i="3"/>
  <c r="DV161" i="3"/>
  <c r="DW158" i="3"/>
  <c r="DV158" i="3"/>
  <c r="DW147" i="3"/>
  <c r="DV147" i="3"/>
  <c r="DW144" i="3"/>
  <c r="DV144" i="3"/>
  <c r="DW140" i="3"/>
  <c r="DV140" i="3"/>
  <c r="DW136" i="3"/>
  <c r="DV136" i="3"/>
  <c r="DW134" i="3"/>
  <c r="DV134" i="3"/>
  <c r="DW131" i="3"/>
  <c r="DV131" i="3"/>
  <c r="DW128" i="3"/>
  <c r="DV128" i="3"/>
  <c r="DW124" i="3"/>
  <c r="DV124" i="3"/>
  <c r="DW117" i="3"/>
  <c r="DV117" i="3"/>
  <c r="DW113" i="3"/>
  <c r="DV113" i="3"/>
  <c r="DW104" i="3"/>
  <c r="DV104" i="3"/>
  <c r="DW98" i="3"/>
  <c r="DV98" i="3"/>
  <c r="DW93" i="3"/>
  <c r="DV93" i="3"/>
  <c r="DW90" i="3"/>
  <c r="DV90" i="3"/>
  <c r="DW70" i="3"/>
  <c r="DV70" i="3"/>
  <c r="DW68" i="3"/>
  <c r="DV68" i="3"/>
  <c r="DW61" i="3"/>
  <c r="DV61" i="3"/>
  <c r="DW58" i="3"/>
  <c r="DV58" i="3"/>
  <c r="DW49" i="3"/>
  <c r="DV49" i="3"/>
  <c r="DW42" i="3"/>
  <c r="DV42" i="3"/>
  <c r="DW38" i="3"/>
  <c r="DV38" i="3"/>
  <c r="DW31" i="3"/>
  <c r="DV31" i="3"/>
  <c r="DW27" i="3"/>
  <c r="DV27" i="3"/>
  <c r="DW19" i="3"/>
  <c r="DV19" i="3"/>
  <c r="DW16" i="3"/>
  <c r="DV16" i="3"/>
  <c r="DK194" i="3"/>
  <c r="DJ194" i="3"/>
  <c r="DK193" i="3"/>
  <c r="DJ193" i="3"/>
  <c r="DK190" i="3"/>
  <c r="DJ190" i="3"/>
  <c r="DK182" i="3"/>
  <c r="DJ182" i="3"/>
  <c r="DK179" i="3"/>
  <c r="DJ179" i="3"/>
  <c r="DK165" i="3"/>
  <c r="DJ165" i="3"/>
  <c r="DK161" i="3"/>
  <c r="DJ161" i="3"/>
  <c r="DK158" i="3"/>
  <c r="DJ158" i="3"/>
  <c r="DK147" i="3"/>
  <c r="DJ147" i="3"/>
  <c r="DK144" i="3"/>
  <c r="DJ144" i="3"/>
  <c r="DK140" i="3"/>
  <c r="DJ140" i="3"/>
  <c r="DK136" i="3"/>
  <c r="DJ136" i="3"/>
  <c r="DK134" i="3"/>
  <c r="DJ134" i="3"/>
  <c r="DK131" i="3"/>
  <c r="DJ131" i="3"/>
  <c r="DK128" i="3"/>
  <c r="DJ128" i="3"/>
  <c r="DK124" i="3"/>
  <c r="DJ124" i="3"/>
  <c r="DK117" i="3"/>
  <c r="DJ117" i="3"/>
  <c r="DK113" i="3"/>
  <c r="DJ113" i="3"/>
  <c r="DK104" i="3"/>
  <c r="DJ104" i="3"/>
  <c r="DK98" i="3"/>
  <c r="DJ98" i="3"/>
  <c r="DK93" i="3"/>
  <c r="DJ93" i="3"/>
  <c r="DK90" i="3"/>
  <c r="DJ90" i="3"/>
  <c r="DK70" i="3"/>
  <c r="DJ70" i="3"/>
  <c r="DK68" i="3"/>
  <c r="DJ68" i="3"/>
  <c r="DK61" i="3"/>
  <c r="DJ61" i="3"/>
  <c r="DK58" i="3"/>
  <c r="DJ58" i="3"/>
  <c r="DK49" i="3"/>
  <c r="DJ49" i="3"/>
  <c r="DK42" i="3"/>
  <c r="DJ42" i="3"/>
  <c r="DK38" i="3"/>
  <c r="DJ38" i="3"/>
  <c r="DK31" i="3"/>
  <c r="DJ31" i="3"/>
  <c r="DK27" i="3"/>
  <c r="DJ27" i="3"/>
  <c r="DK19" i="3"/>
  <c r="DJ19" i="3"/>
  <c r="DK16" i="3"/>
  <c r="DJ16" i="3"/>
  <c r="CY194" i="3"/>
  <c r="CX194" i="3"/>
  <c r="CY193" i="3"/>
  <c r="CX193" i="3"/>
  <c r="CY190" i="3"/>
  <c r="CX190" i="3"/>
  <c r="CY182" i="3"/>
  <c r="CX182" i="3"/>
  <c r="CY179" i="3"/>
  <c r="CX179" i="3"/>
  <c r="CY165" i="3"/>
  <c r="CX165" i="3"/>
  <c r="CY161" i="3"/>
  <c r="CX161" i="3"/>
  <c r="CY158" i="3"/>
  <c r="CX158" i="3"/>
  <c r="CY147" i="3"/>
  <c r="CX147" i="3"/>
  <c r="CY144" i="3"/>
  <c r="CX144" i="3"/>
  <c r="CY140" i="3"/>
  <c r="CX140" i="3"/>
  <c r="CY136" i="3"/>
  <c r="CX136" i="3"/>
  <c r="CY134" i="3"/>
  <c r="CX134" i="3"/>
  <c r="CY131" i="3"/>
  <c r="CX131" i="3"/>
  <c r="CY128" i="3"/>
  <c r="CX128" i="3"/>
  <c r="CY124" i="3"/>
  <c r="CX124" i="3"/>
  <c r="CY117" i="3"/>
  <c r="CX117" i="3"/>
  <c r="CY113" i="3"/>
  <c r="CX113" i="3"/>
  <c r="CY104" i="3"/>
  <c r="CX104" i="3"/>
  <c r="CY98" i="3"/>
  <c r="CX98" i="3"/>
  <c r="CY93" i="3"/>
  <c r="CX93" i="3"/>
  <c r="CY90" i="3"/>
  <c r="CX90" i="3"/>
  <c r="CY70" i="3"/>
  <c r="CX70" i="3"/>
  <c r="CY68" i="3"/>
  <c r="CX68" i="3"/>
  <c r="CY61" i="3"/>
  <c r="CX61" i="3"/>
  <c r="CY58" i="3"/>
  <c r="CX58" i="3"/>
  <c r="CY49" i="3"/>
  <c r="CX49" i="3"/>
  <c r="CY42" i="3"/>
  <c r="CX42" i="3"/>
  <c r="CY38" i="3"/>
  <c r="CX38" i="3"/>
  <c r="CY31" i="3"/>
  <c r="CX31" i="3"/>
  <c r="CY27" i="3"/>
  <c r="CX27" i="3"/>
  <c r="CY19" i="3"/>
  <c r="CX19" i="3"/>
  <c r="CY16" i="3"/>
  <c r="CX16" i="3"/>
  <c r="CX11" i="3"/>
  <c r="CM194" i="3"/>
  <c r="CL194" i="3"/>
  <c r="CM193" i="3"/>
  <c r="CL193" i="3"/>
  <c r="CM190" i="3"/>
  <c r="CL190" i="3"/>
  <c r="CM182" i="3"/>
  <c r="CL182" i="3"/>
  <c r="CM179" i="3"/>
  <c r="CL179" i="3"/>
  <c r="CM165" i="3"/>
  <c r="CL165" i="3"/>
  <c r="CM161" i="3"/>
  <c r="CL161" i="3"/>
  <c r="CM158" i="3"/>
  <c r="CL158" i="3"/>
  <c r="CM147" i="3"/>
  <c r="CL147" i="3"/>
  <c r="CM144" i="3"/>
  <c r="CL144" i="3"/>
  <c r="CM140" i="3"/>
  <c r="CL140" i="3"/>
  <c r="CM136" i="3"/>
  <c r="CL136" i="3"/>
  <c r="CM134" i="3"/>
  <c r="CL134" i="3"/>
  <c r="CM131" i="3"/>
  <c r="CL131" i="3"/>
  <c r="CM128" i="3"/>
  <c r="CL128" i="3"/>
  <c r="CM124" i="3"/>
  <c r="CL124" i="3"/>
  <c r="CM117" i="3"/>
  <c r="CL117" i="3"/>
  <c r="CM113" i="3"/>
  <c r="CL113" i="3"/>
  <c r="CM104" i="3"/>
  <c r="CL104" i="3"/>
  <c r="CM98" i="3"/>
  <c r="CL98" i="3"/>
  <c r="CM93" i="3"/>
  <c r="CL93" i="3"/>
  <c r="CM90" i="3"/>
  <c r="CL90" i="3"/>
  <c r="CM70" i="3"/>
  <c r="CL70" i="3"/>
  <c r="CM68" i="3"/>
  <c r="CL68" i="3"/>
  <c r="CM61" i="3"/>
  <c r="CL61" i="3"/>
  <c r="CM58" i="3"/>
  <c r="CL58" i="3"/>
  <c r="CM49" i="3"/>
  <c r="CL49" i="3"/>
  <c r="CM42" i="3"/>
  <c r="CL42" i="3"/>
  <c r="CM38" i="3"/>
  <c r="CL38" i="3"/>
  <c r="CM31" i="3"/>
  <c r="CL31" i="3"/>
  <c r="CM27" i="3"/>
  <c r="CL27" i="3"/>
  <c r="CM19" i="3"/>
  <c r="CL19" i="3"/>
  <c r="CM16" i="3"/>
  <c r="CL16" i="3"/>
  <c r="CA194" i="3"/>
  <c r="BZ194" i="3"/>
  <c r="CA193" i="3"/>
  <c r="BZ193" i="3"/>
  <c r="CA190" i="3"/>
  <c r="BZ190" i="3"/>
  <c r="CA182" i="3"/>
  <c r="BZ182" i="3"/>
  <c r="CA179" i="3"/>
  <c r="BZ179" i="3"/>
  <c r="CA165" i="3"/>
  <c r="BZ165" i="3"/>
  <c r="CA161" i="3"/>
  <c r="BZ161" i="3"/>
  <c r="CA158" i="3"/>
  <c r="BZ158" i="3"/>
  <c r="CA147" i="3"/>
  <c r="BZ147" i="3"/>
  <c r="CA144" i="3"/>
  <c r="BZ144" i="3"/>
  <c r="CA140" i="3"/>
  <c r="BZ140" i="3"/>
  <c r="CA136" i="3"/>
  <c r="BZ136" i="3"/>
  <c r="CA134" i="3"/>
  <c r="BZ134" i="3"/>
  <c r="CA131" i="3"/>
  <c r="BZ131" i="3"/>
  <c r="CA128" i="3"/>
  <c r="BZ128" i="3"/>
  <c r="CA124" i="3"/>
  <c r="BZ124" i="3"/>
  <c r="CA117" i="3"/>
  <c r="BZ117" i="3"/>
  <c r="CA113" i="3"/>
  <c r="BZ113" i="3"/>
  <c r="CA104" i="3"/>
  <c r="BZ104" i="3"/>
  <c r="CA98" i="3"/>
  <c r="BZ98" i="3"/>
  <c r="CA93" i="3"/>
  <c r="BZ93" i="3"/>
  <c r="CA90" i="3"/>
  <c r="BZ90" i="3"/>
  <c r="CA70" i="3"/>
  <c r="BZ70" i="3"/>
  <c r="CA68" i="3"/>
  <c r="BZ68" i="3"/>
  <c r="CA61" i="3"/>
  <c r="BZ61" i="3"/>
  <c r="CA58" i="3"/>
  <c r="BZ58" i="3"/>
  <c r="CA49" i="3"/>
  <c r="BZ49" i="3"/>
  <c r="CA42" i="3"/>
  <c r="BZ42" i="3"/>
  <c r="CA38" i="3"/>
  <c r="BZ38" i="3"/>
  <c r="CA31" i="3"/>
  <c r="BZ31" i="3"/>
  <c r="CA27" i="3"/>
  <c r="BZ27" i="3"/>
  <c r="CA19" i="3"/>
  <c r="BZ19" i="3"/>
  <c r="CA16" i="3"/>
  <c r="BZ16" i="3"/>
  <c r="BO194" i="3"/>
  <c r="BN194" i="3"/>
  <c r="BO193" i="3"/>
  <c r="BN193" i="3"/>
  <c r="BO190" i="3"/>
  <c r="BN190" i="3"/>
  <c r="BO182" i="3"/>
  <c r="BN182" i="3"/>
  <c r="BO179" i="3"/>
  <c r="BN179" i="3"/>
  <c r="BO165" i="3"/>
  <c r="BN165" i="3"/>
  <c r="BO161" i="3"/>
  <c r="BN161" i="3"/>
  <c r="BO158" i="3"/>
  <c r="BN158" i="3"/>
  <c r="BO147" i="3"/>
  <c r="BN147" i="3"/>
  <c r="BO144" i="3"/>
  <c r="BN144" i="3"/>
  <c r="BO140" i="3"/>
  <c r="BN140" i="3"/>
  <c r="BO136" i="3"/>
  <c r="BN136" i="3"/>
  <c r="BO134" i="3"/>
  <c r="BN134" i="3"/>
  <c r="BO131" i="3"/>
  <c r="BN131" i="3"/>
  <c r="BO128" i="3"/>
  <c r="BN128" i="3"/>
  <c r="BO124" i="3"/>
  <c r="BN124" i="3"/>
  <c r="BO117" i="3"/>
  <c r="BN117" i="3"/>
  <c r="BO113" i="3"/>
  <c r="BN113" i="3"/>
  <c r="BO104" i="3"/>
  <c r="BN104" i="3"/>
  <c r="BO98" i="3"/>
  <c r="BN98" i="3"/>
  <c r="BO93" i="3"/>
  <c r="BN93" i="3"/>
  <c r="BO90" i="3"/>
  <c r="BN90" i="3"/>
  <c r="BO70" i="3"/>
  <c r="BN70" i="3"/>
  <c r="BO68" i="3"/>
  <c r="BN68" i="3"/>
  <c r="BO61" i="3"/>
  <c r="BN61" i="3"/>
  <c r="BO58" i="3"/>
  <c r="BN58" i="3"/>
  <c r="BO49" i="3"/>
  <c r="BN49" i="3"/>
  <c r="BO42" i="3"/>
  <c r="BN42" i="3"/>
  <c r="BO38" i="3"/>
  <c r="BN38" i="3"/>
  <c r="BO31" i="3"/>
  <c r="BN31" i="3"/>
  <c r="BO27" i="3"/>
  <c r="BN27" i="3"/>
  <c r="BO19" i="3"/>
  <c r="BN19" i="3"/>
  <c r="BO16" i="3"/>
  <c r="BN16" i="3"/>
  <c r="BO11" i="3"/>
  <c r="BN11" i="3"/>
  <c r="BC194" i="3"/>
  <c r="BB194" i="3"/>
  <c r="BC193" i="3"/>
  <c r="BB193" i="3"/>
  <c r="BC190" i="3"/>
  <c r="BB190" i="3"/>
  <c r="BC182" i="3"/>
  <c r="BB182" i="3"/>
  <c r="BC179" i="3"/>
  <c r="BB179" i="3"/>
  <c r="BC165" i="3"/>
  <c r="BB165" i="3"/>
  <c r="BC161" i="3"/>
  <c r="BB161" i="3"/>
  <c r="BC158" i="3"/>
  <c r="BB158" i="3"/>
  <c r="BC147" i="3"/>
  <c r="BB147" i="3"/>
  <c r="BC144" i="3"/>
  <c r="BB144" i="3"/>
  <c r="BC140" i="3"/>
  <c r="BB140" i="3"/>
  <c r="BC136" i="3"/>
  <c r="BB136" i="3"/>
  <c r="BC134" i="3"/>
  <c r="BB134" i="3"/>
  <c r="BC131" i="3"/>
  <c r="BB131" i="3"/>
  <c r="BC128" i="3"/>
  <c r="BB128" i="3"/>
  <c r="BC124" i="3"/>
  <c r="BB124" i="3"/>
  <c r="BC117" i="3"/>
  <c r="BB117" i="3"/>
  <c r="BC113" i="3"/>
  <c r="BB113" i="3"/>
  <c r="BC104" i="3"/>
  <c r="BB104" i="3"/>
  <c r="BC98" i="3"/>
  <c r="BB98" i="3"/>
  <c r="BC93" i="3"/>
  <c r="BB93" i="3"/>
  <c r="BC90" i="3"/>
  <c r="BB90" i="3"/>
  <c r="BC70" i="3"/>
  <c r="BB70" i="3"/>
  <c r="BC68" i="3"/>
  <c r="BB68" i="3"/>
  <c r="BC61" i="3"/>
  <c r="BB61" i="3"/>
  <c r="BC58" i="3"/>
  <c r="BB58" i="3"/>
  <c r="BC49" i="3"/>
  <c r="BB49" i="3"/>
  <c r="BC42" i="3"/>
  <c r="BB42" i="3"/>
  <c r="BC38" i="3"/>
  <c r="BB38" i="3"/>
  <c r="BC31" i="3"/>
  <c r="BB31" i="3"/>
  <c r="BC27" i="3"/>
  <c r="BB27" i="3"/>
  <c r="BC19" i="3"/>
  <c r="BB19" i="3"/>
  <c r="BC16" i="3"/>
  <c r="BB16" i="3"/>
  <c r="AQ194" i="3"/>
  <c r="AP194" i="3"/>
  <c r="AQ193" i="3"/>
  <c r="AP193" i="3"/>
  <c r="AQ190" i="3"/>
  <c r="AP190" i="3"/>
  <c r="AQ182" i="3"/>
  <c r="AP182" i="3"/>
  <c r="AQ179" i="3"/>
  <c r="AP179" i="3"/>
  <c r="AQ165" i="3"/>
  <c r="AP165" i="3"/>
  <c r="AQ161" i="3"/>
  <c r="AP161" i="3"/>
  <c r="AQ158" i="3"/>
  <c r="AP158" i="3"/>
  <c r="AQ147" i="3"/>
  <c r="AP147" i="3"/>
  <c r="AQ144" i="3"/>
  <c r="AP144" i="3"/>
  <c r="AQ140" i="3"/>
  <c r="AP140" i="3"/>
  <c r="AQ136" i="3"/>
  <c r="AP136" i="3"/>
  <c r="AQ134" i="3"/>
  <c r="AP134" i="3"/>
  <c r="AQ131" i="3"/>
  <c r="AP131" i="3"/>
  <c r="AQ128" i="3"/>
  <c r="AP128" i="3"/>
  <c r="AQ124" i="3"/>
  <c r="AP124" i="3"/>
  <c r="AQ117" i="3"/>
  <c r="AP117" i="3"/>
  <c r="AQ113" i="3"/>
  <c r="AP113" i="3"/>
  <c r="AQ104" i="3"/>
  <c r="AP104" i="3"/>
  <c r="AQ98" i="3"/>
  <c r="AP98" i="3"/>
  <c r="AQ93" i="3"/>
  <c r="AP93" i="3"/>
  <c r="AQ90" i="3"/>
  <c r="AP90" i="3"/>
  <c r="AQ70" i="3"/>
  <c r="AP70" i="3"/>
  <c r="AQ68" i="3"/>
  <c r="AP68" i="3"/>
  <c r="AQ61" i="3"/>
  <c r="AP61" i="3"/>
  <c r="AQ58" i="3"/>
  <c r="AP58" i="3"/>
  <c r="AQ49" i="3"/>
  <c r="AP49" i="3"/>
  <c r="AQ42" i="3"/>
  <c r="AP42" i="3"/>
  <c r="AQ38" i="3"/>
  <c r="AP38" i="3"/>
  <c r="AQ31" i="3"/>
  <c r="AP31" i="3"/>
  <c r="AQ27" i="3"/>
  <c r="AP27" i="3"/>
  <c r="AQ19" i="3"/>
  <c r="AP19" i="3"/>
  <c r="AQ16" i="3"/>
  <c r="AP16" i="3"/>
  <c r="AQ11" i="3"/>
  <c r="AP11" i="3"/>
  <c r="AE194" i="3"/>
  <c r="AD194" i="3"/>
  <c r="AC194" i="3"/>
  <c r="AB194" i="3"/>
  <c r="AE193" i="3"/>
  <c r="AD193" i="3"/>
  <c r="AC193" i="3"/>
  <c r="AC192" i="3" s="1"/>
  <c r="AC191" i="3" s="1"/>
  <c r="AB193" i="3"/>
  <c r="AB192" i="3" s="1"/>
  <c r="AB191" i="3" s="1"/>
  <c r="AA192" i="3"/>
  <c r="AA191" i="3" s="1"/>
  <c r="Z192" i="3"/>
  <c r="Z191" i="3" s="1"/>
  <c r="Y192" i="3"/>
  <c r="Y191" i="3" s="1"/>
  <c r="X192" i="3"/>
  <c r="X191" i="3" s="1"/>
  <c r="AE190" i="3"/>
  <c r="AD190" i="3"/>
  <c r="AC190" i="3"/>
  <c r="AB190" i="3"/>
  <c r="AE182" i="3"/>
  <c r="AD182" i="3"/>
  <c r="AC182" i="3"/>
  <c r="AB182" i="3"/>
  <c r="AE179" i="3"/>
  <c r="AD179" i="3"/>
  <c r="AC179" i="3"/>
  <c r="AB179" i="3"/>
  <c r="AC166" i="3"/>
  <c r="AB166" i="3"/>
  <c r="AA166" i="3"/>
  <c r="Z166" i="3"/>
  <c r="Y166" i="3"/>
  <c r="X166" i="3"/>
  <c r="AE165" i="3"/>
  <c r="AD165" i="3"/>
  <c r="AC165" i="3"/>
  <c r="AB165" i="3"/>
  <c r="AE161" i="3"/>
  <c r="AD161" i="3"/>
  <c r="AC161" i="3"/>
  <c r="AB161" i="3"/>
  <c r="AE158" i="3"/>
  <c r="AD158" i="3"/>
  <c r="AC158" i="3"/>
  <c r="AB158" i="3"/>
  <c r="AE147" i="3"/>
  <c r="AD147" i="3"/>
  <c r="AC147" i="3"/>
  <c r="AB147" i="3"/>
  <c r="AE144" i="3"/>
  <c r="AD144" i="3"/>
  <c r="AC144" i="3"/>
  <c r="AB144" i="3"/>
  <c r="AE140" i="3"/>
  <c r="AD140" i="3"/>
  <c r="AC140" i="3"/>
  <c r="AB140" i="3"/>
  <c r="AE136" i="3"/>
  <c r="AD136" i="3"/>
  <c r="AC136" i="3"/>
  <c r="AB136" i="3"/>
  <c r="AC135" i="3"/>
  <c r="AB135" i="3"/>
  <c r="AE134" i="3"/>
  <c r="AD134" i="3"/>
  <c r="AC134" i="3"/>
  <c r="AB134" i="3"/>
  <c r="AE131" i="3"/>
  <c r="AD131" i="3"/>
  <c r="AC131" i="3"/>
  <c r="AB131" i="3"/>
  <c r="AE128" i="3"/>
  <c r="AD128" i="3"/>
  <c r="AC128" i="3"/>
  <c r="AB128" i="3"/>
  <c r="AE124" i="3"/>
  <c r="AD124" i="3"/>
  <c r="AC124" i="3"/>
  <c r="AB124" i="3"/>
  <c r="AC118" i="3"/>
  <c r="AB118" i="3"/>
  <c r="AA118" i="3"/>
  <c r="Z118" i="3"/>
  <c r="Y118" i="3"/>
  <c r="X118" i="3"/>
  <c r="AE117" i="3"/>
  <c r="AD117" i="3"/>
  <c r="AC117" i="3"/>
  <c r="AB117" i="3"/>
  <c r="AE113" i="3"/>
  <c r="AD113" i="3"/>
  <c r="AC113" i="3"/>
  <c r="AB113" i="3"/>
  <c r="AE104" i="3"/>
  <c r="AD104" i="3"/>
  <c r="AC104" i="3"/>
  <c r="AB104" i="3"/>
  <c r="AE98" i="3"/>
  <c r="AD98" i="3"/>
  <c r="AC98" i="3"/>
  <c r="AB98" i="3"/>
  <c r="AE93" i="3"/>
  <c r="AD93" i="3"/>
  <c r="AC93" i="3"/>
  <c r="AB93" i="3"/>
  <c r="AE90" i="3"/>
  <c r="AD90" i="3"/>
  <c r="AC90" i="3"/>
  <c r="AB90" i="3"/>
  <c r="AE70" i="3"/>
  <c r="AD70" i="3"/>
  <c r="AC70" i="3"/>
  <c r="AC69" i="3" s="1"/>
  <c r="AB70" i="3"/>
  <c r="AB69" i="3" s="1"/>
  <c r="AA69" i="3"/>
  <c r="Z69" i="3"/>
  <c r="Y69" i="3"/>
  <c r="X69" i="3"/>
  <c r="AE68" i="3"/>
  <c r="AD68" i="3"/>
  <c r="AC68" i="3"/>
  <c r="AB68" i="3"/>
  <c r="AE61" i="3"/>
  <c r="AD61" i="3"/>
  <c r="AC61" i="3"/>
  <c r="AB61" i="3"/>
  <c r="AE58" i="3"/>
  <c r="AD58" i="3"/>
  <c r="AC58" i="3"/>
  <c r="AB58" i="3"/>
  <c r="AE49" i="3"/>
  <c r="AD49" i="3"/>
  <c r="AC49" i="3"/>
  <c r="AB49" i="3"/>
  <c r="AE42" i="3"/>
  <c r="AD42" i="3"/>
  <c r="AC42" i="3"/>
  <c r="AC41" i="3" s="1"/>
  <c r="AC40" i="3" s="1"/>
  <c r="AB42" i="3"/>
  <c r="AB41" i="3" s="1"/>
  <c r="AB40" i="3" s="1"/>
  <c r="AA41" i="3"/>
  <c r="AA40" i="3" s="1"/>
  <c r="Z41" i="3"/>
  <c r="Z40" i="3" s="1"/>
  <c r="Y41" i="3"/>
  <c r="Y40" i="3" s="1"/>
  <c r="X41" i="3"/>
  <c r="X40" i="3" s="1"/>
  <c r="AE38" i="3"/>
  <c r="AD38" i="3"/>
  <c r="AC38" i="3"/>
  <c r="AB38" i="3"/>
  <c r="AA32" i="3"/>
  <c r="Z32" i="3"/>
  <c r="Y32" i="3"/>
  <c r="X32" i="3"/>
  <c r="AE31" i="3"/>
  <c r="AD31" i="3"/>
  <c r="AC31" i="3"/>
  <c r="AB31" i="3"/>
  <c r="AE27" i="3"/>
  <c r="AD27" i="3"/>
  <c r="AC27" i="3"/>
  <c r="AB27" i="3"/>
  <c r="AE19" i="3"/>
  <c r="AD19" i="3"/>
  <c r="AC19" i="3"/>
  <c r="AB19" i="3"/>
  <c r="AE16" i="3"/>
  <c r="AD16" i="3"/>
  <c r="AC16" i="3"/>
  <c r="AB16" i="3"/>
  <c r="M11" i="3"/>
  <c r="L11" i="3"/>
  <c r="N10" i="3"/>
  <c r="N51" i="3"/>
  <c r="O51" i="3"/>
  <c r="M192" i="3"/>
  <c r="M191" i="3" s="1"/>
  <c r="N192" i="3"/>
  <c r="N191" i="3" s="1"/>
  <c r="O192" i="3"/>
  <c r="O191" i="3" s="1"/>
  <c r="L192" i="3"/>
  <c r="N184" i="3"/>
  <c r="N183" i="3" s="1"/>
  <c r="O184" i="3"/>
  <c r="O183" i="3" s="1"/>
  <c r="N180" i="3"/>
  <c r="O180" i="3"/>
  <c r="N171" i="3"/>
  <c r="O171" i="3"/>
  <c r="M166" i="3"/>
  <c r="N166" i="3"/>
  <c r="O166" i="3"/>
  <c r="L166" i="3"/>
  <c r="N162" i="3"/>
  <c r="O162" i="3"/>
  <c r="O159" i="3"/>
  <c r="N159" i="3"/>
  <c r="N149" i="3"/>
  <c r="O149" i="3"/>
  <c r="O145" i="3"/>
  <c r="N145" i="3"/>
  <c r="N142" i="3"/>
  <c r="O142" i="3"/>
  <c r="N138" i="3"/>
  <c r="O138" i="3"/>
  <c r="N132" i="3"/>
  <c r="O132" i="3"/>
  <c r="N129" i="3"/>
  <c r="O129" i="3"/>
  <c r="N126" i="3"/>
  <c r="O126" i="3"/>
  <c r="N122" i="3"/>
  <c r="O122" i="3"/>
  <c r="M118" i="3"/>
  <c r="N118" i="3"/>
  <c r="O118" i="3"/>
  <c r="L118" i="3"/>
  <c r="N115" i="3"/>
  <c r="O115" i="3"/>
  <c r="N106" i="3"/>
  <c r="N105" i="3" s="1"/>
  <c r="O106" i="3"/>
  <c r="O105" i="3" s="1"/>
  <c r="N99" i="3"/>
  <c r="O99" i="3"/>
  <c r="N95" i="3"/>
  <c r="O95" i="3"/>
  <c r="N91" i="3"/>
  <c r="O91" i="3"/>
  <c r="N73" i="3"/>
  <c r="O73" i="3"/>
  <c r="M69" i="3"/>
  <c r="N69" i="3"/>
  <c r="O69" i="3"/>
  <c r="L69" i="3"/>
  <c r="N66" i="3"/>
  <c r="O66" i="3"/>
  <c r="N62" i="3"/>
  <c r="O62" i="3"/>
  <c r="N59" i="3"/>
  <c r="O59" i="3"/>
  <c r="N45" i="3"/>
  <c r="O45" i="3"/>
  <c r="N41" i="3"/>
  <c r="O41" i="3"/>
  <c r="M41" i="3"/>
  <c r="L41" i="3"/>
  <c r="N33" i="3"/>
  <c r="O33" i="3"/>
  <c r="N29" i="3"/>
  <c r="N28" i="3" s="1"/>
  <c r="O29" i="3"/>
  <c r="O28" i="3" s="1"/>
  <c r="N25" i="3"/>
  <c r="O25" i="3"/>
  <c r="K21" i="3"/>
  <c r="J21" i="3"/>
  <c r="O21" i="3"/>
  <c r="N21" i="3"/>
  <c r="Q194" i="3"/>
  <c r="P194" i="3"/>
  <c r="Q193" i="3"/>
  <c r="P193" i="3"/>
  <c r="Q190" i="3"/>
  <c r="P190" i="3"/>
  <c r="Q182" i="3"/>
  <c r="P182" i="3"/>
  <c r="Q179" i="3"/>
  <c r="P179" i="3"/>
  <c r="Q165" i="3"/>
  <c r="P165" i="3"/>
  <c r="Q161" i="3"/>
  <c r="P161" i="3"/>
  <c r="Q158" i="3"/>
  <c r="P158" i="3"/>
  <c r="Q147" i="3"/>
  <c r="P147" i="3"/>
  <c r="Q144" i="3"/>
  <c r="P144" i="3"/>
  <c r="Q140" i="3"/>
  <c r="P140" i="3"/>
  <c r="Q136" i="3"/>
  <c r="P136" i="3"/>
  <c r="Q134" i="3"/>
  <c r="P134" i="3"/>
  <c r="Q131" i="3"/>
  <c r="P131" i="3"/>
  <c r="Q128" i="3"/>
  <c r="P128" i="3"/>
  <c r="Q124" i="3"/>
  <c r="P124" i="3"/>
  <c r="Q117" i="3"/>
  <c r="P117" i="3"/>
  <c r="Q113" i="3"/>
  <c r="P113" i="3"/>
  <c r="Q104" i="3"/>
  <c r="P104" i="3"/>
  <c r="Q98" i="3"/>
  <c r="P98" i="3"/>
  <c r="Q93" i="3"/>
  <c r="P93" i="3"/>
  <c r="Q90" i="3"/>
  <c r="P90" i="3"/>
  <c r="Q70" i="3"/>
  <c r="P70" i="3"/>
  <c r="Q68" i="3"/>
  <c r="P68" i="3"/>
  <c r="Q61" i="3"/>
  <c r="P61" i="3"/>
  <c r="Q58" i="3"/>
  <c r="P58" i="3"/>
  <c r="Q49" i="3"/>
  <c r="P49" i="3"/>
  <c r="Q42" i="3"/>
  <c r="P42" i="3"/>
  <c r="Q38" i="3"/>
  <c r="P38" i="3"/>
  <c r="Q31" i="3"/>
  <c r="P31" i="3"/>
  <c r="Q27" i="3"/>
  <c r="P27" i="3"/>
  <c r="Q19" i="3"/>
  <c r="P19" i="3"/>
  <c r="Q16" i="3"/>
  <c r="P16" i="3"/>
  <c r="R16" i="3"/>
  <c r="S16" i="3"/>
  <c r="R19" i="3"/>
  <c r="S19" i="3"/>
  <c r="R27" i="3"/>
  <c r="S27" i="3"/>
  <c r="R31" i="3"/>
  <c r="S31" i="3"/>
  <c r="R38" i="3"/>
  <c r="S38" i="3"/>
  <c r="R42" i="3"/>
  <c r="S42" i="3"/>
  <c r="R49" i="3"/>
  <c r="S49" i="3"/>
  <c r="R58" i="3"/>
  <c r="S58" i="3"/>
  <c r="R61" i="3"/>
  <c r="S61" i="3"/>
  <c r="R68" i="3"/>
  <c r="S68" i="3"/>
  <c r="R70" i="3"/>
  <c r="S70" i="3"/>
  <c r="R90" i="3"/>
  <c r="S90" i="3"/>
  <c r="R93" i="3"/>
  <c r="S93" i="3"/>
  <c r="R98" i="3"/>
  <c r="S98" i="3"/>
  <c r="R104" i="3"/>
  <c r="S104" i="3"/>
  <c r="R113" i="3"/>
  <c r="S113" i="3"/>
  <c r="R117" i="3"/>
  <c r="S117" i="3"/>
  <c r="R124" i="3"/>
  <c r="S124" i="3"/>
  <c r="R128" i="3"/>
  <c r="S128" i="3"/>
  <c r="R131" i="3"/>
  <c r="S131" i="3"/>
  <c r="R134" i="3"/>
  <c r="S134" i="3"/>
  <c r="R136" i="3"/>
  <c r="S136" i="3"/>
  <c r="R140" i="3"/>
  <c r="S140" i="3"/>
  <c r="R144" i="3"/>
  <c r="S144" i="3"/>
  <c r="R147" i="3"/>
  <c r="S147" i="3"/>
  <c r="R158" i="3"/>
  <c r="S158" i="3"/>
  <c r="R161" i="3"/>
  <c r="S161" i="3"/>
  <c r="R165" i="3"/>
  <c r="S165" i="3"/>
  <c r="R179" i="3"/>
  <c r="S179" i="3"/>
  <c r="R182" i="3"/>
  <c r="S182" i="3"/>
  <c r="R190" i="3"/>
  <c r="S190" i="3"/>
  <c r="R193" i="3"/>
  <c r="S193" i="3"/>
  <c r="R194" i="3"/>
  <c r="S194" i="3"/>
  <c r="N17" i="3"/>
  <c r="O17" i="3"/>
  <c r="O10" i="3"/>
  <c r="AX20" i="3" l="1"/>
  <c r="AW20" i="3"/>
  <c r="AY20" i="3"/>
  <c r="AV141" i="3"/>
  <c r="GU41" i="3"/>
  <c r="BH20" i="3"/>
  <c r="M50" i="6"/>
  <c r="GU118" i="3"/>
  <c r="M65" i="6"/>
  <c r="GU166" i="3"/>
  <c r="FD118" i="3"/>
  <c r="GN118" i="3"/>
  <c r="P50" i="6" s="1"/>
  <c r="FE118" i="3"/>
  <c r="GO118" i="3"/>
  <c r="Q50" i="6" s="1"/>
  <c r="FD166" i="3"/>
  <c r="GN166" i="3"/>
  <c r="P65" i="6" s="1"/>
  <c r="FE166" i="3"/>
  <c r="GO166" i="3"/>
  <c r="Q65" i="6" s="1"/>
  <c r="GM106" i="3"/>
  <c r="O47" i="6" s="1"/>
  <c r="GM51" i="3"/>
  <c r="O34" i="6" s="1"/>
  <c r="Y149" i="3"/>
  <c r="AC25" i="3"/>
  <c r="GN140" i="3"/>
  <c r="GL199" i="3"/>
  <c r="GM199" i="3"/>
  <c r="GN58" i="3"/>
  <c r="GN68" i="3"/>
  <c r="GN90" i="3"/>
  <c r="BI20" i="3"/>
  <c r="BJ20" i="3"/>
  <c r="GO31" i="3"/>
  <c r="GO58" i="3"/>
  <c r="GO140" i="3"/>
  <c r="GJ32" i="3"/>
  <c r="L27" i="6" s="1"/>
  <c r="L28" i="6"/>
  <c r="GJ40" i="3"/>
  <c r="L29" i="6" s="1"/>
  <c r="L30" i="6"/>
  <c r="GJ191" i="3"/>
  <c r="L71" i="6" s="1"/>
  <c r="L72" i="6"/>
  <c r="GK32" i="3"/>
  <c r="M28" i="6"/>
  <c r="GK40" i="3"/>
  <c r="M29" i="6" s="1"/>
  <c r="M30" i="6"/>
  <c r="GK191" i="3"/>
  <c r="M71" i="6" s="1"/>
  <c r="M72" i="6"/>
  <c r="GO27" i="3"/>
  <c r="GO38" i="3"/>
  <c r="GO49" i="3"/>
  <c r="GO61" i="3"/>
  <c r="GO104" i="3"/>
  <c r="GJ21" i="3"/>
  <c r="L23" i="6" s="1"/>
  <c r="GJ91" i="3"/>
  <c r="L42" i="6" s="1"/>
  <c r="GJ122" i="3"/>
  <c r="L51" i="6" s="1"/>
  <c r="GJ138" i="3"/>
  <c r="L57" i="6" s="1"/>
  <c r="GJ145" i="3"/>
  <c r="L60" i="6" s="1"/>
  <c r="GJ159" i="3"/>
  <c r="L63" i="6" s="1"/>
  <c r="GL32" i="3"/>
  <c r="N27" i="6" s="1"/>
  <c r="N28" i="6"/>
  <c r="GL40" i="3"/>
  <c r="N29" i="6" s="1"/>
  <c r="N30" i="6"/>
  <c r="GL191" i="3"/>
  <c r="N71" i="6" s="1"/>
  <c r="N72" i="6"/>
  <c r="GN31" i="3"/>
  <c r="GN98" i="3"/>
  <c r="P142" i="3"/>
  <c r="GJ11" i="3"/>
  <c r="GM32" i="3"/>
  <c r="O27" i="6" s="1"/>
  <c r="O28" i="6"/>
  <c r="GM40" i="3"/>
  <c r="O29" i="6" s="1"/>
  <c r="O30" i="6"/>
  <c r="GM191" i="3"/>
  <c r="O71" i="6" s="1"/>
  <c r="O72" i="6"/>
  <c r="GL183" i="3"/>
  <c r="N69" i="6" s="1"/>
  <c r="N70" i="6"/>
  <c r="AX81" i="2"/>
  <c r="AX82" i="2"/>
  <c r="GM28" i="3"/>
  <c r="O25" i="6" s="1"/>
  <c r="O26" i="6"/>
  <c r="GM65" i="3"/>
  <c r="O37" i="6" s="1"/>
  <c r="O38" i="6"/>
  <c r="GM72" i="3"/>
  <c r="O41" i="6"/>
  <c r="GM114" i="3"/>
  <c r="O48" i="6" s="1"/>
  <c r="O49" i="6"/>
  <c r="GM183" i="3"/>
  <c r="O69" i="6" s="1"/>
  <c r="O70" i="6"/>
  <c r="GN104" i="3"/>
  <c r="GN117" i="3"/>
  <c r="GN131" i="3"/>
  <c r="Y162" i="3"/>
  <c r="GO117" i="3"/>
  <c r="GN124" i="3"/>
  <c r="GN113" i="3"/>
  <c r="GN19" i="3"/>
  <c r="GO124" i="3"/>
  <c r="GO131" i="3"/>
  <c r="GO147" i="3"/>
  <c r="GO161" i="3"/>
  <c r="GO182" i="3"/>
  <c r="GN182" i="3"/>
  <c r="GN136" i="3"/>
  <c r="Y66" i="3"/>
  <c r="Y65" i="3" s="1"/>
  <c r="Y95" i="3"/>
  <c r="GK21" i="3"/>
  <c r="GK59" i="3"/>
  <c r="GK66" i="3"/>
  <c r="GK159" i="3"/>
  <c r="GO113" i="3"/>
  <c r="GN128" i="3"/>
  <c r="GN179" i="3"/>
  <c r="GO98" i="3"/>
  <c r="GN165" i="3"/>
  <c r="FA125" i="3"/>
  <c r="GA170" i="3"/>
  <c r="GN16" i="3"/>
  <c r="GN27" i="3"/>
  <c r="GN38" i="3"/>
  <c r="GN49" i="3"/>
  <c r="GN61" i="3"/>
  <c r="GN93" i="3"/>
  <c r="GO128" i="3"/>
  <c r="GO16" i="3"/>
  <c r="GO93" i="3"/>
  <c r="GO134" i="3"/>
  <c r="GN147" i="3"/>
  <c r="GN161" i="3"/>
  <c r="GO19" i="3"/>
  <c r="GO68" i="3"/>
  <c r="GO90" i="3"/>
  <c r="GO136" i="3"/>
  <c r="GN144" i="3"/>
  <c r="GN158" i="3"/>
  <c r="Q41" i="3"/>
  <c r="GO42" i="3"/>
  <c r="GO41" i="3" s="1"/>
  <c r="P69" i="3"/>
  <c r="GN70" i="3"/>
  <c r="GN69" i="3" s="1"/>
  <c r="P39" i="6" s="1"/>
  <c r="GN134" i="3"/>
  <c r="GO144" i="3"/>
  <c r="GO158" i="3"/>
  <c r="GO165" i="3"/>
  <c r="GO179" i="3"/>
  <c r="GJ17" i="3"/>
  <c r="L21" i="6" s="1"/>
  <c r="L25" i="3"/>
  <c r="GJ25" i="3"/>
  <c r="L24" i="6" s="1"/>
  <c r="GJ62" i="3"/>
  <c r="L36" i="6" s="1"/>
  <c r="L95" i="3"/>
  <c r="GJ95" i="3"/>
  <c r="L44" i="6" s="1"/>
  <c r="L115" i="3"/>
  <c r="GJ115" i="3"/>
  <c r="L49" i="6" s="1"/>
  <c r="P126" i="3"/>
  <c r="GJ126" i="3"/>
  <c r="L53" i="6" s="1"/>
  <c r="GJ132" i="3"/>
  <c r="L55" i="6" s="1"/>
  <c r="GJ142" i="3"/>
  <c r="Q69" i="3"/>
  <c r="GO70" i="3"/>
  <c r="GO69" i="3" s="1"/>
  <c r="Q39" i="6" s="1"/>
  <c r="P166" i="3"/>
  <c r="M17" i="3"/>
  <c r="GK17" i="3"/>
  <c r="M25" i="3"/>
  <c r="GK25" i="3"/>
  <c r="GK62" i="3"/>
  <c r="Q95" i="3"/>
  <c r="GK95" i="3"/>
  <c r="M115" i="3"/>
  <c r="GK115" i="3"/>
  <c r="M126" i="3"/>
  <c r="GK126" i="3"/>
  <c r="GK132" i="3"/>
  <c r="M142" i="3"/>
  <c r="GK142" i="3"/>
  <c r="P41" i="3"/>
  <c r="GN42" i="3"/>
  <c r="GN41" i="3" s="1"/>
  <c r="P118" i="3"/>
  <c r="Q166" i="3"/>
  <c r="L29" i="3"/>
  <c r="GJ29" i="3"/>
  <c r="GJ59" i="3"/>
  <c r="L35" i="6" s="1"/>
  <c r="GJ66" i="3"/>
  <c r="L129" i="3"/>
  <c r="GJ129" i="3"/>
  <c r="L54" i="6" s="1"/>
  <c r="GJ180" i="3"/>
  <c r="L68" i="6" s="1"/>
  <c r="Z17" i="3"/>
  <c r="GL17" i="3"/>
  <c r="N21" i="6" s="1"/>
  <c r="Z21" i="3"/>
  <c r="GL21" i="3"/>
  <c r="N23" i="6" s="1"/>
  <c r="Z25" i="3"/>
  <c r="GL25" i="3"/>
  <c r="N24" i="6" s="1"/>
  <c r="Z29" i="3"/>
  <c r="Z28" i="3" s="1"/>
  <c r="GL29" i="3"/>
  <c r="Z45" i="3"/>
  <c r="Z44" i="3" s="1"/>
  <c r="GL45" i="3"/>
  <c r="Z51" i="3"/>
  <c r="GL51" i="3"/>
  <c r="N34" i="6" s="1"/>
  <c r="Z59" i="3"/>
  <c r="GL59" i="3"/>
  <c r="N35" i="6" s="1"/>
  <c r="Z62" i="3"/>
  <c r="GL62" i="3"/>
  <c r="N36" i="6" s="1"/>
  <c r="Z66" i="3"/>
  <c r="Z65" i="3" s="1"/>
  <c r="GL66" i="3"/>
  <c r="Z73" i="3"/>
  <c r="GL73" i="3"/>
  <c r="N41" i="6" s="1"/>
  <c r="Z91" i="3"/>
  <c r="GL91" i="3"/>
  <c r="N42" i="6" s="1"/>
  <c r="Z95" i="3"/>
  <c r="GL95" i="3"/>
  <c r="N44" i="6" s="1"/>
  <c r="Z99" i="3"/>
  <c r="GL99" i="3"/>
  <c r="N45" i="6" s="1"/>
  <c r="Z106" i="3"/>
  <c r="Z105" i="3" s="1"/>
  <c r="GL106" i="3"/>
  <c r="Z115" i="3"/>
  <c r="GL115" i="3"/>
  <c r="N49" i="6" s="1"/>
  <c r="Z122" i="3"/>
  <c r="GL122" i="3"/>
  <c r="N51" i="6" s="1"/>
  <c r="Z126" i="3"/>
  <c r="GL126" i="3"/>
  <c r="N53" i="6" s="1"/>
  <c r="Z129" i="3"/>
  <c r="GL129" i="3"/>
  <c r="N54" i="6" s="1"/>
  <c r="Z132" i="3"/>
  <c r="GL132" i="3"/>
  <c r="N55" i="6" s="1"/>
  <c r="Z138" i="3"/>
  <c r="GL138" i="3"/>
  <c r="N57" i="6" s="1"/>
  <c r="Z142" i="3"/>
  <c r="GL142" i="3"/>
  <c r="N59" i="6" s="1"/>
  <c r="Z145" i="3"/>
  <c r="GL145" i="3"/>
  <c r="N60" i="6" s="1"/>
  <c r="Z149" i="3"/>
  <c r="GL149" i="3"/>
  <c r="N62" i="6" s="1"/>
  <c r="Z159" i="3"/>
  <c r="GL159" i="3"/>
  <c r="N63" i="6" s="1"/>
  <c r="Z162" i="3"/>
  <c r="GL162" i="3"/>
  <c r="N64" i="6" s="1"/>
  <c r="Z171" i="3"/>
  <c r="GL171" i="3"/>
  <c r="N67" i="6" s="1"/>
  <c r="Z180" i="3"/>
  <c r="GL180" i="3"/>
  <c r="N68" i="6" s="1"/>
  <c r="Q118" i="3"/>
  <c r="GK29" i="3"/>
  <c r="M91" i="3"/>
  <c r="GK91" i="3"/>
  <c r="M122" i="3"/>
  <c r="GK122" i="3"/>
  <c r="GK129" i="3"/>
  <c r="GK138" i="3"/>
  <c r="GK145" i="3"/>
  <c r="M180" i="3"/>
  <c r="GK180" i="3"/>
  <c r="AA17" i="3"/>
  <c r="GM17" i="3"/>
  <c r="O21" i="6" s="1"/>
  <c r="AA25" i="3"/>
  <c r="GM25" i="3"/>
  <c r="AA45" i="3"/>
  <c r="AA44" i="3" s="1"/>
  <c r="GM45" i="3"/>
  <c r="AA62" i="3"/>
  <c r="GM62" i="3"/>
  <c r="AA95" i="3"/>
  <c r="GM95" i="3"/>
  <c r="O44" i="6" s="1"/>
  <c r="AA99" i="3"/>
  <c r="GM99" i="3"/>
  <c r="O45" i="6" s="1"/>
  <c r="AA138" i="3"/>
  <c r="GM138" i="3"/>
  <c r="AA142" i="3"/>
  <c r="GM142" i="3"/>
  <c r="O59" i="6" s="1"/>
  <c r="AA145" i="3"/>
  <c r="GM145" i="3"/>
  <c r="O60" i="6" s="1"/>
  <c r="AA159" i="3"/>
  <c r="GM159" i="3"/>
  <c r="O63" i="6" s="1"/>
  <c r="AA162" i="3"/>
  <c r="GM162" i="3"/>
  <c r="O64" i="6" s="1"/>
  <c r="AA171" i="3"/>
  <c r="GM171" i="3"/>
  <c r="S11" i="3"/>
  <c r="GK11" i="3"/>
  <c r="Y45" i="3"/>
  <c r="Y44" i="3" s="1"/>
  <c r="Z10" i="3"/>
  <c r="GL11" i="3"/>
  <c r="GL10" i="3" s="1"/>
  <c r="N20" i="6" s="1"/>
  <c r="Y184" i="3"/>
  <c r="Y183" i="3" s="1"/>
  <c r="AA10" i="3"/>
  <c r="GM11" i="3"/>
  <c r="GM10" i="3" s="1"/>
  <c r="O20" i="6" s="1"/>
  <c r="FL20" i="3"/>
  <c r="FZ170" i="3"/>
  <c r="FN141" i="3"/>
  <c r="FN20" i="3"/>
  <c r="FD175" i="3"/>
  <c r="GN175" i="3" s="1"/>
  <c r="Y91" i="3"/>
  <c r="Y171" i="3"/>
  <c r="Y29" i="3"/>
  <c r="Y28" i="3" s="1"/>
  <c r="Y73" i="3"/>
  <c r="Y99" i="3"/>
  <c r="Y180" i="3"/>
  <c r="FE74" i="3"/>
  <c r="GO74" i="3" s="1"/>
  <c r="FE76" i="3"/>
  <c r="GO76" i="3" s="1"/>
  <c r="FE77" i="3"/>
  <c r="GO77" i="3" s="1"/>
  <c r="FE78" i="3"/>
  <c r="GO78" i="3" s="1"/>
  <c r="FE79" i="3"/>
  <c r="GO79" i="3" s="1"/>
  <c r="FE80" i="3"/>
  <c r="GO80" i="3" s="1"/>
  <c r="FE81" i="3"/>
  <c r="GO81" i="3" s="1"/>
  <c r="FE82" i="3"/>
  <c r="GO82" i="3" s="1"/>
  <c r="FA94" i="3"/>
  <c r="FE96" i="3"/>
  <c r="GO96" i="3" s="1"/>
  <c r="FE107" i="3"/>
  <c r="GO107" i="3" s="1"/>
  <c r="FE108" i="3"/>
  <c r="GO108" i="3" s="1"/>
  <c r="Q126" i="3"/>
  <c r="M95" i="3"/>
  <c r="M132" i="3"/>
  <c r="DF51" i="3"/>
  <c r="DF50" i="3" s="1"/>
  <c r="CF20" i="3"/>
  <c r="CH20" i="3"/>
  <c r="M10" i="3"/>
  <c r="L99" i="3"/>
  <c r="CS145" i="3"/>
  <c r="CS149" i="3"/>
  <c r="DQ20" i="3"/>
  <c r="DR20" i="3"/>
  <c r="X66" i="3"/>
  <c r="X65" i="3" s="1"/>
  <c r="X73" i="3"/>
  <c r="X91" i="3"/>
  <c r="X180" i="3"/>
  <c r="L132" i="3"/>
  <c r="CR29" i="3"/>
  <c r="CR28" i="3" s="1"/>
  <c r="DS94" i="3"/>
  <c r="FZ65" i="3"/>
  <c r="DQ59" i="3"/>
  <c r="DQ50" i="3" s="1"/>
  <c r="CT20" i="3"/>
  <c r="CS29" i="3"/>
  <c r="CS28" i="3" s="1"/>
  <c r="CS138" i="3"/>
  <c r="CS162" i="3"/>
  <c r="DE21" i="3"/>
  <c r="DE59" i="3"/>
  <c r="M21" i="3"/>
  <c r="M59" i="3"/>
  <c r="M162" i="3"/>
  <c r="AA21" i="3"/>
  <c r="AC21" i="3"/>
  <c r="AA149" i="3"/>
  <c r="AA184" i="3"/>
  <c r="AA183" i="3" s="1"/>
  <c r="CG29" i="3"/>
  <c r="CG28" i="3" s="1"/>
  <c r="CG126" i="3"/>
  <c r="DP159" i="3"/>
  <c r="DP162" i="3"/>
  <c r="EB17" i="3"/>
  <c r="EC66" i="3"/>
  <c r="EG66" i="3" s="1"/>
  <c r="EG65" i="3" s="1"/>
  <c r="EC95" i="3"/>
  <c r="EC94" i="3" s="1"/>
  <c r="EC180" i="3"/>
  <c r="EO21" i="3"/>
  <c r="EN59" i="3"/>
  <c r="CS142" i="3"/>
  <c r="M45" i="3"/>
  <c r="M159" i="3"/>
  <c r="AA29" i="3"/>
  <c r="AA28" i="3" s="1"/>
  <c r="AC29" i="3"/>
  <c r="AC28" i="3" s="1"/>
  <c r="CG25" i="3"/>
  <c r="CG20" i="3" s="1"/>
  <c r="DP129" i="3"/>
  <c r="DP132" i="3"/>
  <c r="CR25" i="3"/>
  <c r="CR20" i="3" s="1"/>
  <c r="CS115" i="3"/>
  <c r="CS122" i="3"/>
  <c r="CS59" i="3"/>
  <c r="CS50" i="3" s="1"/>
  <c r="DQ66" i="3"/>
  <c r="DQ65" i="3" s="1"/>
  <c r="CS20" i="3"/>
  <c r="DS20" i="3"/>
  <c r="EP141" i="3"/>
  <c r="FB125" i="3"/>
  <c r="FE192" i="3"/>
  <c r="FE191" i="3" s="1"/>
  <c r="FM9" i="3"/>
  <c r="FQ74" i="3"/>
  <c r="FM94" i="3"/>
  <c r="GC66" i="3"/>
  <c r="GC65" i="3" s="1"/>
  <c r="GA94" i="3"/>
  <c r="CS129" i="3"/>
  <c r="CS159" i="3"/>
  <c r="CI20" i="3"/>
  <c r="DS9" i="3"/>
  <c r="CR17" i="3"/>
  <c r="CR9" i="3" s="1"/>
  <c r="DQ162" i="3"/>
  <c r="FE185" i="3"/>
  <c r="GO185" i="3" s="1"/>
  <c r="FE186" i="3"/>
  <c r="GO186" i="3" s="1"/>
  <c r="FE187" i="3"/>
  <c r="GO187" i="3" s="1"/>
  <c r="CU20" i="3"/>
  <c r="GC67" i="3"/>
  <c r="GE67" i="3"/>
  <c r="GC74" i="3"/>
  <c r="GE74" i="3"/>
  <c r="GC76" i="3"/>
  <c r="GE76" i="3"/>
  <c r="GC77" i="3"/>
  <c r="GE77" i="3"/>
  <c r="GC78" i="3"/>
  <c r="GE78" i="3"/>
  <c r="GC79" i="3"/>
  <c r="GE79" i="3"/>
  <c r="GC80" i="3"/>
  <c r="GE80" i="3"/>
  <c r="GC81" i="3"/>
  <c r="GE81" i="3"/>
  <c r="FX106" i="3"/>
  <c r="FX105" i="3" s="1"/>
  <c r="GD107" i="3"/>
  <c r="FX122" i="3"/>
  <c r="GD123" i="3"/>
  <c r="FX126" i="3"/>
  <c r="GD127" i="3"/>
  <c r="FX138" i="3"/>
  <c r="GD139" i="3"/>
  <c r="FX159" i="3"/>
  <c r="GD160" i="3"/>
  <c r="FX171" i="3"/>
  <c r="GD172" i="3"/>
  <c r="FR22" i="3"/>
  <c r="FG160" i="3"/>
  <c r="FA159" i="3"/>
  <c r="FA148" i="3" s="1"/>
  <c r="EZ162" i="3"/>
  <c r="EZ148" i="3" s="1"/>
  <c r="FF163" i="3"/>
  <c r="EZ184" i="3"/>
  <c r="EZ183" i="3" s="1"/>
  <c r="FF185" i="3"/>
  <c r="L145" i="3"/>
  <c r="L141" i="3" s="1"/>
  <c r="L159" i="3"/>
  <c r="CG17" i="3"/>
  <c r="CG9" i="3" s="1"/>
  <c r="CG59" i="3"/>
  <c r="CG50" i="3" s="1"/>
  <c r="CS17" i="3"/>
  <c r="CS9" i="3" s="1"/>
  <c r="CR73" i="3"/>
  <c r="CR72" i="3" s="1"/>
  <c r="CR95" i="3"/>
  <c r="CR94" i="3" s="1"/>
  <c r="CR106" i="3"/>
  <c r="CR105" i="3" s="1"/>
  <c r="CR132" i="3"/>
  <c r="DE45" i="3"/>
  <c r="DE44" i="3" s="1"/>
  <c r="DE132" i="3"/>
  <c r="DE149" i="3"/>
  <c r="DE184" i="3"/>
  <c r="DE183" i="3" s="1"/>
  <c r="DP25" i="3"/>
  <c r="DP45" i="3"/>
  <c r="DP44" i="3" s="1"/>
  <c r="DP91" i="3"/>
  <c r="DP72" i="3" s="1"/>
  <c r="DQ95" i="3"/>
  <c r="DQ94" i="3" s="1"/>
  <c r="DP99" i="3"/>
  <c r="EC59" i="3"/>
  <c r="EB126" i="3"/>
  <c r="EC138" i="3"/>
  <c r="EB145" i="3"/>
  <c r="EC149" i="3"/>
  <c r="EC171" i="3"/>
  <c r="L21" i="3"/>
  <c r="L122" i="3"/>
  <c r="L138" i="3"/>
  <c r="L180" i="3"/>
  <c r="Z184" i="3"/>
  <c r="Z183" i="3" s="1"/>
  <c r="CR126" i="3"/>
  <c r="CR142" i="3"/>
  <c r="CR141" i="3" s="1"/>
  <c r="CR149" i="3"/>
  <c r="CR148" i="3" s="1"/>
  <c r="DE17" i="3"/>
  <c r="DE9" i="3" s="1"/>
  <c r="DE99" i="3"/>
  <c r="DP21" i="3"/>
  <c r="DP59" i="3"/>
  <c r="DP50" i="3" s="1"/>
  <c r="DQ132" i="3"/>
  <c r="DQ149" i="3"/>
  <c r="FE188" i="3"/>
  <c r="GO188" i="3" s="1"/>
  <c r="DT29" i="3"/>
  <c r="DT28" i="3" s="1"/>
  <c r="BI9" i="3"/>
  <c r="DS170" i="3"/>
  <c r="CT141" i="3"/>
  <c r="M99" i="3"/>
  <c r="AC11" i="3"/>
  <c r="DF141" i="3"/>
  <c r="DR9" i="3"/>
  <c r="DT115" i="3"/>
  <c r="ED141" i="3"/>
  <c r="BK9" i="3"/>
  <c r="BK141" i="3"/>
  <c r="BU20" i="3"/>
  <c r="DR141" i="3"/>
  <c r="FC141" i="3"/>
  <c r="FZ141" i="3"/>
  <c r="BT20" i="3"/>
  <c r="CH141" i="3"/>
  <c r="DS141" i="3"/>
  <c r="EQ141" i="3"/>
  <c r="EZ141" i="3"/>
  <c r="GA141" i="3"/>
  <c r="BI141" i="3"/>
  <c r="BV20" i="3"/>
  <c r="BW20" i="3"/>
  <c r="BV141" i="3"/>
  <c r="CI141" i="3"/>
  <c r="DG141" i="3"/>
  <c r="FA141" i="3"/>
  <c r="FO141" i="3"/>
  <c r="BJ141" i="3"/>
  <c r="BW141" i="3"/>
  <c r="CU141" i="3"/>
  <c r="EE141" i="3"/>
  <c r="FB141" i="3"/>
  <c r="FY141" i="3"/>
  <c r="BH9" i="3"/>
  <c r="FO50" i="3"/>
  <c r="BA192" i="3"/>
  <c r="BA191" i="3" s="1"/>
  <c r="FL114" i="3"/>
  <c r="FO114" i="3"/>
  <c r="BJ50" i="3"/>
  <c r="FN50" i="3"/>
  <c r="BT73" i="3"/>
  <c r="BT72" i="3" s="1"/>
  <c r="BT95" i="3"/>
  <c r="BT94" i="3" s="1"/>
  <c r="EO59" i="3"/>
  <c r="EO50" i="3" s="1"/>
  <c r="EN66" i="3"/>
  <c r="ER66" i="3" s="1"/>
  <c r="ER65" i="3" s="1"/>
  <c r="DD45" i="3"/>
  <c r="DD44" i="3" s="1"/>
  <c r="DT17" i="3"/>
  <c r="DP142" i="3"/>
  <c r="DP141" i="3" s="1"/>
  <c r="DQ171" i="3"/>
  <c r="DQ170" i="3" s="1"/>
  <c r="DP180" i="3"/>
  <c r="EB10" i="3"/>
  <c r="EH11" i="3"/>
  <c r="EB21" i="3"/>
  <c r="EB122" i="3"/>
  <c r="EC145" i="3"/>
  <c r="EC141" i="3" s="1"/>
  <c r="FG76" i="3"/>
  <c r="FG78" i="3"/>
  <c r="FG80" i="3"/>
  <c r="FG82" i="3"/>
  <c r="FG107" i="3"/>
  <c r="FP92" i="3"/>
  <c r="FP91" i="3" s="1"/>
  <c r="FN94" i="3"/>
  <c r="FP100" i="3"/>
  <c r="FP101" i="3"/>
  <c r="FP102" i="3"/>
  <c r="FQ133" i="3"/>
  <c r="FQ132" i="3" s="1"/>
  <c r="FQ139" i="3"/>
  <c r="FQ138" i="3" s="1"/>
  <c r="FQ143" i="3"/>
  <c r="FQ142" i="3" s="1"/>
  <c r="FQ150" i="3"/>
  <c r="FQ172" i="3"/>
  <c r="FQ173" i="3"/>
  <c r="FY9" i="3"/>
  <c r="FS74" i="3"/>
  <c r="L73" i="3"/>
  <c r="BH65" i="3"/>
  <c r="DF170" i="3"/>
  <c r="DS50" i="3"/>
  <c r="FN9" i="3"/>
  <c r="FQ60" i="3"/>
  <c r="FQ59" i="3" s="1"/>
  <c r="FG74" i="3"/>
  <c r="FG77" i="3"/>
  <c r="FG79" i="3"/>
  <c r="FG81" i="3"/>
  <c r="FG96" i="3"/>
  <c r="FG108" i="3"/>
  <c r="FF181" i="3"/>
  <c r="L66" i="3"/>
  <c r="L65" i="3" s="1"/>
  <c r="L106" i="3"/>
  <c r="L184" i="3"/>
  <c r="AB11" i="3"/>
  <c r="AB180" i="3"/>
  <c r="BU50" i="3"/>
  <c r="BY66" i="3"/>
  <c r="BY65" i="3" s="1"/>
  <c r="BW65" i="3"/>
  <c r="BU94" i="3"/>
  <c r="BY95" i="3"/>
  <c r="BW94" i="3"/>
  <c r="BY138" i="3"/>
  <c r="DS125" i="3"/>
  <c r="EG145" i="3"/>
  <c r="FP163" i="3"/>
  <c r="FP164" i="3"/>
  <c r="FN170" i="3"/>
  <c r="FZ9" i="3"/>
  <c r="GB18" i="3"/>
  <c r="GB17" i="3" s="1"/>
  <c r="GC100" i="3"/>
  <c r="GC101" i="3"/>
  <c r="GC102" i="3"/>
  <c r="L59" i="3"/>
  <c r="L91" i="3"/>
  <c r="L10" i="3"/>
  <c r="GN192" i="3"/>
  <c r="FD146" i="3"/>
  <c r="GN146" i="3" s="1"/>
  <c r="AC59" i="3"/>
  <c r="AC91" i="3"/>
  <c r="AC95" i="3"/>
  <c r="BV65" i="3"/>
  <c r="BX95" i="3"/>
  <c r="BV170" i="3"/>
  <c r="BW114" i="3"/>
  <c r="BY145" i="3"/>
  <c r="AB91" i="3"/>
  <c r="AC115" i="3"/>
  <c r="AC122" i="3"/>
  <c r="AC126" i="3"/>
  <c r="AC129" i="3"/>
  <c r="AC132" i="3"/>
  <c r="AC138" i="3"/>
  <c r="AC142" i="3"/>
  <c r="AC145" i="3"/>
  <c r="AC159" i="3"/>
  <c r="AC180" i="3"/>
  <c r="DU192" i="3"/>
  <c r="DU191" i="3" s="1"/>
  <c r="ED170" i="3"/>
  <c r="AO66" i="3"/>
  <c r="AO65" i="3" s="1"/>
  <c r="AX114" i="3"/>
  <c r="CG65" i="3"/>
  <c r="CI94" i="3"/>
  <c r="CK145" i="3"/>
  <c r="CI170" i="3"/>
  <c r="EQ9" i="3"/>
  <c r="AY50" i="3"/>
  <c r="BM192" i="3"/>
  <c r="BM191" i="3" s="1"/>
  <c r="BU9" i="3"/>
  <c r="DF9" i="3"/>
  <c r="ER192" i="3"/>
  <c r="ER191" i="3" s="1"/>
  <c r="GC152" i="3"/>
  <c r="GC153" i="3"/>
  <c r="M29" i="3"/>
  <c r="M28" i="3" s="1"/>
  <c r="M129" i="3"/>
  <c r="M145" i="3"/>
  <c r="M51" i="3"/>
  <c r="AA66" i="3"/>
  <c r="AA65" i="3" s="1"/>
  <c r="AA73" i="3"/>
  <c r="AA91" i="3"/>
  <c r="AA180" i="3"/>
  <c r="AL9" i="3"/>
  <c r="AJ65" i="3"/>
  <c r="AM170" i="3"/>
  <c r="BV9" i="3"/>
  <c r="CF65" i="3"/>
  <c r="M66" i="3"/>
  <c r="M65" i="3" s="1"/>
  <c r="M73" i="3"/>
  <c r="M106" i="3"/>
  <c r="M105" i="3" s="1"/>
  <c r="M138" i="3"/>
  <c r="M149" i="3"/>
  <c r="M184" i="3"/>
  <c r="M183" i="3" s="1"/>
  <c r="AA51" i="3"/>
  <c r="AA59" i="3"/>
  <c r="AA106" i="3"/>
  <c r="AA105" i="3" s="1"/>
  <c r="AA115" i="3"/>
  <c r="AA122" i="3"/>
  <c r="AA126" i="3"/>
  <c r="AA129" i="3"/>
  <c r="AA132" i="3"/>
  <c r="BA66" i="3"/>
  <c r="BA65" i="3" s="1"/>
  <c r="AM65" i="3"/>
  <c r="AM141" i="3"/>
  <c r="AW72" i="3"/>
  <c r="BI72" i="3"/>
  <c r="BV72" i="3"/>
  <c r="CI9" i="3"/>
  <c r="CI72" i="3"/>
  <c r="CU72" i="3"/>
  <c r="CU170" i="3"/>
  <c r="DH25" i="3"/>
  <c r="DS72" i="3"/>
  <c r="ED72" i="3"/>
  <c r="EQ170" i="3"/>
  <c r="ES180" i="3"/>
  <c r="FA72" i="3"/>
  <c r="FL72" i="3"/>
  <c r="FY72" i="3"/>
  <c r="GB163" i="3"/>
  <c r="GO192" i="3"/>
  <c r="AX72" i="3"/>
  <c r="BJ72" i="3"/>
  <c r="BW72" i="3"/>
  <c r="CF72" i="3"/>
  <c r="EP72" i="3"/>
  <c r="FB72" i="3"/>
  <c r="FM72" i="3"/>
  <c r="FZ72" i="3"/>
  <c r="O72" i="3"/>
  <c r="AY72" i="3"/>
  <c r="BK72" i="3"/>
  <c r="CG72" i="3"/>
  <c r="CS72" i="3"/>
  <c r="DF72" i="3"/>
  <c r="DQ72" i="3"/>
  <c r="EQ72" i="3"/>
  <c r="FC72" i="3"/>
  <c r="FN72" i="3"/>
  <c r="GA72" i="3"/>
  <c r="N72" i="3"/>
  <c r="BK65" i="3"/>
  <c r="BU72" i="3"/>
  <c r="CH72" i="3"/>
  <c r="CT72" i="3"/>
  <c r="DG72" i="3"/>
  <c r="DR72" i="3"/>
  <c r="EZ72" i="3"/>
  <c r="FO72" i="3"/>
  <c r="FX72" i="3"/>
  <c r="L45" i="3"/>
  <c r="L51" i="3"/>
  <c r="BJ65" i="3"/>
  <c r="EF115" i="3"/>
  <c r="BJ9" i="3"/>
  <c r="BL59" i="3"/>
  <c r="CT9" i="3"/>
  <c r="CU65" i="3"/>
  <c r="AZ192" i="3"/>
  <c r="AZ191" i="3" s="1"/>
  <c r="BK50" i="3"/>
  <c r="AB21" i="3"/>
  <c r="X21" i="3"/>
  <c r="AB25" i="3"/>
  <c r="X25" i="3"/>
  <c r="AB29" i="3"/>
  <c r="AB28" i="3" s="1"/>
  <c r="X29" i="3"/>
  <c r="X28" i="3" s="1"/>
  <c r="X45" i="3"/>
  <c r="X44" i="3" s="1"/>
  <c r="X51" i="3"/>
  <c r="AB59" i="3"/>
  <c r="X59" i="3"/>
  <c r="AB95" i="3"/>
  <c r="X95" i="3"/>
  <c r="X99" i="3"/>
  <c r="X106" i="3"/>
  <c r="X105" i="3" s="1"/>
  <c r="AB115" i="3"/>
  <c r="X115" i="3"/>
  <c r="AB122" i="3"/>
  <c r="X122" i="3"/>
  <c r="AB126" i="3"/>
  <c r="X126" i="3"/>
  <c r="AB129" i="3"/>
  <c r="X129" i="3"/>
  <c r="AB132" i="3"/>
  <c r="X132" i="3"/>
  <c r="AB138" i="3"/>
  <c r="X138" i="3"/>
  <c r="AB142" i="3"/>
  <c r="X142" i="3"/>
  <c r="AB145" i="3"/>
  <c r="X145" i="3"/>
  <c r="X149" i="3"/>
  <c r="AB159" i="3"/>
  <c r="X159" i="3"/>
  <c r="X162" i="3"/>
  <c r="X184" i="3"/>
  <c r="X183" i="3" s="1"/>
  <c r="BY11" i="3"/>
  <c r="FY94" i="3"/>
  <c r="ES192" i="3"/>
  <c r="ES191" i="3" s="1"/>
  <c r="AX125" i="3"/>
  <c r="CK115" i="3"/>
  <c r="GB30" i="3"/>
  <c r="GB29" i="3" s="1"/>
  <c r="GB28" i="3" s="1"/>
  <c r="AV65" i="3"/>
  <c r="BM59" i="3"/>
  <c r="FC114" i="3"/>
  <c r="FP192" i="3"/>
  <c r="FP191" i="3" s="1"/>
  <c r="GC103" i="3"/>
  <c r="AM9" i="3"/>
  <c r="BL149" i="3"/>
  <c r="FL94" i="3"/>
  <c r="CJ192" i="3"/>
  <c r="CJ191" i="3" s="1"/>
  <c r="FC50" i="3"/>
  <c r="FC125" i="3"/>
  <c r="FX65" i="3"/>
  <c r="AO170" i="3"/>
  <c r="DS65" i="3"/>
  <c r="EG132" i="3"/>
  <c r="EZ50" i="3"/>
  <c r="FY65" i="3"/>
  <c r="GB164" i="3"/>
  <c r="BK94" i="3"/>
  <c r="BI114" i="3"/>
  <c r="BX129" i="3"/>
  <c r="CG94" i="3"/>
  <c r="CU114" i="3"/>
  <c r="FM50" i="3"/>
  <c r="FO94" i="3"/>
  <c r="FQ107" i="3"/>
  <c r="FQ108" i="3"/>
  <c r="FZ50" i="3"/>
  <c r="GB92" i="3"/>
  <c r="GB91" i="3" s="1"/>
  <c r="BL126" i="3"/>
  <c r="BL145" i="3"/>
  <c r="BL192" i="3"/>
  <c r="BL191" i="3" s="1"/>
  <c r="BT9" i="3"/>
  <c r="CH94" i="3"/>
  <c r="CT94" i="3"/>
  <c r="CT125" i="3"/>
  <c r="CT148" i="3"/>
  <c r="CT170" i="3"/>
  <c r="DF65" i="3"/>
  <c r="DH192" i="3"/>
  <c r="DH191" i="3" s="1"/>
  <c r="EG21" i="3"/>
  <c r="FA50" i="3"/>
  <c r="FA114" i="3"/>
  <c r="EZ125" i="3"/>
  <c r="FD130" i="3"/>
  <c r="GN130" i="3" s="1"/>
  <c r="FP33" i="3"/>
  <c r="FP32" i="3" s="1"/>
  <c r="FM114" i="3"/>
  <c r="FQ192" i="3"/>
  <c r="FQ191" i="3" s="1"/>
  <c r="CH50" i="3"/>
  <c r="CU125" i="3"/>
  <c r="ED9" i="3"/>
  <c r="EP9" i="3"/>
  <c r="EQ50" i="3"/>
  <c r="FD74" i="3"/>
  <c r="GN74" i="3" s="1"/>
  <c r="FD76" i="3"/>
  <c r="GN76" i="3" s="1"/>
  <c r="FD77" i="3"/>
  <c r="GN77" i="3" s="1"/>
  <c r="FD78" i="3"/>
  <c r="GN78" i="3" s="1"/>
  <c r="FD79" i="3"/>
  <c r="GN79" i="3" s="1"/>
  <c r="FD80" i="3"/>
  <c r="GN80" i="3" s="1"/>
  <c r="FD81" i="3"/>
  <c r="GN81" i="3" s="1"/>
  <c r="FD82" i="3"/>
  <c r="GN82" i="3" s="1"/>
  <c r="FD83" i="3"/>
  <c r="GN83" i="3" s="1"/>
  <c r="FD88" i="3"/>
  <c r="GN88" i="3" s="1"/>
  <c r="FD89" i="3"/>
  <c r="GN89" i="3" s="1"/>
  <c r="EZ94" i="3"/>
  <c r="FD96" i="3"/>
  <c r="GN96" i="3" s="1"/>
  <c r="FD107" i="3"/>
  <c r="GN107" i="3" s="1"/>
  <c r="FD108" i="3"/>
  <c r="GN108" i="3" s="1"/>
  <c r="FE150" i="3"/>
  <c r="GO150" i="3" s="1"/>
  <c r="FE152" i="3"/>
  <c r="GO152" i="3" s="1"/>
  <c r="FE160" i="3"/>
  <c r="GO160" i="3" s="1"/>
  <c r="FD186" i="3"/>
  <c r="GN186" i="3" s="1"/>
  <c r="FD187" i="3"/>
  <c r="GN187" i="3" s="1"/>
  <c r="FD188" i="3"/>
  <c r="GN188" i="3" s="1"/>
  <c r="FD189" i="3"/>
  <c r="GN189" i="3" s="1"/>
  <c r="FO9" i="3"/>
  <c r="FQ33" i="3"/>
  <c r="FQ32" i="3" s="1"/>
  <c r="FQ46" i="3"/>
  <c r="FQ47" i="3"/>
  <c r="FQ67" i="3"/>
  <c r="FN114" i="3"/>
  <c r="GA9" i="3"/>
  <c r="GA65" i="3"/>
  <c r="CI50" i="3"/>
  <c r="CH65" i="3"/>
  <c r="CF114" i="3"/>
  <c r="CR114" i="3"/>
  <c r="DR65" i="3"/>
  <c r="FC94" i="3"/>
  <c r="FE109" i="3"/>
  <c r="GO109" i="3" s="1"/>
  <c r="FE110" i="3"/>
  <c r="GO110" i="3" s="1"/>
  <c r="FE111" i="3"/>
  <c r="GO111" i="3" s="1"/>
  <c r="FC148" i="3"/>
  <c r="FL50" i="3"/>
  <c r="FQ76" i="3"/>
  <c r="FQ77" i="3"/>
  <c r="FQ78" i="3"/>
  <c r="FQ79" i="3"/>
  <c r="FQ80" i="3"/>
  <c r="FX9" i="3"/>
  <c r="FY50" i="3"/>
  <c r="FZ94" i="3"/>
  <c r="GB116" i="3"/>
  <c r="GB115" i="3" s="1"/>
  <c r="AW114" i="3"/>
  <c r="AX94" i="3"/>
  <c r="AM114" i="3"/>
  <c r="AZ66" i="3"/>
  <c r="AZ65" i="3" s="1"/>
  <c r="AX65" i="3"/>
  <c r="AZ91" i="3"/>
  <c r="AZ142" i="3"/>
  <c r="AX141" i="3"/>
  <c r="AZ159" i="3"/>
  <c r="CU148" i="3"/>
  <c r="AY65" i="3"/>
  <c r="AY125" i="3"/>
  <c r="DG9" i="3"/>
  <c r="AM50" i="3"/>
  <c r="BL21" i="3"/>
  <c r="BL25" i="3"/>
  <c r="BL33" i="3"/>
  <c r="BL32" i="3" s="1"/>
  <c r="BK114" i="3"/>
  <c r="BL122" i="3"/>
  <c r="BX126" i="3"/>
  <c r="CJ33" i="3"/>
  <c r="CJ32" i="3" s="1"/>
  <c r="CK66" i="3"/>
  <c r="CK65" i="3" s="1"/>
  <c r="CI65" i="3"/>
  <c r="CH125" i="3"/>
  <c r="CV11" i="3"/>
  <c r="CV33" i="3"/>
  <c r="CV32" i="3" s="1"/>
  <c r="CV129" i="3"/>
  <c r="CV138" i="3"/>
  <c r="CW192" i="3"/>
  <c r="CW191" i="3" s="1"/>
  <c r="DD9" i="3"/>
  <c r="DG125" i="3"/>
  <c r="DP65" i="3"/>
  <c r="DU142" i="3"/>
  <c r="DS148" i="3"/>
  <c r="EE9" i="3"/>
  <c r="EG17" i="3"/>
  <c r="FB114" i="3"/>
  <c r="AX50" i="3"/>
  <c r="AZ62" i="3"/>
  <c r="AW65" i="3"/>
  <c r="AY94" i="3"/>
  <c r="BX192" i="3"/>
  <c r="BX191" i="3" s="1"/>
  <c r="CK21" i="3"/>
  <c r="CK33" i="3"/>
  <c r="CK32" i="3" s="1"/>
  <c r="CI125" i="3"/>
  <c r="CT65" i="3"/>
  <c r="CW129" i="3"/>
  <c r="CW138" i="3"/>
  <c r="CV180" i="3"/>
  <c r="DI29" i="3"/>
  <c r="DI28" i="3" s="1"/>
  <c r="DI33" i="3"/>
  <c r="DI32" i="3" s="1"/>
  <c r="DH126" i="3"/>
  <c r="DH129" i="3"/>
  <c r="DU21" i="3"/>
  <c r="DU25" i="3"/>
  <c r="DU33" i="3"/>
  <c r="DU32" i="3" s="1"/>
  <c r="FO20" i="3"/>
  <c r="FX50" i="3"/>
  <c r="ED65" i="3"/>
  <c r="EF192" i="3"/>
  <c r="EF191" i="3" s="1"/>
  <c r="ER33" i="3"/>
  <c r="ER32" i="3" s="1"/>
  <c r="EQ94" i="3"/>
  <c r="FA9" i="3"/>
  <c r="FC9" i="3"/>
  <c r="FD67" i="3"/>
  <c r="GN67" i="3" s="1"/>
  <c r="FB65" i="3"/>
  <c r="FP30" i="3"/>
  <c r="FP29" i="3" s="1"/>
  <c r="FP28" i="3" s="1"/>
  <c r="FP52" i="3"/>
  <c r="FO65" i="3"/>
  <c r="FQ92" i="3"/>
  <c r="FQ91" i="3" s="1"/>
  <c r="FQ100" i="3"/>
  <c r="FQ101" i="3"/>
  <c r="FQ102" i="3"/>
  <c r="FQ163" i="3"/>
  <c r="FQ164" i="3"/>
  <c r="FO170" i="3"/>
  <c r="GC52" i="3"/>
  <c r="GC53" i="3"/>
  <c r="GC55" i="3"/>
  <c r="GC56" i="3"/>
  <c r="GC57" i="3"/>
  <c r="GA50" i="3"/>
  <c r="GC63" i="3"/>
  <c r="GC62" i="3" s="1"/>
  <c r="GC160" i="3"/>
  <c r="GC159" i="3" s="1"/>
  <c r="GB192" i="3"/>
  <c r="GB191" i="3" s="1"/>
  <c r="EF91" i="3"/>
  <c r="EF159" i="3"/>
  <c r="EO9" i="3"/>
  <c r="ES62" i="3"/>
  <c r="ES66" i="3"/>
  <c r="ES65" i="3" s="1"/>
  <c r="ES91" i="3"/>
  <c r="EP170" i="3"/>
  <c r="FB9" i="3"/>
  <c r="FE66" i="3"/>
  <c r="FE65" i="3" s="1"/>
  <c r="FE67" i="3"/>
  <c r="GO67" i="3" s="1"/>
  <c r="FD150" i="3"/>
  <c r="GN150" i="3" s="1"/>
  <c r="FD152" i="3"/>
  <c r="GN152" i="3" s="1"/>
  <c r="FD153" i="3"/>
  <c r="GN153" i="3" s="1"/>
  <c r="FB170" i="3"/>
  <c r="FQ22" i="3"/>
  <c r="FQ21" i="3" s="1"/>
  <c r="FQ26" i="3"/>
  <c r="FQ25" i="3" s="1"/>
  <c r="FP67" i="3"/>
  <c r="FN65" i="3"/>
  <c r="FP74" i="3"/>
  <c r="FP76" i="3"/>
  <c r="FP77" i="3"/>
  <c r="FP78" i="3"/>
  <c r="FP79" i="3"/>
  <c r="FP80" i="3"/>
  <c r="FP81" i="3"/>
  <c r="FP82" i="3"/>
  <c r="FP133" i="3"/>
  <c r="FP132" i="3" s="1"/>
  <c r="FP139" i="3"/>
  <c r="FP138" i="3" s="1"/>
  <c r="FP143" i="3"/>
  <c r="FP142" i="3" s="1"/>
  <c r="FP150" i="3"/>
  <c r="FP152" i="3"/>
  <c r="FP153" i="3"/>
  <c r="FP154" i="3"/>
  <c r="FP172" i="3"/>
  <c r="FP173" i="3"/>
  <c r="FP175" i="3"/>
  <c r="FP185" i="3"/>
  <c r="FP186" i="3"/>
  <c r="FX94" i="3"/>
  <c r="GB150" i="3"/>
  <c r="GB152" i="3"/>
  <c r="GB153" i="3"/>
  <c r="GB154" i="3"/>
  <c r="GB155" i="3"/>
  <c r="GB156" i="3"/>
  <c r="FZ148" i="3"/>
  <c r="GC172" i="3"/>
  <c r="GB185" i="3"/>
  <c r="GB186" i="3"/>
  <c r="GB187" i="3"/>
  <c r="GB188" i="3"/>
  <c r="GB189" i="3"/>
  <c r="AL50" i="3"/>
  <c r="AM72" i="3"/>
  <c r="AK125" i="3"/>
  <c r="AM148" i="3"/>
  <c r="BA33" i="3"/>
  <c r="BA32" i="3" s="1"/>
  <c r="AW94" i="3"/>
  <c r="BI50" i="3"/>
  <c r="BI94" i="3"/>
  <c r="BL115" i="3"/>
  <c r="BY21" i="3"/>
  <c r="BY25" i="3"/>
  <c r="BY33" i="3"/>
  <c r="BY32" i="3" s="1"/>
  <c r="BW50" i="3"/>
  <c r="BY62" i="3"/>
  <c r="BX115" i="3"/>
  <c r="BT126" i="3"/>
  <c r="BY129" i="3"/>
  <c r="BU145" i="3"/>
  <c r="BU141" i="3" s="1"/>
  <c r="BW170" i="3"/>
  <c r="BY192" i="3"/>
  <c r="BY191" i="3" s="1"/>
  <c r="CJ11" i="3"/>
  <c r="CK95" i="3"/>
  <c r="CK159" i="3"/>
  <c r="CH170" i="3"/>
  <c r="CW11" i="3"/>
  <c r="Y9" i="3"/>
  <c r="BM138" i="3"/>
  <c r="BL142" i="3"/>
  <c r="BV94" i="3"/>
  <c r="BU114" i="3"/>
  <c r="BY159" i="3"/>
  <c r="BY180" i="3"/>
  <c r="CK11" i="3"/>
  <c r="CK17" i="3"/>
  <c r="CK122" i="3"/>
  <c r="CK126" i="3"/>
  <c r="CK129" i="3"/>
  <c r="AK50" i="3"/>
  <c r="AL65" i="3"/>
  <c r="AM125" i="3"/>
  <c r="BA138" i="3"/>
  <c r="BL180" i="3"/>
  <c r="AO33" i="3"/>
  <c r="AO32" i="3" s="1"/>
  <c r="AL141" i="3"/>
  <c r="AV9" i="3"/>
  <c r="AZ11" i="3"/>
  <c r="AZ21" i="3"/>
  <c r="AZ25" i="3"/>
  <c r="AZ33" i="3"/>
  <c r="AZ32" i="3" s="1"/>
  <c r="AW50" i="3"/>
  <c r="BA62" i="3"/>
  <c r="AV72" i="3"/>
  <c r="AZ73" i="3"/>
  <c r="AV162" i="3"/>
  <c r="AV184" i="3"/>
  <c r="AV183" i="3" s="1"/>
  <c r="BI65" i="3"/>
  <c r="BX21" i="3"/>
  <c r="BX25" i="3"/>
  <c r="BU65" i="3"/>
  <c r="BT65" i="3"/>
  <c r="CK62" i="3"/>
  <c r="CW91" i="3"/>
  <c r="CU94" i="3"/>
  <c r="CV192" i="3"/>
  <c r="CV191" i="3" s="1"/>
  <c r="DH29" i="3"/>
  <c r="DH28" i="3" s="1"/>
  <c r="DH115" i="3"/>
  <c r="DF125" i="3"/>
  <c r="DG170" i="3"/>
  <c r="DR94" i="3"/>
  <c r="DR114" i="3"/>
  <c r="DT138" i="3"/>
  <c r="DP171" i="3"/>
  <c r="EG11" i="3"/>
  <c r="EB91" i="3"/>
  <c r="EB115" i="3"/>
  <c r="EF129" i="3"/>
  <c r="EF138" i="3"/>
  <c r="ER11" i="3"/>
  <c r="ER17" i="3"/>
  <c r="ER25" i="3"/>
  <c r="EQ65" i="3"/>
  <c r="FE52" i="3"/>
  <c r="GO52" i="3" s="1"/>
  <c r="FE53" i="3"/>
  <c r="GO53" i="3" s="1"/>
  <c r="FE55" i="3"/>
  <c r="GO55" i="3" s="1"/>
  <c r="FE56" i="3"/>
  <c r="GO56" i="3" s="1"/>
  <c r="FE57" i="3"/>
  <c r="GO57" i="3" s="1"/>
  <c r="FE63" i="3"/>
  <c r="GO63" i="3" s="1"/>
  <c r="FD66" i="3"/>
  <c r="FD65" i="3" s="1"/>
  <c r="EZ65" i="3"/>
  <c r="DH91" i="3"/>
  <c r="DQ114" i="3"/>
  <c r="FC65" i="3"/>
  <c r="EQ114" i="3"/>
  <c r="CW21" i="3"/>
  <c r="CW25" i="3"/>
  <c r="CW33" i="3"/>
  <c r="CW32" i="3" s="1"/>
  <c r="CW62" i="3"/>
  <c r="CV115" i="3"/>
  <c r="CT114" i="3"/>
  <c r="CV122" i="3"/>
  <c r="CV159" i="3"/>
  <c r="CR171" i="3"/>
  <c r="DI25" i="3"/>
  <c r="DG65" i="3"/>
  <c r="DH122" i="3"/>
  <c r="DI192" i="3"/>
  <c r="DI191" i="3" s="1"/>
  <c r="DT11" i="3"/>
  <c r="DU59" i="3"/>
  <c r="DT192" i="3"/>
  <c r="DT191" i="3" s="1"/>
  <c r="EG29" i="3"/>
  <c r="EG28" i="3" s="1"/>
  <c r="EG33" i="3"/>
  <c r="EG32" i="3" s="1"/>
  <c r="EE65" i="3"/>
  <c r="ED94" i="3"/>
  <c r="ED114" i="3"/>
  <c r="EG192" i="3"/>
  <c r="EG191" i="3" s="1"/>
  <c r="ER21" i="3"/>
  <c r="ER29" i="3"/>
  <c r="ER28" i="3" s="1"/>
  <c r="ES95" i="3"/>
  <c r="EZ9" i="3"/>
  <c r="FD18" i="3"/>
  <c r="GN18" i="3" s="1"/>
  <c r="FD30" i="3"/>
  <c r="GN30" i="3" s="1"/>
  <c r="FA65" i="3"/>
  <c r="FE18" i="3"/>
  <c r="GO18" i="3" s="1"/>
  <c r="FE30" i="3"/>
  <c r="GO30" i="3" s="1"/>
  <c r="FD52" i="3"/>
  <c r="GN52" i="3" s="1"/>
  <c r="FD53" i="3"/>
  <c r="GN53" i="3" s="1"/>
  <c r="FD55" i="3"/>
  <c r="GN55" i="3" s="1"/>
  <c r="FD56" i="3"/>
  <c r="GN56" i="3" s="1"/>
  <c r="FD57" i="3"/>
  <c r="GN57" i="3" s="1"/>
  <c r="FB50" i="3"/>
  <c r="FD63" i="3"/>
  <c r="GN63" i="3" s="1"/>
  <c r="EZ114" i="3"/>
  <c r="FD123" i="3"/>
  <c r="GN123" i="3" s="1"/>
  <c r="FE130" i="3"/>
  <c r="GO130" i="3" s="1"/>
  <c r="FE139" i="3"/>
  <c r="GO139" i="3" s="1"/>
  <c r="FE172" i="3"/>
  <c r="GO172" i="3" s="1"/>
  <c r="FP83" i="3"/>
  <c r="FP88" i="3"/>
  <c r="FP89" i="3"/>
  <c r="FP155" i="3"/>
  <c r="FP156" i="3"/>
  <c r="FP157" i="3"/>
  <c r="FQ185" i="3"/>
  <c r="FQ186" i="3"/>
  <c r="FQ187" i="3"/>
  <c r="FQ188" i="3"/>
  <c r="FQ189" i="3"/>
  <c r="GC18" i="3"/>
  <c r="GC17" i="3" s="1"/>
  <c r="GC30" i="3"/>
  <c r="GC29" i="3" s="1"/>
  <c r="GC28" i="3" s="1"/>
  <c r="GC92" i="3"/>
  <c r="GC91" i="3" s="1"/>
  <c r="FX162" i="3"/>
  <c r="GC164" i="3"/>
  <c r="FX184" i="3"/>
  <c r="FX183" i="3" s="1"/>
  <c r="GC186" i="3"/>
  <c r="GC187" i="3"/>
  <c r="GC188" i="3"/>
  <c r="GC189" i="3"/>
  <c r="FB94" i="3"/>
  <c r="FD109" i="3"/>
  <c r="GN109" i="3" s="1"/>
  <c r="FD110" i="3"/>
  <c r="GN110" i="3" s="1"/>
  <c r="FD111" i="3"/>
  <c r="GN111" i="3" s="1"/>
  <c r="FE123" i="3"/>
  <c r="GO123" i="3" s="1"/>
  <c r="FD154" i="3"/>
  <c r="GN154" i="3" s="1"/>
  <c r="FL9" i="3"/>
  <c r="FP18" i="3"/>
  <c r="FP17" i="3" s="1"/>
  <c r="FQ81" i="3"/>
  <c r="FQ82" i="3"/>
  <c r="FQ83" i="3"/>
  <c r="FQ152" i="3"/>
  <c r="FQ153" i="3"/>
  <c r="FQ154" i="3"/>
  <c r="FQ155" i="3"/>
  <c r="FQ156" i="3"/>
  <c r="FQ157" i="3"/>
  <c r="FQ181" i="3"/>
  <c r="FQ180" i="3" s="1"/>
  <c r="GB52" i="3"/>
  <c r="GB53" i="3"/>
  <c r="GB55" i="3"/>
  <c r="GB56" i="3"/>
  <c r="GB57" i="3"/>
  <c r="GB63" i="3"/>
  <c r="GB62" i="3" s="1"/>
  <c r="GB66" i="3"/>
  <c r="GB65" i="3" s="1"/>
  <c r="GB67" i="3"/>
  <c r="GB74" i="3"/>
  <c r="GB76" i="3"/>
  <c r="GB77" i="3"/>
  <c r="GA114" i="3"/>
  <c r="GC130" i="3"/>
  <c r="GC129" i="3" s="1"/>
  <c r="GB133" i="3"/>
  <c r="GB132" i="3" s="1"/>
  <c r="GB172" i="3"/>
  <c r="GC192" i="3"/>
  <c r="GC191" i="3" s="1"/>
  <c r="FQ18" i="3"/>
  <c r="FQ17" i="3" s="1"/>
  <c r="FP53" i="3"/>
  <c r="FP116" i="3"/>
  <c r="FP115" i="3" s="1"/>
  <c r="FL184" i="3"/>
  <c r="FL183" i="3" s="1"/>
  <c r="FZ114" i="3"/>
  <c r="FE83" i="3"/>
  <c r="GO83" i="3" s="1"/>
  <c r="FE88" i="3"/>
  <c r="GO88" i="3" s="1"/>
  <c r="FE89" i="3"/>
  <c r="GO89" i="3" s="1"/>
  <c r="FD139" i="3"/>
  <c r="GN139" i="3" s="1"/>
  <c r="FC170" i="3"/>
  <c r="FQ116" i="3"/>
  <c r="FQ115" i="3" s="1"/>
  <c r="FZ125" i="3"/>
  <c r="AM20" i="3"/>
  <c r="AK106" i="3"/>
  <c r="AK105" i="3" s="1"/>
  <c r="AO145" i="3"/>
  <c r="AO162" i="3"/>
  <c r="AZ99" i="3"/>
  <c r="AV114" i="3"/>
  <c r="AZ122" i="3"/>
  <c r="AZ145" i="3"/>
  <c r="BJ94" i="3"/>
  <c r="BM115" i="3"/>
  <c r="BM126" i="3"/>
  <c r="BL129" i="3"/>
  <c r="BH149" i="3"/>
  <c r="CK29" i="3"/>
  <c r="CK28" i="3" s="1"/>
  <c r="CF94" i="3"/>
  <c r="CG122" i="3"/>
  <c r="CG114" i="3" s="1"/>
  <c r="CU9" i="3"/>
  <c r="CU50" i="3"/>
  <c r="DH33" i="3"/>
  <c r="DH32" i="3" s="1"/>
  <c r="DD73" i="3"/>
  <c r="DH159" i="3"/>
  <c r="DQ142" i="3"/>
  <c r="DQ141" i="3" s="1"/>
  <c r="DU145" i="3"/>
  <c r="EC29" i="3"/>
  <c r="EC28" i="3" s="1"/>
  <c r="EE99" i="3"/>
  <c r="EE94" i="3" s="1"/>
  <c r="EE184" i="3"/>
  <c r="EE183" i="3" s="1"/>
  <c r="AK21" i="3"/>
  <c r="AK20" i="3" s="1"/>
  <c r="AK32" i="3"/>
  <c r="AO45" i="3"/>
  <c r="AO44" i="3" s="1"/>
  <c r="AK94" i="3"/>
  <c r="AL114" i="3"/>
  <c r="AN192" i="3"/>
  <c r="AN191" i="3" s="1"/>
  <c r="AW141" i="3"/>
  <c r="BM21" i="3"/>
  <c r="BM25" i="3"/>
  <c r="BM33" i="3"/>
  <c r="BM32" i="3" s="1"/>
  <c r="BL95" i="3"/>
  <c r="BJ114" i="3"/>
  <c r="BH126" i="3"/>
  <c r="BX33" i="3"/>
  <c r="BX32" i="3" s="1"/>
  <c r="BV50" i="3"/>
  <c r="BT50" i="3"/>
  <c r="BX62" i="3"/>
  <c r="BX66" i="3"/>
  <c r="BX65" i="3" s="1"/>
  <c r="CJ91" i="3"/>
  <c r="CK132" i="3"/>
  <c r="CK138" i="3"/>
  <c r="CK142" i="3"/>
  <c r="CK180" i="3"/>
  <c r="CK192" i="3"/>
  <c r="CK191" i="3" s="1"/>
  <c r="CV17" i="3"/>
  <c r="CV29" i="3"/>
  <c r="CV28" i="3" s="1"/>
  <c r="CV59" i="3"/>
  <c r="CS65" i="3"/>
  <c r="CV91" i="3"/>
  <c r="CS94" i="3"/>
  <c r="CW115" i="3"/>
  <c r="CW122" i="3"/>
  <c r="DH145" i="3"/>
  <c r="DT33" i="3"/>
  <c r="DT32" i="3" s="1"/>
  <c r="DR50" i="3"/>
  <c r="DT62" i="3"/>
  <c r="DT66" i="3"/>
  <c r="DT65" i="3" s="1"/>
  <c r="DP115" i="3"/>
  <c r="DP114" i="3" s="1"/>
  <c r="DU132" i="3"/>
  <c r="EC10" i="3"/>
  <c r="EC17" i="3"/>
  <c r="EF59" i="3"/>
  <c r="EF62" i="3"/>
  <c r="EF126" i="3"/>
  <c r="EG129" i="3"/>
  <c r="EE162" i="3"/>
  <c r="EE148" i="3" s="1"/>
  <c r="AN17" i="3"/>
  <c r="AJ45" i="3"/>
  <c r="AJ44" i="3" s="1"/>
  <c r="AW9" i="3"/>
  <c r="BA91" i="3"/>
  <c r="AW125" i="3"/>
  <c r="BH50" i="3"/>
  <c r="BK148" i="3"/>
  <c r="BW9" i="3"/>
  <c r="CF50" i="3"/>
  <c r="CJ59" i="3"/>
  <c r="CK91" i="3"/>
  <c r="CV95" i="3"/>
  <c r="CV145" i="3"/>
  <c r="CW159" i="3"/>
  <c r="CR184" i="3"/>
  <c r="CR183" i="3" s="1"/>
  <c r="DH95" i="3"/>
  <c r="DH132" i="3"/>
  <c r="DH138" i="3"/>
  <c r="DH142" i="3"/>
  <c r="DH180" i="3"/>
  <c r="DU91" i="3"/>
  <c r="DP138" i="3"/>
  <c r="EC73" i="3"/>
  <c r="EC162" i="3"/>
  <c r="EF180" i="3"/>
  <c r="ED184" i="3"/>
  <c r="ED183" i="3" s="1"/>
  <c r="AO17" i="3"/>
  <c r="AK72" i="3"/>
  <c r="AM94" i="3"/>
  <c r="AK114" i="3"/>
  <c r="AJ125" i="3"/>
  <c r="AX9" i="3"/>
  <c r="AV50" i="3"/>
  <c r="AY114" i="3"/>
  <c r="BA129" i="3"/>
  <c r="BK125" i="3"/>
  <c r="BL159" i="3"/>
  <c r="BM180" i="3"/>
  <c r="BW125" i="3"/>
  <c r="CJ29" i="3"/>
  <c r="CJ28" i="3" s="1"/>
  <c r="CW145" i="3"/>
  <c r="DS114" i="3"/>
  <c r="ER91" i="3"/>
  <c r="FE146" i="3"/>
  <c r="GO146" i="3" s="1"/>
  <c r="FE173" i="3"/>
  <c r="GO173" i="3" s="1"/>
  <c r="FE175" i="3"/>
  <c r="GO175" i="3" s="1"/>
  <c r="FM21" i="3"/>
  <c r="FM20" i="3" s="1"/>
  <c r="FQ88" i="3"/>
  <c r="FQ160" i="3"/>
  <c r="FQ159" i="3" s="1"/>
  <c r="GB100" i="3"/>
  <c r="GB173" i="3"/>
  <c r="GB175" i="3"/>
  <c r="GB181" i="3"/>
  <c r="GB180" i="3" s="1"/>
  <c r="GN33" i="3"/>
  <c r="ER126" i="3"/>
  <c r="ES159" i="3"/>
  <c r="FD33" i="3"/>
  <c r="FD32" i="3" s="1"/>
  <c r="FE163" i="3"/>
  <c r="GO163" i="3" s="1"/>
  <c r="FE164" i="3"/>
  <c r="GO164" i="3" s="1"/>
  <c r="EZ171" i="3"/>
  <c r="EZ170" i="3" s="1"/>
  <c r="FD192" i="3"/>
  <c r="FD191" i="3" s="1"/>
  <c r="FP11" i="3"/>
  <c r="FP12" i="3"/>
  <c r="FP13" i="3"/>
  <c r="FP15" i="3"/>
  <c r="FQ30" i="3"/>
  <c r="FQ29" i="3" s="1"/>
  <c r="FQ28" i="3" s="1"/>
  <c r="FQ52" i="3"/>
  <c r="FL66" i="3"/>
  <c r="FP66" i="3" s="1"/>
  <c r="FP65" i="3" s="1"/>
  <c r="FP127" i="3"/>
  <c r="FP126" i="3" s="1"/>
  <c r="FP130" i="3"/>
  <c r="FP129" i="3" s="1"/>
  <c r="FP146" i="3"/>
  <c r="FP145" i="3" s="1"/>
  <c r="GB11" i="3"/>
  <c r="GB12" i="3"/>
  <c r="GB13" i="3"/>
  <c r="GB33" i="3"/>
  <c r="GB32" i="3" s="1"/>
  <c r="GB143" i="3"/>
  <c r="GB142" i="3" s="1"/>
  <c r="GC173" i="3"/>
  <c r="GC175" i="3"/>
  <c r="GO33" i="3"/>
  <c r="ES33" i="3"/>
  <c r="ES32" i="3" s="1"/>
  <c r="EP65" i="3"/>
  <c r="FE33" i="3"/>
  <c r="FE32" i="3" s="1"/>
  <c r="FD155" i="3"/>
  <c r="GN155" i="3" s="1"/>
  <c r="FD156" i="3"/>
  <c r="GN156" i="3" s="1"/>
  <c r="FQ11" i="3"/>
  <c r="FQ12" i="3"/>
  <c r="FP22" i="3"/>
  <c r="FP21" i="3" s="1"/>
  <c r="FP26" i="3"/>
  <c r="FP25" i="3" s="1"/>
  <c r="FM29" i="3"/>
  <c r="FM28" i="3" s="1"/>
  <c r="FP46" i="3"/>
  <c r="FP60" i="3"/>
  <c r="FP59" i="3" s="1"/>
  <c r="FQ127" i="3"/>
  <c r="FQ126" i="3" s="1"/>
  <c r="FQ130" i="3"/>
  <c r="FQ129" i="3" s="1"/>
  <c r="FQ146" i="3"/>
  <c r="FQ145" i="3" s="1"/>
  <c r="FQ175" i="3"/>
  <c r="GC11" i="3"/>
  <c r="GC12" i="3"/>
  <c r="GC13" i="3"/>
  <c r="GC33" i="3"/>
  <c r="GC32" i="3" s="1"/>
  <c r="GB123" i="3"/>
  <c r="GB122" i="3" s="1"/>
  <c r="GB130" i="3"/>
  <c r="GB129" i="3" s="1"/>
  <c r="FY159" i="3"/>
  <c r="FY148" i="3" s="1"/>
  <c r="EP50" i="3"/>
  <c r="FP107" i="3"/>
  <c r="FP160" i="3"/>
  <c r="FP159" i="3" s="1"/>
  <c r="GB78" i="3"/>
  <c r="GB79" i="3"/>
  <c r="GB80" i="3"/>
  <c r="GB81" i="3"/>
  <c r="GB82" i="3"/>
  <c r="FY114" i="3"/>
  <c r="GB157" i="3"/>
  <c r="AK148" i="3"/>
  <c r="AJ9" i="3"/>
  <c r="AL20" i="3"/>
  <c r="AN66" i="3"/>
  <c r="AN65" i="3" s="1"/>
  <c r="AL73" i="3"/>
  <c r="AL72" i="3" s="1"/>
  <c r="AL99" i="3"/>
  <c r="AL94" i="3" s="1"/>
  <c r="AJ114" i="3"/>
  <c r="AO138" i="3"/>
  <c r="AO142" i="3"/>
  <c r="AL149" i="3"/>
  <c r="AL148" i="3" s="1"/>
  <c r="AO159" i="3"/>
  <c r="AZ17" i="3"/>
  <c r="AZ29" i="3"/>
  <c r="AZ28" i="3" s="1"/>
  <c r="AL184" i="3"/>
  <c r="AL183" i="3" s="1"/>
  <c r="AK17" i="3"/>
  <c r="AK9" i="3" s="1"/>
  <c r="AN25" i="3"/>
  <c r="AJ62" i="3"/>
  <c r="AJ50" i="3" s="1"/>
  <c r="AK65" i="3"/>
  <c r="AL125" i="3"/>
  <c r="AJ170" i="3"/>
  <c r="AL170" i="3"/>
  <c r="AN11" i="3"/>
  <c r="AN21" i="3"/>
  <c r="AJ20" i="3"/>
  <c r="AO25" i="3"/>
  <c r="AO20" i="3" s="1"/>
  <c r="AN29" i="3"/>
  <c r="AN28" i="3" s="1"/>
  <c r="AO95" i="3"/>
  <c r="AO132" i="3"/>
  <c r="AO149" i="3"/>
  <c r="AK171" i="3"/>
  <c r="AK170" i="3" s="1"/>
  <c r="BA11" i="3"/>
  <c r="BA21" i="3"/>
  <c r="BA25" i="3"/>
  <c r="AY148" i="3"/>
  <c r="BX122" i="3"/>
  <c r="BT122" i="3"/>
  <c r="AZ95" i="3"/>
  <c r="AZ171" i="3"/>
  <c r="AZ180" i="3"/>
  <c r="AZ184" i="3"/>
  <c r="AZ183" i="3" s="1"/>
  <c r="BL11" i="3"/>
  <c r="BL17" i="3"/>
  <c r="BL29" i="3"/>
  <c r="BL28" i="3" s="1"/>
  <c r="BL62" i="3"/>
  <c r="BL66" i="3"/>
  <c r="BL65" i="3" s="1"/>
  <c r="BL91" i="3"/>
  <c r="BM95" i="3"/>
  <c r="BH122" i="3"/>
  <c r="BM122" i="3"/>
  <c r="BI126" i="3"/>
  <c r="BM129" i="3"/>
  <c r="BL132" i="3"/>
  <c r="BM142" i="3"/>
  <c r="BM145" i="3"/>
  <c r="BI149" i="3"/>
  <c r="BM159" i="3"/>
  <c r="BH180" i="3"/>
  <c r="BH184" i="3"/>
  <c r="BH183" i="3" s="1"/>
  <c r="BY126" i="3"/>
  <c r="BU126" i="3"/>
  <c r="BU125" i="3" s="1"/>
  <c r="AZ45" i="3"/>
  <c r="AZ44" i="3" s="1"/>
  <c r="AZ59" i="3"/>
  <c r="BA95" i="3"/>
  <c r="BA122" i="3"/>
  <c r="BA114" i="3" s="1"/>
  <c r="AZ126" i="3"/>
  <c r="AZ132" i="3"/>
  <c r="BA142" i="3"/>
  <c r="BA141" i="3" s="1"/>
  <c r="BA159" i="3"/>
  <c r="BA180" i="3"/>
  <c r="BM11" i="3"/>
  <c r="BM17" i="3"/>
  <c r="BM29" i="3"/>
  <c r="BM28" i="3" s="1"/>
  <c r="BM62" i="3"/>
  <c r="BM66" i="3"/>
  <c r="BM65" i="3" s="1"/>
  <c r="BM91" i="3"/>
  <c r="BM132" i="3"/>
  <c r="BL138" i="3"/>
  <c r="BH145" i="3"/>
  <c r="BN145" i="3" s="1"/>
  <c r="BI180" i="3"/>
  <c r="BI170" i="3" s="1"/>
  <c r="BK170" i="3"/>
  <c r="BX11" i="3"/>
  <c r="BA59" i="3"/>
  <c r="AZ115" i="3"/>
  <c r="BA126" i="3"/>
  <c r="AX148" i="3"/>
  <c r="BI132" i="3"/>
  <c r="BI162" i="3"/>
  <c r="BJ148" i="3"/>
  <c r="CJ17" i="3"/>
  <c r="CF17" i="3"/>
  <c r="CF9" i="3" s="1"/>
  <c r="CK25" i="3"/>
  <c r="CV21" i="3"/>
  <c r="CV25" i="3"/>
  <c r="CT50" i="3"/>
  <c r="CV62" i="3"/>
  <c r="CH114" i="3"/>
  <c r="DG50" i="3"/>
  <c r="BX17" i="3"/>
  <c r="BX29" i="3"/>
  <c r="BX28" i="3" s="1"/>
  <c r="BX59" i="3"/>
  <c r="BX91" i="3"/>
  <c r="BY115" i="3"/>
  <c r="BY122" i="3"/>
  <c r="BX132" i="3"/>
  <c r="BX142" i="3"/>
  <c r="BU149" i="3"/>
  <c r="BU162" i="3"/>
  <c r="BU184" i="3"/>
  <c r="BU183" i="3" s="1"/>
  <c r="CK59" i="3"/>
  <c r="CI114" i="3"/>
  <c r="CG132" i="3"/>
  <c r="CG145" i="3"/>
  <c r="CG149" i="3"/>
  <c r="CG162" i="3"/>
  <c r="CG180" i="3"/>
  <c r="CG184" i="3"/>
  <c r="CG183" i="3" s="1"/>
  <c r="CV126" i="3"/>
  <c r="CV132" i="3"/>
  <c r="CV142" i="3"/>
  <c r="CR180" i="3"/>
  <c r="CW180" i="3"/>
  <c r="CS184" i="3"/>
  <c r="CS183" i="3" s="1"/>
  <c r="DH11" i="3"/>
  <c r="DH17" i="3"/>
  <c r="DH21" i="3"/>
  <c r="DD25" i="3"/>
  <c r="DD20" i="3" s="1"/>
  <c r="DF20" i="3"/>
  <c r="DD29" i="3"/>
  <c r="DD28" i="3" s="1"/>
  <c r="DH59" i="3"/>
  <c r="DH62" i="3"/>
  <c r="DD66" i="3"/>
  <c r="DH66" i="3" s="1"/>
  <c r="DH65" i="3" s="1"/>
  <c r="BY17" i="3"/>
  <c r="BY29" i="3"/>
  <c r="BY28" i="3" s="1"/>
  <c r="BY59" i="3"/>
  <c r="BY91" i="3"/>
  <c r="BV114" i="3"/>
  <c r="BY132" i="3"/>
  <c r="BX138" i="3"/>
  <c r="BY142" i="3"/>
  <c r="BX145" i="3"/>
  <c r="BX159" i="3"/>
  <c r="BX180" i="3"/>
  <c r="CH9" i="3"/>
  <c r="CJ21" i="3"/>
  <c r="CJ25" i="3"/>
  <c r="CJ62" i="3"/>
  <c r="CJ66" i="3"/>
  <c r="CJ65" i="3" s="1"/>
  <c r="CJ95" i="3"/>
  <c r="CJ115" i="3"/>
  <c r="CJ122" i="3"/>
  <c r="CJ126" i="3"/>
  <c r="CJ129" i="3"/>
  <c r="CJ132" i="3"/>
  <c r="CJ138" i="3"/>
  <c r="CJ142" i="3"/>
  <c r="CJ145" i="3"/>
  <c r="CJ159" i="3"/>
  <c r="CJ180" i="3"/>
  <c r="CW17" i="3"/>
  <c r="CW29" i="3"/>
  <c r="CW28" i="3" s="1"/>
  <c r="CR59" i="3"/>
  <c r="CR50" i="3" s="1"/>
  <c r="CW59" i="3"/>
  <c r="CR66" i="3"/>
  <c r="CW95" i="3"/>
  <c r="CW126" i="3"/>
  <c r="CW132" i="3"/>
  <c r="CW142" i="3"/>
  <c r="DI11" i="3"/>
  <c r="DI17" i="3"/>
  <c r="DI21" i="3"/>
  <c r="DE25" i="3"/>
  <c r="DG20" i="3"/>
  <c r="DE29" i="3"/>
  <c r="DE28" i="3" s="1"/>
  <c r="DI59" i="3"/>
  <c r="DI62" i="3"/>
  <c r="DE66" i="3"/>
  <c r="DI66" i="3" s="1"/>
  <c r="DI65" i="3" s="1"/>
  <c r="DI91" i="3"/>
  <c r="DI95" i="3"/>
  <c r="DI115" i="3"/>
  <c r="DI122" i="3"/>
  <c r="DI126" i="3"/>
  <c r="DI129" i="3"/>
  <c r="DI132" i="3"/>
  <c r="DI138" i="3"/>
  <c r="DI142" i="3"/>
  <c r="DI145" i="3"/>
  <c r="DI159" i="3"/>
  <c r="DI180" i="3"/>
  <c r="DU11" i="3"/>
  <c r="DU17" i="3"/>
  <c r="DU29" i="3"/>
  <c r="DU28" i="3" s="1"/>
  <c r="DU62" i="3"/>
  <c r="DT95" i="3"/>
  <c r="DU138" i="3"/>
  <c r="DQ138" i="3"/>
  <c r="EF29" i="3"/>
  <c r="EF28" i="3" s="1"/>
  <c r="EB29" i="3"/>
  <c r="EB28" i="3" s="1"/>
  <c r="EF95" i="3"/>
  <c r="EB95" i="3"/>
  <c r="EB106" i="3"/>
  <c r="EB105" i="3" s="1"/>
  <c r="EB184" i="3"/>
  <c r="EB183" i="3" s="1"/>
  <c r="ES29" i="3"/>
  <c r="ES28" i="3" s="1"/>
  <c r="EO29" i="3"/>
  <c r="EO28" i="3" s="1"/>
  <c r="EO73" i="3"/>
  <c r="EO72" i="3" s="1"/>
  <c r="EN99" i="3"/>
  <c r="DD99" i="3"/>
  <c r="DF94" i="3"/>
  <c r="DD122" i="3"/>
  <c r="DF114" i="3"/>
  <c r="DD126" i="3"/>
  <c r="DD132" i="3"/>
  <c r="DD145" i="3"/>
  <c r="DD149" i="3"/>
  <c r="DD162" i="3"/>
  <c r="DD180" i="3"/>
  <c r="DD184" i="3"/>
  <c r="DD183" i="3" s="1"/>
  <c r="DQ10" i="3"/>
  <c r="DQ17" i="3"/>
  <c r="DT21" i="3"/>
  <c r="DT25" i="3"/>
  <c r="DT59" i="3"/>
  <c r="DT91" i="3"/>
  <c r="DP95" i="3"/>
  <c r="DU95" i="3"/>
  <c r="DP106" i="3"/>
  <c r="DP105" i="3" s="1"/>
  <c r="DU159" i="3"/>
  <c r="DQ159" i="3"/>
  <c r="EF25" i="3"/>
  <c r="EB25" i="3"/>
  <c r="EB162" i="3"/>
  <c r="ES25" i="3"/>
  <c r="EO25" i="3"/>
  <c r="ES138" i="3"/>
  <c r="EO138" i="3"/>
  <c r="EO149" i="3"/>
  <c r="DG94" i="3"/>
  <c r="DG114" i="3"/>
  <c r="EC51" i="3"/>
  <c r="EB66" i="3"/>
  <c r="EF66" i="3" s="1"/>
  <c r="EF65" i="3" s="1"/>
  <c r="EG91" i="3"/>
  <c r="EC91" i="3"/>
  <c r="EG115" i="3"/>
  <c r="EC115" i="3"/>
  <c r="EC114" i="3" s="1"/>
  <c r="EC126" i="3"/>
  <c r="EG126" i="3"/>
  <c r="ES145" i="3"/>
  <c r="EO145" i="3"/>
  <c r="EO141" i="3" s="1"/>
  <c r="EB45" i="3"/>
  <c r="EB44" i="3" s="1"/>
  <c r="ED51" i="3"/>
  <c r="ED50" i="3" s="1"/>
  <c r="EE50" i="3"/>
  <c r="EB99" i="3"/>
  <c r="EF132" i="3"/>
  <c r="EB132" i="3"/>
  <c r="EB149" i="3"/>
  <c r="ES122" i="3"/>
  <c r="EO122" i="3"/>
  <c r="EO114" i="3" s="1"/>
  <c r="ES132" i="3"/>
  <c r="EO132" i="3"/>
  <c r="DT159" i="3"/>
  <c r="DR170" i="3"/>
  <c r="DU180" i="3"/>
  <c r="EE73" i="3"/>
  <c r="EE72" i="3" s="1"/>
  <c r="EE106" i="3"/>
  <c r="EE105" i="3" s="1"/>
  <c r="EG142" i="3"/>
  <c r="ES59" i="3"/>
  <c r="ER62" i="3"/>
  <c r="EO65" i="3"/>
  <c r="ER95" i="3"/>
  <c r="ES115" i="3"/>
  <c r="ER122" i="3"/>
  <c r="EO162" i="3"/>
  <c r="DU126" i="3"/>
  <c r="DT129" i="3"/>
  <c r="DR148" i="3"/>
  <c r="EC21" i="3"/>
  <c r="EC20" i="3" s="1"/>
  <c r="EG25" i="3"/>
  <c r="EE114" i="3"/>
  <c r="ED125" i="3"/>
  <c r="EP114" i="3"/>
  <c r="DU115" i="3"/>
  <c r="DU122" i="3"/>
  <c r="DU129" i="3"/>
  <c r="DT142" i="3"/>
  <c r="EF11" i="3"/>
  <c r="EF17" i="3"/>
  <c r="EF21" i="3"/>
  <c r="EB51" i="3"/>
  <c r="EB59" i="3"/>
  <c r="EB73" i="3"/>
  <c r="EF122" i="3"/>
  <c r="EE125" i="3"/>
  <c r="EC129" i="3"/>
  <c r="EF142" i="3"/>
  <c r="EF145" i="3"/>
  <c r="EG159" i="3"/>
  <c r="ED148" i="3"/>
  <c r="ES11" i="3"/>
  <c r="ES17" i="3"/>
  <c r="ES21" i="3"/>
  <c r="EP20" i="3"/>
  <c r="ER59" i="3"/>
  <c r="EO99" i="3"/>
  <c r="EO94" i="3" s="1"/>
  <c r="EP94" i="3"/>
  <c r="ER115" i="3"/>
  <c r="EN126" i="3"/>
  <c r="ES126" i="3"/>
  <c r="ER129" i="3"/>
  <c r="EQ125" i="3"/>
  <c r="ER142" i="3"/>
  <c r="EO180" i="3"/>
  <c r="EO184" i="3"/>
  <c r="EO183" i="3" s="1"/>
  <c r="FE153" i="3"/>
  <c r="GO153" i="3" s="1"/>
  <c r="FE154" i="3"/>
  <c r="GO154" i="3" s="1"/>
  <c r="FE155" i="3"/>
  <c r="GO155" i="3" s="1"/>
  <c r="FE156" i="3"/>
  <c r="GO156" i="3" s="1"/>
  <c r="FE157" i="3"/>
  <c r="GO157" i="3" s="1"/>
  <c r="FD160" i="3"/>
  <c r="GN160" i="3" s="1"/>
  <c r="FA171" i="3"/>
  <c r="FA170" i="3" s="1"/>
  <c r="FE181" i="3"/>
  <c r="GO181" i="3" s="1"/>
  <c r="FP47" i="3"/>
  <c r="FP96" i="3"/>
  <c r="FP95" i="3" s="1"/>
  <c r="FP108" i="3"/>
  <c r="FP109" i="3"/>
  <c r="FP110" i="3"/>
  <c r="FP111" i="3"/>
  <c r="FP123" i="3"/>
  <c r="FP122" i="3" s="1"/>
  <c r="FL132" i="3"/>
  <c r="FN125" i="3"/>
  <c r="FL145" i="3"/>
  <c r="FL149" i="3"/>
  <c r="FL162" i="3"/>
  <c r="GB15" i="3"/>
  <c r="GB22" i="3"/>
  <c r="GB21" i="3" s="1"/>
  <c r="GB26" i="3"/>
  <c r="GB25" i="3" s="1"/>
  <c r="GB46" i="3"/>
  <c r="GB47" i="3"/>
  <c r="GB60" i="3"/>
  <c r="GB59" i="3" s="1"/>
  <c r="GB101" i="3"/>
  <c r="GB102" i="3"/>
  <c r="GB103" i="3"/>
  <c r="GC107" i="3"/>
  <c r="GC108" i="3"/>
  <c r="GC109" i="3"/>
  <c r="GC110" i="3"/>
  <c r="GC111" i="3"/>
  <c r="GB127" i="3"/>
  <c r="GB126" i="3" s="1"/>
  <c r="GC139" i="3"/>
  <c r="GC138" i="3" s="1"/>
  <c r="ES129" i="3"/>
  <c r="ER132" i="3"/>
  <c r="ER138" i="3"/>
  <c r="ES142" i="3"/>
  <c r="ER145" i="3"/>
  <c r="ER159" i="3"/>
  <c r="ER180" i="3"/>
  <c r="FD11" i="3"/>
  <c r="FD12" i="3"/>
  <c r="GN12" i="3" s="1"/>
  <c r="FD13" i="3"/>
  <c r="GN13" i="3" s="1"/>
  <c r="FD15" i="3"/>
  <c r="GN15" i="3" s="1"/>
  <c r="FD22" i="3"/>
  <c r="GN22" i="3" s="1"/>
  <c r="FD26" i="3"/>
  <c r="GN26" i="3" s="1"/>
  <c r="FD46" i="3"/>
  <c r="GN46" i="3" s="1"/>
  <c r="FD47" i="3"/>
  <c r="GN47" i="3" s="1"/>
  <c r="FD60" i="3"/>
  <c r="GN60" i="3" s="1"/>
  <c r="FD92" i="3"/>
  <c r="GN92" i="3" s="1"/>
  <c r="FD100" i="3"/>
  <c r="GN100" i="3" s="1"/>
  <c r="FD101" i="3"/>
  <c r="GN101" i="3" s="1"/>
  <c r="FD102" i="3"/>
  <c r="GN102" i="3" s="1"/>
  <c r="FD103" i="3"/>
  <c r="GN103" i="3" s="1"/>
  <c r="FD116" i="3"/>
  <c r="GN116" i="3" s="1"/>
  <c r="FD127" i="3"/>
  <c r="GN127" i="3" s="1"/>
  <c r="FD133" i="3"/>
  <c r="GN133" i="3" s="1"/>
  <c r="FD143" i="3"/>
  <c r="GN143" i="3" s="1"/>
  <c r="FD164" i="3"/>
  <c r="GN164" i="3" s="1"/>
  <c r="FQ89" i="3"/>
  <c r="FQ96" i="3"/>
  <c r="FQ95" i="3" s="1"/>
  <c r="FQ109" i="3"/>
  <c r="FQ110" i="3"/>
  <c r="FQ111" i="3"/>
  <c r="FQ123" i="3"/>
  <c r="FQ122" i="3" s="1"/>
  <c r="FM132" i="3"/>
  <c r="FO125" i="3"/>
  <c r="FM145" i="3"/>
  <c r="FM149" i="3"/>
  <c r="FM162" i="3"/>
  <c r="FM180" i="3"/>
  <c r="FM184" i="3"/>
  <c r="FM183" i="3" s="1"/>
  <c r="GC15" i="3"/>
  <c r="GC22" i="3"/>
  <c r="GC21" i="3" s="1"/>
  <c r="GC26" i="3"/>
  <c r="GC25" i="3" s="1"/>
  <c r="GC46" i="3"/>
  <c r="GC47" i="3"/>
  <c r="GC60" i="3"/>
  <c r="GC59" i="3" s="1"/>
  <c r="FE11" i="3"/>
  <c r="FE12" i="3"/>
  <c r="GO12" i="3" s="1"/>
  <c r="FE13" i="3"/>
  <c r="GO13" i="3" s="1"/>
  <c r="FE15" i="3"/>
  <c r="GO15" i="3" s="1"/>
  <c r="FE22" i="3"/>
  <c r="GO22" i="3" s="1"/>
  <c r="FE26" i="3"/>
  <c r="GO26" i="3" s="1"/>
  <c r="FE46" i="3"/>
  <c r="GO46" i="3" s="1"/>
  <c r="FE47" i="3"/>
  <c r="GO47" i="3" s="1"/>
  <c r="FE60" i="3"/>
  <c r="GO60" i="3" s="1"/>
  <c r="FE92" i="3"/>
  <c r="GO92" i="3" s="1"/>
  <c r="FE100" i="3"/>
  <c r="GO100" i="3" s="1"/>
  <c r="FE101" i="3"/>
  <c r="GO101" i="3" s="1"/>
  <c r="FE102" i="3"/>
  <c r="GO102" i="3" s="1"/>
  <c r="FE103" i="3"/>
  <c r="GO103" i="3" s="1"/>
  <c r="FE116" i="3"/>
  <c r="GO116" i="3" s="1"/>
  <c r="FE127" i="3"/>
  <c r="GO127" i="3" s="1"/>
  <c r="FE133" i="3"/>
  <c r="GO133" i="3" s="1"/>
  <c r="FE143" i="3"/>
  <c r="GO143" i="3" s="1"/>
  <c r="FB148" i="3"/>
  <c r="FQ13" i="3"/>
  <c r="FQ15" i="3"/>
  <c r="FP55" i="3"/>
  <c r="FP56" i="3"/>
  <c r="FP57" i="3"/>
  <c r="FP63" i="3"/>
  <c r="FP62" i="3" s="1"/>
  <c r="FM66" i="3"/>
  <c r="FM65" i="3" s="1"/>
  <c r="FP103" i="3"/>
  <c r="FP181" i="3"/>
  <c r="FP180" i="3" s="1"/>
  <c r="FP187" i="3"/>
  <c r="FP188" i="3"/>
  <c r="FP189" i="3"/>
  <c r="GB83" i="3"/>
  <c r="GB88" i="3"/>
  <c r="GB89" i="3"/>
  <c r="GB96" i="3"/>
  <c r="GB95" i="3" s="1"/>
  <c r="GA148" i="3"/>
  <c r="FD157" i="3"/>
  <c r="GN157" i="3" s="1"/>
  <c r="FE189" i="3"/>
  <c r="GO189" i="3" s="1"/>
  <c r="FQ53" i="3"/>
  <c r="FQ55" i="3"/>
  <c r="FQ56" i="3"/>
  <c r="FQ57" i="3"/>
  <c r="FQ63" i="3"/>
  <c r="FQ62" i="3" s="1"/>
  <c r="FQ103" i="3"/>
  <c r="GC82" i="3"/>
  <c r="GC83" i="3"/>
  <c r="GC88" i="3"/>
  <c r="GC89" i="3"/>
  <c r="GC96" i="3"/>
  <c r="GC95" i="3" s="1"/>
  <c r="GB107" i="3"/>
  <c r="GB108" i="3"/>
  <c r="GB109" i="3"/>
  <c r="GB110" i="3"/>
  <c r="GB111" i="3"/>
  <c r="FX115" i="3"/>
  <c r="GC116" i="3"/>
  <c r="GC115" i="3" s="1"/>
  <c r="FY129" i="3"/>
  <c r="FY125" i="3" s="1"/>
  <c r="GB139" i="3"/>
  <c r="GB138" i="3" s="1"/>
  <c r="FX142" i="3"/>
  <c r="FX141" i="3" s="1"/>
  <c r="GC143" i="3"/>
  <c r="GC142" i="3" s="1"/>
  <c r="GB146" i="3"/>
  <c r="GB145" i="3" s="1"/>
  <c r="FX149" i="3"/>
  <c r="GC154" i="3"/>
  <c r="GC155" i="3"/>
  <c r="GC156" i="3"/>
  <c r="GC157" i="3"/>
  <c r="GB160" i="3"/>
  <c r="GB159" i="3" s="1"/>
  <c r="FY171" i="3"/>
  <c r="FY170" i="3" s="1"/>
  <c r="FX180" i="3"/>
  <c r="GA125" i="3"/>
  <c r="GC123" i="3"/>
  <c r="GC122" i="3" s="1"/>
  <c r="GC127" i="3"/>
  <c r="GC126" i="3" s="1"/>
  <c r="GC133" i="3"/>
  <c r="GC132" i="3" s="1"/>
  <c r="GC146" i="3"/>
  <c r="GC145" i="3" s="1"/>
  <c r="GC150" i="3"/>
  <c r="GC163" i="3"/>
  <c r="GC181" i="3"/>
  <c r="GC180" i="3" s="1"/>
  <c r="GC185" i="3"/>
  <c r="FN148" i="3"/>
  <c r="FO148" i="3"/>
  <c r="FL129" i="3"/>
  <c r="FL138" i="3"/>
  <c r="FL142" i="3"/>
  <c r="FL159" i="3"/>
  <c r="FL171" i="3"/>
  <c r="FL170" i="3" s="1"/>
  <c r="FM129" i="3"/>
  <c r="FM138" i="3"/>
  <c r="FM142" i="3"/>
  <c r="FM159" i="3"/>
  <c r="FM171" i="3"/>
  <c r="FD163" i="3"/>
  <c r="GN163" i="3" s="1"/>
  <c r="FD181" i="3"/>
  <c r="GN181" i="3" s="1"/>
  <c r="FD185" i="3"/>
  <c r="GN185" i="3" s="1"/>
  <c r="EQ20" i="3"/>
  <c r="EN10" i="3"/>
  <c r="EN17" i="3"/>
  <c r="EN21" i="3"/>
  <c r="EN25" i="3"/>
  <c r="EN29" i="3"/>
  <c r="EN28" i="3" s="1"/>
  <c r="EP125" i="3"/>
  <c r="EP148" i="3"/>
  <c r="EQ148" i="3"/>
  <c r="EN62" i="3"/>
  <c r="EN91" i="3"/>
  <c r="EN72" i="3" s="1"/>
  <c r="EN95" i="3"/>
  <c r="EN106" i="3"/>
  <c r="EN105" i="3" s="1"/>
  <c r="EN115" i="3"/>
  <c r="EN114" i="3" s="1"/>
  <c r="EN129" i="3"/>
  <c r="EN138" i="3"/>
  <c r="EN142" i="3"/>
  <c r="EN141" i="3" s="1"/>
  <c r="EN159" i="3"/>
  <c r="EN148" i="3" s="1"/>
  <c r="EN171" i="3"/>
  <c r="EN170" i="3" s="1"/>
  <c r="EO159" i="3"/>
  <c r="EO171" i="3"/>
  <c r="EE20" i="3"/>
  <c r="ED20" i="3"/>
  <c r="EC32" i="3"/>
  <c r="EG59" i="3"/>
  <c r="EG95" i="3"/>
  <c r="EC106" i="3"/>
  <c r="EC105" i="3" s="1"/>
  <c r="EG122" i="3"/>
  <c r="EG138" i="3"/>
  <c r="EG180" i="3"/>
  <c r="EC184" i="3"/>
  <c r="EC183" i="3" s="1"/>
  <c r="EF33" i="3"/>
  <c r="EF32" i="3" s="1"/>
  <c r="EE171" i="3"/>
  <c r="EE170" i="3" s="1"/>
  <c r="EG62" i="3"/>
  <c r="EB62" i="3"/>
  <c r="EB129" i="3"/>
  <c r="EB138" i="3"/>
  <c r="EB142" i="3"/>
  <c r="EB159" i="3"/>
  <c r="EB171" i="3"/>
  <c r="EB170" i="3" s="1"/>
  <c r="DP10" i="3"/>
  <c r="DP17" i="3"/>
  <c r="DR125" i="3"/>
  <c r="DT122" i="3"/>
  <c r="DT126" i="3"/>
  <c r="DT132" i="3"/>
  <c r="DT145" i="3"/>
  <c r="DT180" i="3"/>
  <c r="DD32" i="3"/>
  <c r="DF148" i="3"/>
  <c r="DE32" i="3"/>
  <c r="DG148" i="3"/>
  <c r="DD51" i="3"/>
  <c r="DD62" i="3"/>
  <c r="DD91" i="3"/>
  <c r="DD95" i="3"/>
  <c r="DD106" i="3"/>
  <c r="DD105" i="3" s="1"/>
  <c r="DD115" i="3"/>
  <c r="DD129" i="3"/>
  <c r="DD138" i="3"/>
  <c r="DD142" i="3"/>
  <c r="DD159" i="3"/>
  <c r="DD171" i="3"/>
  <c r="DE51" i="3"/>
  <c r="DE62" i="3"/>
  <c r="DE91" i="3"/>
  <c r="DE72" i="3" s="1"/>
  <c r="DE95" i="3"/>
  <c r="DE106" i="3"/>
  <c r="DE105" i="3" s="1"/>
  <c r="DE115" i="3"/>
  <c r="DE114" i="3" s="1"/>
  <c r="DE129" i="3"/>
  <c r="DE138" i="3"/>
  <c r="DE142" i="3"/>
  <c r="DE141" i="3" s="1"/>
  <c r="DE159" i="3"/>
  <c r="DE171" i="3"/>
  <c r="DE170" i="3" s="1"/>
  <c r="CW66" i="3"/>
  <c r="CW65" i="3" s="1"/>
  <c r="CS171" i="3"/>
  <c r="CS170" i="3" s="1"/>
  <c r="CH148" i="3"/>
  <c r="CI148" i="3"/>
  <c r="CF129" i="3"/>
  <c r="CF138" i="3"/>
  <c r="CF142" i="3"/>
  <c r="CF141" i="3" s="1"/>
  <c r="CF159" i="3"/>
  <c r="CF148" i="3" s="1"/>
  <c r="CF171" i="3"/>
  <c r="CF170" i="3" s="1"/>
  <c r="CG129" i="3"/>
  <c r="CG138" i="3"/>
  <c r="CG142" i="3"/>
  <c r="CG159" i="3"/>
  <c r="CG171" i="3"/>
  <c r="BV148" i="3"/>
  <c r="BV125" i="3"/>
  <c r="BW148" i="3"/>
  <c r="BT115" i="3"/>
  <c r="BT129" i="3"/>
  <c r="BT138" i="3"/>
  <c r="BT142" i="3"/>
  <c r="BT141" i="3" s="1"/>
  <c r="BT159" i="3"/>
  <c r="BT148" i="3" s="1"/>
  <c r="BT171" i="3"/>
  <c r="BT170" i="3" s="1"/>
  <c r="BU159" i="3"/>
  <c r="BU171" i="3"/>
  <c r="BU170" i="3" s="1"/>
  <c r="BJ125" i="3"/>
  <c r="BH91" i="3"/>
  <c r="BH72" i="3" s="1"/>
  <c r="BH95" i="3"/>
  <c r="BH94" i="3" s="1"/>
  <c r="BH106" i="3"/>
  <c r="BH105" i="3" s="1"/>
  <c r="BH115" i="3"/>
  <c r="BH129" i="3"/>
  <c r="BH138" i="3"/>
  <c r="BH142" i="3"/>
  <c r="BH159" i="3"/>
  <c r="BH171" i="3"/>
  <c r="AV138" i="3"/>
  <c r="AV125" i="3" s="1"/>
  <c r="AV159" i="3"/>
  <c r="AV171" i="3"/>
  <c r="AV170" i="3" s="1"/>
  <c r="AW159" i="3"/>
  <c r="AW148" i="3" s="1"/>
  <c r="AW171" i="3"/>
  <c r="AW170" i="3" s="1"/>
  <c r="AN33" i="3"/>
  <c r="AN32" i="3" s="1"/>
  <c r="AN122" i="3"/>
  <c r="AN162" i="3"/>
  <c r="AK29" i="3"/>
  <c r="AK28" i="3" s="1"/>
  <c r="AK45" i="3"/>
  <c r="AK44" i="3" s="1"/>
  <c r="AN59" i="3"/>
  <c r="AJ73" i="3"/>
  <c r="AJ72" i="3" s="1"/>
  <c r="AN91" i="3"/>
  <c r="AN115" i="3"/>
  <c r="AO114" i="3"/>
  <c r="AN129" i="3"/>
  <c r="AN138" i="3"/>
  <c r="AJ149" i="3"/>
  <c r="AJ148" i="3" s="1"/>
  <c r="AN180" i="3"/>
  <c r="AN51" i="3"/>
  <c r="AO73" i="3"/>
  <c r="AO72" i="3" s="1"/>
  <c r="AN95" i="3"/>
  <c r="AJ106" i="3"/>
  <c r="AJ105" i="3" s="1"/>
  <c r="AN106" i="3"/>
  <c r="AN105" i="3" s="1"/>
  <c r="AN126" i="3"/>
  <c r="AN132" i="3"/>
  <c r="AN142" i="3"/>
  <c r="AO51" i="3"/>
  <c r="AO50" i="3" s="1"/>
  <c r="AJ99" i="3"/>
  <c r="AJ94" i="3" s="1"/>
  <c r="AO106" i="3"/>
  <c r="AO105" i="3" s="1"/>
  <c r="AJ141" i="3"/>
  <c r="AN145" i="3"/>
  <c r="AN159" i="3"/>
  <c r="AJ184" i="3"/>
  <c r="AJ183" i="3" s="1"/>
  <c r="N170" i="3"/>
  <c r="L149" i="3"/>
  <c r="L162" i="3"/>
  <c r="Q192" i="3"/>
  <c r="Q191" i="3" s="1"/>
  <c r="BB11" i="3"/>
  <c r="O125" i="3"/>
  <c r="O20" i="3"/>
  <c r="N94" i="3"/>
  <c r="N114" i="3"/>
  <c r="N125" i="3"/>
  <c r="Y114" i="3"/>
  <c r="O65" i="3"/>
  <c r="O94" i="3"/>
  <c r="O114" i="3"/>
  <c r="Y125" i="3"/>
  <c r="O148" i="3"/>
  <c r="X17" i="3"/>
  <c r="X9" i="3" s="1"/>
  <c r="N65" i="3"/>
  <c r="N148" i="3"/>
  <c r="Y20" i="3"/>
  <c r="AC62" i="3"/>
  <c r="Q132" i="3"/>
  <c r="P192" i="3"/>
  <c r="P191" i="3" s="1"/>
  <c r="N20" i="3"/>
  <c r="O170" i="3"/>
  <c r="Y141" i="3"/>
  <c r="X171" i="3"/>
  <c r="Y62" i="3"/>
  <c r="Y50" i="3" s="1"/>
  <c r="P162" i="3"/>
  <c r="O9" i="3"/>
  <c r="N9" i="3"/>
  <c r="X62" i="3"/>
  <c r="AB62" i="3"/>
  <c r="GD11" i="3"/>
  <c r="GD63" i="3"/>
  <c r="GE11" i="3"/>
  <c r="GE63" i="3"/>
  <c r="GE173" i="3"/>
  <c r="FG11" i="3"/>
  <c r="FG63" i="3"/>
  <c r="FG173" i="3"/>
  <c r="DV11" i="3"/>
  <c r="DW11" i="3"/>
  <c r="DJ11" i="3"/>
  <c r="DK11" i="3"/>
  <c r="CY11" i="3"/>
  <c r="CL11" i="3"/>
  <c r="CM11" i="3"/>
  <c r="BZ11" i="3"/>
  <c r="CA11" i="3"/>
  <c r="BC11" i="3"/>
  <c r="AD11" i="3"/>
  <c r="AB17" i="3"/>
  <c r="AB33" i="3"/>
  <c r="AB32" i="3" s="1"/>
  <c r="AE11" i="3"/>
  <c r="AC17" i="3"/>
  <c r="AC33" i="3"/>
  <c r="AC32" i="3" s="1"/>
  <c r="Q11" i="3"/>
  <c r="P11" i="3"/>
  <c r="R11" i="3"/>
  <c r="L171" i="3"/>
  <c r="M171" i="3"/>
  <c r="Q138" i="3"/>
  <c r="Q145" i="3"/>
  <c r="P132" i="3"/>
  <c r="P122" i="3"/>
  <c r="L62" i="3"/>
  <c r="M62" i="3"/>
  <c r="L17" i="3"/>
  <c r="AF199" i="3"/>
  <c r="AF192" i="3"/>
  <c r="AF184" i="3"/>
  <c r="AF180" i="3"/>
  <c r="AF171" i="3"/>
  <c r="AF166" i="3"/>
  <c r="AF162" i="3"/>
  <c r="AF159" i="3"/>
  <c r="AF149" i="3"/>
  <c r="AF145" i="3"/>
  <c r="AF142" i="3"/>
  <c r="AF138" i="3"/>
  <c r="AF135" i="3"/>
  <c r="AF132" i="3"/>
  <c r="AF129" i="3"/>
  <c r="AF126" i="3"/>
  <c r="AF122" i="3"/>
  <c r="AF118" i="3"/>
  <c r="AF115" i="3"/>
  <c r="AF106" i="3"/>
  <c r="AF99" i="3"/>
  <c r="AF95" i="3"/>
  <c r="AF91" i="3"/>
  <c r="AF73" i="3"/>
  <c r="AF69" i="3"/>
  <c r="AF66" i="3"/>
  <c r="AF62" i="3"/>
  <c r="AF59" i="3"/>
  <c r="AF51" i="3"/>
  <c r="AF45" i="3"/>
  <c r="AF41" i="3"/>
  <c r="AF33" i="3"/>
  <c r="AF29" i="3"/>
  <c r="AF25" i="3"/>
  <c r="AF21" i="3"/>
  <c r="AG17" i="3"/>
  <c r="AF17" i="3"/>
  <c r="AG10" i="3"/>
  <c r="AF10" i="3"/>
  <c r="GC162" i="3" l="1"/>
  <c r="Y148" i="3"/>
  <c r="AA9" i="3"/>
  <c r="GM105" i="3"/>
  <c r="O46" i="6" s="1"/>
  <c r="GU11" i="3"/>
  <c r="GU21" i="3"/>
  <c r="M51" i="6"/>
  <c r="GU122" i="3"/>
  <c r="GU29" i="3"/>
  <c r="M55" i="6"/>
  <c r="GU132" i="3"/>
  <c r="M24" i="6"/>
  <c r="GU25" i="3"/>
  <c r="M35" i="6"/>
  <c r="GU59" i="3"/>
  <c r="M60" i="6"/>
  <c r="GU145" i="3"/>
  <c r="M53" i="6"/>
  <c r="GU126" i="3"/>
  <c r="M44" i="6"/>
  <c r="GU95" i="3"/>
  <c r="M57" i="6"/>
  <c r="GU138" i="3"/>
  <c r="M42" i="6"/>
  <c r="GU91" i="3"/>
  <c r="M59" i="6"/>
  <c r="GU142" i="3"/>
  <c r="M21" i="6"/>
  <c r="GU17" i="3"/>
  <c r="M63" i="6"/>
  <c r="GU159" i="3"/>
  <c r="M27" i="6"/>
  <c r="M68" i="6"/>
  <c r="GU180" i="3"/>
  <c r="M54" i="6"/>
  <c r="GU129" i="3"/>
  <c r="M49" i="6"/>
  <c r="GU115" i="3"/>
  <c r="M36" i="6"/>
  <c r="GU62" i="3"/>
  <c r="GO66" i="3"/>
  <c r="Q38" i="6" s="1"/>
  <c r="GU66" i="3"/>
  <c r="FE126" i="3"/>
  <c r="GO126" i="3"/>
  <c r="Q53" i="6" s="1"/>
  <c r="FD142" i="3"/>
  <c r="GN142" i="3"/>
  <c r="P59" i="6" s="1"/>
  <c r="FD91" i="3"/>
  <c r="GN91" i="3"/>
  <c r="P42" i="6" s="1"/>
  <c r="FD25" i="3"/>
  <c r="GN25" i="3"/>
  <c r="P24" i="6" s="1"/>
  <c r="FE145" i="3"/>
  <c r="GO145" i="3"/>
  <c r="Q60" i="6" s="1"/>
  <c r="FE138" i="3"/>
  <c r="GO138" i="3"/>
  <c r="Q57" i="6" s="1"/>
  <c r="FD62" i="3"/>
  <c r="FE17" i="3"/>
  <c r="GO17" i="3"/>
  <c r="Q21" i="6" s="1"/>
  <c r="FE62" i="3"/>
  <c r="GO62" i="3"/>
  <c r="Q36" i="6" s="1"/>
  <c r="FE159" i="3"/>
  <c r="FE115" i="3"/>
  <c r="GO115" i="3"/>
  <c r="Q49" i="6" s="1"/>
  <c r="FD132" i="3"/>
  <c r="GN132" i="3"/>
  <c r="P55" i="6" s="1"/>
  <c r="FD59" i="3"/>
  <c r="GN59" i="3"/>
  <c r="P35" i="6" s="1"/>
  <c r="FD21" i="3"/>
  <c r="GN21" i="3"/>
  <c r="P23" i="6" s="1"/>
  <c r="FE180" i="3"/>
  <c r="GO180" i="3"/>
  <c r="Q68" i="6" s="1"/>
  <c r="FE122" i="3"/>
  <c r="GO122" i="3"/>
  <c r="Q51" i="6" s="1"/>
  <c r="FE129" i="3"/>
  <c r="GO129" i="3"/>
  <c r="Q54" i="6" s="1"/>
  <c r="FD95" i="3"/>
  <c r="GN95" i="3"/>
  <c r="P44" i="6" s="1"/>
  <c r="FE142" i="3"/>
  <c r="GO142" i="3"/>
  <c r="Q59" i="6" s="1"/>
  <c r="FE91" i="3"/>
  <c r="GO91" i="3"/>
  <c r="Q42" i="6" s="1"/>
  <c r="FE25" i="3"/>
  <c r="GO25" i="3"/>
  <c r="Q24" i="6" s="1"/>
  <c r="FD126" i="3"/>
  <c r="GN126" i="3"/>
  <c r="P53" i="6" s="1"/>
  <c r="FD122" i="3"/>
  <c r="GN122" i="3"/>
  <c r="P51" i="6" s="1"/>
  <c r="FD29" i="3"/>
  <c r="FD28" i="3" s="1"/>
  <c r="GN29" i="3"/>
  <c r="FD129" i="3"/>
  <c r="GN129" i="3"/>
  <c r="P54" i="6" s="1"/>
  <c r="FD145" i="3"/>
  <c r="FD141" i="3" s="1"/>
  <c r="GN145" i="3"/>
  <c r="P60" i="6" s="1"/>
  <c r="FE95" i="3"/>
  <c r="GO95" i="3"/>
  <c r="Q44" i="6" s="1"/>
  <c r="FD171" i="3"/>
  <c r="FD180" i="3"/>
  <c r="GN180" i="3"/>
  <c r="P68" i="6" s="1"/>
  <c r="FE132" i="3"/>
  <c r="GO132" i="3"/>
  <c r="Q55" i="6" s="1"/>
  <c r="FE59" i="3"/>
  <c r="GO59" i="3"/>
  <c r="Q35" i="6" s="1"/>
  <c r="FE21" i="3"/>
  <c r="GO21" i="3"/>
  <c r="Q23" i="6" s="1"/>
  <c r="FD115" i="3"/>
  <c r="GN115" i="3"/>
  <c r="P49" i="6" s="1"/>
  <c r="FD159" i="3"/>
  <c r="GN159" i="3"/>
  <c r="P63" i="6" s="1"/>
  <c r="FD138" i="3"/>
  <c r="GN138" i="3"/>
  <c r="P57" i="6" s="1"/>
  <c r="FE29" i="3"/>
  <c r="FE28" i="3" s="1"/>
  <c r="GO29" i="3"/>
  <c r="FD17" i="3"/>
  <c r="GN17" i="3"/>
  <c r="P21" i="6" s="1"/>
  <c r="X141" i="3"/>
  <c r="M72" i="3"/>
  <c r="L114" i="3"/>
  <c r="L20" i="3"/>
  <c r="L94" i="3"/>
  <c r="M9" i="3"/>
  <c r="GJ162" i="3"/>
  <c r="L64" i="6" s="1"/>
  <c r="X170" i="3"/>
  <c r="Y94" i="3"/>
  <c r="GK162" i="3"/>
  <c r="M114" i="3"/>
  <c r="Z141" i="3"/>
  <c r="Z114" i="3"/>
  <c r="Z94" i="3"/>
  <c r="GJ149" i="3"/>
  <c r="L62" i="6" s="1"/>
  <c r="GJ45" i="3"/>
  <c r="GJ44" i="3" s="1"/>
  <c r="L31" i="6" s="1"/>
  <c r="P184" i="3"/>
  <c r="P183" i="3" s="1"/>
  <c r="EC65" i="3"/>
  <c r="AB66" i="3"/>
  <c r="AB65" i="3" s="1"/>
  <c r="DP94" i="3"/>
  <c r="GK149" i="3"/>
  <c r="GK171" i="3"/>
  <c r="GJ171" i="3"/>
  <c r="GJ170" i="3" s="1"/>
  <c r="L66" i="6" s="1"/>
  <c r="EN50" i="3"/>
  <c r="DE94" i="3"/>
  <c r="DQ125" i="3"/>
  <c r="GN32" i="3"/>
  <c r="P27" i="6" s="1"/>
  <c r="P28" i="6"/>
  <c r="GN191" i="3"/>
  <c r="P71" i="6" s="1"/>
  <c r="P72" i="6"/>
  <c r="GO32" i="3"/>
  <c r="Q27" i="6" s="1"/>
  <c r="Q28" i="6"/>
  <c r="GO191" i="3"/>
  <c r="Q71" i="6" s="1"/>
  <c r="Q72" i="6"/>
  <c r="GN40" i="3"/>
  <c r="P29" i="6" s="1"/>
  <c r="P30" i="6"/>
  <c r="GO40" i="3"/>
  <c r="Q29" i="6" s="1"/>
  <c r="Q30" i="6"/>
  <c r="GK20" i="3"/>
  <c r="M23" i="6"/>
  <c r="GM125" i="3"/>
  <c r="O52" i="6" s="1"/>
  <c r="O57" i="6"/>
  <c r="GM44" i="3"/>
  <c r="O31" i="6" s="1"/>
  <c r="O32" i="6"/>
  <c r="GK28" i="3"/>
  <c r="M26" i="6"/>
  <c r="GL65" i="3"/>
  <c r="N37" i="6" s="1"/>
  <c r="N38" i="6"/>
  <c r="GL44" i="3"/>
  <c r="N31" i="6" s="1"/>
  <c r="N32" i="6"/>
  <c r="GJ65" i="3"/>
  <c r="L37" i="6" s="1"/>
  <c r="L38" i="6"/>
  <c r="GJ28" i="3"/>
  <c r="L25" i="6" s="1"/>
  <c r="L26" i="6"/>
  <c r="GK65" i="3"/>
  <c r="M38" i="6"/>
  <c r="AR98" i="2"/>
  <c r="GJ199" i="3"/>
  <c r="GM170" i="3"/>
  <c r="O66" i="6" s="1"/>
  <c r="O67" i="6"/>
  <c r="GM50" i="3"/>
  <c r="O33" i="6" s="1"/>
  <c r="O36" i="6"/>
  <c r="GM20" i="3"/>
  <c r="O22" i="6" s="1"/>
  <c r="O24" i="6"/>
  <c r="GL105" i="3"/>
  <c r="N46" i="6" s="1"/>
  <c r="N47" i="6"/>
  <c r="GL28" i="3"/>
  <c r="N25" i="6" s="1"/>
  <c r="N26" i="6"/>
  <c r="GJ141" i="3"/>
  <c r="L58" i="6" s="1"/>
  <c r="L59" i="6"/>
  <c r="AS98" i="2"/>
  <c r="GK199" i="3"/>
  <c r="GJ99" i="3"/>
  <c r="AA141" i="3"/>
  <c r="GN66" i="3"/>
  <c r="GJ20" i="3"/>
  <c r="L22" i="6" s="1"/>
  <c r="FQ141" i="3"/>
  <c r="GM94" i="3"/>
  <c r="O43" i="6" s="1"/>
  <c r="GK184" i="3"/>
  <c r="GL141" i="3"/>
  <c r="N58" i="6" s="1"/>
  <c r="GL114" i="3"/>
  <c r="N48" i="6" s="1"/>
  <c r="Z9" i="3"/>
  <c r="AA94" i="3"/>
  <c r="Z170" i="3"/>
  <c r="Z148" i="3"/>
  <c r="Z50" i="3"/>
  <c r="Z20" i="3"/>
  <c r="GM148" i="3"/>
  <c r="O61" i="6" s="1"/>
  <c r="GJ10" i="3"/>
  <c r="GK10" i="3"/>
  <c r="Z125" i="3"/>
  <c r="GK114" i="3"/>
  <c r="GK99" i="3"/>
  <c r="GU99" i="3" s="1"/>
  <c r="M170" i="3"/>
  <c r="GO11" i="3"/>
  <c r="EF162" i="3"/>
  <c r="AZ50" i="3"/>
  <c r="AA170" i="3"/>
  <c r="AA148" i="3"/>
  <c r="M20" i="3"/>
  <c r="GM9" i="3"/>
  <c r="O19" i="6" s="1"/>
  <c r="GL9" i="3"/>
  <c r="N19" i="6" s="1"/>
  <c r="GM141" i="3"/>
  <c r="O58" i="6" s="1"/>
  <c r="GL170" i="3"/>
  <c r="N66" i="6" s="1"/>
  <c r="GL94" i="3"/>
  <c r="N43" i="6" s="1"/>
  <c r="GL72" i="3"/>
  <c r="GL50" i="3"/>
  <c r="N33" i="6" s="1"/>
  <c r="GL20" i="3"/>
  <c r="N22" i="6" s="1"/>
  <c r="GJ106" i="3"/>
  <c r="GK141" i="3"/>
  <c r="GK125" i="3"/>
  <c r="GJ125" i="3"/>
  <c r="L52" i="6" s="1"/>
  <c r="GL148" i="3"/>
  <c r="N61" i="6" s="1"/>
  <c r="GL125" i="3"/>
  <c r="N52" i="6" s="1"/>
  <c r="GJ114" i="3"/>
  <c r="L48" i="6" s="1"/>
  <c r="DH20" i="3"/>
  <c r="CK114" i="3"/>
  <c r="AA20" i="3"/>
  <c r="P62" i="3"/>
  <c r="GN62" i="3"/>
  <c r="P36" i="6" s="1"/>
  <c r="Q62" i="3"/>
  <c r="P17" i="3"/>
  <c r="Q180" i="3"/>
  <c r="Q122" i="3"/>
  <c r="P145" i="3"/>
  <c r="P59" i="3"/>
  <c r="P159" i="3"/>
  <c r="P45" i="3"/>
  <c r="Q159" i="3"/>
  <c r="GO159" i="3"/>
  <c r="Q63" i="6" s="1"/>
  <c r="P99" i="3"/>
  <c r="Q106" i="3"/>
  <c r="Q105" i="3" s="1"/>
  <c r="Q142" i="3"/>
  <c r="GK73" i="3"/>
  <c r="GK51" i="3"/>
  <c r="GJ184" i="3"/>
  <c r="Q17" i="3"/>
  <c r="P129" i="3"/>
  <c r="P180" i="3"/>
  <c r="P21" i="3"/>
  <c r="Q162" i="3"/>
  <c r="Q21" i="3"/>
  <c r="P95" i="3"/>
  <c r="Q25" i="3"/>
  <c r="Q29" i="3"/>
  <c r="Q28" i="3" s="1"/>
  <c r="P91" i="3"/>
  <c r="Q59" i="3"/>
  <c r="P115" i="3"/>
  <c r="P114" i="3" s="1"/>
  <c r="P25" i="3"/>
  <c r="GK106" i="3"/>
  <c r="GK45" i="3"/>
  <c r="GJ73" i="3"/>
  <c r="GJ51" i="3"/>
  <c r="Q129" i="3"/>
  <c r="Q91" i="3"/>
  <c r="P29" i="3"/>
  <c r="P28" i="3" s="1"/>
  <c r="P138" i="3"/>
  <c r="Q115" i="3"/>
  <c r="Z72" i="3"/>
  <c r="GN11" i="3"/>
  <c r="M148" i="3"/>
  <c r="AC10" i="3"/>
  <c r="AC9" i="3" s="1"/>
  <c r="Q184" i="3"/>
  <c r="Q183" i="3" s="1"/>
  <c r="EC72" i="3"/>
  <c r="Y170" i="3"/>
  <c r="Y72" i="3"/>
  <c r="M94" i="3"/>
  <c r="CS114" i="3"/>
  <c r="L9" i="3"/>
  <c r="DU66" i="3"/>
  <c r="DU65" i="3" s="1"/>
  <c r="DT114" i="3"/>
  <c r="P51" i="3"/>
  <c r="AC66" i="3"/>
  <c r="AC65" i="3" s="1"/>
  <c r="Q149" i="3"/>
  <c r="CS125" i="3"/>
  <c r="DD65" i="3"/>
  <c r="M125" i="3"/>
  <c r="BM20" i="3"/>
  <c r="L125" i="3"/>
  <c r="Q45" i="3"/>
  <c r="Q73" i="3"/>
  <c r="DE20" i="3"/>
  <c r="BT114" i="3"/>
  <c r="EB9" i="3"/>
  <c r="EF45" i="3"/>
  <c r="EF44" i="3" s="1"/>
  <c r="AC20" i="3"/>
  <c r="X72" i="3"/>
  <c r="CS141" i="3"/>
  <c r="DH114" i="3"/>
  <c r="AB10" i="3"/>
  <c r="AB9" i="3" s="1"/>
  <c r="AA50" i="3"/>
  <c r="AC184" i="3"/>
  <c r="AC183" i="3" s="1"/>
  <c r="BL20" i="3"/>
  <c r="EC170" i="3"/>
  <c r="ER20" i="3"/>
  <c r="CW20" i="3"/>
  <c r="P106" i="3"/>
  <c r="P105" i="3" s="1"/>
  <c r="DP125" i="3"/>
  <c r="DP148" i="3"/>
  <c r="CS148" i="3"/>
  <c r="P10" i="3"/>
  <c r="BH170" i="3"/>
  <c r="DE148" i="3"/>
  <c r="EN65" i="3"/>
  <c r="EO20" i="3"/>
  <c r="GB114" i="3"/>
  <c r="AZ20" i="3"/>
  <c r="BH148" i="3"/>
  <c r="DT162" i="3"/>
  <c r="GB141" i="3"/>
  <c r="CW114" i="3"/>
  <c r="Q51" i="3"/>
  <c r="L50" i="3"/>
  <c r="EG162" i="3"/>
  <c r="CV125" i="3"/>
  <c r="X148" i="3"/>
  <c r="AB20" i="3"/>
  <c r="L170" i="3"/>
  <c r="AC141" i="3"/>
  <c r="DD72" i="3"/>
  <c r="EC50" i="3"/>
  <c r="CV114" i="3"/>
  <c r="FQ20" i="3"/>
  <c r="DQ148" i="3"/>
  <c r="FP141" i="3"/>
  <c r="AB141" i="3"/>
  <c r="FE184" i="3"/>
  <c r="FE183" i="3" s="1"/>
  <c r="FP99" i="3"/>
  <c r="FP94" i="3" s="1"/>
  <c r="EF125" i="3"/>
  <c r="EC148" i="3"/>
  <c r="AA114" i="3"/>
  <c r="CJ114" i="3"/>
  <c r="AO141" i="3"/>
  <c r="AB106" i="3"/>
  <c r="AB105" i="3" s="1"/>
  <c r="CR125" i="3"/>
  <c r="FX125" i="3"/>
  <c r="AA72" i="3"/>
  <c r="AC45" i="3"/>
  <c r="AC44" i="3" s="1"/>
  <c r="FA195" i="3"/>
  <c r="P73" i="3"/>
  <c r="FX170" i="3"/>
  <c r="FQ114" i="3"/>
  <c r="EF114" i="3"/>
  <c r="ES162" i="3"/>
  <c r="BM114" i="3"/>
  <c r="DP20" i="3"/>
  <c r="Q10" i="3"/>
  <c r="EB141" i="3"/>
  <c r="FP114" i="3"/>
  <c r="DI20" i="3"/>
  <c r="CR170" i="3"/>
  <c r="AV148" i="3"/>
  <c r="AV195" i="3" s="1"/>
  <c r="FX114" i="3"/>
  <c r="EG20" i="3"/>
  <c r="AZ114" i="3"/>
  <c r="AZ141" i="3"/>
  <c r="DD94" i="3"/>
  <c r="EG114" i="3"/>
  <c r="EO125" i="3"/>
  <c r="CJ141" i="3"/>
  <c r="AC99" i="3"/>
  <c r="AC94" i="3" s="1"/>
  <c r="BM141" i="3"/>
  <c r="FP20" i="3"/>
  <c r="BX20" i="3"/>
  <c r="GC141" i="3"/>
  <c r="DI141" i="3"/>
  <c r="CJ20" i="3"/>
  <c r="DH162" i="3"/>
  <c r="FP162" i="3"/>
  <c r="DS195" i="3"/>
  <c r="K12" i="7" s="1"/>
  <c r="FL141" i="3"/>
  <c r="DD141" i="3"/>
  <c r="CV20" i="3"/>
  <c r="BY141" i="3"/>
  <c r="DD114" i="3"/>
  <c r="DT20" i="3"/>
  <c r="CV141" i="3"/>
  <c r="DU141" i="3"/>
  <c r="BM125" i="3"/>
  <c r="BY20" i="3"/>
  <c r="DU20" i="3"/>
  <c r="CK20" i="3"/>
  <c r="BL114" i="3"/>
  <c r="X125" i="3"/>
  <c r="AB114" i="3"/>
  <c r="Q99" i="3"/>
  <c r="Q94" i="3" s="1"/>
  <c r="BJ195" i="3"/>
  <c r="DT141" i="3"/>
  <c r="EF141" i="3"/>
  <c r="BX114" i="3"/>
  <c r="EF73" i="3"/>
  <c r="EF72" i="3" s="1"/>
  <c r="EB114" i="3"/>
  <c r="CK141" i="3"/>
  <c r="FM141" i="3"/>
  <c r="FQ73" i="3"/>
  <c r="FQ72" i="3" s="1"/>
  <c r="ER141" i="3"/>
  <c r="ER114" i="3"/>
  <c r="ES141" i="3"/>
  <c r="BX141" i="3"/>
  <c r="CG141" i="3"/>
  <c r="CW141" i="3"/>
  <c r="DH141" i="3"/>
  <c r="BL141" i="3"/>
  <c r="AA125" i="3"/>
  <c r="EG141" i="3"/>
  <c r="CI195" i="3"/>
  <c r="DT184" i="3"/>
  <c r="DT183" i="3" s="1"/>
  <c r="DT99" i="3"/>
  <c r="DT94" i="3" s="1"/>
  <c r="FD184" i="3"/>
  <c r="FD183" i="3" s="1"/>
  <c r="FB195" i="3"/>
  <c r="J15" i="7" s="1"/>
  <c r="EB20" i="3"/>
  <c r="DP170" i="3"/>
  <c r="L72" i="3"/>
  <c r="X50" i="3"/>
  <c r="BH114" i="3"/>
  <c r="FN195" i="3"/>
  <c r="J16" i="7" s="1"/>
  <c r="FP45" i="3"/>
  <c r="FP44" i="3" s="1"/>
  <c r="FQ171" i="3"/>
  <c r="FQ170" i="3" s="1"/>
  <c r="BL125" i="3"/>
  <c r="AC162" i="3"/>
  <c r="AC149" i="3"/>
  <c r="AC125" i="3"/>
  <c r="AC114" i="3"/>
  <c r="AC51" i="3"/>
  <c r="AC50" i="3" s="1"/>
  <c r="DU162" i="3"/>
  <c r="AB73" i="3"/>
  <c r="AB72" i="3" s="1"/>
  <c r="DD170" i="3"/>
  <c r="DF195" i="3"/>
  <c r="J11" i="7" s="1"/>
  <c r="AY195" i="3"/>
  <c r="K6" i="7" s="1"/>
  <c r="BY73" i="3"/>
  <c r="BY72" i="3" s="1"/>
  <c r="BH141" i="3"/>
  <c r="CG170" i="3"/>
  <c r="EB65" i="3"/>
  <c r="BY10" i="3"/>
  <c r="BY9" i="3" s="1"/>
  <c r="GB162" i="3"/>
  <c r="EF99" i="3"/>
  <c r="EF94" i="3" s="1"/>
  <c r="BL45" i="3"/>
  <c r="BL44" i="3" s="1"/>
  <c r="GC99" i="3"/>
  <c r="GC94" i="3" s="1"/>
  <c r="AC73" i="3"/>
  <c r="AC72" i="3" s="1"/>
  <c r="BY106" i="3"/>
  <c r="BY105" i="3" s="1"/>
  <c r="AC106" i="3"/>
  <c r="AC105" i="3" s="1"/>
  <c r="DU125" i="3"/>
  <c r="BX73" i="3"/>
  <c r="BX72" i="3" s="1"/>
  <c r="EB148" i="3"/>
  <c r="DT171" i="3"/>
  <c r="DT170" i="3" s="1"/>
  <c r="CK51" i="3"/>
  <c r="CK50" i="3" s="1"/>
  <c r="CW51" i="3"/>
  <c r="CW50" i="3" s="1"/>
  <c r="BA125" i="3"/>
  <c r="GB99" i="3"/>
  <c r="GB94" i="3" s="1"/>
  <c r="GB20" i="3"/>
  <c r="AB162" i="3"/>
  <c r="X114" i="3"/>
  <c r="X20" i="3"/>
  <c r="EF106" i="3"/>
  <c r="EF105" i="3" s="1"/>
  <c r="AW195" i="3"/>
  <c r="ES125" i="3"/>
  <c r="EB72" i="3"/>
  <c r="AZ72" i="3"/>
  <c r="ED195" i="3"/>
  <c r="J13" i="7" s="1"/>
  <c r="FM148" i="3"/>
  <c r="FO195" i="3"/>
  <c r="K16" i="7" s="1"/>
  <c r="FD106" i="3"/>
  <c r="FD105" i="3" s="1"/>
  <c r="BY184" i="3"/>
  <c r="BY183" i="3" s="1"/>
  <c r="GC20" i="3"/>
  <c r="AM195" i="3"/>
  <c r="K5" i="7" s="1"/>
  <c r="AB184" i="3"/>
  <c r="AB183" i="3" s="1"/>
  <c r="AB149" i="3"/>
  <c r="AB51" i="3"/>
  <c r="AB50" i="3" s="1"/>
  <c r="X94" i="3"/>
  <c r="AB45" i="3"/>
  <c r="AB44" i="3" s="1"/>
  <c r="DD125" i="3"/>
  <c r="BA20" i="3"/>
  <c r="AB99" i="3"/>
  <c r="AB94" i="3" s="1"/>
  <c r="AB125" i="3"/>
  <c r="EO170" i="3"/>
  <c r="FE106" i="3"/>
  <c r="FE105" i="3" s="1"/>
  <c r="FQ45" i="3"/>
  <c r="FQ44" i="3" s="1"/>
  <c r="EG184" i="3"/>
  <c r="EG183" i="3" s="1"/>
  <c r="AZ94" i="3"/>
  <c r="BT125" i="3"/>
  <c r="BY125" i="3"/>
  <c r="AN20" i="3"/>
  <c r="BX106" i="3"/>
  <c r="BX105" i="3" s="1"/>
  <c r="GB149" i="3"/>
  <c r="ES99" i="3"/>
  <c r="ES94" i="3" s="1"/>
  <c r="FC195" i="3"/>
  <c r="K15" i="7" s="1"/>
  <c r="BY171" i="3"/>
  <c r="BY170" i="3" s="1"/>
  <c r="BM171" i="3"/>
  <c r="BM170" i="3" s="1"/>
  <c r="FD73" i="3"/>
  <c r="CV171" i="3"/>
  <c r="CV170" i="3" s="1"/>
  <c r="EG51" i="3"/>
  <c r="EG50" i="3" s="1"/>
  <c r="ER125" i="3"/>
  <c r="ES20" i="3"/>
  <c r="DU114" i="3"/>
  <c r="EF149" i="3"/>
  <c r="DI114" i="3"/>
  <c r="BY114" i="3"/>
  <c r="BI148" i="3"/>
  <c r="FZ195" i="3"/>
  <c r="J17" i="7" s="1"/>
  <c r="FQ149" i="3"/>
  <c r="BY162" i="3"/>
  <c r="ER51" i="3"/>
  <c r="ER50" i="3" s="1"/>
  <c r="BM149" i="3"/>
  <c r="AL195" i="3"/>
  <c r="J5" i="7" s="1"/>
  <c r="BU148" i="3"/>
  <c r="BU195" i="3" s="1"/>
  <c r="I8" i="7" s="1"/>
  <c r="BW195" i="3"/>
  <c r="CG148" i="3"/>
  <c r="CH195" i="3"/>
  <c r="DE65" i="3"/>
  <c r="DD148" i="3"/>
  <c r="DT149" i="3"/>
  <c r="EB125" i="3"/>
  <c r="EO148" i="3"/>
  <c r="EN94" i="3"/>
  <c r="FQ99" i="3"/>
  <c r="FQ94" i="3" s="1"/>
  <c r="FD149" i="3"/>
  <c r="GC10" i="3"/>
  <c r="GC9" i="3" s="1"/>
  <c r="GB10" i="3"/>
  <c r="GB9" i="3" s="1"/>
  <c r="ES73" i="3"/>
  <c r="ES72" i="3" s="1"/>
  <c r="EF184" i="3"/>
  <c r="EF183" i="3" s="1"/>
  <c r="CV106" i="3"/>
  <c r="CV105" i="3" s="1"/>
  <c r="AX195" i="3"/>
  <c r="J6" i="7" s="1"/>
  <c r="FP125" i="3"/>
  <c r="DH125" i="3"/>
  <c r="FP149" i="3"/>
  <c r="CW45" i="3"/>
  <c r="CW44" i="3" s="1"/>
  <c r="GB184" i="3"/>
  <c r="GB183" i="3" s="1"/>
  <c r="DH73" i="3"/>
  <c r="DH72" i="3" s="1"/>
  <c r="AZ149" i="3"/>
  <c r="AZ148" i="3" s="1"/>
  <c r="CW184" i="3"/>
  <c r="CW183" i="3" s="1"/>
  <c r="CV73" i="3"/>
  <c r="CV72" i="3" s="1"/>
  <c r="GC184" i="3"/>
  <c r="GC183" i="3" s="1"/>
  <c r="FX148" i="3"/>
  <c r="GB125" i="3"/>
  <c r="ER171" i="3"/>
  <c r="ER170" i="3" s="1"/>
  <c r="ES149" i="3"/>
  <c r="ER99" i="3"/>
  <c r="ER94" i="3" s="1"/>
  <c r="BK195" i="3"/>
  <c r="FE73" i="3"/>
  <c r="BY149" i="3"/>
  <c r="FP171" i="3"/>
  <c r="FP170" i="3" s="1"/>
  <c r="FQ162" i="3"/>
  <c r="CK184" i="3"/>
  <c r="CK183" i="3" s="1"/>
  <c r="DG195" i="3"/>
  <c r="K11" i="7" s="1"/>
  <c r="DR195" i="3"/>
  <c r="J12" i="7" s="1"/>
  <c r="EG125" i="3"/>
  <c r="FL148" i="3"/>
  <c r="FL65" i="3"/>
  <c r="EZ195" i="3"/>
  <c r="CT195" i="3"/>
  <c r="AO148" i="3"/>
  <c r="GC171" i="3"/>
  <c r="GC170" i="3" s="1"/>
  <c r="CK125" i="3"/>
  <c r="FP73" i="3"/>
  <c r="FP72" i="3" s="1"/>
  <c r="CK73" i="3"/>
  <c r="CK72" i="3" s="1"/>
  <c r="GC51" i="3"/>
  <c r="GC50" i="3" s="1"/>
  <c r="DH171" i="3"/>
  <c r="DH170" i="3" s="1"/>
  <c r="CV10" i="3"/>
  <c r="CV9" i="3" s="1"/>
  <c r="EB50" i="3"/>
  <c r="EG106" i="3"/>
  <c r="EG105" i="3" s="1"/>
  <c r="FD162" i="3"/>
  <c r="FM170" i="3"/>
  <c r="FQ66" i="3"/>
  <c r="FQ65" i="3" s="1"/>
  <c r="FQ10" i="3"/>
  <c r="FQ9" i="3" s="1"/>
  <c r="EB94" i="3"/>
  <c r="DI171" i="3"/>
  <c r="DI170" i="3" s="1"/>
  <c r="DI125" i="3"/>
  <c r="BX162" i="3"/>
  <c r="DH10" i="3"/>
  <c r="DH9" i="3" s="1"/>
  <c r="BX125" i="3"/>
  <c r="FE171" i="3"/>
  <c r="DT10" i="3"/>
  <c r="DT9" i="3" s="1"/>
  <c r="FQ184" i="3"/>
  <c r="FQ183" i="3" s="1"/>
  <c r="FD51" i="3"/>
  <c r="CW171" i="3"/>
  <c r="CW170" i="3" s="1"/>
  <c r="ES171" i="3"/>
  <c r="ES170" i="3" s="1"/>
  <c r="ER10" i="3"/>
  <c r="ER9" i="3" s="1"/>
  <c r="BA51" i="3"/>
  <c r="BA50" i="3" s="1"/>
  <c r="CK106" i="3"/>
  <c r="CK105" i="3" s="1"/>
  <c r="BY51" i="3"/>
  <c r="BY50" i="3" s="1"/>
  <c r="DU149" i="3"/>
  <c r="GB171" i="3"/>
  <c r="GB170" i="3" s="1"/>
  <c r="GB51" i="3"/>
  <c r="GB50" i="3" s="1"/>
  <c r="DH149" i="3"/>
  <c r="FE51" i="3"/>
  <c r="FE50" i="3" s="1"/>
  <c r="EG10" i="3"/>
  <c r="EG9" i="3" s="1"/>
  <c r="AZ10" i="3"/>
  <c r="AZ9" i="3" s="1"/>
  <c r="CK10" i="3"/>
  <c r="CK9" i="3" s="1"/>
  <c r="CW10" i="3"/>
  <c r="CW9" i="3" s="1"/>
  <c r="CJ10" i="3"/>
  <c r="CJ9" i="3" s="1"/>
  <c r="BA99" i="3"/>
  <c r="BA94" i="3" s="1"/>
  <c r="CV184" i="3"/>
  <c r="CV183" i="3" s="1"/>
  <c r="CF125" i="3"/>
  <c r="CF195" i="3" s="1"/>
  <c r="GB73" i="3"/>
  <c r="GB72" i="3" s="1"/>
  <c r="FP51" i="3"/>
  <c r="FP50" i="3" s="1"/>
  <c r="ES45" i="3"/>
  <c r="ES44" i="3" s="1"/>
  <c r="CW99" i="3"/>
  <c r="CW94" i="3" s="1"/>
  <c r="BL106" i="3"/>
  <c r="BL105" i="3" s="1"/>
  <c r="CU195" i="3"/>
  <c r="CJ99" i="3"/>
  <c r="CJ94" i="3" s="1"/>
  <c r="ES106" i="3"/>
  <c r="ES105" i="3" s="1"/>
  <c r="DU99" i="3"/>
  <c r="DU94" i="3" s="1"/>
  <c r="DT73" i="3"/>
  <c r="DT72" i="3" s="1"/>
  <c r="DH106" i="3"/>
  <c r="DH105" i="3" s="1"/>
  <c r="DH99" i="3"/>
  <c r="DH94" i="3" s="1"/>
  <c r="CK149" i="3"/>
  <c r="AO125" i="3"/>
  <c r="AN171" i="3"/>
  <c r="AN170" i="3" s="1"/>
  <c r="AO10" i="3"/>
  <c r="AO9" i="3" s="1"/>
  <c r="AN50" i="3"/>
  <c r="BV195" i="3"/>
  <c r="DE50" i="3"/>
  <c r="DD50" i="3"/>
  <c r="FY195" i="3"/>
  <c r="GC73" i="3"/>
  <c r="GC72" i="3" s="1"/>
  <c r="FE99" i="3"/>
  <c r="FE45" i="3"/>
  <c r="FE44" i="3" s="1"/>
  <c r="FQ106" i="3"/>
  <c r="FQ105" i="3" s="1"/>
  <c r="GB45" i="3"/>
  <c r="GB44" i="3" s="1"/>
  <c r="FP106" i="3"/>
  <c r="FP105" i="3" s="1"/>
  <c r="CW125" i="3"/>
  <c r="CJ171" i="3"/>
  <c r="CJ170" i="3" s="1"/>
  <c r="DH45" i="3"/>
  <c r="DH44" i="3" s="1"/>
  <c r="CK99" i="3"/>
  <c r="CK94" i="3" s="1"/>
  <c r="CV99" i="3"/>
  <c r="CV94" i="3" s="1"/>
  <c r="BA162" i="3"/>
  <c r="FP10" i="3"/>
  <c r="FP9" i="3" s="1"/>
  <c r="FE162" i="3"/>
  <c r="CJ45" i="3"/>
  <c r="CJ44" i="3" s="1"/>
  <c r="DU45" i="3"/>
  <c r="DU44" i="3" s="1"/>
  <c r="CK162" i="3"/>
  <c r="EC9" i="3"/>
  <c r="BL73" i="3"/>
  <c r="BL72" i="3" s="1"/>
  <c r="AK195" i="3"/>
  <c r="ES184" i="3"/>
  <c r="ES183" i="3" s="1"/>
  <c r="EF171" i="3"/>
  <c r="EF170" i="3" s="1"/>
  <c r="DH184" i="3"/>
  <c r="DH183" i="3" s="1"/>
  <c r="CG125" i="3"/>
  <c r="EG149" i="3"/>
  <c r="EN125" i="3"/>
  <c r="GC149" i="3"/>
  <c r="GC148" i="3" s="1"/>
  <c r="GC114" i="3"/>
  <c r="FP184" i="3"/>
  <c r="FP183" i="3" s="1"/>
  <c r="FD99" i="3"/>
  <c r="FD45" i="3"/>
  <c r="FD44" i="3" s="1"/>
  <c r="FE149" i="3"/>
  <c r="CK45" i="3"/>
  <c r="CK44" i="3" s="1"/>
  <c r="BL162" i="3"/>
  <c r="BL148" i="3" s="1"/>
  <c r="AZ170" i="3"/>
  <c r="FQ125" i="3"/>
  <c r="ER45" i="3"/>
  <c r="ER44" i="3" s="1"/>
  <c r="CK171" i="3"/>
  <c r="CK170" i="3" s="1"/>
  <c r="EG45" i="3"/>
  <c r="EG44" i="3" s="1"/>
  <c r="CV51" i="3"/>
  <c r="CV50" i="3" s="1"/>
  <c r="BM45" i="3"/>
  <c r="BM44" i="3" s="1"/>
  <c r="AJ195" i="3"/>
  <c r="GA195" i="3"/>
  <c r="K17" i="7" s="1"/>
  <c r="FQ51" i="3"/>
  <c r="FQ50" i="3" s="1"/>
  <c r="GC45" i="3"/>
  <c r="GC44" i="3" s="1"/>
  <c r="BY45" i="3"/>
  <c r="BY44" i="3" s="1"/>
  <c r="BX10" i="3"/>
  <c r="BX9" i="3" s="1"/>
  <c r="BM162" i="3"/>
  <c r="AZ125" i="3"/>
  <c r="BL10" i="3"/>
  <c r="BL9" i="3" s="1"/>
  <c r="DT51" i="3"/>
  <c r="DT50" i="3" s="1"/>
  <c r="BX51" i="3"/>
  <c r="BX50" i="3" s="1"/>
  <c r="BL171" i="3"/>
  <c r="BL170" i="3" s="1"/>
  <c r="GB106" i="3"/>
  <c r="GB105" i="3" s="1"/>
  <c r="ER184" i="3"/>
  <c r="ER183" i="3" s="1"/>
  <c r="GC106" i="3"/>
  <c r="GC105" i="3" s="1"/>
  <c r="ER106" i="3"/>
  <c r="ER105" i="3" s="1"/>
  <c r="ER73" i="3"/>
  <c r="ER72" i="3" s="1"/>
  <c r="DI184" i="3"/>
  <c r="DI183" i="3" s="1"/>
  <c r="DI73" i="3"/>
  <c r="DI72" i="3" s="1"/>
  <c r="DI51" i="3"/>
  <c r="DI50" i="3" s="1"/>
  <c r="CW149" i="3"/>
  <c r="CW106" i="3"/>
  <c r="CW105" i="3" s="1"/>
  <c r="CW73" i="3"/>
  <c r="CW72" i="3" s="1"/>
  <c r="BX149" i="3"/>
  <c r="CV149" i="3"/>
  <c r="BA149" i="3"/>
  <c r="BL184" i="3"/>
  <c r="BL183" i="3" s="1"/>
  <c r="EE195" i="3"/>
  <c r="K13" i="7" s="1"/>
  <c r="EP195" i="3"/>
  <c r="J14" i="7" s="1"/>
  <c r="EN9" i="3"/>
  <c r="EF10" i="3"/>
  <c r="EF9" i="3" s="1"/>
  <c r="DU171" i="3"/>
  <c r="DU170" i="3" s="1"/>
  <c r="DU106" i="3"/>
  <c r="DU105" i="3" s="1"/>
  <c r="DT45" i="3"/>
  <c r="DT44" i="3" s="1"/>
  <c r="DQ9" i="3"/>
  <c r="DT106" i="3"/>
  <c r="DT105" i="3" s="1"/>
  <c r="DU73" i="3"/>
  <c r="DU72" i="3" s="1"/>
  <c r="DU51" i="3"/>
  <c r="DU50" i="3" s="1"/>
  <c r="CW162" i="3"/>
  <c r="CJ162" i="3"/>
  <c r="CJ149" i="3"/>
  <c r="BY99" i="3"/>
  <c r="BY94" i="3" s="1"/>
  <c r="BM184" i="3"/>
  <c r="BM183" i="3" s="1"/>
  <c r="DH51" i="3"/>
  <c r="DH50" i="3" s="1"/>
  <c r="CV162" i="3"/>
  <c r="CV45" i="3"/>
  <c r="CV44" i="3" s="1"/>
  <c r="BM10" i="3"/>
  <c r="BM9" i="3" s="1"/>
  <c r="BA106" i="3"/>
  <c r="BA105" i="3" s="1"/>
  <c r="BA73" i="3"/>
  <c r="BA72" i="3" s="1"/>
  <c r="BM106" i="3"/>
  <c r="BM105" i="3" s="1"/>
  <c r="BL99" i="3"/>
  <c r="BL94" i="3" s="1"/>
  <c r="BA45" i="3"/>
  <c r="BA44" i="3" s="1"/>
  <c r="AN99" i="3"/>
  <c r="AN94" i="3" s="1"/>
  <c r="BH125" i="3"/>
  <c r="DE125" i="3"/>
  <c r="DT125" i="3"/>
  <c r="EQ195" i="3"/>
  <c r="K14" i="7" s="1"/>
  <c r="FE10" i="3"/>
  <c r="FD10" i="3"/>
  <c r="ER162" i="3"/>
  <c r="ER149" i="3"/>
  <c r="ES51" i="3"/>
  <c r="ES50" i="3" s="1"/>
  <c r="DU184" i="3"/>
  <c r="DU183" i="3" s="1"/>
  <c r="ES114" i="3"/>
  <c r="EF20" i="3"/>
  <c r="DI162" i="3"/>
  <c r="DI149" i="3"/>
  <c r="DI45" i="3"/>
  <c r="DI44" i="3" s="1"/>
  <c r="CV66" i="3"/>
  <c r="CV65" i="3" s="1"/>
  <c r="CR65" i="3"/>
  <c r="CJ106" i="3"/>
  <c r="CJ105" i="3" s="1"/>
  <c r="CJ73" i="3"/>
  <c r="CJ72" i="3" s="1"/>
  <c r="CJ51" i="3"/>
  <c r="CJ50" i="3" s="1"/>
  <c r="BX184" i="3"/>
  <c r="BX183" i="3" s="1"/>
  <c r="BX171" i="3"/>
  <c r="BX170" i="3" s="1"/>
  <c r="BX99" i="3"/>
  <c r="BX94" i="3" s="1"/>
  <c r="BX45" i="3"/>
  <c r="BX44" i="3" s="1"/>
  <c r="BM99" i="3"/>
  <c r="BM94" i="3" s="1"/>
  <c r="BA184" i="3"/>
  <c r="BA183" i="3" s="1"/>
  <c r="BA171" i="3"/>
  <c r="BA170" i="3" s="1"/>
  <c r="BI125" i="3"/>
  <c r="BM73" i="3"/>
  <c r="BM72" i="3" s="1"/>
  <c r="BL51" i="3"/>
  <c r="BL50" i="3" s="1"/>
  <c r="AO184" i="3"/>
  <c r="AO183" i="3" s="1"/>
  <c r="AN125" i="3"/>
  <c r="EG99" i="3"/>
  <c r="EG94" i="3" s="1"/>
  <c r="GC125" i="3"/>
  <c r="ES10" i="3"/>
  <c r="ES9" i="3" s="1"/>
  <c r="EC125" i="3"/>
  <c r="DU10" i="3"/>
  <c r="DU9" i="3" s="1"/>
  <c r="DI106" i="3"/>
  <c r="DI105" i="3" s="1"/>
  <c r="DI99" i="3"/>
  <c r="DI94" i="3" s="1"/>
  <c r="DI10" i="3"/>
  <c r="DI9" i="3" s="1"/>
  <c r="CJ184" i="3"/>
  <c r="CJ183" i="3" s="1"/>
  <c r="CJ125" i="3"/>
  <c r="BM51" i="3"/>
  <c r="BM50" i="3" s="1"/>
  <c r="BA10" i="3"/>
  <c r="BA9" i="3" s="1"/>
  <c r="AO99" i="3"/>
  <c r="AO94" i="3" s="1"/>
  <c r="AN10" i="3"/>
  <c r="AN9" i="3" s="1"/>
  <c r="FM125" i="3"/>
  <c r="FL125" i="3"/>
  <c r="EN20" i="3"/>
  <c r="EG171" i="3"/>
  <c r="EG170" i="3" s="1"/>
  <c r="EF51" i="3"/>
  <c r="EF50" i="3" s="1"/>
  <c r="EG73" i="3"/>
  <c r="EG72" i="3" s="1"/>
  <c r="DP9" i="3"/>
  <c r="AN184" i="3"/>
  <c r="AN183" i="3" s="1"/>
  <c r="AN141" i="3"/>
  <c r="AN73" i="3"/>
  <c r="AN72" i="3" s="1"/>
  <c r="AN114" i="3"/>
  <c r="AN149" i="3"/>
  <c r="AN148" i="3" s="1"/>
  <c r="L148" i="3"/>
  <c r="AC171" i="3"/>
  <c r="AC170" i="3" s="1"/>
  <c r="AB171" i="3"/>
  <c r="AB170" i="3" s="1"/>
  <c r="Q171" i="3"/>
  <c r="P171" i="3"/>
  <c r="K37" i="1"/>
  <c r="K44" i="1"/>
  <c r="FA200" i="3" l="1"/>
  <c r="I15" i="7"/>
  <c r="M15" i="7" s="1"/>
  <c r="FY200" i="3"/>
  <c r="I17" i="7"/>
  <c r="M17" i="7" s="1"/>
  <c r="EZ200" i="3"/>
  <c r="H15" i="7"/>
  <c r="L15" i="7" s="1"/>
  <c r="AJ200" i="3"/>
  <c r="H5" i="7"/>
  <c r="CH200" i="3"/>
  <c r="J9" i="7"/>
  <c r="AV200" i="3"/>
  <c r="H6" i="7"/>
  <c r="L6" i="7" s="1"/>
  <c r="BV200" i="3"/>
  <c r="J8" i="7"/>
  <c r="CU200" i="3"/>
  <c r="K10" i="7"/>
  <c r="AW200" i="3"/>
  <c r="I6" i="7"/>
  <c r="BJ200" i="3"/>
  <c r="J7" i="7"/>
  <c r="AK200" i="3"/>
  <c r="I5" i="7"/>
  <c r="CT200" i="3"/>
  <c r="J10" i="7"/>
  <c r="BK200" i="3"/>
  <c r="K7" i="7"/>
  <c r="BW200" i="3"/>
  <c r="K8" i="7"/>
  <c r="M8" i="7" s="1"/>
  <c r="CI200" i="3"/>
  <c r="K9" i="7"/>
  <c r="CF200" i="3"/>
  <c r="H9" i="7"/>
  <c r="FD9" i="3"/>
  <c r="FE9" i="3"/>
  <c r="FE125" i="3"/>
  <c r="FD20" i="3"/>
  <c r="FD94" i="3"/>
  <c r="FE72" i="3"/>
  <c r="GO65" i="3"/>
  <c r="Q37" i="6" s="1"/>
  <c r="FD170" i="3"/>
  <c r="FE114" i="3"/>
  <c r="FE20" i="3"/>
  <c r="FD125" i="3"/>
  <c r="FD114" i="3"/>
  <c r="FE141" i="3"/>
  <c r="FE94" i="3"/>
  <c r="FD72" i="3"/>
  <c r="FE170" i="3"/>
  <c r="FD50" i="3"/>
  <c r="GU10" i="3"/>
  <c r="GU106" i="3"/>
  <c r="GU51" i="3"/>
  <c r="GU45" i="3"/>
  <c r="P20" i="3"/>
  <c r="GU73" i="3"/>
  <c r="M58" i="6"/>
  <c r="GU184" i="3"/>
  <c r="M25" i="6"/>
  <c r="M62" i="6"/>
  <c r="GU149" i="3"/>
  <c r="M37" i="6"/>
  <c r="M22" i="6"/>
  <c r="M52" i="6"/>
  <c r="M48" i="6"/>
  <c r="GK170" i="3"/>
  <c r="GU171" i="3"/>
  <c r="M64" i="6"/>
  <c r="GU162" i="3"/>
  <c r="GJ148" i="3"/>
  <c r="L61" i="6" s="1"/>
  <c r="GO171" i="3"/>
  <c r="Q67" i="6" s="1"/>
  <c r="L32" i="6"/>
  <c r="L67" i="6"/>
  <c r="Q170" i="3"/>
  <c r="GK148" i="3"/>
  <c r="GN162" i="3"/>
  <c r="P64" i="6" s="1"/>
  <c r="BM148" i="3"/>
  <c r="BM195" i="3" s="1"/>
  <c r="M67" i="6"/>
  <c r="GN184" i="3"/>
  <c r="GN183" i="3" s="1"/>
  <c r="P69" i="6" s="1"/>
  <c r="GJ50" i="3"/>
  <c r="L33" i="6" s="1"/>
  <c r="L34" i="6"/>
  <c r="GK50" i="3"/>
  <c r="M34" i="6"/>
  <c r="GJ9" i="3"/>
  <c r="L19" i="6" s="1"/>
  <c r="L20" i="6"/>
  <c r="GJ94" i="3"/>
  <c r="L43" i="6" s="1"/>
  <c r="L45" i="6"/>
  <c r="GJ72" i="3"/>
  <c r="L41" i="6"/>
  <c r="GO28" i="3"/>
  <c r="Q25" i="6" s="1"/>
  <c r="Q26" i="6"/>
  <c r="GK72" i="3"/>
  <c r="M41" i="6"/>
  <c r="GK9" i="3"/>
  <c r="M19" i="6" s="1"/>
  <c r="M20" i="6"/>
  <c r="GN28" i="3"/>
  <c r="P25" i="6" s="1"/>
  <c r="P26" i="6"/>
  <c r="GK44" i="3"/>
  <c r="M32" i="6"/>
  <c r="GK94" i="3"/>
  <c r="M45" i="6"/>
  <c r="GK183" i="3"/>
  <c r="M70" i="6"/>
  <c r="GN65" i="3"/>
  <c r="P37" i="6" s="1"/>
  <c r="P38" i="6"/>
  <c r="GK105" i="3"/>
  <c r="M47" i="6"/>
  <c r="GJ183" i="3"/>
  <c r="L69" i="6" s="1"/>
  <c r="L70" i="6"/>
  <c r="GJ105" i="3"/>
  <c r="L46" i="6" s="1"/>
  <c r="L47" i="6"/>
  <c r="GO149" i="3"/>
  <c r="Q62" i="6" s="1"/>
  <c r="Q114" i="3"/>
  <c r="Y195" i="3"/>
  <c r="Q9" i="3"/>
  <c r="P170" i="3"/>
  <c r="GN51" i="3"/>
  <c r="GO106" i="3"/>
  <c r="Q72" i="3"/>
  <c r="GN171" i="3"/>
  <c r="GM195" i="3"/>
  <c r="K19" i="7" s="1"/>
  <c r="P72" i="3"/>
  <c r="GO114" i="3"/>
  <c r="Q48" i="6" s="1"/>
  <c r="EF148" i="3"/>
  <c r="EF195" i="3" s="1"/>
  <c r="BU200" i="3"/>
  <c r="GO45" i="3"/>
  <c r="Q20" i="3"/>
  <c r="GO184" i="3"/>
  <c r="DT148" i="3"/>
  <c r="DT195" i="3" s="1"/>
  <c r="Q148" i="3"/>
  <c r="Z195" i="3"/>
  <c r="GO51" i="3"/>
  <c r="GO73" i="3"/>
  <c r="GN99" i="3"/>
  <c r="GN106" i="3"/>
  <c r="GN73" i="3"/>
  <c r="GO99" i="3"/>
  <c r="P94" i="3"/>
  <c r="GN45" i="3"/>
  <c r="GL195" i="3"/>
  <c r="J19" i="7" s="1"/>
  <c r="EG148" i="3"/>
  <c r="EG195" i="3" s="1"/>
  <c r="P9" i="3"/>
  <c r="GO170" i="3"/>
  <c r="Q66" i="6" s="1"/>
  <c r="GN10" i="3"/>
  <c r="GO162" i="3"/>
  <c r="Q64" i="6" s="1"/>
  <c r="GO20" i="3"/>
  <c r="Q22" i="6" s="1"/>
  <c r="GN114" i="3"/>
  <c r="P48" i="6" s="1"/>
  <c r="GO141" i="3"/>
  <c r="Q58" i="6" s="1"/>
  <c r="GO10" i="3"/>
  <c r="GN125" i="3"/>
  <c r="P52" i="6" s="1"/>
  <c r="GN20" i="3"/>
  <c r="P22" i="6" s="1"/>
  <c r="GN141" i="3"/>
  <c r="P58" i="6" s="1"/>
  <c r="GO125" i="3"/>
  <c r="Q52" i="6" s="1"/>
  <c r="CR195" i="3"/>
  <c r="BT195" i="3"/>
  <c r="H8" i="7" s="1"/>
  <c r="DP195" i="3"/>
  <c r="ES148" i="3"/>
  <c r="ES195" i="3" s="1"/>
  <c r="DU148" i="3"/>
  <c r="DU195" i="3" s="1"/>
  <c r="CS195" i="3"/>
  <c r="EO195" i="3"/>
  <c r="AA195" i="3"/>
  <c r="CG195" i="3"/>
  <c r="FL195" i="3"/>
  <c r="BH195" i="3"/>
  <c r="FD148" i="3"/>
  <c r="FM195" i="3"/>
  <c r="FP148" i="3"/>
  <c r="FP195" i="3" s="1"/>
  <c r="FX195" i="3"/>
  <c r="DQ195" i="3"/>
  <c r="DD195" i="3"/>
  <c r="GB148" i="3"/>
  <c r="GB195" i="3" s="1"/>
  <c r="EB195" i="3"/>
  <c r="DE195" i="3"/>
  <c r="EC195" i="3"/>
  <c r="DH148" i="3"/>
  <c r="DH195" i="3" s="1"/>
  <c r="BX148" i="3"/>
  <c r="BX195" i="3" s="1"/>
  <c r="AC148" i="3"/>
  <c r="AC195" i="3" s="1"/>
  <c r="FQ148" i="3"/>
  <c r="FQ195" i="3" s="1"/>
  <c r="AB148" i="3"/>
  <c r="AB195" i="3" s="1"/>
  <c r="BI195" i="3"/>
  <c r="BY148" i="3"/>
  <c r="BY195" i="3" s="1"/>
  <c r="CK148" i="3"/>
  <c r="CK195" i="3" s="1"/>
  <c r="CV148" i="3"/>
  <c r="CV195" i="3" s="1"/>
  <c r="EN195" i="3"/>
  <c r="DI148" i="3"/>
  <c r="DI195" i="3" s="1"/>
  <c r="AZ195" i="3"/>
  <c r="ER148" i="3"/>
  <c r="ER195" i="3" s="1"/>
  <c r="AO195" i="3"/>
  <c r="GC195" i="3"/>
  <c r="BA148" i="3"/>
  <c r="BA195" i="3" s="1"/>
  <c r="BL195" i="3"/>
  <c r="CW148" i="3"/>
  <c r="CW195" i="3" s="1"/>
  <c r="FE148" i="3"/>
  <c r="CJ148" i="3"/>
  <c r="CJ195" i="3" s="1"/>
  <c r="AN195" i="3"/>
  <c r="X195" i="3"/>
  <c r="J17" i="3"/>
  <c r="R17" i="3" s="1"/>
  <c r="J29" i="3"/>
  <c r="R29" i="3" s="1"/>
  <c r="J115" i="3"/>
  <c r="R115" i="3" s="1"/>
  <c r="FX200" i="3" l="1"/>
  <c r="H17" i="7"/>
  <c r="L17" i="7" s="1"/>
  <c r="FL200" i="3"/>
  <c r="H16" i="7"/>
  <c r="L16" i="7" s="1"/>
  <c r="FM200" i="3"/>
  <c r="I16" i="7"/>
  <c r="M16" i="7" s="1"/>
  <c r="L9" i="7"/>
  <c r="AA200" i="3"/>
  <c r="K4" i="7"/>
  <c r="X200" i="3"/>
  <c r="H4" i="7"/>
  <c r="EN200" i="3"/>
  <c r="H14" i="7"/>
  <c r="L14" i="7" s="1"/>
  <c r="BI200" i="3"/>
  <c r="I7" i="7"/>
  <c r="EB200" i="3"/>
  <c r="H13" i="7"/>
  <c r="BH200" i="3"/>
  <c r="H7" i="7"/>
  <c r="L7" i="7" s="1"/>
  <c r="EO200" i="3"/>
  <c r="I14" i="7"/>
  <c r="DP200" i="3"/>
  <c r="H12" i="7"/>
  <c r="CS200" i="3"/>
  <c r="I10" i="7"/>
  <c r="Z200" i="3"/>
  <c r="J4" i="7"/>
  <c r="L5" i="7"/>
  <c r="DQ200" i="3"/>
  <c r="I12" i="7"/>
  <c r="EC200" i="3"/>
  <c r="I13" i="7"/>
  <c r="DD200" i="3"/>
  <c r="H11" i="7"/>
  <c r="L11" i="7" s="1"/>
  <c r="CG200" i="3"/>
  <c r="I9" i="7"/>
  <c r="CR200" i="3"/>
  <c r="H10" i="7"/>
  <c r="L10" i="7" s="1"/>
  <c r="Y200" i="3"/>
  <c r="I4" i="7"/>
  <c r="DE200" i="3"/>
  <c r="I11" i="7"/>
  <c r="M11" i="7" s="1"/>
  <c r="M5" i="7"/>
  <c r="M6" i="7"/>
  <c r="L8" i="7"/>
  <c r="FE195" i="3"/>
  <c r="FD195" i="3"/>
  <c r="M61" i="6"/>
  <c r="M46" i="6"/>
  <c r="M69" i="6"/>
  <c r="M31" i="6"/>
  <c r="GU44" i="3"/>
  <c r="M33" i="6"/>
  <c r="M66" i="6"/>
  <c r="M43" i="6"/>
  <c r="P70" i="6"/>
  <c r="GK195" i="3"/>
  <c r="GJ195" i="3"/>
  <c r="GO94" i="3"/>
  <c r="Q43" i="6" s="1"/>
  <c r="Q45" i="6"/>
  <c r="GN9" i="3"/>
  <c r="P19" i="6" s="1"/>
  <c r="P20" i="6"/>
  <c r="GL200" i="3"/>
  <c r="N73" i="6"/>
  <c r="GN72" i="3"/>
  <c r="P41" i="6"/>
  <c r="GO72" i="3"/>
  <c r="Q41" i="6"/>
  <c r="GM200" i="3"/>
  <c r="O73" i="6"/>
  <c r="GN50" i="3"/>
  <c r="P33" i="6" s="1"/>
  <c r="P34" i="6"/>
  <c r="GN44" i="3"/>
  <c r="P31" i="6" s="1"/>
  <c r="P32" i="6"/>
  <c r="GN105" i="3"/>
  <c r="P46" i="6" s="1"/>
  <c r="P47" i="6"/>
  <c r="GO50" i="3"/>
  <c r="Q33" i="6" s="1"/>
  <c r="Q34" i="6"/>
  <c r="GO183" i="3"/>
  <c r="Q69" i="6" s="1"/>
  <c r="Q70" i="6"/>
  <c r="GN170" i="3"/>
  <c r="P66" i="6" s="1"/>
  <c r="P67" i="6"/>
  <c r="GN94" i="3"/>
  <c r="P43" i="6" s="1"/>
  <c r="P45" i="6"/>
  <c r="GO9" i="3"/>
  <c r="Q19" i="6" s="1"/>
  <c r="Q20" i="6"/>
  <c r="GO44" i="3"/>
  <c r="Q31" i="6" s="1"/>
  <c r="Q32" i="6"/>
  <c r="GO105" i="3"/>
  <c r="Q46" i="6" s="1"/>
  <c r="Q47" i="6"/>
  <c r="GO148" i="3"/>
  <c r="BT200" i="3"/>
  <c r="Q135" i="3"/>
  <c r="Q125" i="3" s="1"/>
  <c r="P135" i="3"/>
  <c r="P125" i="3" s="1"/>
  <c r="Q66" i="3"/>
  <c r="Q65" i="3" s="1"/>
  <c r="P66" i="3"/>
  <c r="P65" i="3" s="1"/>
  <c r="Q40" i="3"/>
  <c r="P40" i="3"/>
  <c r="Q33" i="3"/>
  <c r="Q32" i="3" s="1"/>
  <c r="FU191" i="3"/>
  <c r="FT191" i="3"/>
  <c r="FI191" i="3"/>
  <c r="FH191" i="3"/>
  <c r="EW191" i="3"/>
  <c r="EV191" i="3"/>
  <c r="EK191" i="3"/>
  <c r="EJ191" i="3"/>
  <c r="DY191" i="3"/>
  <c r="DX191" i="3"/>
  <c r="DM191" i="3"/>
  <c r="DL191" i="3"/>
  <c r="DA191" i="3"/>
  <c r="CZ191" i="3"/>
  <c r="CO191" i="3"/>
  <c r="CN191" i="3"/>
  <c r="CC191" i="3"/>
  <c r="CB191" i="3"/>
  <c r="BQ191" i="3"/>
  <c r="BP191" i="3"/>
  <c r="BE191" i="3"/>
  <c r="BD191" i="3"/>
  <c r="AS191" i="3"/>
  <c r="AR191" i="3"/>
  <c r="AF191" i="3"/>
  <c r="U191" i="3"/>
  <c r="T191" i="3"/>
  <c r="L191" i="3"/>
  <c r="I191" i="3"/>
  <c r="FU183" i="3"/>
  <c r="FT183" i="3"/>
  <c r="FI183" i="3"/>
  <c r="FH183" i="3"/>
  <c r="EW183" i="3"/>
  <c r="EV183" i="3"/>
  <c r="EK183" i="3"/>
  <c r="EJ183" i="3"/>
  <c r="DY183" i="3"/>
  <c r="DX183" i="3"/>
  <c r="DM183" i="3"/>
  <c r="DL183" i="3"/>
  <c r="DA183" i="3"/>
  <c r="CZ183" i="3"/>
  <c r="CO183" i="3"/>
  <c r="CN183" i="3"/>
  <c r="CC183" i="3"/>
  <c r="CB183" i="3"/>
  <c r="BQ183" i="3"/>
  <c r="BP183" i="3"/>
  <c r="BE183" i="3"/>
  <c r="BD183" i="3"/>
  <c r="AS183" i="3"/>
  <c r="AR183" i="3"/>
  <c r="AF183" i="3"/>
  <c r="U183" i="3"/>
  <c r="T183" i="3"/>
  <c r="L183" i="3"/>
  <c r="I183" i="3"/>
  <c r="FU170" i="3"/>
  <c r="FT170" i="3"/>
  <c r="FI170" i="3"/>
  <c r="FH170" i="3"/>
  <c r="EW170" i="3"/>
  <c r="EV170" i="3"/>
  <c r="EK170" i="3"/>
  <c r="EJ170" i="3"/>
  <c r="DY170" i="3"/>
  <c r="DX170" i="3"/>
  <c r="DM170" i="3"/>
  <c r="DL170" i="3"/>
  <c r="DA170" i="3"/>
  <c r="CZ170" i="3"/>
  <c r="CO170" i="3"/>
  <c r="CN170" i="3"/>
  <c r="CC170" i="3"/>
  <c r="CB170" i="3"/>
  <c r="BQ170" i="3"/>
  <c r="BP170" i="3"/>
  <c r="BE170" i="3"/>
  <c r="BD170" i="3"/>
  <c r="AS170" i="3"/>
  <c r="AR170" i="3"/>
  <c r="AF170" i="3"/>
  <c r="U170" i="3"/>
  <c r="T170" i="3"/>
  <c r="I170" i="3"/>
  <c r="FU148" i="3"/>
  <c r="FT148" i="3"/>
  <c r="FI148" i="3"/>
  <c r="FH148" i="3"/>
  <c r="EW148" i="3"/>
  <c r="EV148" i="3"/>
  <c r="EK148" i="3"/>
  <c r="EJ148" i="3"/>
  <c r="DY148" i="3"/>
  <c r="DX148" i="3"/>
  <c r="DM148" i="3"/>
  <c r="DL148" i="3"/>
  <c r="DA148" i="3"/>
  <c r="CZ148" i="3"/>
  <c r="CO148" i="3"/>
  <c r="CN148" i="3"/>
  <c r="CC148" i="3"/>
  <c r="CB148" i="3"/>
  <c r="BQ148" i="3"/>
  <c r="BP148" i="3"/>
  <c r="BE148" i="3"/>
  <c r="BD148" i="3"/>
  <c r="AS148" i="3"/>
  <c r="AR148" i="3"/>
  <c r="AF148" i="3"/>
  <c r="U148" i="3"/>
  <c r="T148" i="3"/>
  <c r="I148" i="3"/>
  <c r="FU141" i="3"/>
  <c r="FT141" i="3"/>
  <c r="FI141" i="3"/>
  <c r="FH141" i="3"/>
  <c r="EW141" i="3"/>
  <c r="EV141" i="3"/>
  <c r="EK141" i="3"/>
  <c r="EJ141" i="3"/>
  <c r="DY141" i="3"/>
  <c r="DX141" i="3"/>
  <c r="DM141" i="3"/>
  <c r="DL141" i="3"/>
  <c r="DA141" i="3"/>
  <c r="CZ141" i="3"/>
  <c r="CO141" i="3"/>
  <c r="CN141" i="3"/>
  <c r="CC141" i="3"/>
  <c r="CB141" i="3"/>
  <c r="BQ141" i="3"/>
  <c r="BP141" i="3"/>
  <c r="BE141" i="3"/>
  <c r="BD141" i="3"/>
  <c r="AS141" i="3"/>
  <c r="AR141" i="3"/>
  <c r="AF141" i="3"/>
  <c r="U141" i="3"/>
  <c r="T141" i="3"/>
  <c r="O141" i="3"/>
  <c r="N141" i="3"/>
  <c r="M141" i="3"/>
  <c r="I141" i="3"/>
  <c r="FU125" i="3"/>
  <c r="FT125" i="3"/>
  <c r="FI125" i="3"/>
  <c r="FH125" i="3"/>
  <c r="EW125" i="3"/>
  <c r="EV125" i="3"/>
  <c r="EK125" i="3"/>
  <c r="EJ125" i="3"/>
  <c r="DY125" i="3"/>
  <c r="DX125" i="3"/>
  <c r="DM125" i="3"/>
  <c r="DL125" i="3"/>
  <c r="DA125" i="3"/>
  <c r="CZ125" i="3"/>
  <c r="CO125" i="3"/>
  <c r="CN125" i="3"/>
  <c r="CC125" i="3"/>
  <c r="CB125" i="3"/>
  <c r="BQ125" i="3"/>
  <c r="BP125" i="3"/>
  <c r="BE125" i="3"/>
  <c r="BD125" i="3"/>
  <c r="AS125" i="3"/>
  <c r="AR125" i="3"/>
  <c r="AF125" i="3"/>
  <c r="U125" i="3"/>
  <c r="T125" i="3"/>
  <c r="I125" i="3"/>
  <c r="FU114" i="3"/>
  <c r="FT114" i="3"/>
  <c r="FI114" i="3"/>
  <c r="FH114" i="3"/>
  <c r="EW114" i="3"/>
  <c r="EV114" i="3"/>
  <c r="EK114" i="3"/>
  <c r="EJ114" i="3"/>
  <c r="DY114" i="3"/>
  <c r="DX114" i="3"/>
  <c r="DM114" i="3"/>
  <c r="DL114" i="3"/>
  <c r="DA114" i="3"/>
  <c r="CZ114" i="3"/>
  <c r="CO114" i="3"/>
  <c r="CN114" i="3"/>
  <c r="CC114" i="3"/>
  <c r="CB114" i="3"/>
  <c r="BQ114" i="3"/>
  <c r="BP114" i="3"/>
  <c r="BE114" i="3"/>
  <c r="BD114" i="3"/>
  <c r="AS114" i="3"/>
  <c r="AR114" i="3"/>
  <c r="AF114" i="3"/>
  <c r="U114" i="3"/>
  <c r="T114" i="3"/>
  <c r="I114" i="3"/>
  <c r="FU105" i="3"/>
  <c r="FT105" i="3"/>
  <c r="FI105" i="3"/>
  <c r="FH105" i="3"/>
  <c r="EW105" i="3"/>
  <c r="EV105" i="3"/>
  <c r="EK105" i="3"/>
  <c r="EJ105" i="3"/>
  <c r="DY105" i="3"/>
  <c r="DX105" i="3"/>
  <c r="DM105" i="3"/>
  <c r="DL105" i="3"/>
  <c r="DA105" i="3"/>
  <c r="CZ105" i="3"/>
  <c r="CO105" i="3"/>
  <c r="CN105" i="3"/>
  <c r="CC105" i="3"/>
  <c r="CB105" i="3"/>
  <c r="BQ105" i="3"/>
  <c r="BP105" i="3"/>
  <c r="BE105" i="3"/>
  <c r="BD105" i="3"/>
  <c r="AS105" i="3"/>
  <c r="AR105" i="3"/>
  <c r="AF105" i="3"/>
  <c r="U105" i="3"/>
  <c r="T105" i="3"/>
  <c r="L105" i="3"/>
  <c r="I105" i="3"/>
  <c r="FU94" i="3"/>
  <c r="FT94" i="3"/>
  <c r="FI94" i="3"/>
  <c r="FH94" i="3"/>
  <c r="EW94" i="3"/>
  <c r="EV94" i="3"/>
  <c r="EK94" i="3"/>
  <c r="EJ94" i="3"/>
  <c r="DY94" i="3"/>
  <c r="DX94" i="3"/>
  <c r="DM94" i="3"/>
  <c r="DL94" i="3"/>
  <c r="DA94" i="3"/>
  <c r="CZ94" i="3"/>
  <c r="CO94" i="3"/>
  <c r="CN94" i="3"/>
  <c r="CC94" i="3"/>
  <c r="CB94" i="3"/>
  <c r="BQ94" i="3"/>
  <c r="BP94" i="3"/>
  <c r="BE94" i="3"/>
  <c r="BD94" i="3"/>
  <c r="AS94" i="3"/>
  <c r="AR94" i="3"/>
  <c r="AF94" i="3"/>
  <c r="U94" i="3"/>
  <c r="T94" i="3"/>
  <c r="I94" i="3"/>
  <c r="FU72" i="3"/>
  <c r="FT72" i="3"/>
  <c r="FI72" i="3"/>
  <c r="FH72" i="3"/>
  <c r="EW72" i="3"/>
  <c r="EV72" i="3"/>
  <c r="EK72" i="3"/>
  <c r="EJ72" i="3"/>
  <c r="DY72" i="3"/>
  <c r="DX72" i="3"/>
  <c r="DM72" i="3"/>
  <c r="DL72" i="3"/>
  <c r="DA72" i="3"/>
  <c r="CZ72" i="3"/>
  <c r="CO72" i="3"/>
  <c r="CN72" i="3"/>
  <c r="CC72" i="3"/>
  <c r="CB72" i="3"/>
  <c r="BQ72" i="3"/>
  <c r="BP72" i="3"/>
  <c r="BE72" i="3"/>
  <c r="BD72" i="3"/>
  <c r="AS72" i="3"/>
  <c r="AR72" i="3"/>
  <c r="AF72" i="3"/>
  <c r="U72" i="3"/>
  <c r="T72" i="3"/>
  <c r="I72" i="3"/>
  <c r="FU65" i="3"/>
  <c r="FT65" i="3"/>
  <c r="FI65" i="3"/>
  <c r="FH65" i="3"/>
  <c r="EW65" i="3"/>
  <c r="EV65" i="3"/>
  <c r="EK65" i="3"/>
  <c r="EJ65" i="3"/>
  <c r="DY65" i="3"/>
  <c r="DX65" i="3"/>
  <c r="DM65" i="3"/>
  <c r="DL65" i="3"/>
  <c r="DA65" i="3"/>
  <c r="CZ65" i="3"/>
  <c r="CO65" i="3"/>
  <c r="CN65" i="3"/>
  <c r="CC65" i="3"/>
  <c r="CB65" i="3"/>
  <c r="BQ65" i="3"/>
  <c r="BP65" i="3"/>
  <c r="BE65" i="3"/>
  <c r="BD65" i="3"/>
  <c r="AS65" i="3"/>
  <c r="AR65" i="3"/>
  <c r="AF65" i="3"/>
  <c r="U65" i="3"/>
  <c r="T65" i="3"/>
  <c r="I65" i="3"/>
  <c r="FU50" i="3"/>
  <c r="FT50" i="3"/>
  <c r="FI50" i="3"/>
  <c r="FH50" i="3"/>
  <c r="EW50" i="3"/>
  <c r="EV50" i="3"/>
  <c r="EK50" i="3"/>
  <c r="EJ50" i="3"/>
  <c r="DY50" i="3"/>
  <c r="DX50" i="3"/>
  <c r="DM50" i="3"/>
  <c r="DL50" i="3"/>
  <c r="DA50" i="3"/>
  <c r="CZ50" i="3"/>
  <c r="CO50" i="3"/>
  <c r="CN50" i="3"/>
  <c r="CC50" i="3"/>
  <c r="CB50" i="3"/>
  <c r="BQ50" i="3"/>
  <c r="BP50" i="3"/>
  <c r="BE50" i="3"/>
  <c r="BD50" i="3"/>
  <c r="AS50" i="3"/>
  <c r="AR50" i="3"/>
  <c r="AF50" i="3"/>
  <c r="U50" i="3"/>
  <c r="T50" i="3"/>
  <c r="O50" i="3"/>
  <c r="N50" i="3"/>
  <c r="M50" i="3"/>
  <c r="I50" i="3"/>
  <c r="FU44" i="3"/>
  <c r="FT44" i="3"/>
  <c r="FI44" i="3"/>
  <c r="FH44" i="3"/>
  <c r="EW44" i="3"/>
  <c r="EV44" i="3"/>
  <c r="EK44" i="3"/>
  <c r="EJ44" i="3"/>
  <c r="DY44" i="3"/>
  <c r="DX44" i="3"/>
  <c r="DM44" i="3"/>
  <c r="DL44" i="3"/>
  <c r="DA44" i="3"/>
  <c r="CZ44" i="3"/>
  <c r="CO44" i="3"/>
  <c r="CN44" i="3"/>
  <c r="CC44" i="3"/>
  <c r="CB44" i="3"/>
  <c r="BQ44" i="3"/>
  <c r="BP44" i="3"/>
  <c r="BE44" i="3"/>
  <c r="BD44" i="3"/>
  <c r="AS44" i="3"/>
  <c r="AR44" i="3"/>
  <c r="AF44" i="3"/>
  <c r="U44" i="3"/>
  <c r="T44" i="3"/>
  <c r="Q44" i="3"/>
  <c r="O44" i="3"/>
  <c r="N44" i="3"/>
  <c r="M44" i="3"/>
  <c r="L44" i="3"/>
  <c r="I44" i="3"/>
  <c r="FU40" i="3"/>
  <c r="FT40" i="3"/>
  <c r="FI40" i="3"/>
  <c r="FH40" i="3"/>
  <c r="EW40" i="3"/>
  <c r="EV40" i="3"/>
  <c r="EK40" i="3"/>
  <c r="EJ40" i="3"/>
  <c r="DY40" i="3"/>
  <c r="DX40" i="3"/>
  <c r="DM40" i="3"/>
  <c r="DL40" i="3"/>
  <c r="DA40" i="3"/>
  <c r="CZ40" i="3"/>
  <c r="CO40" i="3"/>
  <c r="CN40" i="3"/>
  <c r="CC40" i="3"/>
  <c r="CB40" i="3"/>
  <c r="BQ40" i="3"/>
  <c r="BP40" i="3"/>
  <c r="BE40" i="3"/>
  <c r="BD40" i="3"/>
  <c r="AS40" i="3"/>
  <c r="AR40" i="3"/>
  <c r="AF40" i="3"/>
  <c r="U40" i="3"/>
  <c r="T40" i="3"/>
  <c r="O40" i="3"/>
  <c r="N40" i="3"/>
  <c r="M40" i="3"/>
  <c r="L40" i="3"/>
  <c r="I40" i="3"/>
  <c r="FU32" i="3"/>
  <c r="FT32" i="3"/>
  <c r="FI32" i="3"/>
  <c r="FH32" i="3"/>
  <c r="EW32" i="3"/>
  <c r="EV32" i="3"/>
  <c r="EK32" i="3"/>
  <c r="EJ32" i="3"/>
  <c r="DY32" i="3"/>
  <c r="DX32" i="3"/>
  <c r="DM32" i="3"/>
  <c r="DL32" i="3"/>
  <c r="DA32" i="3"/>
  <c r="CZ32" i="3"/>
  <c r="CO32" i="3"/>
  <c r="CN32" i="3"/>
  <c r="CC32" i="3"/>
  <c r="CB32" i="3"/>
  <c r="BQ32" i="3"/>
  <c r="BP32" i="3"/>
  <c r="BE32" i="3"/>
  <c r="BD32" i="3"/>
  <c r="AS32" i="3"/>
  <c r="AR32" i="3"/>
  <c r="AF32" i="3"/>
  <c r="U32" i="3"/>
  <c r="T32" i="3"/>
  <c r="O32" i="3"/>
  <c r="N32" i="3"/>
  <c r="M32" i="3"/>
  <c r="I32" i="3"/>
  <c r="FU28" i="3"/>
  <c r="FT28" i="3"/>
  <c r="FI28" i="3"/>
  <c r="FH28" i="3"/>
  <c r="EW28" i="3"/>
  <c r="EV28" i="3"/>
  <c r="EK28" i="3"/>
  <c r="EJ28" i="3"/>
  <c r="DY28" i="3"/>
  <c r="DX28" i="3"/>
  <c r="DM28" i="3"/>
  <c r="DL28" i="3"/>
  <c r="DA28" i="3"/>
  <c r="CZ28" i="3"/>
  <c r="CO28" i="3"/>
  <c r="CN28" i="3"/>
  <c r="CC28" i="3"/>
  <c r="CB28" i="3"/>
  <c r="BQ28" i="3"/>
  <c r="BP28" i="3"/>
  <c r="BE28" i="3"/>
  <c r="BD28" i="3"/>
  <c r="AS28" i="3"/>
  <c r="AR28" i="3"/>
  <c r="AF28" i="3"/>
  <c r="U28" i="3"/>
  <c r="T28" i="3"/>
  <c r="L28" i="3"/>
  <c r="I28" i="3"/>
  <c r="FU20" i="3"/>
  <c r="FT20" i="3"/>
  <c r="FI20" i="3"/>
  <c r="FH20" i="3"/>
  <c r="EW20" i="3"/>
  <c r="EV20" i="3"/>
  <c r="EK20" i="3"/>
  <c r="EJ20" i="3"/>
  <c r="DY20" i="3"/>
  <c r="DX20" i="3"/>
  <c r="DM20" i="3"/>
  <c r="DL20" i="3"/>
  <c r="DA20" i="3"/>
  <c r="CZ20" i="3"/>
  <c r="CO20" i="3"/>
  <c r="CN20" i="3"/>
  <c r="CC20" i="3"/>
  <c r="CB20" i="3"/>
  <c r="BQ20" i="3"/>
  <c r="BP20" i="3"/>
  <c r="BE20" i="3"/>
  <c r="BD20" i="3"/>
  <c r="AS20" i="3"/>
  <c r="AR20" i="3"/>
  <c r="AF20" i="3"/>
  <c r="U20" i="3"/>
  <c r="T20" i="3"/>
  <c r="I20" i="3"/>
  <c r="FU9" i="3"/>
  <c r="FT9" i="3"/>
  <c r="FI9" i="3"/>
  <c r="FH9" i="3"/>
  <c r="EW9" i="3"/>
  <c r="EV9" i="3"/>
  <c r="EK9" i="3"/>
  <c r="EJ9" i="3"/>
  <c r="DY9" i="3"/>
  <c r="DX9" i="3"/>
  <c r="DM9" i="3"/>
  <c r="DL9" i="3"/>
  <c r="DA9" i="3"/>
  <c r="CZ9" i="3"/>
  <c r="CO9" i="3"/>
  <c r="CN9" i="3"/>
  <c r="CC9" i="3"/>
  <c r="CB9" i="3"/>
  <c r="BQ9" i="3"/>
  <c r="BP9" i="3"/>
  <c r="BE9" i="3"/>
  <c r="BD9" i="3"/>
  <c r="AS9" i="3"/>
  <c r="AR9" i="3"/>
  <c r="AG9" i="3"/>
  <c r="AF9" i="3"/>
  <c r="U9" i="3"/>
  <c r="T9" i="3"/>
  <c r="I9" i="3"/>
  <c r="T199" i="3"/>
  <c r="H191" i="3"/>
  <c r="H183" i="3"/>
  <c r="H170" i="3"/>
  <c r="H148" i="3"/>
  <c r="H141" i="3"/>
  <c r="H125" i="3"/>
  <c r="H114" i="3"/>
  <c r="H105" i="3"/>
  <c r="H94" i="3"/>
  <c r="H72" i="3"/>
  <c r="H65" i="3"/>
  <c r="H50" i="3"/>
  <c r="H44" i="3"/>
  <c r="H40" i="3"/>
  <c r="H32" i="3"/>
  <c r="H28" i="3"/>
  <c r="H20" i="3"/>
  <c r="H9" i="3"/>
  <c r="L4" i="7" l="1"/>
  <c r="L12" i="7"/>
  <c r="M7" i="7"/>
  <c r="M12" i="7"/>
  <c r="GJ200" i="3"/>
  <c r="H19" i="7"/>
  <c r="M10" i="7"/>
  <c r="M14" i="7"/>
  <c r="L13" i="7"/>
  <c r="GK200" i="3"/>
  <c r="I19" i="7"/>
  <c r="M4" i="7"/>
  <c r="M9" i="7"/>
  <c r="M13" i="7"/>
  <c r="M73" i="6"/>
  <c r="L73" i="6"/>
  <c r="GO195" i="3"/>
  <c r="Q61" i="6"/>
  <c r="M195" i="3"/>
  <c r="I3" i="7" s="1"/>
  <c r="P44" i="3"/>
  <c r="Q50" i="3"/>
  <c r="P141" i="3"/>
  <c r="Q141" i="3"/>
  <c r="P50" i="3"/>
  <c r="DM195" i="3"/>
  <c r="E12" i="7" s="1"/>
  <c r="FI195" i="3"/>
  <c r="E16" i="7" s="1"/>
  <c r="N195" i="3"/>
  <c r="J3" i="7" s="1"/>
  <c r="J18" i="7" s="1"/>
  <c r="J20" i="7" s="1"/>
  <c r="T195" i="3"/>
  <c r="D4" i="7" s="1"/>
  <c r="AF195" i="3"/>
  <c r="D5" i="7" s="1"/>
  <c r="BD195" i="3"/>
  <c r="D7" i="7" s="1"/>
  <c r="CB195" i="3"/>
  <c r="D9" i="7" s="1"/>
  <c r="CZ195" i="3"/>
  <c r="D11" i="7" s="1"/>
  <c r="EV195" i="3"/>
  <c r="D15" i="7" s="1"/>
  <c r="O195" i="3"/>
  <c r="K3" i="7" s="1"/>
  <c r="K18" i="7" s="1"/>
  <c r="K20" i="7" s="1"/>
  <c r="U195" i="3"/>
  <c r="E4" i="7" s="1"/>
  <c r="AS195" i="3"/>
  <c r="E6" i="7" s="1"/>
  <c r="BE195" i="3"/>
  <c r="E7" i="7" s="1"/>
  <c r="BQ195" i="3"/>
  <c r="E8" i="7" s="1"/>
  <c r="CC195" i="3"/>
  <c r="E9" i="7" s="1"/>
  <c r="CO195" i="3"/>
  <c r="E10" i="7" s="1"/>
  <c r="DA195" i="3"/>
  <c r="E11" i="7" s="1"/>
  <c r="DY195" i="3"/>
  <c r="E13" i="7" s="1"/>
  <c r="EW195" i="3"/>
  <c r="E15" i="7" s="1"/>
  <c r="FU195" i="3"/>
  <c r="E17" i="7" s="1"/>
  <c r="I195" i="3"/>
  <c r="E3" i="7" s="1"/>
  <c r="DL195" i="3"/>
  <c r="D12" i="7" s="1"/>
  <c r="EJ195" i="3"/>
  <c r="D14" i="7" s="1"/>
  <c r="FH195" i="3"/>
  <c r="D16" i="7" s="1"/>
  <c r="AR195" i="3"/>
  <c r="D6" i="7" s="1"/>
  <c r="BP195" i="3"/>
  <c r="D8" i="7" s="1"/>
  <c r="CN195" i="3"/>
  <c r="D10" i="7" s="1"/>
  <c r="DX195" i="3"/>
  <c r="D13" i="7" s="1"/>
  <c r="EK195" i="3"/>
  <c r="E14" i="7" s="1"/>
  <c r="FT195" i="3"/>
  <c r="D17" i="7" s="1"/>
  <c r="H195" i="3"/>
  <c r="D3" i="7" s="1"/>
  <c r="D18" i="7" l="1"/>
  <c r="Q73" i="6"/>
  <c r="M19" i="7"/>
  <c r="I18" i="7"/>
  <c r="I20" i="7" s="1"/>
  <c r="M3" i="7"/>
  <c r="M18" i="7" s="1"/>
  <c r="Q195" i="3"/>
  <c r="M20" i="7" l="1"/>
  <c r="P149" i="3"/>
  <c r="P148" i="3" s="1"/>
  <c r="GN149" i="3"/>
  <c r="P62" i="6" s="1"/>
  <c r="GG17" i="3"/>
  <c r="FW192" i="3"/>
  <c r="FV192" i="3"/>
  <c r="FW184" i="3"/>
  <c r="FV184" i="3"/>
  <c r="FW180" i="3"/>
  <c r="GE180" i="3" s="1"/>
  <c r="FV180" i="3"/>
  <c r="GD180" i="3" s="1"/>
  <c r="FW171" i="3"/>
  <c r="GE171" i="3" s="1"/>
  <c r="FV171" i="3"/>
  <c r="GD171" i="3" s="1"/>
  <c r="FW166" i="3"/>
  <c r="GE166" i="3" s="1"/>
  <c r="FV166" i="3"/>
  <c r="GD166" i="3" s="1"/>
  <c r="FW162" i="3"/>
  <c r="GE162" i="3" s="1"/>
  <c r="FV162" i="3"/>
  <c r="GD162" i="3" s="1"/>
  <c r="FW159" i="3"/>
  <c r="GE159" i="3" s="1"/>
  <c r="FV159" i="3"/>
  <c r="GD159" i="3" s="1"/>
  <c r="FW149" i="3"/>
  <c r="GE149" i="3" s="1"/>
  <c r="FV149" i="3"/>
  <c r="GD149" i="3" s="1"/>
  <c r="FW145" i="3"/>
  <c r="GE145" i="3" s="1"/>
  <c r="FV145" i="3"/>
  <c r="GD145" i="3" s="1"/>
  <c r="FW142" i="3"/>
  <c r="GE142" i="3" s="1"/>
  <c r="FV142" i="3"/>
  <c r="GD142" i="3" s="1"/>
  <c r="FW138" i="3"/>
  <c r="GE138" i="3" s="1"/>
  <c r="FV138" i="3"/>
  <c r="GD138" i="3" s="1"/>
  <c r="FW135" i="3"/>
  <c r="GE135" i="3" s="1"/>
  <c r="FV135" i="3"/>
  <c r="GD135" i="3" s="1"/>
  <c r="FW132" i="3"/>
  <c r="GE132" i="3" s="1"/>
  <c r="FV132" i="3"/>
  <c r="GD132" i="3" s="1"/>
  <c r="FW129" i="3"/>
  <c r="GE129" i="3" s="1"/>
  <c r="FV129" i="3"/>
  <c r="GD129" i="3" s="1"/>
  <c r="FW126" i="3"/>
  <c r="GE126" i="3" s="1"/>
  <c r="FV126" i="3"/>
  <c r="GD126" i="3" s="1"/>
  <c r="FW122" i="3"/>
  <c r="GE122" i="3" s="1"/>
  <c r="FV122" i="3"/>
  <c r="GD122" i="3" s="1"/>
  <c r="FW118" i="3"/>
  <c r="GE118" i="3" s="1"/>
  <c r="FV118" i="3"/>
  <c r="GD118" i="3" s="1"/>
  <c r="FW115" i="3"/>
  <c r="GE115" i="3" s="1"/>
  <c r="FV115" i="3"/>
  <c r="GD115" i="3" s="1"/>
  <c r="FW106" i="3"/>
  <c r="FV106" i="3"/>
  <c r="FW99" i="3"/>
  <c r="GE99" i="3" s="1"/>
  <c r="FV99" i="3"/>
  <c r="GD99" i="3" s="1"/>
  <c r="FW95" i="3"/>
  <c r="GE95" i="3" s="1"/>
  <c r="FV95" i="3"/>
  <c r="GD95" i="3" s="1"/>
  <c r="FW91" i="3"/>
  <c r="GE91" i="3" s="1"/>
  <c r="FV91" i="3"/>
  <c r="GD91" i="3" s="1"/>
  <c r="FW73" i="3"/>
  <c r="GE73" i="3" s="1"/>
  <c r="FV73" i="3"/>
  <c r="GD73" i="3" s="1"/>
  <c r="FW69" i="3"/>
  <c r="GE69" i="3" s="1"/>
  <c r="FV69" i="3"/>
  <c r="GD69" i="3" s="1"/>
  <c r="FW66" i="3"/>
  <c r="GE66" i="3" s="1"/>
  <c r="FV66" i="3"/>
  <c r="GD66" i="3" s="1"/>
  <c r="FW62" i="3"/>
  <c r="GE62" i="3" s="1"/>
  <c r="FV62" i="3"/>
  <c r="GD62" i="3" s="1"/>
  <c r="FW59" i="3"/>
  <c r="GE59" i="3" s="1"/>
  <c r="FV59" i="3"/>
  <c r="GD59" i="3" s="1"/>
  <c r="FW51" i="3"/>
  <c r="GE51" i="3" s="1"/>
  <c r="FV51" i="3"/>
  <c r="GD51" i="3" s="1"/>
  <c r="FW45" i="3"/>
  <c r="FV45" i="3"/>
  <c r="FW41" i="3"/>
  <c r="FV41" i="3"/>
  <c r="FW33" i="3"/>
  <c r="FV33" i="3"/>
  <c r="FW29" i="3"/>
  <c r="FV29" i="3"/>
  <c r="FW25" i="3"/>
  <c r="GE25" i="3" s="1"/>
  <c r="FV25" i="3"/>
  <c r="GD25" i="3" s="1"/>
  <c r="FW21" i="3"/>
  <c r="GE21" i="3" s="1"/>
  <c r="FV21" i="3"/>
  <c r="GD21" i="3" s="1"/>
  <c r="FW17" i="3"/>
  <c r="GE17" i="3" s="1"/>
  <c r="FV17" i="3"/>
  <c r="GD17" i="3" s="1"/>
  <c r="FW10" i="3"/>
  <c r="GE10" i="3" s="1"/>
  <c r="FV10" i="3"/>
  <c r="GD10" i="3" s="1"/>
  <c r="FK192" i="3"/>
  <c r="FJ192" i="3"/>
  <c r="FK184" i="3"/>
  <c r="FJ184" i="3"/>
  <c r="FK180" i="3"/>
  <c r="FS180" i="3" s="1"/>
  <c r="FJ180" i="3"/>
  <c r="FR180" i="3" s="1"/>
  <c r="FK171" i="3"/>
  <c r="FS171" i="3" s="1"/>
  <c r="FJ171" i="3"/>
  <c r="FR171" i="3" s="1"/>
  <c r="FK166" i="3"/>
  <c r="FS166" i="3" s="1"/>
  <c r="FJ166" i="3"/>
  <c r="FR166" i="3" s="1"/>
  <c r="FK162" i="3"/>
  <c r="FS162" i="3" s="1"/>
  <c r="FJ162" i="3"/>
  <c r="FR162" i="3" s="1"/>
  <c r="FK159" i="3"/>
  <c r="FS159" i="3" s="1"/>
  <c r="FJ159" i="3"/>
  <c r="FR159" i="3" s="1"/>
  <c r="FK149" i="3"/>
  <c r="FS149" i="3" s="1"/>
  <c r="FJ149" i="3"/>
  <c r="FR149" i="3" s="1"/>
  <c r="FK145" i="3"/>
  <c r="FS145" i="3" s="1"/>
  <c r="FJ145" i="3"/>
  <c r="FR145" i="3" s="1"/>
  <c r="FK142" i="3"/>
  <c r="FS142" i="3" s="1"/>
  <c r="FJ142" i="3"/>
  <c r="FR142" i="3" s="1"/>
  <c r="FK138" i="3"/>
  <c r="FS138" i="3" s="1"/>
  <c r="FJ138" i="3"/>
  <c r="FR138" i="3" s="1"/>
  <c r="FK135" i="3"/>
  <c r="FS135" i="3" s="1"/>
  <c r="FJ135" i="3"/>
  <c r="FR135" i="3" s="1"/>
  <c r="FK132" i="3"/>
  <c r="FS132" i="3" s="1"/>
  <c r="FJ132" i="3"/>
  <c r="FR132" i="3" s="1"/>
  <c r="FK129" i="3"/>
  <c r="FS129" i="3" s="1"/>
  <c r="FJ129" i="3"/>
  <c r="FR129" i="3" s="1"/>
  <c r="FK126" i="3"/>
  <c r="FS126" i="3" s="1"/>
  <c r="FJ126" i="3"/>
  <c r="FR126" i="3" s="1"/>
  <c r="FK122" i="3"/>
  <c r="FS122" i="3" s="1"/>
  <c r="FJ122" i="3"/>
  <c r="FR122" i="3" s="1"/>
  <c r="FK118" i="3"/>
  <c r="FS118" i="3" s="1"/>
  <c r="FJ118" i="3"/>
  <c r="FR118" i="3" s="1"/>
  <c r="FK115" i="3"/>
  <c r="FS115" i="3" s="1"/>
  <c r="FJ115" i="3"/>
  <c r="FR115" i="3" s="1"/>
  <c r="FK106" i="3"/>
  <c r="FJ106" i="3"/>
  <c r="FK99" i="3"/>
  <c r="FS99" i="3" s="1"/>
  <c r="FJ99" i="3"/>
  <c r="FR99" i="3" s="1"/>
  <c r="FK95" i="3"/>
  <c r="FS95" i="3" s="1"/>
  <c r="FJ95" i="3"/>
  <c r="FR95" i="3" s="1"/>
  <c r="FK91" i="3"/>
  <c r="FS91" i="3" s="1"/>
  <c r="FJ91" i="3"/>
  <c r="FR91" i="3" s="1"/>
  <c r="FK73" i="3"/>
  <c r="FS73" i="3" s="1"/>
  <c r="FJ73" i="3"/>
  <c r="FR73" i="3" s="1"/>
  <c r="FK69" i="3"/>
  <c r="FS69" i="3" s="1"/>
  <c r="FJ69" i="3"/>
  <c r="FR69" i="3" s="1"/>
  <c r="FK66" i="3"/>
  <c r="FS66" i="3" s="1"/>
  <c r="FJ66" i="3"/>
  <c r="FR66" i="3" s="1"/>
  <c r="FK62" i="3"/>
  <c r="FS62" i="3" s="1"/>
  <c r="FJ62" i="3"/>
  <c r="FR62" i="3" s="1"/>
  <c r="FK59" i="3"/>
  <c r="FS59" i="3" s="1"/>
  <c r="FJ59" i="3"/>
  <c r="FR59" i="3" s="1"/>
  <c r="FK51" i="3"/>
  <c r="FS51" i="3" s="1"/>
  <c r="FJ51" i="3"/>
  <c r="FR51" i="3" s="1"/>
  <c r="FK45" i="3"/>
  <c r="FJ45" i="3"/>
  <c r="FK41" i="3"/>
  <c r="FJ41" i="3"/>
  <c r="FK33" i="3"/>
  <c r="FJ33" i="3"/>
  <c r="FK29" i="3"/>
  <c r="FJ29" i="3"/>
  <c r="FK25" i="3"/>
  <c r="FS25" i="3" s="1"/>
  <c r="FJ25" i="3"/>
  <c r="FR25" i="3" s="1"/>
  <c r="FK21" i="3"/>
  <c r="FS21" i="3" s="1"/>
  <c r="FJ21" i="3"/>
  <c r="FR21" i="3" s="1"/>
  <c r="FK17" i="3"/>
  <c r="FS17" i="3" s="1"/>
  <c r="FJ17" i="3"/>
  <c r="FR17" i="3" s="1"/>
  <c r="FK10" i="3"/>
  <c r="FS10" i="3" s="1"/>
  <c r="FJ10" i="3"/>
  <c r="FR10" i="3" s="1"/>
  <c r="EY192" i="3"/>
  <c r="EX192" i="3"/>
  <c r="EY184" i="3"/>
  <c r="EX184" i="3"/>
  <c r="EY180" i="3"/>
  <c r="FG180" i="3" s="1"/>
  <c r="EX180" i="3"/>
  <c r="FF180" i="3" s="1"/>
  <c r="EY171" i="3"/>
  <c r="FG171" i="3" s="1"/>
  <c r="EX171" i="3"/>
  <c r="FF171" i="3" s="1"/>
  <c r="EY166" i="3"/>
  <c r="FG166" i="3" s="1"/>
  <c r="EX166" i="3"/>
  <c r="FF166" i="3" s="1"/>
  <c r="EY162" i="3"/>
  <c r="FG162" i="3" s="1"/>
  <c r="EX162" i="3"/>
  <c r="FF162" i="3" s="1"/>
  <c r="EY159" i="3"/>
  <c r="FG159" i="3" s="1"/>
  <c r="EX159" i="3"/>
  <c r="FF159" i="3" s="1"/>
  <c r="EY149" i="3"/>
  <c r="FG149" i="3" s="1"/>
  <c r="EX149" i="3"/>
  <c r="FF149" i="3" s="1"/>
  <c r="EY145" i="3"/>
  <c r="FG145" i="3" s="1"/>
  <c r="EX145" i="3"/>
  <c r="FF145" i="3" s="1"/>
  <c r="EY142" i="3"/>
  <c r="FG142" i="3" s="1"/>
  <c r="EX142" i="3"/>
  <c r="FF142" i="3" s="1"/>
  <c r="EY138" i="3"/>
  <c r="FG138" i="3" s="1"/>
  <c r="EX138" i="3"/>
  <c r="FF138" i="3" s="1"/>
  <c r="EY135" i="3"/>
  <c r="FG135" i="3" s="1"/>
  <c r="EX135" i="3"/>
  <c r="FF135" i="3" s="1"/>
  <c r="EY132" i="3"/>
  <c r="FG132" i="3" s="1"/>
  <c r="EX132" i="3"/>
  <c r="FF132" i="3" s="1"/>
  <c r="EY129" i="3"/>
  <c r="FG129" i="3" s="1"/>
  <c r="EX129" i="3"/>
  <c r="FF129" i="3" s="1"/>
  <c r="EY126" i="3"/>
  <c r="FG126" i="3" s="1"/>
  <c r="EX126" i="3"/>
  <c r="FF126" i="3" s="1"/>
  <c r="EY122" i="3"/>
  <c r="FG122" i="3" s="1"/>
  <c r="EX122" i="3"/>
  <c r="FF122" i="3" s="1"/>
  <c r="EY118" i="3"/>
  <c r="FG118" i="3" s="1"/>
  <c r="EX118" i="3"/>
  <c r="FF118" i="3" s="1"/>
  <c r="EY115" i="3"/>
  <c r="FG115" i="3" s="1"/>
  <c r="EX115" i="3"/>
  <c r="FF115" i="3" s="1"/>
  <c r="EY106" i="3"/>
  <c r="EX106" i="3"/>
  <c r="EY99" i="3"/>
  <c r="FG99" i="3" s="1"/>
  <c r="EX99" i="3"/>
  <c r="FF99" i="3" s="1"/>
  <c r="EY95" i="3"/>
  <c r="FG95" i="3" s="1"/>
  <c r="EX95" i="3"/>
  <c r="FF95" i="3" s="1"/>
  <c r="EY91" i="3"/>
  <c r="FG91" i="3" s="1"/>
  <c r="EX91" i="3"/>
  <c r="FF91" i="3" s="1"/>
  <c r="EY73" i="3"/>
  <c r="FG73" i="3" s="1"/>
  <c r="EX73" i="3"/>
  <c r="FF73" i="3" s="1"/>
  <c r="EY69" i="3"/>
  <c r="FG69" i="3" s="1"/>
  <c r="EX69" i="3"/>
  <c r="FF69" i="3" s="1"/>
  <c r="EY66" i="3"/>
  <c r="FG66" i="3" s="1"/>
  <c r="EX66" i="3"/>
  <c r="FF66" i="3" s="1"/>
  <c r="EY62" i="3"/>
  <c r="FG62" i="3" s="1"/>
  <c r="EX62" i="3"/>
  <c r="FF62" i="3" s="1"/>
  <c r="EY59" i="3"/>
  <c r="FG59" i="3" s="1"/>
  <c r="EX59" i="3"/>
  <c r="FF59" i="3" s="1"/>
  <c r="EY51" i="3"/>
  <c r="FG51" i="3" s="1"/>
  <c r="EX51" i="3"/>
  <c r="FF51" i="3" s="1"/>
  <c r="EY45" i="3"/>
  <c r="EX45" i="3"/>
  <c r="EY41" i="3"/>
  <c r="EX41" i="3"/>
  <c r="EY33" i="3"/>
  <c r="EX33" i="3"/>
  <c r="EY29" i="3"/>
  <c r="EX29" i="3"/>
  <c r="EY25" i="3"/>
  <c r="FG25" i="3" s="1"/>
  <c r="EX25" i="3"/>
  <c r="FF25" i="3" s="1"/>
  <c r="EY21" i="3"/>
  <c r="FG21" i="3" s="1"/>
  <c r="EX21" i="3"/>
  <c r="FF21" i="3" s="1"/>
  <c r="EY17" i="3"/>
  <c r="FG17" i="3" s="1"/>
  <c r="EX17" i="3"/>
  <c r="FF17" i="3" s="1"/>
  <c r="EY10" i="3"/>
  <c r="FG10" i="3" s="1"/>
  <c r="EX10" i="3"/>
  <c r="FF10" i="3" s="1"/>
  <c r="EM192" i="3"/>
  <c r="EL192" i="3"/>
  <c r="EM184" i="3"/>
  <c r="EL184" i="3"/>
  <c r="EM180" i="3"/>
  <c r="EU180" i="3" s="1"/>
  <c r="EL180" i="3"/>
  <c r="ET180" i="3" s="1"/>
  <c r="EM171" i="3"/>
  <c r="EU171" i="3" s="1"/>
  <c r="EL171" i="3"/>
  <c r="ET171" i="3" s="1"/>
  <c r="EM166" i="3"/>
  <c r="EU166" i="3" s="1"/>
  <c r="EL166" i="3"/>
  <c r="ET166" i="3" s="1"/>
  <c r="EM162" i="3"/>
  <c r="EU162" i="3" s="1"/>
  <c r="EL162" i="3"/>
  <c r="ET162" i="3" s="1"/>
  <c r="EM159" i="3"/>
  <c r="EU159" i="3" s="1"/>
  <c r="EL159" i="3"/>
  <c r="ET159" i="3" s="1"/>
  <c r="EM149" i="3"/>
  <c r="EU149" i="3" s="1"/>
  <c r="EL149" i="3"/>
  <c r="ET149" i="3" s="1"/>
  <c r="EM145" i="3"/>
  <c r="EU145" i="3" s="1"/>
  <c r="EL145" i="3"/>
  <c r="ET145" i="3" s="1"/>
  <c r="EM142" i="3"/>
  <c r="EU142" i="3" s="1"/>
  <c r="EL142" i="3"/>
  <c r="ET142" i="3" s="1"/>
  <c r="EM138" i="3"/>
  <c r="EU138" i="3" s="1"/>
  <c r="EL138" i="3"/>
  <c r="ET138" i="3" s="1"/>
  <c r="EM135" i="3"/>
  <c r="EU135" i="3" s="1"/>
  <c r="EL135" i="3"/>
  <c r="ET135" i="3" s="1"/>
  <c r="EM132" i="3"/>
  <c r="EU132" i="3" s="1"/>
  <c r="EL132" i="3"/>
  <c r="ET132" i="3" s="1"/>
  <c r="EM129" i="3"/>
  <c r="EU129" i="3" s="1"/>
  <c r="EL129" i="3"/>
  <c r="ET129" i="3" s="1"/>
  <c r="EM126" i="3"/>
  <c r="EU126" i="3" s="1"/>
  <c r="EL126" i="3"/>
  <c r="ET126" i="3" s="1"/>
  <c r="EM122" i="3"/>
  <c r="EU122" i="3" s="1"/>
  <c r="EL122" i="3"/>
  <c r="ET122" i="3" s="1"/>
  <c r="EM118" i="3"/>
  <c r="EU118" i="3" s="1"/>
  <c r="EL118" i="3"/>
  <c r="ET118" i="3" s="1"/>
  <c r="EM115" i="3"/>
  <c r="EU115" i="3" s="1"/>
  <c r="EL115" i="3"/>
  <c r="ET115" i="3" s="1"/>
  <c r="EM106" i="3"/>
  <c r="EL106" i="3"/>
  <c r="EM99" i="3"/>
  <c r="EU99" i="3" s="1"/>
  <c r="EL99" i="3"/>
  <c r="ET99" i="3" s="1"/>
  <c r="EM95" i="3"/>
  <c r="EU95" i="3" s="1"/>
  <c r="EL95" i="3"/>
  <c r="ET95" i="3" s="1"/>
  <c r="EM91" i="3"/>
  <c r="EU91" i="3" s="1"/>
  <c r="EL91" i="3"/>
  <c r="ET91" i="3" s="1"/>
  <c r="EM73" i="3"/>
  <c r="EU73" i="3" s="1"/>
  <c r="EL73" i="3"/>
  <c r="ET73" i="3" s="1"/>
  <c r="EM69" i="3"/>
  <c r="EU69" i="3" s="1"/>
  <c r="EL69" i="3"/>
  <c r="ET69" i="3" s="1"/>
  <c r="EM66" i="3"/>
  <c r="EU66" i="3" s="1"/>
  <c r="EL66" i="3"/>
  <c r="ET66" i="3" s="1"/>
  <c r="EM62" i="3"/>
  <c r="EU62" i="3" s="1"/>
  <c r="EL62" i="3"/>
  <c r="ET62" i="3" s="1"/>
  <c r="EM59" i="3"/>
  <c r="EU59" i="3" s="1"/>
  <c r="EL59" i="3"/>
  <c r="ET59" i="3" s="1"/>
  <c r="EM51" i="3"/>
  <c r="EU51" i="3" s="1"/>
  <c r="EL51" i="3"/>
  <c r="ET51" i="3" s="1"/>
  <c r="EM45" i="3"/>
  <c r="EL45" i="3"/>
  <c r="EM41" i="3"/>
  <c r="EL41" i="3"/>
  <c r="EM33" i="3"/>
  <c r="EL33" i="3"/>
  <c r="EM29" i="3"/>
  <c r="EL29" i="3"/>
  <c r="EM25" i="3"/>
  <c r="EU25" i="3" s="1"/>
  <c r="EL25" i="3"/>
  <c r="ET25" i="3" s="1"/>
  <c r="EM21" i="3"/>
  <c r="EU21" i="3" s="1"/>
  <c r="EL21" i="3"/>
  <c r="ET21" i="3" s="1"/>
  <c r="EM17" i="3"/>
  <c r="EU17" i="3" s="1"/>
  <c r="EL17" i="3"/>
  <c r="ET17" i="3" s="1"/>
  <c r="EM10" i="3"/>
  <c r="EU10" i="3" s="1"/>
  <c r="EL10" i="3"/>
  <c r="ET10" i="3" s="1"/>
  <c r="EA192" i="3"/>
  <c r="DZ192" i="3"/>
  <c r="EA184" i="3"/>
  <c r="DZ184" i="3"/>
  <c r="EA180" i="3"/>
  <c r="EI180" i="3" s="1"/>
  <c r="DZ180" i="3"/>
  <c r="EH180" i="3" s="1"/>
  <c r="EA171" i="3"/>
  <c r="EI171" i="3" s="1"/>
  <c r="DZ171" i="3"/>
  <c r="EH171" i="3" s="1"/>
  <c r="EA166" i="3"/>
  <c r="EI166" i="3" s="1"/>
  <c r="DZ166" i="3"/>
  <c r="EH166" i="3" s="1"/>
  <c r="EA162" i="3"/>
  <c r="EI162" i="3" s="1"/>
  <c r="DZ162" i="3"/>
  <c r="EH162" i="3" s="1"/>
  <c r="EA159" i="3"/>
  <c r="EI159" i="3" s="1"/>
  <c r="DZ159" i="3"/>
  <c r="EH159" i="3" s="1"/>
  <c r="EA149" i="3"/>
  <c r="EI149" i="3" s="1"/>
  <c r="DZ149" i="3"/>
  <c r="EH149" i="3" s="1"/>
  <c r="EA145" i="3"/>
  <c r="EI145" i="3" s="1"/>
  <c r="DZ145" i="3"/>
  <c r="EH145" i="3" s="1"/>
  <c r="EA142" i="3"/>
  <c r="EI142" i="3" s="1"/>
  <c r="DZ142" i="3"/>
  <c r="EH142" i="3" s="1"/>
  <c r="EA138" i="3"/>
  <c r="EI138" i="3" s="1"/>
  <c r="DZ138" i="3"/>
  <c r="EH138" i="3" s="1"/>
  <c r="EA135" i="3"/>
  <c r="EI135" i="3" s="1"/>
  <c r="DZ135" i="3"/>
  <c r="EH135" i="3" s="1"/>
  <c r="EA132" i="3"/>
  <c r="EI132" i="3" s="1"/>
  <c r="DZ132" i="3"/>
  <c r="EH132" i="3" s="1"/>
  <c r="EA129" i="3"/>
  <c r="EI129" i="3" s="1"/>
  <c r="DZ129" i="3"/>
  <c r="EH129" i="3" s="1"/>
  <c r="EA126" i="3"/>
  <c r="EI126" i="3" s="1"/>
  <c r="DZ126" i="3"/>
  <c r="EH126" i="3" s="1"/>
  <c r="EA122" i="3"/>
  <c r="EI122" i="3" s="1"/>
  <c r="DZ122" i="3"/>
  <c r="EH122" i="3" s="1"/>
  <c r="EA118" i="3"/>
  <c r="EI118" i="3" s="1"/>
  <c r="DZ118" i="3"/>
  <c r="EH118" i="3" s="1"/>
  <c r="EA115" i="3"/>
  <c r="EI115" i="3" s="1"/>
  <c r="DZ115" i="3"/>
  <c r="EH115" i="3" s="1"/>
  <c r="EA106" i="3"/>
  <c r="DZ106" i="3"/>
  <c r="EA99" i="3"/>
  <c r="EI99" i="3" s="1"/>
  <c r="DZ99" i="3"/>
  <c r="EH99" i="3" s="1"/>
  <c r="EA95" i="3"/>
  <c r="EI95" i="3" s="1"/>
  <c r="DZ95" i="3"/>
  <c r="EH95" i="3" s="1"/>
  <c r="EA91" i="3"/>
  <c r="EI91" i="3" s="1"/>
  <c r="DZ91" i="3"/>
  <c r="EH91" i="3" s="1"/>
  <c r="EA73" i="3"/>
  <c r="EI73" i="3" s="1"/>
  <c r="DZ73" i="3"/>
  <c r="EH73" i="3" s="1"/>
  <c r="EA69" i="3"/>
  <c r="EI69" i="3" s="1"/>
  <c r="DZ69" i="3"/>
  <c r="EH69" i="3" s="1"/>
  <c r="EA66" i="3"/>
  <c r="EI66" i="3" s="1"/>
  <c r="DZ66" i="3"/>
  <c r="EH66" i="3" s="1"/>
  <c r="EA62" i="3"/>
  <c r="EI62" i="3" s="1"/>
  <c r="DZ62" i="3"/>
  <c r="EH62" i="3" s="1"/>
  <c r="EA59" i="3"/>
  <c r="EI59" i="3" s="1"/>
  <c r="DZ59" i="3"/>
  <c r="EH59" i="3" s="1"/>
  <c r="EA51" i="3"/>
  <c r="EI51" i="3" s="1"/>
  <c r="DZ51" i="3"/>
  <c r="EH51" i="3" s="1"/>
  <c r="EA45" i="3"/>
  <c r="DZ45" i="3"/>
  <c r="EA41" i="3"/>
  <c r="DZ41" i="3"/>
  <c r="EA33" i="3"/>
  <c r="DZ33" i="3"/>
  <c r="EA29" i="3"/>
  <c r="DZ29" i="3"/>
  <c r="EA25" i="3"/>
  <c r="EI25" i="3" s="1"/>
  <c r="DZ25" i="3"/>
  <c r="EH25" i="3" s="1"/>
  <c r="EA21" i="3"/>
  <c r="EI21" i="3" s="1"/>
  <c r="DZ21" i="3"/>
  <c r="EH21" i="3" s="1"/>
  <c r="EA17" i="3"/>
  <c r="EI17" i="3" s="1"/>
  <c r="DZ17" i="3"/>
  <c r="EH17" i="3" s="1"/>
  <c r="EA10" i="3"/>
  <c r="EI10" i="3" s="1"/>
  <c r="DZ10" i="3"/>
  <c r="EH10" i="3" s="1"/>
  <c r="DO192" i="3"/>
  <c r="DN192" i="3"/>
  <c r="DO184" i="3"/>
  <c r="DN184" i="3"/>
  <c r="DO180" i="3"/>
  <c r="DW180" i="3" s="1"/>
  <c r="DN180" i="3"/>
  <c r="DV180" i="3" s="1"/>
  <c r="DO171" i="3"/>
  <c r="DW171" i="3" s="1"/>
  <c r="DN171" i="3"/>
  <c r="DV171" i="3" s="1"/>
  <c r="DO166" i="3"/>
  <c r="DW166" i="3" s="1"/>
  <c r="DN166" i="3"/>
  <c r="DV166" i="3" s="1"/>
  <c r="DO162" i="3"/>
  <c r="DW162" i="3" s="1"/>
  <c r="DN162" i="3"/>
  <c r="DV162" i="3" s="1"/>
  <c r="DO159" i="3"/>
  <c r="DW159" i="3" s="1"/>
  <c r="DN159" i="3"/>
  <c r="DV159" i="3" s="1"/>
  <c r="DO149" i="3"/>
  <c r="DW149" i="3" s="1"/>
  <c r="DN149" i="3"/>
  <c r="DV149" i="3" s="1"/>
  <c r="DO145" i="3"/>
  <c r="DW145" i="3" s="1"/>
  <c r="DN145" i="3"/>
  <c r="DV145" i="3" s="1"/>
  <c r="DO142" i="3"/>
  <c r="DW142" i="3" s="1"/>
  <c r="DN142" i="3"/>
  <c r="DV142" i="3" s="1"/>
  <c r="DO138" i="3"/>
  <c r="DW138" i="3" s="1"/>
  <c r="DN138" i="3"/>
  <c r="DV138" i="3" s="1"/>
  <c r="DO135" i="3"/>
  <c r="DW135" i="3" s="1"/>
  <c r="DN135" i="3"/>
  <c r="DV135" i="3" s="1"/>
  <c r="DO132" i="3"/>
  <c r="DW132" i="3" s="1"/>
  <c r="DN132" i="3"/>
  <c r="DV132" i="3" s="1"/>
  <c r="DO129" i="3"/>
  <c r="DW129" i="3" s="1"/>
  <c r="DN129" i="3"/>
  <c r="DV129" i="3" s="1"/>
  <c r="DO126" i="3"/>
  <c r="DW126" i="3" s="1"/>
  <c r="DN126" i="3"/>
  <c r="DV126" i="3" s="1"/>
  <c r="DO122" i="3"/>
  <c r="DW122" i="3" s="1"/>
  <c r="DN122" i="3"/>
  <c r="DV122" i="3" s="1"/>
  <c r="DO118" i="3"/>
  <c r="DW118" i="3" s="1"/>
  <c r="DN118" i="3"/>
  <c r="DV118" i="3" s="1"/>
  <c r="DO115" i="3"/>
  <c r="DW115" i="3" s="1"/>
  <c r="DN115" i="3"/>
  <c r="DV115" i="3" s="1"/>
  <c r="DO106" i="3"/>
  <c r="DN106" i="3"/>
  <c r="DO99" i="3"/>
  <c r="DW99" i="3" s="1"/>
  <c r="DN99" i="3"/>
  <c r="DV99" i="3" s="1"/>
  <c r="DO95" i="3"/>
  <c r="DW95" i="3" s="1"/>
  <c r="DN95" i="3"/>
  <c r="DV95" i="3" s="1"/>
  <c r="DO91" i="3"/>
  <c r="DW91" i="3" s="1"/>
  <c r="DN91" i="3"/>
  <c r="DV91" i="3" s="1"/>
  <c r="DO73" i="3"/>
  <c r="DW73" i="3" s="1"/>
  <c r="DN73" i="3"/>
  <c r="DV73" i="3" s="1"/>
  <c r="DO69" i="3"/>
  <c r="DW69" i="3" s="1"/>
  <c r="DN69" i="3"/>
  <c r="DV69" i="3" s="1"/>
  <c r="DO66" i="3"/>
  <c r="DW66" i="3" s="1"/>
  <c r="DN66" i="3"/>
  <c r="DV66" i="3" s="1"/>
  <c r="DO62" i="3"/>
  <c r="DW62" i="3" s="1"/>
  <c r="DN62" i="3"/>
  <c r="DV62" i="3" s="1"/>
  <c r="DO59" i="3"/>
  <c r="DW59" i="3" s="1"/>
  <c r="DN59" i="3"/>
  <c r="DV59" i="3" s="1"/>
  <c r="DO51" i="3"/>
  <c r="DW51" i="3" s="1"/>
  <c r="DN51" i="3"/>
  <c r="DV51" i="3" s="1"/>
  <c r="DO45" i="3"/>
  <c r="DN45" i="3"/>
  <c r="DO41" i="3"/>
  <c r="DN41" i="3"/>
  <c r="DO33" i="3"/>
  <c r="DN33" i="3"/>
  <c r="DO29" i="3"/>
  <c r="DN29" i="3"/>
  <c r="DO25" i="3"/>
  <c r="DW25" i="3" s="1"/>
  <c r="DN25" i="3"/>
  <c r="DV25" i="3" s="1"/>
  <c r="DO21" i="3"/>
  <c r="DW21" i="3" s="1"/>
  <c r="DN21" i="3"/>
  <c r="DV21" i="3" s="1"/>
  <c r="DO17" i="3"/>
  <c r="DW17" i="3" s="1"/>
  <c r="DN17" i="3"/>
  <c r="DV17" i="3" s="1"/>
  <c r="DO10" i="3"/>
  <c r="DW10" i="3" s="1"/>
  <c r="DN10" i="3"/>
  <c r="DV10" i="3" s="1"/>
  <c r="DC192" i="3"/>
  <c r="DB192" i="3"/>
  <c r="DC184" i="3"/>
  <c r="DB184" i="3"/>
  <c r="DC180" i="3"/>
  <c r="DK180" i="3" s="1"/>
  <c r="DB180" i="3"/>
  <c r="DJ180" i="3" s="1"/>
  <c r="DC171" i="3"/>
  <c r="DK171" i="3" s="1"/>
  <c r="DB171" i="3"/>
  <c r="DJ171" i="3" s="1"/>
  <c r="DC166" i="3"/>
  <c r="DK166" i="3" s="1"/>
  <c r="DB166" i="3"/>
  <c r="DJ166" i="3" s="1"/>
  <c r="DC162" i="3"/>
  <c r="DK162" i="3" s="1"/>
  <c r="DB162" i="3"/>
  <c r="DJ162" i="3" s="1"/>
  <c r="DC159" i="3"/>
  <c r="DK159" i="3" s="1"/>
  <c r="DB159" i="3"/>
  <c r="DJ159" i="3" s="1"/>
  <c r="DC149" i="3"/>
  <c r="DK149" i="3" s="1"/>
  <c r="DB149" i="3"/>
  <c r="DJ149" i="3" s="1"/>
  <c r="DC145" i="3"/>
  <c r="DK145" i="3" s="1"/>
  <c r="DB145" i="3"/>
  <c r="DJ145" i="3" s="1"/>
  <c r="DC142" i="3"/>
  <c r="DK142" i="3" s="1"/>
  <c r="DB142" i="3"/>
  <c r="DJ142" i="3" s="1"/>
  <c r="DC138" i="3"/>
  <c r="DK138" i="3" s="1"/>
  <c r="DB138" i="3"/>
  <c r="DJ138" i="3" s="1"/>
  <c r="DC135" i="3"/>
  <c r="DK135" i="3" s="1"/>
  <c r="DB135" i="3"/>
  <c r="DJ135" i="3" s="1"/>
  <c r="DC132" i="3"/>
  <c r="DK132" i="3" s="1"/>
  <c r="DB132" i="3"/>
  <c r="DJ132" i="3" s="1"/>
  <c r="DC129" i="3"/>
  <c r="DK129" i="3" s="1"/>
  <c r="DB129" i="3"/>
  <c r="DJ129" i="3" s="1"/>
  <c r="DC126" i="3"/>
  <c r="DK126" i="3" s="1"/>
  <c r="DB126" i="3"/>
  <c r="DJ126" i="3" s="1"/>
  <c r="DC122" i="3"/>
  <c r="DK122" i="3" s="1"/>
  <c r="DB122" i="3"/>
  <c r="DJ122" i="3" s="1"/>
  <c r="DC118" i="3"/>
  <c r="DK118" i="3" s="1"/>
  <c r="DB118" i="3"/>
  <c r="DJ118" i="3" s="1"/>
  <c r="DC115" i="3"/>
  <c r="DK115" i="3" s="1"/>
  <c r="DB115" i="3"/>
  <c r="DJ115" i="3" s="1"/>
  <c r="DC106" i="3"/>
  <c r="DB106" i="3"/>
  <c r="DC99" i="3"/>
  <c r="DK99" i="3" s="1"/>
  <c r="DB99" i="3"/>
  <c r="DJ99" i="3" s="1"/>
  <c r="DC95" i="3"/>
  <c r="DK95" i="3" s="1"/>
  <c r="DB95" i="3"/>
  <c r="DJ95" i="3" s="1"/>
  <c r="DC91" i="3"/>
  <c r="DK91" i="3" s="1"/>
  <c r="DB91" i="3"/>
  <c r="DJ91" i="3" s="1"/>
  <c r="DC73" i="3"/>
  <c r="DK73" i="3" s="1"/>
  <c r="DB73" i="3"/>
  <c r="DJ73" i="3" s="1"/>
  <c r="DC69" i="3"/>
  <c r="DK69" i="3" s="1"/>
  <c r="DB69" i="3"/>
  <c r="DJ69" i="3" s="1"/>
  <c r="DC66" i="3"/>
  <c r="DK66" i="3" s="1"/>
  <c r="DB66" i="3"/>
  <c r="DJ66" i="3" s="1"/>
  <c r="DC62" i="3"/>
  <c r="DK62" i="3" s="1"/>
  <c r="DB62" i="3"/>
  <c r="DJ62" i="3" s="1"/>
  <c r="DC59" i="3"/>
  <c r="DK59" i="3" s="1"/>
  <c r="DB59" i="3"/>
  <c r="DJ59" i="3" s="1"/>
  <c r="DC51" i="3"/>
  <c r="DK51" i="3" s="1"/>
  <c r="DB51" i="3"/>
  <c r="DJ51" i="3" s="1"/>
  <c r="DC45" i="3"/>
  <c r="DB45" i="3"/>
  <c r="DC41" i="3"/>
  <c r="DB41" i="3"/>
  <c r="DC33" i="3"/>
  <c r="DB33" i="3"/>
  <c r="DC29" i="3"/>
  <c r="DB29" i="3"/>
  <c r="DC25" i="3"/>
  <c r="DK25" i="3" s="1"/>
  <c r="DB25" i="3"/>
  <c r="DJ25" i="3" s="1"/>
  <c r="DC21" i="3"/>
  <c r="DK21" i="3" s="1"/>
  <c r="DB21" i="3"/>
  <c r="DJ21" i="3" s="1"/>
  <c r="DC17" i="3"/>
  <c r="DK17" i="3" s="1"/>
  <c r="DB17" i="3"/>
  <c r="DJ17" i="3" s="1"/>
  <c r="DC10" i="3"/>
  <c r="DK10" i="3" s="1"/>
  <c r="DB10" i="3"/>
  <c r="DJ10" i="3" s="1"/>
  <c r="CQ192" i="3"/>
  <c r="CP192" i="3"/>
  <c r="CQ184" i="3"/>
  <c r="CP184" i="3"/>
  <c r="CQ180" i="3"/>
  <c r="CY180" i="3" s="1"/>
  <c r="CP180" i="3"/>
  <c r="CX180" i="3" s="1"/>
  <c r="CQ171" i="3"/>
  <c r="CY171" i="3" s="1"/>
  <c r="CP171" i="3"/>
  <c r="CX171" i="3" s="1"/>
  <c r="CQ166" i="3"/>
  <c r="CY166" i="3" s="1"/>
  <c r="CP166" i="3"/>
  <c r="CX166" i="3" s="1"/>
  <c r="CQ162" i="3"/>
  <c r="CY162" i="3" s="1"/>
  <c r="CP162" i="3"/>
  <c r="CX162" i="3" s="1"/>
  <c r="CQ159" i="3"/>
  <c r="CY159" i="3" s="1"/>
  <c r="CP159" i="3"/>
  <c r="CX159" i="3" s="1"/>
  <c r="CQ149" i="3"/>
  <c r="CY149" i="3" s="1"/>
  <c r="CP149" i="3"/>
  <c r="CX149" i="3" s="1"/>
  <c r="CQ145" i="3"/>
  <c r="CY145" i="3" s="1"/>
  <c r="CP145" i="3"/>
  <c r="CX145" i="3" s="1"/>
  <c r="CQ142" i="3"/>
  <c r="CY142" i="3" s="1"/>
  <c r="CP142" i="3"/>
  <c r="CX142" i="3" s="1"/>
  <c r="CQ138" i="3"/>
  <c r="CY138" i="3" s="1"/>
  <c r="CP138" i="3"/>
  <c r="CX138" i="3" s="1"/>
  <c r="CQ135" i="3"/>
  <c r="CY135" i="3" s="1"/>
  <c r="CP135" i="3"/>
  <c r="CX135" i="3" s="1"/>
  <c r="CQ132" i="3"/>
  <c r="CY132" i="3" s="1"/>
  <c r="CP132" i="3"/>
  <c r="CX132" i="3" s="1"/>
  <c r="CQ129" i="3"/>
  <c r="CY129" i="3" s="1"/>
  <c r="CP129" i="3"/>
  <c r="CX129" i="3" s="1"/>
  <c r="CQ126" i="3"/>
  <c r="CY126" i="3" s="1"/>
  <c r="CP126" i="3"/>
  <c r="CX126" i="3" s="1"/>
  <c r="CQ122" i="3"/>
  <c r="CY122" i="3" s="1"/>
  <c r="CP122" i="3"/>
  <c r="CX122" i="3" s="1"/>
  <c r="CQ118" i="3"/>
  <c r="CY118" i="3" s="1"/>
  <c r="CP118" i="3"/>
  <c r="CX118" i="3" s="1"/>
  <c r="CQ115" i="3"/>
  <c r="CY115" i="3" s="1"/>
  <c r="CP115" i="3"/>
  <c r="CX115" i="3" s="1"/>
  <c r="CQ106" i="3"/>
  <c r="CP106" i="3"/>
  <c r="CQ99" i="3"/>
  <c r="CY99" i="3" s="1"/>
  <c r="CP99" i="3"/>
  <c r="CX99" i="3" s="1"/>
  <c r="CQ95" i="3"/>
  <c r="CY95" i="3" s="1"/>
  <c r="CP95" i="3"/>
  <c r="CX95" i="3" s="1"/>
  <c r="CQ91" i="3"/>
  <c r="CY91" i="3" s="1"/>
  <c r="CP91" i="3"/>
  <c r="CX91" i="3" s="1"/>
  <c r="CQ73" i="3"/>
  <c r="CY73" i="3" s="1"/>
  <c r="CP73" i="3"/>
  <c r="CX73" i="3" s="1"/>
  <c r="CQ69" i="3"/>
  <c r="CY69" i="3" s="1"/>
  <c r="CP69" i="3"/>
  <c r="CX69" i="3" s="1"/>
  <c r="CQ66" i="3"/>
  <c r="CY66" i="3" s="1"/>
  <c r="CP66" i="3"/>
  <c r="CX66" i="3" s="1"/>
  <c r="CQ62" i="3"/>
  <c r="CY62" i="3" s="1"/>
  <c r="CP62" i="3"/>
  <c r="CX62" i="3" s="1"/>
  <c r="CQ59" i="3"/>
  <c r="CY59" i="3" s="1"/>
  <c r="CP59" i="3"/>
  <c r="CX59" i="3" s="1"/>
  <c r="CQ51" i="3"/>
  <c r="CY51" i="3" s="1"/>
  <c r="CP51" i="3"/>
  <c r="CX51" i="3" s="1"/>
  <c r="CQ45" i="3"/>
  <c r="CP45" i="3"/>
  <c r="CQ41" i="3"/>
  <c r="CP41" i="3"/>
  <c r="CQ33" i="3"/>
  <c r="CP33" i="3"/>
  <c r="CQ29" i="3"/>
  <c r="CP29" i="3"/>
  <c r="CQ25" i="3"/>
  <c r="CY25" i="3" s="1"/>
  <c r="CP25" i="3"/>
  <c r="CX25" i="3" s="1"/>
  <c r="CQ21" i="3"/>
  <c r="CY21" i="3" s="1"/>
  <c r="CP21" i="3"/>
  <c r="CX21" i="3" s="1"/>
  <c r="CQ17" i="3"/>
  <c r="CY17" i="3" s="1"/>
  <c r="CP17" i="3"/>
  <c r="CX17" i="3" s="1"/>
  <c r="CQ10" i="3"/>
  <c r="CY10" i="3" s="1"/>
  <c r="CP10" i="3"/>
  <c r="CX10" i="3" s="1"/>
  <c r="CE192" i="3"/>
  <c r="CD192" i="3"/>
  <c r="CE184" i="3"/>
  <c r="CD184" i="3"/>
  <c r="CE180" i="3"/>
  <c r="CM180" i="3" s="1"/>
  <c r="CD180" i="3"/>
  <c r="CL180" i="3" s="1"/>
  <c r="CE171" i="3"/>
  <c r="CM171" i="3" s="1"/>
  <c r="CD171" i="3"/>
  <c r="CL171" i="3" s="1"/>
  <c r="CE166" i="3"/>
  <c r="CM166" i="3" s="1"/>
  <c r="CD166" i="3"/>
  <c r="CL166" i="3" s="1"/>
  <c r="CE162" i="3"/>
  <c r="CM162" i="3" s="1"/>
  <c r="CD162" i="3"/>
  <c r="CL162" i="3" s="1"/>
  <c r="CE159" i="3"/>
  <c r="CM159" i="3" s="1"/>
  <c r="CD159" i="3"/>
  <c r="CL159" i="3" s="1"/>
  <c r="CE149" i="3"/>
  <c r="CM149" i="3" s="1"/>
  <c r="CD149" i="3"/>
  <c r="CL149" i="3" s="1"/>
  <c r="CE145" i="3"/>
  <c r="CM145" i="3" s="1"/>
  <c r="CD145" i="3"/>
  <c r="CL145" i="3" s="1"/>
  <c r="CE142" i="3"/>
  <c r="CM142" i="3" s="1"/>
  <c r="CD142" i="3"/>
  <c r="CL142" i="3" s="1"/>
  <c r="CE138" i="3"/>
  <c r="CM138" i="3" s="1"/>
  <c r="CD138" i="3"/>
  <c r="CL138" i="3" s="1"/>
  <c r="CE135" i="3"/>
  <c r="CM135" i="3" s="1"/>
  <c r="CD135" i="3"/>
  <c r="CL135" i="3" s="1"/>
  <c r="CE132" i="3"/>
  <c r="CM132" i="3" s="1"/>
  <c r="CD132" i="3"/>
  <c r="CL132" i="3" s="1"/>
  <c r="CE129" i="3"/>
  <c r="CM129" i="3" s="1"/>
  <c r="CD129" i="3"/>
  <c r="CL129" i="3" s="1"/>
  <c r="CE126" i="3"/>
  <c r="CM126" i="3" s="1"/>
  <c r="CD126" i="3"/>
  <c r="CL126" i="3" s="1"/>
  <c r="CE122" i="3"/>
  <c r="CM122" i="3" s="1"/>
  <c r="CD122" i="3"/>
  <c r="CL122" i="3" s="1"/>
  <c r="CE118" i="3"/>
  <c r="CM118" i="3" s="1"/>
  <c r="CD118" i="3"/>
  <c r="CL118" i="3" s="1"/>
  <c r="CE115" i="3"/>
  <c r="CM115" i="3" s="1"/>
  <c r="CD115" i="3"/>
  <c r="CL115" i="3" s="1"/>
  <c r="CE106" i="3"/>
  <c r="CD106" i="3"/>
  <c r="CE99" i="3"/>
  <c r="CM99" i="3" s="1"/>
  <c r="CD99" i="3"/>
  <c r="CL99" i="3" s="1"/>
  <c r="CE95" i="3"/>
  <c r="CM95" i="3" s="1"/>
  <c r="CD95" i="3"/>
  <c r="CL95" i="3" s="1"/>
  <c r="CE91" i="3"/>
  <c r="CM91" i="3" s="1"/>
  <c r="CD91" i="3"/>
  <c r="CL91" i="3" s="1"/>
  <c r="CE73" i="3"/>
  <c r="CM73" i="3" s="1"/>
  <c r="CD73" i="3"/>
  <c r="CL73" i="3" s="1"/>
  <c r="CE69" i="3"/>
  <c r="CM69" i="3" s="1"/>
  <c r="CD69" i="3"/>
  <c r="CL69" i="3" s="1"/>
  <c r="CE66" i="3"/>
  <c r="CM66" i="3" s="1"/>
  <c r="CD66" i="3"/>
  <c r="CL66" i="3" s="1"/>
  <c r="CE62" i="3"/>
  <c r="CM62" i="3" s="1"/>
  <c r="CD62" i="3"/>
  <c r="CL62" i="3" s="1"/>
  <c r="CE59" i="3"/>
  <c r="CM59" i="3" s="1"/>
  <c r="CD59" i="3"/>
  <c r="CL59" i="3" s="1"/>
  <c r="CE51" i="3"/>
  <c r="CM51" i="3" s="1"/>
  <c r="CD51" i="3"/>
  <c r="CL51" i="3" s="1"/>
  <c r="CE45" i="3"/>
  <c r="CD45" i="3"/>
  <c r="CE41" i="3"/>
  <c r="CD41" i="3"/>
  <c r="CE33" i="3"/>
  <c r="CD33" i="3"/>
  <c r="CE29" i="3"/>
  <c r="CD29" i="3"/>
  <c r="CE25" i="3"/>
  <c r="CM25" i="3" s="1"/>
  <c r="CD25" i="3"/>
  <c r="CL25" i="3" s="1"/>
  <c r="CE21" i="3"/>
  <c r="CM21" i="3" s="1"/>
  <c r="CD21" i="3"/>
  <c r="CL21" i="3" s="1"/>
  <c r="CE17" i="3"/>
  <c r="CM17" i="3" s="1"/>
  <c r="CD17" i="3"/>
  <c r="CL17" i="3" s="1"/>
  <c r="CE10" i="3"/>
  <c r="CM10" i="3" s="1"/>
  <c r="CD10" i="3"/>
  <c r="CL10" i="3" s="1"/>
  <c r="BS192" i="3"/>
  <c r="BR192" i="3"/>
  <c r="BS184" i="3"/>
  <c r="BR184" i="3"/>
  <c r="BS180" i="3"/>
  <c r="CA180" i="3" s="1"/>
  <c r="BR180" i="3"/>
  <c r="BZ180" i="3" s="1"/>
  <c r="BS171" i="3"/>
  <c r="CA171" i="3" s="1"/>
  <c r="BR171" i="3"/>
  <c r="BZ171" i="3" s="1"/>
  <c r="BS166" i="3"/>
  <c r="CA166" i="3" s="1"/>
  <c r="BR166" i="3"/>
  <c r="BZ166" i="3" s="1"/>
  <c r="BS162" i="3"/>
  <c r="CA162" i="3" s="1"/>
  <c r="BR162" i="3"/>
  <c r="BZ162" i="3" s="1"/>
  <c r="BS159" i="3"/>
  <c r="CA159" i="3" s="1"/>
  <c r="BR159" i="3"/>
  <c r="BZ159" i="3" s="1"/>
  <c r="BS149" i="3"/>
  <c r="CA149" i="3" s="1"/>
  <c r="BR149" i="3"/>
  <c r="BZ149" i="3" s="1"/>
  <c r="BS145" i="3"/>
  <c r="CA145" i="3" s="1"/>
  <c r="BR145" i="3"/>
  <c r="BZ145" i="3" s="1"/>
  <c r="BS142" i="3"/>
  <c r="CA142" i="3" s="1"/>
  <c r="BR142" i="3"/>
  <c r="BZ142" i="3" s="1"/>
  <c r="BS138" i="3"/>
  <c r="BR138" i="3"/>
  <c r="BS135" i="3"/>
  <c r="BR135" i="3"/>
  <c r="BS132" i="3"/>
  <c r="BR132" i="3"/>
  <c r="BZ132" i="3" s="1"/>
  <c r="BS129" i="3"/>
  <c r="BR129" i="3"/>
  <c r="BZ129" i="3" s="1"/>
  <c r="BS126" i="3"/>
  <c r="CA126" i="3" s="1"/>
  <c r="BR126" i="3"/>
  <c r="BZ126" i="3" s="1"/>
  <c r="BS122" i="3"/>
  <c r="CA122" i="3" s="1"/>
  <c r="BR122" i="3"/>
  <c r="BZ122" i="3" s="1"/>
  <c r="BS118" i="3"/>
  <c r="CA118" i="3" s="1"/>
  <c r="BR118" i="3"/>
  <c r="BZ118" i="3" s="1"/>
  <c r="BS115" i="3"/>
  <c r="CA115" i="3" s="1"/>
  <c r="BR115" i="3"/>
  <c r="BZ115" i="3" s="1"/>
  <c r="BS106" i="3"/>
  <c r="BR106" i="3"/>
  <c r="BS99" i="3"/>
  <c r="CA99" i="3" s="1"/>
  <c r="BR99" i="3"/>
  <c r="BZ99" i="3" s="1"/>
  <c r="BS95" i="3"/>
  <c r="CA95" i="3" s="1"/>
  <c r="BR95" i="3"/>
  <c r="BZ95" i="3" s="1"/>
  <c r="BS91" i="3"/>
  <c r="CA91" i="3" s="1"/>
  <c r="BR91" i="3"/>
  <c r="BZ91" i="3" s="1"/>
  <c r="BS73" i="3"/>
  <c r="CA73" i="3" s="1"/>
  <c r="BR73" i="3"/>
  <c r="BZ73" i="3" s="1"/>
  <c r="BS69" i="3"/>
  <c r="CA69" i="3" s="1"/>
  <c r="BR69" i="3"/>
  <c r="BZ69" i="3" s="1"/>
  <c r="BS66" i="3"/>
  <c r="CA66" i="3" s="1"/>
  <c r="BR66" i="3"/>
  <c r="BZ66" i="3" s="1"/>
  <c r="BS62" i="3"/>
  <c r="CA62" i="3" s="1"/>
  <c r="BR62" i="3"/>
  <c r="BZ62" i="3" s="1"/>
  <c r="BS59" i="3"/>
  <c r="CA59" i="3" s="1"/>
  <c r="BR59" i="3"/>
  <c r="BZ59" i="3" s="1"/>
  <c r="BS51" i="3"/>
  <c r="CA51" i="3" s="1"/>
  <c r="BR51" i="3"/>
  <c r="BZ51" i="3" s="1"/>
  <c r="BS45" i="3"/>
  <c r="BR45" i="3"/>
  <c r="BS41" i="3"/>
  <c r="BR41" i="3"/>
  <c r="BS33" i="3"/>
  <c r="BR33" i="3"/>
  <c r="BS29" i="3"/>
  <c r="BR29" i="3"/>
  <c r="BS25" i="3"/>
  <c r="CA25" i="3" s="1"/>
  <c r="BR25" i="3"/>
  <c r="BZ25" i="3" s="1"/>
  <c r="BS21" i="3"/>
  <c r="CA21" i="3" s="1"/>
  <c r="BR21" i="3"/>
  <c r="BZ21" i="3" s="1"/>
  <c r="BS17" i="3"/>
  <c r="CA17" i="3" s="1"/>
  <c r="BR17" i="3"/>
  <c r="BZ17" i="3" s="1"/>
  <c r="BS10" i="3"/>
  <c r="CA10" i="3" s="1"/>
  <c r="BR10" i="3"/>
  <c r="BZ10" i="3" s="1"/>
  <c r="BG192" i="3"/>
  <c r="BF192" i="3"/>
  <c r="BG184" i="3"/>
  <c r="BF184" i="3"/>
  <c r="BG180" i="3"/>
  <c r="BO180" i="3" s="1"/>
  <c r="BF180" i="3"/>
  <c r="BN180" i="3" s="1"/>
  <c r="BG171" i="3"/>
  <c r="BO171" i="3" s="1"/>
  <c r="BF171" i="3"/>
  <c r="BN171" i="3" s="1"/>
  <c r="BG166" i="3"/>
  <c r="BO166" i="3" s="1"/>
  <c r="BF166" i="3"/>
  <c r="BN166" i="3" s="1"/>
  <c r="BG162" i="3"/>
  <c r="BO162" i="3" s="1"/>
  <c r="BF162" i="3"/>
  <c r="BN162" i="3" s="1"/>
  <c r="BG159" i="3"/>
  <c r="BO159" i="3" s="1"/>
  <c r="BF159" i="3"/>
  <c r="BN159" i="3" s="1"/>
  <c r="BG149" i="3"/>
  <c r="BO149" i="3" s="1"/>
  <c r="BF149" i="3"/>
  <c r="BN149" i="3" s="1"/>
  <c r="BG145" i="3"/>
  <c r="BO145" i="3" s="1"/>
  <c r="BG142" i="3"/>
  <c r="BO142" i="3" s="1"/>
  <c r="BF142" i="3"/>
  <c r="BG138" i="3"/>
  <c r="BO138" i="3" s="1"/>
  <c r="BF138" i="3"/>
  <c r="BN138" i="3" s="1"/>
  <c r="BG135" i="3"/>
  <c r="BO135" i="3" s="1"/>
  <c r="BF135" i="3"/>
  <c r="BN135" i="3" s="1"/>
  <c r="BG132" i="3"/>
  <c r="BO132" i="3" s="1"/>
  <c r="BF132" i="3"/>
  <c r="BN132" i="3" s="1"/>
  <c r="BG129" i="3"/>
  <c r="BO129" i="3" s="1"/>
  <c r="BF129" i="3"/>
  <c r="BN129" i="3" s="1"/>
  <c r="BG126" i="3"/>
  <c r="BO126" i="3" s="1"/>
  <c r="BF126" i="3"/>
  <c r="BN126" i="3" s="1"/>
  <c r="BG122" i="3"/>
  <c r="BO122" i="3" s="1"/>
  <c r="BF122" i="3"/>
  <c r="BN122" i="3" s="1"/>
  <c r="BG118" i="3"/>
  <c r="BO118" i="3" s="1"/>
  <c r="BF118" i="3"/>
  <c r="BN118" i="3" s="1"/>
  <c r="BG115" i="3"/>
  <c r="BO115" i="3" s="1"/>
  <c r="BF115" i="3"/>
  <c r="BN115" i="3" s="1"/>
  <c r="BG106" i="3"/>
  <c r="BF106" i="3"/>
  <c r="BG99" i="3"/>
  <c r="BO99" i="3" s="1"/>
  <c r="BF99" i="3"/>
  <c r="BN99" i="3" s="1"/>
  <c r="BG95" i="3"/>
  <c r="BO95" i="3" s="1"/>
  <c r="BF95" i="3"/>
  <c r="BN95" i="3" s="1"/>
  <c r="BG91" i="3"/>
  <c r="BO91" i="3" s="1"/>
  <c r="BF91" i="3"/>
  <c r="BN91" i="3" s="1"/>
  <c r="BG73" i="3"/>
  <c r="BO73" i="3" s="1"/>
  <c r="BF73" i="3"/>
  <c r="BN73" i="3" s="1"/>
  <c r="BG69" i="3"/>
  <c r="BO69" i="3" s="1"/>
  <c r="BF69" i="3"/>
  <c r="BN69" i="3" s="1"/>
  <c r="BG66" i="3"/>
  <c r="BO66" i="3" s="1"/>
  <c r="BF66" i="3"/>
  <c r="BN66" i="3" s="1"/>
  <c r="BG62" i="3"/>
  <c r="BO62" i="3" s="1"/>
  <c r="BF62" i="3"/>
  <c r="BN62" i="3" s="1"/>
  <c r="BG59" i="3"/>
  <c r="BO59" i="3" s="1"/>
  <c r="BF59" i="3"/>
  <c r="BN59" i="3" s="1"/>
  <c r="BG51" i="3"/>
  <c r="BO51" i="3" s="1"/>
  <c r="BF51" i="3"/>
  <c r="BN51" i="3" s="1"/>
  <c r="BG45" i="3"/>
  <c r="BF45" i="3"/>
  <c r="BG41" i="3"/>
  <c r="BF41" i="3"/>
  <c r="BG33" i="3"/>
  <c r="BF33" i="3"/>
  <c r="BG29" i="3"/>
  <c r="BF29" i="3"/>
  <c r="BG25" i="3"/>
  <c r="BO25" i="3" s="1"/>
  <c r="BF25" i="3"/>
  <c r="BN25" i="3" s="1"/>
  <c r="BG21" i="3"/>
  <c r="BO21" i="3" s="1"/>
  <c r="BF21" i="3"/>
  <c r="BN21" i="3" s="1"/>
  <c r="BG17" i="3"/>
  <c r="BO17" i="3" s="1"/>
  <c r="BF17" i="3"/>
  <c r="BN17" i="3" s="1"/>
  <c r="BG10" i="3"/>
  <c r="BO10" i="3" s="1"/>
  <c r="BF10" i="3"/>
  <c r="BN10" i="3" s="1"/>
  <c r="AU192" i="3"/>
  <c r="AT192" i="3"/>
  <c r="AU184" i="3"/>
  <c r="AT184" i="3"/>
  <c r="AU180" i="3"/>
  <c r="BC180" i="3" s="1"/>
  <c r="AT180" i="3"/>
  <c r="BB180" i="3" s="1"/>
  <c r="AU171" i="3"/>
  <c r="BC171" i="3" s="1"/>
  <c r="AT171" i="3"/>
  <c r="BB171" i="3" s="1"/>
  <c r="AU166" i="3"/>
  <c r="BC166" i="3" s="1"/>
  <c r="AT166" i="3"/>
  <c r="BB166" i="3" s="1"/>
  <c r="AU162" i="3"/>
  <c r="BC162" i="3" s="1"/>
  <c r="AT162" i="3"/>
  <c r="BB162" i="3" s="1"/>
  <c r="AU159" i="3"/>
  <c r="BC159" i="3" s="1"/>
  <c r="AT159" i="3"/>
  <c r="BB159" i="3" s="1"/>
  <c r="AU149" i="3"/>
  <c r="BC149" i="3" s="1"/>
  <c r="AT149" i="3"/>
  <c r="BB149" i="3" s="1"/>
  <c r="AU145" i="3"/>
  <c r="BC145" i="3" s="1"/>
  <c r="AT145" i="3"/>
  <c r="BB145" i="3" s="1"/>
  <c r="AU142" i="3"/>
  <c r="BC142" i="3" s="1"/>
  <c r="AT142" i="3"/>
  <c r="BB142" i="3" s="1"/>
  <c r="AU138" i="3"/>
  <c r="BC138" i="3" s="1"/>
  <c r="AT138" i="3"/>
  <c r="BB138" i="3" s="1"/>
  <c r="AU135" i="3"/>
  <c r="BC135" i="3" s="1"/>
  <c r="AT135" i="3"/>
  <c r="BB135" i="3" s="1"/>
  <c r="AU132" i="3"/>
  <c r="BC132" i="3" s="1"/>
  <c r="AT132" i="3"/>
  <c r="BB132" i="3" s="1"/>
  <c r="AU129" i="3"/>
  <c r="BC129" i="3" s="1"/>
  <c r="AT129" i="3"/>
  <c r="BB129" i="3" s="1"/>
  <c r="AU126" i="3"/>
  <c r="BC126" i="3" s="1"/>
  <c r="AT126" i="3"/>
  <c r="BB126" i="3" s="1"/>
  <c r="AU122" i="3"/>
  <c r="BC122" i="3" s="1"/>
  <c r="AT122" i="3"/>
  <c r="BB122" i="3" s="1"/>
  <c r="AU118" i="3"/>
  <c r="BC118" i="3" s="1"/>
  <c r="AT118" i="3"/>
  <c r="BB118" i="3" s="1"/>
  <c r="AU115" i="3"/>
  <c r="BC115" i="3" s="1"/>
  <c r="AT115" i="3"/>
  <c r="BB115" i="3" s="1"/>
  <c r="AU106" i="3"/>
  <c r="AT106" i="3"/>
  <c r="AU99" i="3"/>
  <c r="BC99" i="3" s="1"/>
  <c r="AT99" i="3"/>
  <c r="BB99" i="3" s="1"/>
  <c r="AU95" i="3"/>
  <c r="BC95" i="3" s="1"/>
  <c r="AT95" i="3"/>
  <c r="BB95" i="3" s="1"/>
  <c r="AU91" i="3"/>
  <c r="BC91" i="3" s="1"/>
  <c r="AT91" i="3"/>
  <c r="BB91" i="3" s="1"/>
  <c r="AU73" i="3"/>
  <c r="BC73" i="3" s="1"/>
  <c r="AT73" i="3"/>
  <c r="BB73" i="3" s="1"/>
  <c r="AU69" i="3"/>
  <c r="BC69" i="3" s="1"/>
  <c r="AT69" i="3"/>
  <c r="BB69" i="3" s="1"/>
  <c r="AU66" i="3"/>
  <c r="BC66" i="3" s="1"/>
  <c r="AT66" i="3"/>
  <c r="BB66" i="3" s="1"/>
  <c r="AU62" i="3"/>
  <c r="BC62" i="3" s="1"/>
  <c r="AT62" i="3"/>
  <c r="BB62" i="3" s="1"/>
  <c r="AU59" i="3"/>
  <c r="BC59" i="3" s="1"/>
  <c r="AT59" i="3"/>
  <c r="BB59" i="3" s="1"/>
  <c r="AU51" i="3"/>
  <c r="BC51" i="3" s="1"/>
  <c r="AT51" i="3"/>
  <c r="BB51" i="3" s="1"/>
  <c r="AU45" i="3"/>
  <c r="AT45" i="3"/>
  <c r="AU41" i="3"/>
  <c r="AT41" i="3"/>
  <c r="AU33" i="3"/>
  <c r="AT33" i="3"/>
  <c r="AU29" i="3"/>
  <c r="AT29" i="3"/>
  <c r="AU25" i="3"/>
  <c r="BC25" i="3" s="1"/>
  <c r="AT25" i="3"/>
  <c r="BB25" i="3" s="1"/>
  <c r="AU21" i="3"/>
  <c r="BC21" i="3" s="1"/>
  <c r="AT21" i="3"/>
  <c r="BB21" i="3" s="1"/>
  <c r="AU17" i="3"/>
  <c r="BC17" i="3" s="1"/>
  <c r="AT17" i="3"/>
  <c r="BB17" i="3" s="1"/>
  <c r="AU10" i="3"/>
  <c r="BC10" i="3" s="1"/>
  <c r="AT10" i="3"/>
  <c r="BB10" i="3" s="1"/>
  <c r="AH192" i="3"/>
  <c r="AH184" i="3"/>
  <c r="AH180" i="3"/>
  <c r="AP180" i="3" s="1"/>
  <c r="AH171" i="3"/>
  <c r="AP171" i="3" s="1"/>
  <c r="AH166" i="3"/>
  <c r="AP166" i="3" s="1"/>
  <c r="AH162" i="3"/>
  <c r="AP162" i="3" s="1"/>
  <c r="AH159" i="3"/>
  <c r="AP159" i="3" s="1"/>
  <c r="AH149" i="3"/>
  <c r="AP149" i="3" s="1"/>
  <c r="AH145" i="3"/>
  <c r="AP145" i="3" s="1"/>
  <c r="AH142" i="3"/>
  <c r="AP142" i="3" s="1"/>
  <c r="AH138" i="3"/>
  <c r="AP138" i="3" s="1"/>
  <c r="AH135" i="3"/>
  <c r="AP135" i="3" s="1"/>
  <c r="AH132" i="3"/>
  <c r="AP132" i="3" s="1"/>
  <c r="AH129" i="3"/>
  <c r="AP129" i="3" s="1"/>
  <c r="AH126" i="3"/>
  <c r="AP126" i="3" s="1"/>
  <c r="AH122" i="3"/>
  <c r="AP122" i="3" s="1"/>
  <c r="AH118" i="3"/>
  <c r="AP118" i="3" s="1"/>
  <c r="AH115" i="3"/>
  <c r="AP115" i="3" s="1"/>
  <c r="AH106" i="3"/>
  <c r="AH99" i="3"/>
  <c r="AP99" i="3" s="1"/>
  <c r="AH95" i="3"/>
  <c r="AP95" i="3" s="1"/>
  <c r="AH91" i="3"/>
  <c r="AP91" i="3" s="1"/>
  <c r="AH73" i="3"/>
  <c r="AP73" i="3" s="1"/>
  <c r="AH69" i="3"/>
  <c r="AP69" i="3" s="1"/>
  <c r="AH66" i="3"/>
  <c r="AP66" i="3" s="1"/>
  <c r="AH62" i="3"/>
  <c r="AP62" i="3" s="1"/>
  <c r="AH59" i="3"/>
  <c r="AP59" i="3" s="1"/>
  <c r="AH51" i="3"/>
  <c r="AP51" i="3" s="1"/>
  <c r="AH45" i="3"/>
  <c r="AH41" i="3"/>
  <c r="AH33" i="3"/>
  <c r="AH29" i="3"/>
  <c r="AH25" i="3"/>
  <c r="AP25" i="3" s="1"/>
  <c r="AH21" i="3"/>
  <c r="AP21" i="3" s="1"/>
  <c r="AI17" i="3"/>
  <c r="AQ17" i="3" s="1"/>
  <c r="AH17" i="3"/>
  <c r="AP17" i="3" s="1"/>
  <c r="AI10" i="3"/>
  <c r="AQ10" i="3" s="1"/>
  <c r="AH10" i="3"/>
  <c r="AP10" i="3" s="1"/>
  <c r="W192" i="3"/>
  <c r="V192" i="3"/>
  <c r="W184" i="3"/>
  <c r="V184" i="3"/>
  <c r="W180" i="3"/>
  <c r="AE180" i="3" s="1"/>
  <c r="V180" i="3"/>
  <c r="AD180" i="3" s="1"/>
  <c r="W171" i="3"/>
  <c r="AE171" i="3" s="1"/>
  <c r="V171" i="3"/>
  <c r="AD171" i="3" s="1"/>
  <c r="W166" i="3"/>
  <c r="AE166" i="3" s="1"/>
  <c r="V166" i="3"/>
  <c r="AD166" i="3" s="1"/>
  <c r="W162" i="3"/>
  <c r="AE162" i="3" s="1"/>
  <c r="V162" i="3"/>
  <c r="AD162" i="3" s="1"/>
  <c r="W159" i="3"/>
  <c r="AE159" i="3" s="1"/>
  <c r="V159" i="3"/>
  <c r="AD159" i="3" s="1"/>
  <c r="W149" i="3"/>
  <c r="AE149" i="3" s="1"/>
  <c r="V149" i="3"/>
  <c r="AD149" i="3" s="1"/>
  <c r="W145" i="3"/>
  <c r="AE145" i="3" s="1"/>
  <c r="V145" i="3"/>
  <c r="AD145" i="3" s="1"/>
  <c r="W142" i="3"/>
  <c r="AE142" i="3" s="1"/>
  <c r="V142" i="3"/>
  <c r="AD142" i="3" s="1"/>
  <c r="W138" i="3"/>
  <c r="AE138" i="3" s="1"/>
  <c r="V138" i="3"/>
  <c r="AD138" i="3" s="1"/>
  <c r="W135" i="3"/>
  <c r="AE135" i="3" s="1"/>
  <c r="V135" i="3"/>
  <c r="AD135" i="3" s="1"/>
  <c r="W132" i="3"/>
  <c r="AE132" i="3" s="1"/>
  <c r="V132" i="3"/>
  <c r="AD132" i="3" s="1"/>
  <c r="W129" i="3"/>
  <c r="AE129" i="3" s="1"/>
  <c r="V129" i="3"/>
  <c r="AD129" i="3" s="1"/>
  <c r="W126" i="3"/>
  <c r="AE126" i="3" s="1"/>
  <c r="V126" i="3"/>
  <c r="AD126" i="3" s="1"/>
  <c r="W122" i="3"/>
  <c r="AE122" i="3" s="1"/>
  <c r="V122" i="3"/>
  <c r="AD122" i="3" s="1"/>
  <c r="W118" i="3"/>
  <c r="AE118" i="3" s="1"/>
  <c r="V118" i="3"/>
  <c r="AD118" i="3" s="1"/>
  <c r="W115" i="3"/>
  <c r="AE115" i="3" s="1"/>
  <c r="V115" i="3"/>
  <c r="AD115" i="3" s="1"/>
  <c r="W106" i="3"/>
  <c r="V106" i="3"/>
  <c r="W99" i="3"/>
  <c r="AE99" i="3" s="1"/>
  <c r="V99" i="3"/>
  <c r="AD99" i="3" s="1"/>
  <c r="W95" i="3"/>
  <c r="AE95" i="3" s="1"/>
  <c r="V95" i="3"/>
  <c r="AD95" i="3" s="1"/>
  <c r="W91" i="3"/>
  <c r="AE91" i="3" s="1"/>
  <c r="V91" i="3"/>
  <c r="AD91" i="3" s="1"/>
  <c r="W73" i="3"/>
  <c r="AE73" i="3" s="1"/>
  <c r="V73" i="3"/>
  <c r="AD73" i="3" s="1"/>
  <c r="W69" i="3"/>
  <c r="AE69" i="3" s="1"/>
  <c r="V69" i="3"/>
  <c r="AD69" i="3" s="1"/>
  <c r="W66" i="3"/>
  <c r="AE66" i="3" s="1"/>
  <c r="V66" i="3"/>
  <c r="AD66" i="3" s="1"/>
  <c r="W62" i="3"/>
  <c r="AE62" i="3" s="1"/>
  <c r="V62" i="3"/>
  <c r="AD62" i="3" s="1"/>
  <c r="W59" i="3"/>
  <c r="AE59" i="3" s="1"/>
  <c r="V59" i="3"/>
  <c r="AD59" i="3" s="1"/>
  <c r="W51" i="3"/>
  <c r="AE51" i="3" s="1"/>
  <c r="V51" i="3"/>
  <c r="AD51" i="3" s="1"/>
  <c r="W45" i="3"/>
  <c r="V45" i="3"/>
  <c r="W41" i="3"/>
  <c r="V41" i="3"/>
  <c r="W33" i="3"/>
  <c r="V33" i="3"/>
  <c r="W29" i="3"/>
  <c r="V29" i="3"/>
  <c r="W25" i="3"/>
  <c r="AE25" i="3" s="1"/>
  <c r="V25" i="3"/>
  <c r="AD25" i="3" s="1"/>
  <c r="W21" i="3"/>
  <c r="AE21" i="3" s="1"/>
  <c r="V21" i="3"/>
  <c r="AD21" i="3" s="1"/>
  <c r="W17" i="3"/>
  <c r="AE17" i="3" s="1"/>
  <c r="V17" i="3"/>
  <c r="AD17" i="3" s="1"/>
  <c r="W10" i="3"/>
  <c r="AE10" i="3" s="1"/>
  <c r="V10" i="3"/>
  <c r="AD10" i="3" s="1"/>
  <c r="K17" i="3"/>
  <c r="S17" i="3" s="1"/>
  <c r="R21" i="3"/>
  <c r="S21" i="3"/>
  <c r="J25" i="3"/>
  <c r="R25" i="3" s="1"/>
  <c r="K25" i="3"/>
  <c r="S25" i="3" s="1"/>
  <c r="J28" i="3"/>
  <c r="R28" i="3" s="1"/>
  <c r="K29" i="3"/>
  <c r="J33" i="3"/>
  <c r="K33" i="3"/>
  <c r="J41" i="3"/>
  <c r="K41" i="3"/>
  <c r="J45" i="3"/>
  <c r="K45" i="3"/>
  <c r="J51" i="3"/>
  <c r="R51" i="3" s="1"/>
  <c r="K51" i="3"/>
  <c r="S51" i="3" s="1"/>
  <c r="J59" i="3"/>
  <c r="R59" i="3" s="1"/>
  <c r="K59" i="3"/>
  <c r="S59" i="3" s="1"/>
  <c r="J62" i="3"/>
  <c r="R62" i="3" s="1"/>
  <c r="K62" i="3"/>
  <c r="S62" i="3" s="1"/>
  <c r="J66" i="3"/>
  <c r="R66" i="3" s="1"/>
  <c r="K66" i="3"/>
  <c r="S66" i="3" s="1"/>
  <c r="J69" i="3"/>
  <c r="R69" i="3" s="1"/>
  <c r="K69" i="3"/>
  <c r="S69" i="3" s="1"/>
  <c r="J73" i="3"/>
  <c r="R73" i="3" s="1"/>
  <c r="K73" i="3"/>
  <c r="S73" i="3" s="1"/>
  <c r="J91" i="3"/>
  <c r="R91" i="3" s="1"/>
  <c r="K91" i="3"/>
  <c r="S91" i="3" s="1"/>
  <c r="J95" i="3"/>
  <c r="R95" i="3" s="1"/>
  <c r="K95" i="3"/>
  <c r="S95" i="3" s="1"/>
  <c r="J99" i="3"/>
  <c r="R99" i="3" s="1"/>
  <c r="K99" i="3"/>
  <c r="S99" i="3" s="1"/>
  <c r="J106" i="3"/>
  <c r="K106" i="3"/>
  <c r="K115" i="3"/>
  <c r="S115" i="3" s="1"/>
  <c r="J118" i="3"/>
  <c r="R118" i="3" s="1"/>
  <c r="K118" i="3"/>
  <c r="S118" i="3" s="1"/>
  <c r="J122" i="3"/>
  <c r="R122" i="3" s="1"/>
  <c r="K122" i="3"/>
  <c r="S122" i="3" s="1"/>
  <c r="J126" i="3"/>
  <c r="R126" i="3" s="1"/>
  <c r="K126" i="3"/>
  <c r="S126" i="3" s="1"/>
  <c r="J129" i="3"/>
  <c r="R129" i="3" s="1"/>
  <c r="K129" i="3"/>
  <c r="S129" i="3" s="1"/>
  <c r="J132" i="3"/>
  <c r="R132" i="3" s="1"/>
  <c r="K132" i="3"/>
  <c r="S132" i="3" s="1"/>
  <c r="J135" i="3"/>
  <c r="R135" i="3" s="1"/>
  <c r="K135" i="3"/>
  <c r="S135" i="3" s="1"/>
  <c r="J138" i="3"/>
  <c r="R138" i="3" s="1"/>
  <c r="K138" i="3"/>
  <c r="S138" i="3" s="1"/>
  <c r="J142" i="3"/>
  <c r="R142" i="3" s="1"/>
  <c r="K142" i="3"/>
  <c r="S142" i="3" s="1"/>
  <c r="J145" i="3"/>
  <c r="R145" i="3" s="1"/>
  <c r="K145" i="3"/>
  <c r="S145" i="3" s="1"/>
  <c r="J149" i="3"/>
  <c r="R149" i="3" s="1"/>
  <c r="K149" i="3"/>
  <c r="S149" i="3" s="1"/>
  <c r="J159" i="3"/>
  <c r="R159" i="3" s="1"/>
  <c r="K159" i="3"/>
  <c r="S159" i="3" s="1"/>
  <c r="J162" i="3"/>
  <c r="R162" i="3" s="1"/>
  <c r="K162" i="3"/>
  <c r="S162" i="3" s="1"/>
  <c r="J166" i="3"/>
  <c r="R166" i="3" s="1"/>
  <c r="K166" i="3"/>
  <c r="S166" i="3" s="1"/>
  <c r="J171" i="3"/>
  <c r="R171" i="3" s="1"/>
  <c r="K171" i="3"/>
  <c r="S171" i="3" s="1"/>
  <c r="J180" i="3"/>
  <c r="R180" i="3" s="1"/>
  <c r="K180" i="3"/>
  <c r="S180" i="3" s="1"/>
  <c r="J184" i="3"/>
  <c r="K184" i="3"/>
  <c r="J192" i="3"/>
  <c r="K192" i="3"/>
  <c r="K10" i="3"/>
  <c r="J10" i="3"/>
  <c r="I21" i="6" l="1"/>
  <c r="GI17" i="3"/>
  <c r="BZ135" i="3"/>
  <c r="GR135" i="3"/>
  <c r="CA129" i="3"/>
  <c r="GS129" i="3"/>
  <c r="CA135" i="3"/>
  <c r="GS135" i="3"/>
  <c r="BZ138" i="3"/>
  <c r="GR138" i="3"/>
  <c r="CA132" i="3"/>
  <c r="GS132" i="3"/>
  <c r="CA138" i="3"/>
  <c r="GS138" i="3"/>
  <c r="GN148" i="3"/>
  <c r="V28" i="3"/>
  <c r="AD28" i="3" s="1"/>
  <c r="AD29" i="3"/>
  <c r="AH40" i="3"/>
  <c r="AP40" i="3" s="1"/>
  <c r="AP41" i="3"/>
  <c r="AT32" i="3"/>
  <c r="BB32" i="3" s="1"/>
  <c r="BB33" i="3"/>
  <c r="AT105" i="3"/>
  <c r="BB105" i="3" s="1"/>
  <c r="BB106" i="3"/>
  <c r="W28" i="3"/>
  <c r="AE28" i="3" s="1"/>
  <c r="AE29" i="3"/>
  <c r="W40" i="3"/>
  <c r="AE40" i="3" s="1"/>
  <c r="AE41" i="3"/>
  <c r="AH191" i="3"/>
  <c r="AP191" i="3" s="1"/>
  <c r="AP192" i="3"/>
  <c r="AU44" i="3"/>
  <c r="BC44" i="3" s="1"/>
  <c r="BC45" i="3"/>
  <c r="AU105" i="3"/>
  <c r="BC105" i="3" s="1"/>
  <c r="BC106" i="3"/>
  <c r="AU191" i="3"/>
  <c r="BC191" i="3" s="1"/>
  <c r="BC192" i="3"/>
  <c r="BG32" i="3"/>
  <c r="BO32" i="3" s="1"/>
  <c r="BO33" i="3"/>
  <c r="BG44" i="3"/>
  <c r="BO44" i="3" s="1"/>
  <c r="BO45" i="3"/>
  <c r="BG105" i="3"/>
  <c r="BO105" i="3" s="1"/>
  <c r="BO106" i="3"/>
  <c r="BF183" i="3"/>
  <c r="BN183" i="3" s="1"/>
  <c r="BN184" i="3"/>
  <c r="V32" i="3"/>
  <c r="AD32" i="3" s="1"/>
  <c r="AD33" i="3"/>
  <c r="V44" i="3"/>
  <c r="AD44" i="3" s="1"/>
  <c r="AD45" i="3"/>
  <c r="V105" i="3"/>
  <c r="AD105" i="3" s="1"/>
  <c r="AD106" i="3"/>
  <c r="V191" i="3"/>
  <c r="AD191" i="3" s="1"/>
  <c r="AD192" i="3"/>
  <c r="AH28" i="3"/>
  <c r="AP28" i="3" s="1"/>
  <c r="AP29" i="3"/>
  <c r="AT28" i="3"/>
  <c r="BB28" i="3" s="1"/>
  <c r="BB29" i="3"/>
  <c r="AT40" i="3"/>
  <c r="BB40" i="3" s="1"/>
  <c r="BB41" i="3"/>
  <c r="AT183" i="3"/>
  <c r="BB183" i="3" s="1"/>
  <c r="BB184" i="3"/>
  <c r="BF28" i="3"/>
  <c r="BN28" i="3" s="1"/>
  <c r="BN29" i="3"/>
  <c r="BF40" i="3"/>
  <c r="BN40" i="3" s="1"/>
  <c r="BN41" i="3"/>
  <c r="BF141" i="3"/>
  <c r="BN141" i="3" s="1"/>
  <c r="BN142" i="3"/>
  <c r="BG183" i="3"/>
  <c r="BO183" i="3" s="1"/>
  <c r="BO184" i="3"/>
  <c r="BS28" i="3"/>
  <c r="CA28" i="3" s="1"/>
  <c r="CA29" i="3"/>
  <c r="BS40" i="3"/>
  <c r="CA40" i="3" s="1"/>
  <c r="CA41" i="3"/>
  <c r="BS183" i="3"/>
  <c r="CA183" i="3" s="1"/>
  <c r="CA184" i="3"/>
  <c r="CE28" i="3"/>
  <c r="CM28" i="3" s="1"/>
  <c r="CM29" i="3"/>
  <c r="CE40" i="3"/>
  <c r="CM40" i="3" s="1"/>
  <c r="CM41" i="3"/>
  <c r="CE183" i="3"/>
  <c r="CM183" i="3" s="1"/>
  <c r="CM184" i="3"/>
  <c r="CQ28" i="3"/>
  <c r="CY28" i="3" s="1"/>
  <c r="CY29" i="3"/>
  <c r="CQ40" i="3"/>
  <c r="CY40" i="3" s="1"/>
  <c r="CY41" i="3"/>
  <c r="CQ183" i="3"/>
  <c r="CY183" i="3" s="1"/>
  <c r="CY184" i="3"/>
  <c r="DC28" i="3"/>
  <c r="DK28" i="3" s="1"/>
  <c r="DK29" i="3"/>
  <c r="DC40" i="3"/>
  <c r="DK40" i="3" s="1"/>
  <c r="DK41" i="3"/>
  <c r="DC183" i="3"/>
  <c r="DK183" i="3" s="1"/>
  <c r="DK184" i="3"/>
  <c r="DO28" i="3"/>
  <c r="DW28" i="3" s="1"/>
  <c r="DW29" i="3"/>
  <c r="DO40" i="3"/>
  <c r="DW40" i="3" s="1"/>
  <c r="DW41" i="3"/>
  <c r="DO183" i="3"/>
  <c r="DW183" i="3" s="1"/>
  <c r="DW184" i="3"/>
  <c r="EA28" i="3"/>
  <c r="EI28" i="3" s="1"/>
  <c r="EI29" i="3"/>
  <c r="EA40" i="3"/>
  <c r="EI40" i="3" s="1"/>
  <c r="EI41" i="3"/>
  <c r="EA183" i="3"/>
  <c r="EI183" i="3" s="1"/>
  <c r="EI184" i="3"/>
  <c r="EM28" i="3"/>
  <c r="EU28" i="3" s="1"/>
  <c r="EU29" i="3"/>
  <c r="EM40" i="3"/>
  <c r="EU40" i="3" s="1"/>
  <c r="EU41" i="3"/>
  <c r="EM183" i="3"/>
  <c r="EU183" i="3" s="1"/>
  <c r="EU184" i="3"/>
  <c r="EY28" i="3"/>
  <c r="FG28" i="3" s="1"/>
  <c r="FG29" i="3"/>
  <c r="EY40" i="3"/>
  <c r="FG40" i="3" s="1"/>
  <c r="FG41" i="3"/>
  <c r="EY183" i="3"/>
  <c r="FG183" i="3" s="1"/>
  <c r="FG184" i="3"/>
  <c r="FK28" i="3"/>
  <c r="FS28" i="3" s="1"/>
  <c r="FS29" i="3"/>
  <c r="FK40" i="3"/>
  <c r="FS40" i="3" s="1"/>
  <c r="FS41" i="3"/>
  <c r="FK183" i="3"/>
  <c r="FS183" i="3" s="1"/>
  <c r="FS184" i="3"/>
  <c r="FW28" i="3"/>
  <c r="GE28" i="3" s="1"/>
  <c r="GE29" i="3"/>
  <c r="FW40" i="3"/>
  <c r="GE40" i="3" s="1"/>
  <c r="GE41" i="3"/>
  <c r="FW183" i="3"/>
  <c r="GE183" i="3" s="1"/>
  <c r="GE184" i="3"/>
  <c r="W32" i="3"/>
  <c r="AE32" i="3" s="1"/>
  <c r="AE33" i="3"/>
  <c r="W44" i="3"/>
  <c r="AE44" i="3" s="1"/>
  <c r="AE45" i="3"/>
  <c r="W105" i="3"/>
  <c r="AE105" i="3" s="1"/>
  <c r="AE106" i="3"/>
  <c r="W191" i="3"/>
  <c r="AE191" i="3" s="1"/>
  <c r="AE192" i="3"/>
  <c r="AH32" i="3"/>
  <c r="AP32" i="3" s="1"/>
  <c r="AP33" i="3"/>
  <c r="AH105" i="3"/>
  <c r="AP105" i="3" s="1"/>
  <c r="AP106" i="3"/>
  <c r="AU28" i="3"/>
  <c r="BC28" i="3" s="1"/>
  <c r="BC29" i="3"/>
  <c r="AU40" i="3"/>
  <c r="BC40" i="3" s="1"/>
  <c r="BC41" i="3"/>
  <c r="AU183" i="3"/>
  <c r="BC183" i="3" s="1"/>
  <c r="BC184" i="3"/>
  <c r="BG28" i="3"/>
  <c r="BO28" i="3" s="1"/>
  <c r="BO29" i="3"/>
  <c r="BG40" i="3"/>
  <c r="BO40" i="3" s="1"/>
  <c r="BO41" i="3"/>
  <c r="BF191" i="3"/>
  <c r="BN191" i="3" s="1"/>
  <c r="BN192" i="3"/>
  <c r="BR32" i="3"/>
  <c r="BZ32" i="3" s="1"/>
  <c r="BZ33" i="3"/>
  <c r="BR44" i="3"/>
  <c r="BZ44" i="3" s="1"/>
  <c r="BZ45" i="3"/>
  <c r="BR105" i="3"/>
  <c r="BZ105" i="3" s="1"/>
  <c r="BZ106" i="3"/>
  <c r="BR191" i="3"/>
  <c r="BZ191" i="3" s="1"/>
  <c r="BZ192" i="3"/>
  <c r="CD32" i="3"/>
  <c r="CL32" i="3" s="1"/>
  <c r="CL33" i="3"/>
  <c r="CD44" i="3"/>
  <c r="CL44" i="3" s="1"/>
  <c r="CL45" i="3"/>
  <c r="CD105" i="3"/>
  <c r="CL105" i="3" s="1"/>
  <c r="CL106" i="3"/>
  <c r="CD191" i="3"/>
  <c r="CL191" i="3" s="1"/>
  <c r="CL192" i="3"/>
  <c r="CP32" i="3"/>
  <c r="CX32" i="3" s="1"/>
  <c r="CX33" i="3"/>
  <c r="CP44" i="3"/>
  <c r="CX44" i="3" s="1"/>
  <c r="CX45" i="3"/>
  <c r="CP105" i="3"/>
  <c r="CX105" i="3" s="1"/>
  <c r="CX106" i="3"/>
  <c r="CP191" i="3"/>
  <c r="CX191" i="3" s="1"/>
  <c r="CX192" i="3"/>
  <c r="DB32" i="3"/>
  <c r="DJ32" i="3" s="1"/>
  <c r="DJ33" i="3"/>
  <c r="DB44" i="3"/>
  <c r="DJ44" i="3" s="1"/>
  <c r="DJ45" i="3"/>
  <c r="DB105" i="3"/>
  <c r="DJ105" i="3" s="1"/>
  <c r="DJ106" i="3"/>
  <c r="DB191" i="3"/>
  <c r="DJ191" i="3" s="1"/>
  <c r="DJ192" i="3"/>
  <c r="DN32" i="3"/>
  <c r="DV32" i="3" s="1"/>
  <c r="DV33" i="3"/>
  <c r="DN44" i="3"/>
  <c r="DV44" i="3" s="1"/>
  <c r="DV45" i="3"/>
  <c r="DN105" i="3"/>
  <c r="DV105" i="3" s="1"/>
  <c r="DV106" i="3"/>
  <c r="DN191" i="3"/>
  <c r="DV191" i="3" s="1"/>
  <c r="DV192" i="3"/>
  <c r="DZ32" i="3"/>
  <c r="EH32" i="3" s="1"/>
  <c r="EH33" i="3"/>
  <c r="DZ44" i="3"/>
  <c r="EH44" i="3" s="1"/>
  <c r="EH45" i="3"/>
  <c r="DZ105" i="3"/>
  <c r="EH105" i="3" s="1"/>
  <c r="EH106" i="3"/>
  <c r="DZ191" i="3"/>
  <c r="EH191" i="3" s="1"/>
  <c r="EH192" i="3"/>
  <c r="EL32" i="3"/>
  <c r="ET32" i="3" s="1"/>
  <c r="ET33" i="3"/>
  <c r="EL44" i="3"/>
  <c r="ET44" i="3" s="1"/>
  <c r="ET45" i="3"/>
  <c r="EL105" i="3"/>
  <c r="ET105" i="3" s="1"/>
  <c r="ET106" i="3"/>
  <c r="EL191" i="3"/>
  <c r="ET191" i="3" s="1"/>
  <c r="ET192" i="3"/>
  <c r="EX32" i="3"/>
  <c r="FF32" i="3" s="1"/>
  <c r="FF33" i="3"/>
  <c r="EX44" i="3"/>
  <c r="FF44" i="3" s="1"/>
  <c r="FF45" i="3"/>
  <c r="EX105" i="3"/>
  <c r="FF105" i="3" s="1"/>
  <c r="FF106" i="3"/>
  <c r="EX191" i="3"/>
  <c r="FF191" i="3" s="1"/>
  <c r="FF192" i="3"/>
  <c r="FJ32" i="3"/>
  <c r="FR32" i="3" s="1"/>
  <c r="FR33" i="3"/>
  <c r="FJ44" i="3"/>
  <c r="FR44" i="3" s="1"/>
  <c r="FR45" i="3"/>
  <c r="FJ105" i="3"/>
  <c r="FR105" i="3" s="1"/>
  <c r="FR106" i="3"/>
  <c r="FJ191" i="3"/>
  <c r="FR191" i="3" s="1"/>
  <c r="FR192" i="3"/>
  <c r="FV32" i="3"/>
  <c r="GD32" i="3" s="1"/>
  <c r="GD33" i="3"/>
  <c r="FV44" i="3"/>
  <c r="GD44" i="3" s="1"/>
  <c r="GD45" i="3"/>
  <c r="FV105" i="3"/>
  <c r="GD105" i="3" s="1"/>
  <c r="GD106" i="3"/>
  <c r="FV191" i="3"/>
  <c r="GD191" i="3" s="1"/>
  <c r="GD192" i="3"/>
  <c r="BF32" i="3"/>
  <c r="BN32" i="3" s="1"/>
  <c r="BN33" i="3"/>
  <c r="BF44" i="3"/>
  <c r="BN44" i="3" s="1"/>
  <c r="BN45" i="3"/>
  <c r="BF105" i="3"/>
  <c r="BN105" i="3" s="1"/>
  <c r="BN106" i="3"/>
  <c r="BG191" i="3"/>
  <c r="BO191" i="3" s="1"/>
  <c r="BO192" i="3"/>
  <c r="BS32" i="3"/>
  <c r="CA32" i="3" s="1"/>
  <c r="CA33" i="3"/>
  <c r="BS44" i="3"/>
  <c r="CA44" i="3" s="1"/>
  <c r="CA45" i="3"/>
  <c r="BS105" i="3"/>
  <c r="CA105" i="3" s="1"/>
  <c r="CA106" i="3"/>
  <c r="BS191" i="3"/>
  <c r="CA191" i="3" s="1"/>
  <c r="CA192" i="3"/>
  <c r="CE32" i="3"/>
  <c r="CM32" i="3" s="1"/>
  <c r="CM33" i="3"/>
  <c r="CE44" i="3"/>
  <c r="CM44" i="3" s="1"/>
  <c r="CM45" i="3"/>
  <c r="CE105" i="3"/>
  <c r="CM105" i="3" s="1"/>
  <c r="CM106" i="3"/>
  <c r="CE191" i="3"/>
  <c r="CM191" i="3" s="1"/>
  <c r="CM192" i="3"/>
  <c r="CQ32" i="3"/>
  <c r="CY32" i="3" s="1"/>
  <c r="CY33" i="3"/>
  <c r="CQ44" i="3"/>
  <c r="CY44" i="3" s="1"/>
  <c r="CY45" i="3"/>
  <c r="CQ105" i="3"/>
  <c r="CY105" i="3" s="1"/>
  <c r="CY106" i="3"/>
  <c r="CQ191" i="3"/>
  <c r="CY191" i="3" s="1"/>
  <c r="CY192" i="3"/>
  <c r="DC32" i="3"/>
  <c r="DK32" i="3" s="1"/>
  <c r="DK33" i="3"/>
  <c r="DC44" i="3"/>
  <c r="DK44" i="3" s="1"/>
  <c r="DK45" i="3"/>
  <c r="DC105" i="3"/>
  <c r="DK105" i="3" s="1"/>
  <c r="DK106" i="3"/>
  <c r="DC191" i="3"/>
  <c r="DK191" i="3" s="1"/>
  <c r="DK192" i="3"/>
  <c r="DO32" i="3"/>
  <c r="DW32" i="3" s="1"/>
  <c r="DW33" i="3"/>
  <c r="DO44" i="3"/>
  <c r="DW44" i="3" s="1"/>
  <c r="DW45" i="3"/>
  <c r="DO105" i="3"/>
  <c r="DW105" i="3" s="1"/>
  <c r="DW106" i="3"/>
  <c r="DO191" i="3"/>
  <c r="DW191" i="3" s="1"/>
  <c r="DW192" i="3"/>
  <c r="EA32" i="3"/>
  <c r="EI32" i="3" s="1"/>
  <c r="EI33" i="3"/>
  <c r="EA44" i="3"/>
  <c r="EI44" i="3" s="1"/>
  <c r="EI45" i="3"/>
  <c r="EA105" i="3"/>
  <c r="EI105" i="3" s="1"/>
  <c r="EI106" i="3"/>
  <c r="EA191" i="3"/>
  <c r="EI191" i="3" s="1"/>
  <c r="EI192" i="3"/>
  <c r="EM32" i="3"/>
  <c r="EU32" i="3" s="1"/>
  <c r="EU33" i="3"/>
  <c r="EM44" i="3"/>
  <c r="EU44" i="3" s="1"/>
  <c r="EU45" i="3"/>
  <c r="EM105" i="3"/>
  <c r="EU105" i="3" s="1"/>
  <c r="EU106" i="3"/>
  <c r="EM191" i="3"/>
  <c r="EU191" i="3" s="1"/>
  <c r="EU192" i="3"/>
  <c r="EY32" i="3"/>
  <c r="FG32" i="3" s="1"/>
  <c r="FG33" i="3"/>
  <c r="EY44" i="3"/>
  <c r="FG44" i="3" s="1"/>
  <c r="FG45" i="3"/>
  <c r="EY105" i="3"/>
  <c r="FG105" i="3" s="1"/>
  <c r="FG106" i="3"/>
  <c r="EY191" i="3"/>
  <c r="FG191" i="3" s="1"/>
  <c r="FG192" i="3"/>
  <c r="FK32" i="3"/>
  <c r="FS32" i="3" s="1"/>
  <c r="FS33" i="3"/>
  <c r="FK44" i="3"/>
  <c r="FS44" i="3" s="1"/>
  <c r="FS45" i="3"/>
  <c r="FK105" i="3"/>
  <c r="FS105" i="3" s="1"/>
  <c r="FS106" i="3"/>
  <c r="FK191" i="3"/>
  <c r="FS191" i="3" s="1"/>
  <c r="FS192" i="3"/>
  <c r="FW32" i="3"/>
  <c r="GE32" i="3" s="1"/>
  <c r="GE33" i="3"/>
  <c r="FW44" i="3"/>
  <c r="GE44" i="3" s="1"/>
  <c r="GE45" i="3"/>
  <c r="FW105" i="3"/>
  <c r="GE105" i="3" s="1"/>
  <c r="GE106" i="3"/>
  <c r="FW191" i="3"/>
  <c r="GE191" i="3" s="1"/>
  <c r="GE192" i="3"/>
  <c r="V40" i="3"/>
  <c r="AD40" i="3" s="1"/>
  <c r="AD41" i="3"/>
  <c r="V183" i="3"/>
  <c r="AD183" i="3" s="1"/>
  <c r="AD184" i="3"/>
  <c r="AH183" i="3"/>
  <c r="AP183" i="3" s="1"/>
  <c r="AP184" i="3"/>
  <c r="AT44" i="3"/>
  <c r="BB44" i="3" s="1"/>
  <c r="BB45" i="3"/>
  <c r="AT191" i="3"/>
  <c r="BB191" i="3" s="1"/>
  <c r="BB192" i="3"/>
  <c r="W183" i="3"/>
  <c r="AE183" i="3" s="1"/>
  <c r="AE184" i="3"/>
  <c r="AH44" i="3"/>
  <c r="AP44" i="3" s="1"/>
  <c r="AP45" i="3"/>
  <c r="AU32" i="3"/>
  <c r="BC32" i="3" s="1"/>
  <c r="BC33" i="3"/>
  <c r="BR28" i="3"/>
  <c r="BZ28" i="3" s="1"/>
  <c r="BZ29" i="3"/>
  <c r="BR40" i="3"/>
  <c r="BZ40" i="3" s="1"/>
  <c r="BZ41" i="3"/>
  <c r="BR183" i="3"/>
  <c r="BZ183" i="3" s="1"/>
  <c r="BZ184" i="3"/>
  <c r="CD28" i="3"/>
  <c r="CL28" i="3" s="1"/>
  <c r="CL29" i="3"/>
  <c r="CD40" i="3"/>
  <c r="CL40" i="3" s="1"/>
  <c r="CL41" i="3"/>
  <c r="CD183" i="3"/>
  <c r="CL183" i="3" s="1"/>
  <c r="CL184" i="3"/>
  <c r="CP28" i="3"/>
  <c r="CX28" i="3" s="1"/>
  <c r="CX29" i="3"/>
  <c r="CP40" i="3"/>
  <c r="CX40" i="3" s="1"/>
  <c r="CX41" i="3"/>
  <c r="CP183" i="3"/>
  <c r="CX183" i="3" s="1"/>
  <c r="CX184" i="3"/>
  <c r="DB28" i="3"/>
  <c r="DJ28" i="3" s="1"/>
  <c r="DJ29" i="3"/>
  <c r="DB40" i="3"/>
  <c r="DJ40" i="3" s="1"/>
  <c r="DJ41" i="3"/>
  <c r="DB183" i="3"/>
  <c r="DJ183" i="3" s="1"/>
  <c r="DJ184" i="3"/>
  <c r="DN28" i="3"/>
  <c r="DV28" i="3" s="1"/>
  <c r="DV29" i="3"/>
  <c r="DN40" i="3"/>
  <c r="DV40" i="3" s="1"/>
  <c r="DV41" i="3"/>
  <c r="DN183" i="3"/>
  <c r="DV183" i="3" s="1"/>
  <c r="DV184" i="3"/>
  <c r="DZ28" i="3"/>
  <c r="EH28" i="3" s="1"/>
  <c r="EH29" i="3"/>
  <c r="DZ40" i="3"/>
  <c r="EH40" i="3" s="1"/>
  <c r="EH41" i="3"/>
  <c r="DZ183" i="3"/>
  <c r="EH183" i="3" s="1"/>
  <c r="EH184" i="3"/>
  <c r="EL28" i="3"/>
  <c r="ET28" i="3" s="1"/>
  <c r="ET29" i="3"/>
  <c r="EL40" i="3"/>
  <c r="ET40" i="3" s="1"/>
  <c r="ET41" i="3"/>
  <c r="EL183" i="3"/>
  <c r="ET183" i="3" s="1"/>
  <c r="ET184" i="3"/>
  <c r="EX28" i="3"/>
  <c r="FF28" i="3" s="1"/>
  <c r="FF29" i="3"/>
  <c r="EX40" i="3"/>
  <c r="FF40" i="3" s="1"/>
  <c r="FF41" i="3"/>
  <c r="EX183" i="3"/>
  <c r="FF183" i="3" s="1"/>
  <c r="FF184" i="3"/>
  <c r="FJ28" i="3"/>
  <c r="FR28" i="3" s="1"/>
  <c r="FR29" i="3"/>
  <c r="FJ40" i="3"/>
  <c r="FR40" i="3" s="1"/>
  <c r="FR41" i="3"/>
  <c r="FJ183" i="3"/>
  <c r="FR183" i="3" s="1"/>
  <c r="FR184" i="3"/>
  <c r="FV28" i="3"/>
  <c r="GD28" i="3" s="1"/>
  <c r="GD29" i="3"/>
  <c r="FV40" i="3"/>
  <c r="GD40" i="3" s="1"/>
  <c r="GD41" i="3"/>
  <c r="FV183" i="3"/>
  <c r="GD183" i="3" s="1"/>
  <c r="GD184" i="3"/>
  <c r="J183" i="3"/>
  <c r="R183" i="3" s="1"/>
  <c r="R184" i="3"/>
  <c r="K105" i="3"/>
  <c r="S105" i="3" s="1"/>
  <c r="S106" i="3"/>
  <c r="K44" i="3"/>
  <c r="S44" i="3" s="1"/>
  <c r="S45" i="3"/>
  <c r="K32" i="3"/>
  <c r="S32" i="3" s="1"/>
  <c r="S33" i="3"/>
  <c r="K191" i="3"/>
  <c r="S191" i="3" s="1"/>
  <c r="S192" i="3"/>
  <c r="J105" i="3"/>
  <c r="R105" i="3" s="1"/>
  <c r="R106" i="3"/>
  <c r="J44" i="3"/>
  <c r="R44" i="3" s="1"/>
  <c r="R45" i="3"/>
  <c r="J32" i="3"/>
  <c r="J191" i="3"/>
  <c r="R191" i="3" s="1"/>
  <c r="R192" i="3"/>
  <c r="K40" i="3"/>
  <c r="S40" i="3" s="1"/>
  <c r="S41" i="3"/>
  <c r="K28" i="3"/>
  <c r="S28" i="3" s="1"/>
  <c r="S29" i="3"/>
  <c r="K183" i="3"/>
  <c r="S183" i="3" s="1"/>
  <c r="S184" i="3"/>
  <c r="J40" i="3"/>
  <c r="R40" i="3" s="1"/>
  <c r="R41" i="3"/>
  <c r="AT141" i="3"/>
  <c r="BB141" i="3" s="1"/>
  <c r="AT148" i="3"/>
  <c r="BB148" i="3" s="1"/>
  <c r="AT170" i="3"/>
  <c r="BB170" i="3" s="1"/>
  <c r="BF9" i="3"/>
  <c r="BN9" i="3" s="1"/>
  <c r="BF20" i="3"/>
  <c r="BN20" i="3" s="1"/>
  <c r="BF50" i="3"/>
  <c r="BN50" i="3" s="1"/>
  <c r="BF114" i="3"/>
  <c r="BN114" i="3" s="1"/>
  <c r="BF148" i="3"/>
  <c r="BN148" i="3" s="1"/>
  <c r="BF170" i="3"/>
  <c r="BN170" i="3" s="1"/>
  <c r="BR9" i="3"/>
  <c r="BZ9" i="3" s="1"/>
  <c r="BR20" i="3"/>
  <c r="BZ20" i="3" s="1"/>
  <c r="BR50" i="3"/>
  <c r="BZ50" i="3" s="1"/>
  <c r="BR114" i="3"/>
  <c r="BZ114" i="3" s="1"/>
  <c r="BR141" i="3"/>
  <c r="BZ141" i="3" s="1"/>
  <c r="BR148" i="3"/>
  <c r="BZ148" i="3" s="1"/>
  <c r="BR170" i="3"/>
  <c r="BZ170" i="3" s="1"/>
  <c r="CD9" i="3"/>
  <c r="CL9" i="3" s="1"/>
  <c r="CD20" i="3"/>
  <c r="CL20" i="3" s="1"/>
  <c r="CD50" i="3"/>
  <c r="CL50" i="3" s="1"/>
  <c r="V9" i="3"/>
  <c r="AD9" i="3" s="1"/>
  <c r="V20" i="3"/>
  <c r="AD20" i="3" s="1"/>
  <c r="V50" i="3"/>
  <c r="AD50" i="3" s="1"/>
  <c r="V141" i="3"/>
  <c r="AD141" i="3" s="1"/>
  <c r="V148" i="3"/>
  <c r="AD148" i="3" s="1"/>
  <c r="V170" i="3"/>
  <c r="AD170" i="3" s="1"/>
  <c r="AH9" i="3"/>
  <c r="AP9" i="3" s="1"/>
  <c r="AH20" i="3"/>
  <c r="AP20" i="3" s="1"/>
  <c r="AH114" i="3"/>
  <c r="AP114" i="3" s="1"/>
  <c r="AH141" i="3"/>
  <c r="AP141" i="3" s="1"/>
  <c r="AH148" i="3"/>
  <c r="AP148" i="3" s="1"/>
  <c r="AH170" i="3"/>
  <c r="AP170" i="3" s="1"/>
  <c r="AT9" i="3"/>
  <c r="BB9" i="3" s="1"/>
  <c r="AT20" i="3"/>
  <c r="BB20" i="3" s="1"/>
  <c r="AT50" i="3"/>
  <c r="BB50" i="3" s="1"/>
  <c r="AT114" i="3"/>
  <c r="BB114" i="3" s="1"/>
  <c r="FJ114" i="3"/>
  <c r="FR114" i="3" s="1"/>
  <c r="FJ141" i="3"/>
  <c r="FR141" i="3" s="1"/>
  <c r="FJ148" i="3"/>
  <c r="FR148" i="3" s="1"/>
  <c r="FJ170" i="3"/>
  <c r="FR170" i="3" s="1"/>
  <c r="FV9" i="3"/>
  <c r="GD9" i="3" s="1"/>
  <c r="FV141" i="3"/>
  <c r="GD141" i="3" s="1"/>
  <c r="FV148" i="3"/>
  <c r="GD148" i="3" s="1"/>
  <c r="FV170" i="3"/>
  <c r="GD170" i="3" s="1"/>
  <c r="DB65" i="3"/>
  <c r="DJ65" i="3" s="1"/>
  <c r="DB72" i="3"/>
  <c r="DJ72" i="3" s="1"/>
  <c r="DN65" i="3"/>
  <c r="DV65" i="3" s="1"/>
  <c r="DZ65" i="3"/>
  <c r="EH65" i="3" s="1"/>
  <c r="FV65" i="3"/>
  <c r="GD65" i="3" s="1"/>
  <c r="FV72" i="3"/>
  <c r="GD72" i="3" s="1"/>
  <c r="DC65" i="3"/>
  <c r="DK65" i="3" s="1"/>
  <c r="DC72" i="3"/>
  <c r="DK72" i="3" s="1"/>
  <c r="DC94" i="3"/>
  <c r="DK94" i="3" s="1"/>
  <c r="DC125" i="3"/>
  <c r="DK125" i="3" s="1"/>
  <c r="DO65" i="3"/>
  <c r="DW65" i="3" s="1"/>
  <c r="DO72" i="3"/>
  <c r="DW72" i="3" s="1"/>
  <c r="DO94" i="3"/>
  <c r="DW94" i="3" s="1"/>
  <c r="DO125" i="3"/>
  <c r="DW125" i="3" s="1"/>
  <c r="EA65" i="3"/>
  <c r="EI65" i="3" s="1"/>
  <c r="EA72" i="3"/>
  <c r="EI72" i="3" s="1"/>
  <c r="EA94" i="3"/>
  <c r="EI94" i="3" s="1"/>
  <c r="EA125" i="3"/>
  <c r="EI125" i="3" s="1"/>
  <c r="EM65" i="3"/>
  <c r="EU65" i="3" s="1"/>
  <c r="EM72" i="3"/>
  <c r="EU72" i="3" s="1"/>
  <c r="EM94" i="3"/>
  <c r="EU94" i="3" s="1"/>
  <c r="EY65" i="3"/>
  <c r="FG65" i="3" s="1"/>
  <c r="EY72" i="3"/>
  <c r="FG72" i="3" s="1"/>
  <c r="EY94" i="3"/>
  <c r="FG94" i="3" s="1"/>
  <c r="EY125" i="3"/>
  <c r="FG125" i="3" s="1"/>
  <c r="FK65" i="3"/>
  <c r="FS65" i="3" s="1"/>
  <c r="FK72" i="3"/>
  <c r="FS72" i="3" s="1"/>
  <c r="FK94" i="3"/>
  <c r="FS94" i="3" s="1"/>
  <c r="FK125" i="3"/>
  <c r="FS125" i="3" s="1"/>
  <c r="FW65" i="3"/>
  <c r="GE65" i="3" s="1"/>
  <c r="FW72" i="3"/>
  <c r="GE72" i="3" s="1"/>
  <c r="FW94" i="3"/>
  <c r="GE94" i="3" s="1"/>
  <c r="FW125" i="3"/>
  <c r="GE125" i="3" s="1"/>
  <c r="FV20" i="3"/>
  <c r="GD20" i="3" s="1"/>
  <c r="FV94" i="3"/>
  <c r="GD94" i="3" s="1"/>
  <c r="J94" i="3"/>
  <c r="R94" i="3" s="1"/>
  <c r="V114" i="3"/>
  <c r="AD114" i="3" s="1"/>
  <c r="J72" i="3"/>
  <c r="R72" i="3" s="1"/>
  <c r="J65" i="3"/>
  <c r="R65" i="3" s="1"/>
  <c r="AH50" i="3"/>
  <c r="AP50" i="3" s="1"/>
  <c r="CD114" i="3"/>
  <c r="CL114" i="3" s="1"/>
  <c r="CD141" i="3"/>
  <c r="CL141" i="3" s="1"/>
  <c r="CD148" i="3"/>
  <c r="CL148" i="3" s="1"/>
  <c r="CD170" i="3"/>
  <c r="CL170" i="3" s="1"/>
  <c r="CP9" i="3"/>
  <c r="CX9" i="3" s="1"/>
  <c r="CP20" i="3"/>
  <c r="CX20" i="3" s="1"/>
  <c r="CP50" i="3"/>
  <c r="CX50" i="3" s="1"/>
  <c r="CP114" i="3"/>
  <c r="CX114" i="3" s="1"/>
  <c r="CP141" i="3"/>
  <c r="CX141" i="3" s="1"/>
  <c r="CP148" i="3"/>
  <c r="CX148" i="3" s="1"/>
  <c r="CP170" i="3"/>
  <c r="CX170" i="3" s="1"/>
  <c r="DB9" i="3"/>
  <c r="DJ9" i="3" s="1"/>
  <c r="DB20" i="3"/>
  <c r="DJ20" i="3" s="1"/>
  <c r="DB50" i="3"/>
  <c r="DJ50" i="3" s="1"/>
  <c r="DB114" i="3"/>
  <c r="DJ114" i="3" s="1"/>
  <c r="DB141" i="3"/>
  <c r="DJ141" i="3" s="1"/>
  <c r="DB148" i="3"/>
  <c r="DJ148" i="3" s="1"/>
  <c r="DB170" i="3"/>
  <c r="DJ170" i="3" s="1"/>
  <c r="DN9" i="3"/>
  <c r="DV9" i="3" s="1"/>
  <c r="DN20" i="3"/>
  <c r="DV20" i="3" s="1"/>
  <c r="DN50" i="3"/>
  <c r="DV50" i="3" s="1"/>
  <c r="DN114" i="3"/>
  <c r="DV114" i="3" s="1"/>
  <c r="DN141" i="3"/>
  <c r="DV141" i="3" s="1"/>
  <c r="DN148" i="3"/>
  <c r="DV148" i="3" s="1"/>
  <c r="DN170" i="3"/>
  <c r="DV170" i="3" s="1"/>
  <c r="DZ9" i="3"/>
  <c r="EH9" i="3" s="1"/>
  <c r="DZ20" i="3"/>
  <c r="EH20" i="3" s="1"/>
  <c r="DZ50" i="3"/>
  <c r="EH50" i="3" s="1"/>
  <c r="DZ114" i="3"/>
  <c r="EH114" i="3" s="1"/>
  <c r="DZ141" i="3"/>
  <c r="EH141" i="3" s="1"/>
  <c r="DZ148" i="3"/>
  <c r="EH148" i="3" s="1"/>
  <c r="DZ170" i="3"/>
  <c r="EH170" i="3" s="1"/>
  <c r="EL9" i="3"/>
  <c r="ET9" i="3" s="1"/>
  <c r="EL20" i="3"/>
  <c r="ET20" i="3" s="1"/>
  <c r="EL50" i="3"/>
  <c r="ET50" i="3" s="1"/>
  <c r="EL114" i="3"/>
  <c r="ET114" i="3" s="1"/>
  <c r="EL141" i="3"/>
  <c r="ET141" i="3" s="1"/>
  <c r="EL148" i="3"/>
  <c r="ET148" i="3" s="1"/>
  <c r="EL170" i="3"/>
  <c r="ET170" i="3" s="1"/>
  <c r="EX9" i="3"/>
  <c r="FF9" i="3" s="1"/>
  <c r="EX20" i="3"/>
  <c r="FF20" i="3" s="1"/>
  <c r="EX50" i="3"/>
  <c r="FF50" i="3" s="1"/>
  <c r="EX114" i="3"/>
  <c r="FF114" i="3" s="1"/>
  <c r="EX141" i="3"/>
  <c r="FF141" i="3" s="1"/>
  <c r="EX148" i="3"/>
  <c r="FF148" i="3" s="1"/>
  <c r="EX170" i="3"/>
  <c r="FF170" i="3" s="1"/>
  <c r="FJ9" i="3"/>
  <c r="FR9" i="3" s="1"/>
  <c r="FJ20" i="3"/>
  <c r="FR20" i="3" s="1"/>
  <c r="FJ50" i="3"/>
  <c r="FR50" i="3" s="1"/>
  <c r="FV114" i="3"/>
  <c r="GD114" i="3" s="1"/>
  <c r="FV125" i="3"/>
  <c r="GD125" i="3" s="1"/>
  <c r="EM125" i="3"/>
  <c r="EU125" i="3" s="1"/>
  <c r="J125" i="3"/>
  <c r="R125" i="3" s="1"/>
  <c r="FV50" i="3"/>
  <c r="GD50" i="3" s="1"/>
  <c r="DZ72" i="3"/>
  <c r="EH72" i="3" s="1"/>
  <c r="EL65" i="3"/>
  <c r="ET65" i="3" s="1"/>
  <c r="EX65" i="3"/>
  <c r="FF65" i="3" s="1"/>
  <c r="EX72" i="3"/>
  <c r="FF72" i="3" s="1"/>
  <c r="EX94" i="3"/>
  <c r="FF94" i="3" s="1"/>
  <c r="EX125" i="3"/>
  <c r="FF125" i="3" s="1"/>
  <c r="BG94" i="3"/>
  <c r="BO94" i="3" s="1"/>
  <c r="BS72" i="3"/>
  <c r="CA72" i="3" s="1"/>
  <c r="CE65" i="3"/>
  <c r="CM65" i="3" s="1"/>
  <c r="CQ125" i="3"/>
  <c r="CY125" i="3" s="1"/>
  <c r="W65" i="3"/>
  <c r="AE65" i="3" s="1"/>
  <c r="AU65" i="3"/>
  <c r="BC65" i="3" s="1"/>
  <c r="BS94" i="3"/>
  <c r="CA94" i="3" s="1"/>
  <c r="BS125" i="3"/>
  <c r="CA125" i="3" s="1"/>
  <c r="CE94" i="3"/>
  <c r="CM94" i="3" s="1"/>
  <c r="CQ94" i="3"/>
  <c r="CY94" i="3" s="1"/>
  <c r="J9" i="3"/>
  <c r="R9" i="3" s="1"/>
  <c r="K170" i="3"/>
  <c r="S170" i="3" s="1"/>
  <c r="K148" i="3"/>
  <c r="S148" i="3" s="1"/>
  <c r="K141" i="3"/>
  <c r="S141" i="3" s="1"/>
  <c r="K114" i="3"/>
  <c r="S114" i="3" s="1"/>
  <c r="K50" i="3"/>
  <c r="S50" i="3" s="1"/>
  <c r="K20" i="3"/>
  <c r="S20" i="3" s="1"/>
  <c r="W72" i="3"/>
  <c r="AE72" i="3" s="1"/>
  <c r="AU72" i="3"/>
  <c r="BC72" i="3" s="1"/>
  <c r="AU125" i="3"/>
  <c r="BC125" i="3" s="1"/>
  <c r="BG72" i="3"/>
  <c r="BO72" i="3" s="1"/>
  <c r="BG125" i="3"/>
  <c r="BO125" i="3" s="1"/>
  <c r="CE72" i="3"/>
  <c r="CM72" i="3" s="1"/>
  <c r="CE125" i="3"/>
  <c r="CM125" i="3" s="1"/>
  <c r="CQ65" i="3"/>
  <c r="CY65" i="3" s="1"/>
  <c r="K9" i="3"/>
  <c r="S9" i="3" s="1"/>
  <c r="J170" i="3"/>
  <c r="R170" i="3" s="1"/>
  <c r="J148" i="3"/>
  <c r="R148" i="3" s="1"/>
  <c r="J20" i="3"/>
  <c r="R20" i="3" s="1"/>
  <c r="W20" i="3"/>
  <c r="AE20" i="3" s="1"/>
  <c r="W50" i="3"/>
  <c r="AE50" i="3" s="1"/>
  <c r="W114" i="3"/>
  <c r="AE114" i="3" s="1"/>
  <c r="W141" i="3"/>
  <c r="AE141" i="3" s="1"/>
  <c r="W148" i="3"/>
  <c r="AE148" i="3" s="1"/>
  <c r="W170" i="3"/>
  <c r="AE170" i="3" s="1"/>
  <c r="AI9" i="3"/>
  <c r="AQ9" i="3" s="1"/>
  <c r="AU9" i="3"/>
  <c r="BC9" i="3" s="1"/>
  <c r="AU20" i="3"/>
  <c r="BC20" i="3" s="1"/>
  <c r="AU50" i="3"/>
  <c r="BC50" i="3" s="1"/>
  <c r="AU114" i="3"/>
  <c r="BC114" i="3" s="1"/>
  <c r="AU141" i="3"/>
  <c r="BC141" i="3" s="1"/>
  <c r="AU148" i="3"/>
  <c r="BC148" i="3" s="1"/>
  <c r="AU170" i="3"/>
  <c r="BC170" i="3" s="1"/>
  <c r="BG9" i="3"/>
  <c r="BO9" i="3" s="1"/>
  <c r="BG20" i="3"/>
  <c r="BO20" i="3" s="1"/>
  <c r="BG50" i="3"/>
  <c r="BO50" i="3" s="1"/>
  <c r="BG114" i="3"/>
  <c r="BO114" i="3" s="1"/>
  <c r="BG141" i="3"/>
  <c r="BO141" i="3" s="1"/>
  <c r="BG148" i="3"/>
  <c r="BO148" i="3" s="1"/>
  <c r="BG170" i="3"/>
  <c r="BO170" i="3" s="1"/>
  <c r="BS9" i="3"/>
  <c r="CA9" i="3" s="1"/>
  <c r="BS20" i="3"/>
  <c r="CA20" i="3" s="1"/>
  <c r="BS50" i="3"/>
  <c r="CA50" i="3" s="1"/>
  <c r="BS114" i="3"/>
  <c r="CA114" i="3" s="1"/>
  <c r="BS141" i="3"/>
  <c r="CA141" i="3" s="1"/>
  <c r="BS148" i="3"/>
  <c r="CA148" i="3" s="1"/>
  <c r="BS170" i="3"/>
  <c r="CA170" i="3" s="1"/>
  <c r="CE9" i="3"/>
  <c r="CM9" i="3" s="1"/>
  <c r="CE20" i="3"/>
  <c r="CM20" i="3" s="1"/>
  <c r="CE50" i="3"/>
  <c r="CM50" i="3" s="1"/>
  <c r="CE114" i="3"/>
  <c r="CM114" i="3" s="1"/>
  <c r="CE141" i="3"/>
  <c r="CM141" i="3" s="1"/>
  <c r="CE148" i="3"/>
  <c r="CM148" i="3" s="1"/>
  <c r="CE170" i="3"/>
  <c r="CM170" i="3" s="1"/>
  <c r="CQ9" i="3"/>
  <c r="CY9" i="3" s="1"/>
  <c r="CQ20" i="3"/>
  <c r="CY20" i="3" s="1"/>
  <c r="CQ50" i="3"/>
  <c r="CY50" i="3" s="1"/>
  <c r="CQ114" i="3"/>
  <c r="CY114" i="3" s="1"/>
  <c r="CQ141" i="3"/>
  <c r="CY141" i="3" s="1"/>
  <c r="CQ148" i="3"/>
  <c r="CY148" i="3" s="1"/>
  <c r="CQ170" i="3"/>
  <c r="CY170" i="3" s="1"/>
  <c r="DC9" i="3"/>
  <c r="DK9" i="3" s="1"/>
  <c r="DC20" i="3"/>
  <c r="DK20" i="3" s="1"/>
  <c r="DC50" i="3"/>
  <c r="DK50" i="3" s="1"/>
  <c r="DC114" i="3"/>
  <c r="DK114" i="3" s="1"/>
  <c r="DC141" i="3"/>
  <c r="DK141" i="3" s="1"/>
  <c r="DC148" i="3"/>
  <c r="DK148" i="3" s="1"/>
  <c r="DC170" i="3"/>
  <c r="DK170" i="3" s="1"/>
  <c r="DO9" i="3"/>
  <c r="DW9" i="3" s="1"/>
  <c r="DO20" i="3"/>
  <c r="DW20" i="3" s="1"/>
  <c r="DO50" i="3"/>
  <c r="DW50" i="3" s="1"/>
  <c r="DO114" i="3"/>
  <c r="DW114" i="3" s="1"/>
  <c r="DO141" i="3"/>
  <c r="DW141" i="3" s="1"/>
  <c r="DO148" i="3"/>
  <c r="DW148" i="3" s="1"/>
  <c r="DO170" i="3"/>
  <c r="DW170" i="3" s="1"/>
  <c r="EA9" i="3"/>
  <c r="EI9" i="3" s="1"/>
  <c r="EA20" i="3"/>
  <c r="EI20" i="3" s="1"/>
  <c r="EA50" i="3"/>
  <c r="EI50" i="3" s="1"/>
  <c r="EA114" i="3"/>
  <c r="EI114" i="3" s="1"/>
  <c r="EA141" i="3"/>
  <c r="EI141" i="3" s="1"/>
  <c r="EA148" i="3"/>
  <c r="EI148" i="3" s="1"/>
  <c r="EA170" i="3"/>
  <c r="EI170" i="3" s="1"/>
  <c r="EM9" i="3"/>
  <c r="EU9" i="3" s="1"/>
  <c r="EM20" i="3"/>
  <c r="EU20" i="3" s="1"/>
  <c r="EM50" i="3"/>
  <c r="EU50" i="3" s="1"/>
  <c r="EM114" i="3"/>
  <c r="EU114" i="3" s="1"/>
  <c r="EM141" i="3"/>
  <c r="EU141" i="3" s="1"/>
  <c r="EM148" i="3"/>
  <c r="EU148" i="3" s="1"/>
  <c r="EM170" i="3"/>
  <c r="EU170" i="3" s="1"/>
  <c r="EY9" i="3"/>
  <c r="FG9" i="3" s="1"/>
  <c r="EY20" i="3"/>
  <c r="FG20" i="3" s="1"/>
  <c r="EY50" i="3"/>
  <c r="FG50" i="3" s="1"/>
  <c r="EY114" i="3"/>
  <c r="FG114" i="3" s="1"/>
  <c r="EY141" i="3"/>
  <c r="FG141" i="3" s="1"/>
  <c r="EY148" i="3"/>
  <c r="FG148" i="3" s="1"/>
  <c r="EY170" i="3"/>
  <c r="FG170" i="3" s="1"/>
  <c r="FK9" i="3"/>
  <c r="FS9" i="3" s="1"/>
  <c r="FK20" i="3"/>
  <c r="FS20" i="3" s="1"/>
  <c r="FK50" i="3"/>
  <c r="FS50" i="3" s="1"/>
  <c r="FK114" i="3"/>
  <c r="FS114" i="3" s="1"/>
  <c r="FK141" i="3"/>
  <c r="FS141" i="3" s="1"/>
  <c r="FK148" i="3"/>
  <c r="FS148" i="3" s="1"/>
  <c r="FK170" i="3"/>
  <c r="FS170" i="3" s="1"/>
  <c r="FW9" i="3"/>
  <c r="GE9" i="3" s="1"/>
  <c r="FW20" i="3"/>
  <c r="GE20" i="3" s="1"/>
  <c r="FW50" i="3"/>
  <c r="GE50" i="3" s="1"/>
  <c r="FW114" i="3"/>
  <c r="GE114" i="3" s="1"/>
  <c r="FW141" i="3"/>
  <c r="GE141" i="3" s="1"/>
  <c r="FW148" i="3"/>
  <c r="GE148" i="3" s="1"/>
  <c r="FW170" i="3"/>
  <c r="GE170" i="3" s="1"/>
  <c r="W94" i="3"/>
  <c r="AE94" i="3" s="1"/>
  <c r="W125" i="3"/>
  <c r="AE125" i="3" s="1"/>
  <c r="AU94" i="3"/>
  <c r="BC94" i="3" s="1"/>
  <c r="BG65" i="3"/>
  <c r="BO65" i="3" s="1"/>
  <c r="BS65" i="3"/>
  <c r="CA65" i="3" s="1"/>
  <c r="CQ72" i="3"/>
  <c r="CY72" i="3" s="1"/>
  <c r="J141" i="3"/>
  <c r="R141" i="3" s="1"/>
  <c r="J114" i="3"/>
  <c r="R114" i="3" s="1"/>
  <c r="J50" i="3"/>
  <c r="R50" i="3" s="1"/>
  <c r="W9" i="3"/>
  <c r="AE9" i="3" s="1"/>
  <c r="K125" i="3"/>
  <c r="S125" i="3" s="1"/>
  <c r="K94" i="3"/>
  <c r="S94" i="3" s="1"/>
  <c r="K72" i="3"/>
  <c r="S72" i="3" s="1"/>
  <c r="K65" i="3"/>
  <c r="S65" i="3" s="1"/>
  <c r="V65" i="3"/>
  <c r="AD65" i="3" s="1"/>
  <c r="V72" i="3"/>
  <c r="AD72" i="3" s="1"/>
  <c r="V94" i="3"/>
  <c r="AD94" i="3" s="1"/>
  <c r="V125" i="3"/>
  <c r="AD125" i="3" s="1"/>
  <c r="AH65" i="3"/>
  <c r="AP65" i="3" s="1"/>
  <c r="AH72" i="3"/>
  <c r="AP72" i="3" s="1"/>
  <c r="AH94" i="3"/>
  <c r="AP94" i="3" s="1"/>
  <c r="AH125" i="3"/>
  <c r="AP125" i="3" s="1"/>
  <c r="AT65" i="3"/>
  <c r="BB65" i="3" s="1"/>
  <c r="AT72" i="3"/>
  <c r="BB72" i="3" s="1"/>
  <c r="AT94" i="3"/>
  <c r="BB94" i="3" s="1"/>
  <c r="AT125" i="3"/>
  <c r="BB125" i="3" s="1"/>
  <c r="BF65" i="3"/>
  <c r="BN65" i="3" s="1"/>
  <c r="BF72" i="3"/>
  <c r="BN72" i="3" s="1"/>
  <c r="BF94" i="3"/>
  <c r="BN94" i="3" s="1"/>
  <c r="BF125" i="3"/>
  <c r="BN125" i="3" s="1"/>
  <c r="BR65" i="3"/>
  <c r="BZ65" i="3" s="1"/>
  <c r="BR72" i="3"/>
  <c r="BZ72" i="3" s="1"/>
  <c r="BR94" i="3"/>
  <c r="BZ94" i="3" s="1"/>
  <c r="BR125" i="3"/>
  <c r="BZ125" i="3" s="1"/>
  <c r="CD65" i="3"/>
  <c r="CL65" i="3" s="1"/>
  <c r="CD72" i="3"/>
  <c r="CL72" i="3" s="1"/>
  <c r="CD94" i="3"/>
  <c r="CL94" i="3" s="1"/>
  <c r="CD125" i="3"/>
  <c r="CL125" i="3" s="1"/>
  <c r="CP65" i="3"/>
  <c r="CX65" i="3" s="1"/>
  <c r="CP72" i="3"/>
  <c r="CX72" i="3" s="1"/>
  <c r="CP94" i="3"/>
  <c r="CX94" i="3" s="1"/>
  <c r="CP125" i="3"/>
  <c r="CX125" i="3" s="1"/>
  <c r="DB94" i="3"/>
  <c r="DJ94" i="3" s="1"/>
  <c r="DB125" i="3"/>
  <c r="DJ125" i="3" s="1"/>
  <c r="DN72" i="3"/>
  <c r="DV72" i="3" s="1"/>
  <c r="DN94" i="3"/>
  <c r="DV94" i="3" s="1"/>
  <c r="DN125" i="3"/>
  <c r="DV125" i="3" s="1"/>
  <c r="DZ94" i="3"/>
  <c r="EH94" i="3" s="1"/>
  <c r="DZ125" i="3"/>
  <c r="EH125" i="3" s="1"/>
  <c r="EL72" i="3"/>
  <c r="ET72" i="3" s="1"/>
  <c r="EL94" i="3"/>
  <c r="ET94" i="3" s="1"/>
  <c r="EL125" i="3"/>
  <c r="ET125" i="3" s="1"/>
  <c r="FJ65" i="3"/>
  <c r="FR65" i="3" s="1"/>
  <c r="FJ72" i="3"/>
  <c r="FR72" i="3" s="1"/>
  <c r="FJ94" i="3"/>
  <c r="FR94" i="3" s="1"/>
  <c r="FJ125" i="3"/>
  <c r="FR125" i="3" s="1"/>
  <c r="R10" i="3"/>
  <c r="S10" i="3"/>
  <c r="GF192" i="3"/>
  <c r="GH192" i="3" s="1"/>
  <c r="GF184" i="3"/>
  <c r="GH184" i="3" s="1"/>
  <c r="GF180" i="3"/>
  <c r="GF171" i="3"/>
  <c r="GF166" i="3"/>
  <c r="GF162" i="3"/>
  <c r="GF159" i="3"/>
  <c r="GF149" i="3"/>
  <c r="GF145" i="3"/>
  <c r="GF142" i="3"/>
  <c r="GF138" i="3"/>
  <c r="GF135" i="3"/>
  <c r="GF132" i="3"/>
  <c r="GF129" i="3"/>
  <c r="GF126" i="3"/>
  <c r="GF122" i="3"/>
  <c r="GF118" i="3"/>
  <c r="GF115" i="3"/>
  <c r="GF106" i="3"/>
  <c r="GH106" i="3" s="1"/>
  <c r="GF99" i="3"/>
  <c r="GF95" i="3"/>
  <c r="GF91" i="3"/>
  <c r="GF73" i="3"/>
  <c r="GF69" i="3"/>
  <c r="GF66" i="3"/>
  <c r="GF62" i="3"/>
  <c r="GF59" i="3"/>
  <c r="GF51" i="3"/>
  <c r="GF45" i="3"/>
  <c r="GH45" i="3" s="1"/>
  <c r="GF41" i="3"/>
  <c r="GH41" i="3" s="1"/>
  <c r="GF33" i="3"/>
  <c r="GH33" i="3" s="1"/>
  <c r="GF29" i="3"/>
  <c r="GH29" i="3" s="1"/>
  <c r="GF25" i="3"/>
  <c r="GF21" i="3"/>
  <c r="GF17" i="3"/>
  <c r="GG10" i="3"/>
  <c r="GI10" i="3" s="1"/>
  <c r="K20" i="6" s="1"/>
  <c r="GF10" i="3"/>
  <c r="H24" i="6" l="1"/>
  <c r="GH25" i="3"/>
  <c r="GP25" i="3" s="1"/>
  <c r="R24" i="6" s="1"/>
  <c r="H44" i="6"/>
  <c r="GH95" i="3"/>
  <c r="J44" i="6" s="1"/>
  <c r="H55" i="6"/>
  <c r="GH132" i="3"/>
  <c r="GP132" i="3" s="1"/>
  <c r="R55" i="6" s="1"/>
  <c r="H65" i="6"/>
  <c r="GH166" i="3"/>
  <c r="H39" i="6"/>
  <c r="GH69" i="3"/>
  <c r="J39" i="6" s="1"/>
  <c r="H51" i="6"/>
  <c r="GH122" i="3"/>
  <c r="GP122" i="3" s="1"/>
  <c r="R51" i="6" s="1"/>
  <c r="H56" i="6"/>
  <c r="GH135" i="3"/>
  <c r="GP135" i="3" s="1"/>
  <c r="R56" i="6" s="1"/>
  <c r="H67" i="6"/>
  <c r="GH171" i="3"/>
  <c r="J67" i="6" s="1"/>
  <c r="H21" i="6"/>
  <c r="GH17" i="3"/>
  <c r="J21" i="6" s="1"/>
  <c r="H35" i="6"/>
  <c r="GH59" i="3"/>
  <c r="GP59" i="3" s="1"/>
  <c r="R35" i="6" s="1"/>
  <c r="H41" i="6"/>
  <c r="GH73" i="3"/>
  <c r="J41" i="6" s="1"/>
  <c r="H53" i="6"/>
  <c r="GH126" i="3"/>
  <c r="J53" i="6" s="1"/>
  <c r="H57" i="6"/>
  <c r="GH138" i="3"/>
  <c r="J57" i="6" s="1"/>
  <c r="H63" i="6"/>
  <c r="GH159" i="3"/>
  <c r="GP159" i="3" s="1"/>
  <c r="R63" i="6" s="1"/>
  <c r="H68" i="6"/>
  <c r="GH180" i="3"/>
  <c r="J68" i="6" s="1"/>
  <c r="H23" i="6"/>
  <c r="GH21" i="3"/>
  <c r="J23" i="6" s="1"/>
  <c r="H36" i="6"/>
  <c r="GH62" i="3"/>
  <c r="J36" i="6" s="1"/>
  <c r="H42" i="6"/>
  <c r="GH91" i="3"/>
  <c r="J42" i="6" s="1"/>
  <c r="H49" i="6"/>
  <c r="GH115" i="3"/>
  <c r="J49" i="6" s="1"/>
  <c r="H54" i="6"/>
  <c r="GH129" i="3"/>
  <c r="J54" i="6" s="1"/>
  <c r="H59" i="6"/>
  <c r="GH142" i="3"/>
  <c r="J59" i="6" s="1"/>
  <c r="H64" i="6"/>
  <c r="GH162" i="3"/>
  <c r="GP162" i="3" s="1"/>
  <c r="R64" i="6" s="1"/>
  <c r="H60" i="6"/>
  <c r="GH145" i="3"/>
  <c r="J60" i="6" s="1"/>
  <c r="H20" i="6"/>
  <c r="GH10" i="3"/>
  <c r="J20" i="6" s="1"/>
  <c r="H38" i="6"/>
  <c r="GH66" i="3"/>
  <c r="J38" i="6" s="1"/>
  <c r="H50" i="6"/>
  <c r="GH118" i="3"/>
  <c r="J50" i="6" s="1"/>
  <c r="H34" i="6"/>
  <c r="GH51" i="3"/>
  <c r="J34" i="6" s="1"/>
  <c r="H45" i="6"/>
  <c r="GH99" i="3"/>
  <c r="GP99" i="3" s="1"/>
  <c r="R45" i="6" s="1"/>
  <c r="H62" i="6"/>
  <c r="GH149" i="3"/>
  <c r="J62" i="6" s="1"/>
  <c r="GF28" i="3"/>
  <c r="H26" i="6"/>
  <c r="GF40" i="3"/>
  <c r="H30" i="6"/>
  <c r="GF183" i="3"/>
  <c r="H70" i="6"/>
  <c r="J32" i="6"/>
  <c r="J70" i="6"/>
  <c r="GQ17" i="3"/>
  <c r="S21" i="6" s="1"/>
  <c r="K21" i="6"/>
  <c r="GF191" i="3"/>
  <c r="H72" i="6"/>
  <c r="J30" i="6"/>
  <c r="J47" i="6"/>
  <c r="GG9" i="3"/>
  <c r="I20" i="6"/>
  <c r="J72" i="6"/>
  <c r="GF44" i="3"/>
  <c r="H32" i="6"/>
  <c r="GF32" i="3"/>
  <c r="H28" i="6"/>
  <c r="GF105" i="3"/>
  <c r="H47" i="6"/>
  <c r="J26" i="6"/>
  <c r="J28" i="6"/>
  <c r="GN195" i="3"/>
  <c r="P61" i="6"/>
  <c r="GF170" i="3"/>
  <c r="GF20" i="3"/>
  <c r="GF141" i="3"/>
  <c r="GF114" i="3"/>
  <c r="GF9" i="3"/>
  <c r="GF65" i="3"/>
  <c r="GF94" i="3"/>
  <c r="GF50" i="3"/>
  <c r="GF148" i="3"/>
  <c r="GF72" i="3"/>
  <c r="GF125" i="3"/>
  <c r="GQ10" i="3"/>
  <c r="GP45" i="3"/>
  <c r="GP184" i="3"/>
  <c r="GP106" i="3"/>
  <c r="GP192" i="3"/>
  <c r="GP41" i="3"/>
  <c r="GP29" i="3"/>
  <c r="GP33" i="3"/>
  <c r="FV195" i="3"/>
  <c r="DB195" i="3"/>
  <c r="EX195" i="3"/>
  <c r="DZ195" i="3"/>
  <c r="EL195" i="3"/>
  <c r="FJ195" i="3"/>
  <c r="DN195" i="3"/>
  <c r="CP195" i="3"/>
  <c r="CD195" i="3"/>
  <c r="BR195" i="3"/>
  <c r="F8" i="7" s="1"/>
  <c r="N8" i="7" s="1"/>
  <c r="BF195" i="3"/>
  <c r="AT195" i="3"/>
  <c r="AH195" i="3"/>
  <c r="V195" i="3"/>
  <c r="EM195" i="3"/>
  <c r="CQ195" i="3"/>
  <c r="AU195" i="3"/>
  <c r="W195" i="3"/>
  <c r="EY195" i="3"/>
  <c r="DC195" i="3"/>
  <c r="BG195" i="3"/>
  <c r="K195" i="3"/>
  <c r="FK195" i="3"/>
  <c r="DO195" i="3"/>
  <c r="BS195" i="3"/>
  <c r="G8" i="7" s="1"/>
  <c r="O8" i="7" s="1"/>
  <c r="FW195" i="3"/>
  <c r="EA195" i="3"/>
  <c r="CE195" i="3"/>
  <c r="J195" i="3"/>
  <c r="F3" i="7" s="1"/>
  <c r="AK44" i="1"/>
  <c r="AI44" i="1"/>
  <c r="AG44" i="1"/>
  <c r="AE44" i="1"/>
  <c r="AC44" i="1"/>
  <c r="AA44" i="1"/>
  <c r="AA47" i="1" s="1"/>
  <c r="Y44" i="1"/>
  <c r="W44" i="1"/>
  <c r="S44" i="1"/>
  <c r="Q44" i="1"/>
  <c r="O44" i="1"/>
  <c r="I44" i="1"/>
  <c r="H199" i="3" s="1"/>
  <c r="AM43" i="1"/>
  <c r="G43" i="1"/>
  <c r="F43" i="1" s="1"/>
  <c r="AM42" i="1"/>
  <c r="G42" i="1"/>
  <c r="F42" i="1" s="1"/>
  <c r="AD42" i="1" s="1"/>
  <c r="AM41" i="1"/>
  <c r="G41" i="1"/>
  <c r="F41" i="1" s="1"/>
  <c r="AM40" i="1"/>
  <c r="G40" i="1"/>
  <c r="F40" i="1" s="1"/>
  <c r="AM39" i="1"/>
  <c r="G39" i="1"/>
  <c r="F39" i="1" s="1"/>
  <c r="J39" i="1" s="1"/>
  <c r="AM38" i="1"/>
  <c r="G38" i="1"/>
  <c r="F38" i="1" s="1"/>
  <c r="G37" i="1"/>
  <c r="F37" i="1" s="1"/>
  <c r="AM36" i="1"/>
  <c r="J36" i="1"/>
  <c r="G36" i="1"/>
  <c r="F36" i="1" s="1"/>
  <c r="AM35" i="1"/>
  <c r="G35" i="1"/>
  <c r="F35" i="1" s="1"/>
  <c r="AM34" i="1"/>
  <c r="AL34" i="1"/>
  <c r="T34" i="1"/>
  <c r="J34" i="1"/>
  <c r="G34" i="1"/>
  <c r="F34" i="1" s="1"/>
  <c r="AM33" i="1"/>
  <c r="G33" i="1"/>
  <c r="F33" i="1" s="1"/>
  <c r="AM32" i="1"/>
  <c r="T32" i="1"/>
  <c r="G32" i="1"/>
  <c r="F32" i="1" s="1"/>
  <c r="AM31" i="1"/>
  <c r="G31" i="1"/>
  <c r="F31" i="1" s="1"/>
  <c r="AM30" i="1"/>
  <c r="V30" i="1"/>
  <c r="G30" i="1"/>
  <c r="F30" i="1" s="1"/>
  <c r="AM29" i="1"/>
  <c r="V29" i="1"/>
  <c r="G29" i="1"/>
  <c r="F29" i="1" s="1"/>
  <c r="R29" i="1" s="1"/>
  <c r="AM28" i="1"/>
  <c r="J28" i="1"/>
  <c r="G28" i="1"/>
  <c r="F28" i="1" s="1"/>
  <c r="AM27" i="1"/>
  <c r="V27" i="1"/>
  <c r="G27" i="1"/>
  <c r="F27" i="1" s="1"/>
  <c r="AM26" i="1"/>
  <c r="G26" i="1"/>
  <c r="F26" i="1" s="1"/>
  <c r="AM25" i="1"/>
  <c r="AF25" i="1"/>
  <c r="V25" i="1"/>
  <c r="J25" i="1"/>
  <c r="N25" i="1"/>
  <c r="AG106" i="3" s="1"/>
  <c r="G25" i="1"/>
  <c r="F25" i="1" s="1"/>
  <c r="Z24" i="1"/>
  <c r="U24" i="1"/>
  <c r="AM24" i="1" s="1"/>
  <c r="L24" i="1"/>
  <c r="AF24" i="1"/>
  <c r="G24" i="1"/>
  <c r="F24" i="1" s="1"/>
  <c r="AM23" i="1"/>
  <c r="G23" i="1"/>
  <c r="F23" i="1" s="1"/>
  <c r="AM22" i="1"/>
  <c r="AF22" i="1"/>
  <c r="R22" i="1"/>
  <c r="N22" i="1"/>
  <c r="AG91" i="3" s="1"/>
  <c r="J22" i="1"/>
  <c r="V22" i="1"/>
  <c r="G22" i="1"/>
  <c r="F22" i="1" s="1"/>
  <c r="AM21" i="1"/>
  <c r="G21" i="1"/>
  <c r="F21" i="1" s="1"/>
  <c r="AM20" i="1"/>
  <c r="G20" i="1"/>
  <c r="F20" i="1" s="1"/>
  <c r="AM19" i="1"/>
  <c r="G19" i="1"/>
  <c r="F19" i="1" s="1"/>
  <c r="AM18" i="1"/>
  <c r="G18" i="1"/>
  <c r="F18" i="1" s="1"/>
  <c r="AM17" i="1"/>
  <c r="AD17" i="1"/>
  <c r="L17" i="1"/>
  <c r="R17" i="1"/>
  <c r="G17" i="1"/>
  <c r="F17" i="1" s="1"/>
  <c r="AM16" i="1"/>
  <c r="R16" i="1"/>
  <c r="G16" i="1"/>
  <c r="F16" i="1" s="1"/>
  <c r="AM15" i="1"/>
  <c r="R15" i="1"/>
  <c r="N15" i="1"/>
  <c r="AG45" i="3" s="1"/>
  <c r="G15" i="1"/>
  <c r="F15" i="1" s="1"/>
  <c r="AM14" i="1"/>
  <c r="G14" i="1"/>
  <c r="F14" i="1" s="1"/>
  <c r="AM13" i="1"/>
  <c r="G13" i="1"/>
  <c r="F13" i="1" s="1"/>
  <c r="AM12" i="1"/>
  <c r="G12" i="1"/>
  <c r="F12" i="1" s="1"/>
  <c r="AD12" i="1" s="1"/>
  <c r="AM11" i="1"/>
  <c r="G11" i="1"/>
  <c r="F11" i="1" s="1"/>
  <c r="AM10" i="1"/>
  <c r="G10" i="1"/>
  <c r="F10" i="1" s="1"/>
  <c r="AM9" i="1"/>
  <c r="AF9" i="1"/>
  <c r="G9" i="1"/>
  <c r="F9" i="1" s="1"/>
  <c r="AM8" i="1"/>
  <c r="G8" i="1"/>
  <c r="F8" i="1" s="1"/>
  <c r="FS195" i="3" l="1"/>
  <c r="G16" i="7"/>
  <c r="O16" i="7" s="1"/>
  <c r="CM195" i="3"/>
  <c r="G9" i="7"/>
  <c r="O9" i="7" s="1"/>
  <c r="DW195" i="3"/>
  <c r="G12" i="7"/>
  <c r="O12" i="7" s="1"/>
  <c r="DK195" i="3"/>
  <c r="G11" i="7"/>
  <c r="O11" i="7" s="1"/>
  <c r="CY195" i="3"/>
  <c r="G10" i="7"/>
  <c r="O10" i="7" s="1"/>
  <c r="BB195" i="3"/>
  <c r="F6" i="7"/>
  <c r="N6" i="7" s="1"/>
  <c r="CX195" i="3"/>
  <c r="F10" i="7"/>
  <c r="N10" i="7" s="1"/>
  <c r="EH195" i="3"/>
  <c r="F13" i="7"/>
  <c r="N13" i="7" s="1"/>
  <c r="P73" i="6"/>
  <c r="L19" i="7"/>
  <c r="FG195" i="3"/>
  <c r="G15" i="7"/>
  <c r="O15" i="7" s="1"/>
  <c r="DV195" i="3"/>
  <c r="F12" i="7"/>
  <c r="N12" i="7" s="1"/>
  <c r="FF195" i="3"/>
  <c r="F15" i="7"/>
  <c r="N15" i="7" s="1"/>
  <c r="EU195" i="3"/>
  <c r="G14" i="7"/>
  <c r="O14" i="7" s="1"/>
  <c r="GE195" i="3"/>
  <c r="G17" i="7"/>
  <c r="O17" i="7" s="1"/>
  <c r="S195" i="3"/>
  <c r="G3" i="7"/>
  <c r="AE195" i="3"/>
  <c r="G4" i="7"/>
  <c r="O4" i="7" s="1"/>
  <c r="AD195" i="3"/>
  <c r="F4" i="7"/>
  <c r="N4" i="7" s="1"/>
  <c r="FR195" i="3"/>
  <c r="F16" i="7"/>
  <c r="N16" i="7" s="1"/>
  <c r="DJ195" i="3"/>
  <c r="F11" i="7"/>
  <c r="N11" i="7" s="1"/>
  <c r="EI195" i="3"/>
  <c r="G13" i="7"/>
  <c r="O13" i="7" s="1"/>
  <c r="BN195" i="3"/>
  <c r="F7" i="7"/>
  <c r="N7" i="7" s="1"/>
  <c r="BO195" i="3"/>
  <c r="G7" i="7"/>
  <c r="O7" i="7" s="1"/>
  <c r="BC195" i="3"/>
  <c r="G6" i="7"/>
  <c r="O6" i="7" s="1"/>
  <c r="AP195" i="3"/>
  <c r="F5" i="7"/>
  <c r="N5" i="7" s="1"/>
  <c r="CL195" i="3"/>
  <c r="F9" i="7"/>
  <c r="N9" i="7" s="1"/>
  <c r="ET195" i="3"/>
  <c r="F14" i="7"/>
  <c r="N14" i="7" s="1"/>
  <c r="GD195" i="3"/>
  <c r="F17" i="7"/>
  <c r="N17" i="7" s="1"/>
  <c r="GP138" i="3"/>
  <c r="R57" i="6" s="1"/>
  <c r="J24" i="6"/>
  <c r="GP180" i="3"/>
  <c r="R68" i="6" s="1"/>
  <c r="J56" i="6"/>
  <c r="GP17" i="3"/>
  <c r="R21" i="6" s="1"/>
  <c r="GP21" i="3"/>
  <c r="R23" i="6" s="1"/>
  <c r="J64" i="6"/>
  <c r="GP118" i="3"/>
  <c r="R50" i="6" s="1"/>
  <c r="GP91" i="3"/>
  <c r="R42" i="6" s="1"/>
  <c r="GP129" i="3"/>
  <c r="R54" i="6" s="1"/>
  <c r="GP95" i="3"/>
  <c r="R44" i="6" s="1"/>
  <c r="GP171" i="3"/>
  <c r="R67" i="6" s="1"/>
  <c r="GP126" i="3"/>
  <c r="J63" i="6"/>
  <c r="J51" i="6"/>
  <c r="J45" i="6"/>
  <c r="GP10" i="3"/>
  <c r="R20" i="6" s="1"/>
  <c r="J35" i="6"/>
  <c r="GP149" i="3"/>
  <c r="R62" i="6" s="1"/>
  <c r="J55" i="6"/>
  <c r="GP51" i="3"/>
  <c r="R34" i="6" s="1"/>
  <c r="GP62" i="3"/>
  <c r="R36" i="6" s="1"/>
  <c r="GP73" i="3"/>
  <c r="R41" i="6" s="1"/>
  <c r="GP69" i="3"/>
  <c r="R39" i="6" s="1"/>
  <c r="GP145" i="3"/>
  <c r="R60" i="6" s="1"/>
  <c r="GP115" i="3"/>
  <c r="GP66" i="3"/>
  <c r="R38" i="6" s="1"/>
  <c r="GP142" i="3"/>
  <c r="R59" i="6" s="1"/>
  <c r="H48" i="6"/>
  <c r="GH114" i="3"/>
  <c r="J48" i="6" s="1"/>
  <c r="J65" i="6"/>
  <c r="GP166" i="3"/>
  <c r="R65" i="6" s="1"/>
  <c r="H52" i="6"/>
  <c r="GH125" i="3"/>
  <c r="J52" i="6" s="1"/>
  <c r="H61" i="6"/>
  <c r="GH148" i="3"/>
  <c r="J61" i="6" s="1"/>
  <c r="H43" i="6"/>
  <c r="GH94" i="3"/>
  <c r="J43" i="6" s="1"/>
  <c r="H58" i="6"/>
  <c r="GH141" i="3"/>
  <c r="J58" i="6" s="1"/>
  <c r="H27" i="6"/>
  <c r="GH32" i="3"/>
  <c r="J27" i="6" s="1"/>
  <c r="H31" i="6"/>
  <c r="GH44" i="3"/>
  <c r="J31" i="6" s="1"/>
  <c r="H71" i="6"/>
  <c r="GH191" i="3"/>
  <c r="J71" i="6" s="1"/>
  <c r="H69" i="6"/>
  <c r="GH183" i="3"/>
  <c r="J69" i="6" s="1"/>
  <c r="H25" i="6"/>
  <c r="GH28" i="3"/>
  <c r="J25" i="6" s="1"/>
  <c r="H40" i="6"/>
  <c r="GH72" i="3"/>
  <c r="H33" i="6"/>
  <c r="GH50" i="3"/>
  <c r="J33" i="6" s="1"/>
  <c r="H37" i="6"/>
  <c r="GH65" i="3"/>
  <c r="J37" i="6" s="1"/>
  <c r="H22" i="6"/>
  <c r="GH20" i="3"/>
  <c r="J22" i="6" s="1"/>
  <c r="H66" i="6"/>
  <c r="GH170" i="3"/>
  <c r="J66" i="6" s="1"/>
  <c r="H46" i="6"/>
  <c r="GH105" i="3"/>
  <c r="J46" i="6" s="1"/>
  <c r="H29" i="6"/>
  <c r="GH40" i="3"/>
  <c r="J29" i="6" s="1"/>
  <c r="H19" i="6"/>
  <c r="GH9" i="3"/>
  <c r="J19" i="6" s="1"/>
  <c r="I19" i="6"/>
  <c r="GI9" i="3"/>
  <c r="K19" i="6" s="1"/>
  <c r="GP32" i="3"/>
  <c r="R27" i="6" s="1"/>
  <c r="R28" i="6"/>
  <c r="GP191" i="3"/>
  <c r="R71" i="6" s="1"/>
  <c r="R72" i="6"/>
  <c r="GP40" i="3"/>
  <c r="R29" i="6" s="1"/>
  <c r="R30" i="6"/>
  <c r="GP105" i="3"/>
  <c r="R46" i="6" s="1"/>
  <c r="R47" i="6"/>
  <c r="GP28" i="3"/>
  <c r="R25" i="6" s="1"/>
  <c r="R26" i="6"/>
  <c r="GP94" i="3"/>
  <c r="R43" i="6" s="1"/>
  <c r="GQ9" i="3"/>
  <c r="S19" i="6" s="1"/>
  <c r="S20" i="6"/>
  <c r="GP20" i="3"/>
  <c r="R22" i="6" s="1"/>
  <c r="GP183" i="3"/>
  <c r="R69" i="6" s="1"/>
  <c r="R70" i="6"/>
  <c r="GP44" i="3"/>
  <c r="R31" i="6" s="1"/>
  <c r="R32" i="6"/>
  <c r="DL199" i="3"/>
  <c r="BZ195" i="3"/>
  <c r="GR195" i="3"/>
  <c r="CA195" i="3"/>
  <c r="GS195" i="3"/>
  <c r="GG91" i="3"/>
  <c r="AI91" i="3"/>
  <c r="AQ91" i="3" s="1"/>
  <c r="AG44" i="3"/>
  <c r="GG45" i="3"/>
  <c r="GI45" i="3" s="1"/>
  <c r="AI45" i="3"/>
  <c r="AQ45" i="3" s="1"/>
  <c r="AG105" i="3"/>
  <c r="GG106" i="3"/>
  <c r="GI106" i="3" s="1"/>
  <c r="AI106" i="3"/>
  <c r="AQ106" i="3" s="1"/>
  <c r="GF195" i="3"/>
  <c r="L37" i="1"/>
  <c r="AF10" i="1"/>
  <c r="AD10" i="1"/>
  <c r="R10" i="1"/>
  <c r="L10" i="1"/>
  <c r="J10" i="1"/>
  <c r="N10" i="1"/>
  <c r="AG21" i="3" s="1"/>
  <c r="AF14" i="1"/>
  <c r="N14" i="1"/>
  <c r="AG41" i="3" s="1"/>
  <c r="AD14" i="1"/>
  <c r="J14" i="1"/>
  <c r="R14" i="1"/>
  <c r="L14" i="1"/>
  <c r="AF13" i="1"/>
  <c r="AD13" i="1"/>
  <c r="L13" i="1"/>
  <c r="R13" i="1"/>
  <c r="N13" i="1"/>
  <c r="AG33" i="3" s="1"/>
  <c r="J13" i="1"/>
  <c r="R11" i="1"/>
  <c r="L11" i="1"/>
  <c r="AD11" i="1"/>
  <c r="N11" i="1"/>
  <c r="AG25" i="3" s="1"/>
  <c r="AF11" i="1"/>
  <c r="J11" i="1"/>
  <c r="AF8" i="1"/>
  <c r="J12" i="1"/>
  <c r="AD9" i="1"/>
  <c r="N12" i="1"/>
  <c r="AG29" i="3" s="1"/>
  <c r="L9" i="1"/>
  <c r="AF19" i="1"/>
  <c r="N19" i="1"/>
  <c r="AG66" i="3" s="1"/>
  <c r="L19" i="1"/>
  <c r="J19" i="1"/>
  <c r="R19" i="1"/>
  <c r="AD19" i="1"/>
  <c r="AJ21" i="1"/>
  <c r="AD21" i="1"/>
  <c r="AF21" i="1"/>
  <c r="L21" i="1"/>
  <c r="J21" i="1"/>
  <c r="V21" i="1"/>
  <c r="R21" i="1"/>
  <c r="P21" i="1"/>
  <c r="N21" i="1"/>
  <c r="AG73" i="3" s="1"/>
  <c r="AF31" i="1"/>
  <c r="AD31" i="1"/>
  <c r="L31" i="1"/>
  <c r="T31" i="1"/>
  <c r="R31" i="1"/>
  <c r="N31" i="1"/>
  <c r="AG132" i="3" s="1"/>
  <c r="J31" i="1"/>
  <c r="J41" i="1"/>
  <c r="AD41" i="1"/>
  <c r="N41" i="1"/>
  <c r="AG180" i="3" s="1"/>
  <c r="AF41" i="1"/>
  <c r="L41" i="1"/>
  <c r="R41" i="1"/>
  <c r="J9" i="1"/>
  <c r="R9" i="1"/>
  <c r="L12" i="1"/>
  <c r="AF15" i="1"/>
  <c r="AB15" i="1"/>
  <c r="AD15" i="1"/>
  <c r="L15" i="1"/>
  <c r="J15" i="1"/>
  <c r="N16" i="1"/>
  <c r="AG51" i="3" s="1"/>
  <c r="AD16" i="1"/>
  <c r="L16" i="1"/>
  <c r="AF16" i="1"/>
  <c r="J16" i="1"/>
  <c r="R18" i="1"/>
  <c r="AD18" i="1"/>
  <c r="L18" i="1"/>
  <c r="AF18" i="1"/>
  <c r="J18" i="1"/>
  <c r="N18" i="1"/>
  <c r="AG62" i="3" s="1"/>
  <c r="AF12" i="1"/>
  <c r="R20" i="1"/>
  <c r="AD20" i="1"/>
  <c r="AF20" i="1"/>
  <c r="N20" i="1"/>
  <c r="AG69" i="3" s="1"/>
  <c r="L20" i="1"/>
  <c r="J20" i="1"/>
  <c r="V23" i="1"/>
  <c r="R23" i="1"/>
  <c r="N23" i="1"/>
  <c r="AG95" i="3" s="1"/>
  <c r="AF23" i="1"/>
  <c r="Z23" i="1"/>
  <c r="J23" i="1"/>
  <c r="AD23" i="1"/>
  <c r="L23" i="1"/>
  <c r="R12" i="1"/>
  <c r="V26" i="1"/>
  <c r="N26" i="1"/>
  <c r="AG115" i="3" s="1"/>
  <c r="J26" i="1"/>
  <c r="L26" i="1"/>
  <c r="R26" i="1"/>
  <c r="AD26" i="1"/>
  <c r="AF26" i="1"/>
  <c r="AD8" i="1"/>
  <c r="R8" i="1"/>
  <c r="L8" i="1"/>
  <c r="J8" i="1"/>
  <c r="N17" i="1"/>
  <c r="AG59" i="3" s="1"/>
  <c r="L22" i="1"/>
  <c r="AJ22" i="1"/>
  <c r="N24" i="1"/>
  <c r="AG99" i="3" s="1"/>
  <c r="R24" i="1"/>
  <c r="V24" i="1"/>
  <c r="AF27" i="1"/>
  <c r="N28" i="1"/>
  <c r="AG122" i="3" s="1"/>
  <c r="AF28" i="1"/>
  <c r="AF36" i="1"/>
  <c r="AD36" i="1"/>
  <c r="R36" i="1"/>
  <c r="N36" i="1"/>
  <c r="AG149" i="3" s="1"/>
  <c r="AL36" i="1"/>
  <c r="T36" i="1"/>
  <c r="L36" i="1"/>
  <c r="AF38" i="1"/>
  <c r="AD38" i="1"/>
  <c r="L38" i="1"/>
  <c r="J38" i="1"/>
  <c r="AL38" i="1"/>
  <c r="AH38" i="1"/>
  <c r="AH44" i="1" s="1"/>
  <c r="R38" i="1"/>
  <c r="N38" i="1"/>
  <c r="AG162" i="3" s="1"/>
  <c r="J17" i="1"/>
  <c r="AF17" i="1"/>
  <c r="AD22" i="1"/>
  <c r="J24" i="1"/>
  <c r="AD24" i="1"/>
  <c r="AF29" i="1"/>
  <c r="AD29" i="1"/>
  <c r="T29" i="1"/>
  <c r="L29" i="1"/>
  <c r="J29" i="1"/>
  <c r="N29" i="1"/>
  <c r="AG126" i="3" s="1"/>
  <c r="L30" i="1"/>
  <c r="AF34" i="1"/>
  <c r="AD34" i="1"/>
  <c r="R34" i="1"/>
  <c r="L34" i="1"/>
  <c r="N34" i="1"/>
  <c r="AG142" i="3" s="1"/>
  <c r="AF35" i="1"/>
  <c r="AD35" i="1"/>
  <c r="R35" i="1"/>
  <c r="N35" i="1"/>
  <c r="AG145" i="3" s="1"/>
  <c r="J35" i="1"/>
  <c r="AL35" i="1"/>
  <c r="T35" i="1"/>
  <c r="L35" i="1"/>
  <c r="N37" i="1"/>
  <c r="AG159" i="3" s="1"/>
  <c r="AF37" i="1"/>
  <c r="AD37" i="1"/>
  <c r="J37" i="1"/>
  <c r="AL37" i="1"/>
  <c r="R37" i="1"/>
  <c r="AD25" i="1"/>
  <c r="R25" i="1"/>
  <c r="L25" i="1"/>
  <c r="X25" i="1"/>
  <c r="L27" i="1"/>
  <c r="R27" i="1"/>
  <c r="AD27" i="1"/>
  <c r="J30" i="1"/>
  <c r="N30" i="1"/>
  <c r="AG129" i="3" s="1"/>
  <c r="R30" i="1"/>
  <c r="T30" i="1"/>
  <c r="AD30" i="1"/>
  <c r="AF30" i="1"/>
  <c r="R32" i="1"/>
  <c r="L32" i="1"/>
  <c r="AF32" i="1"/>
  <c r="AD32" i="1"/>
  <c r="N32" i="1"/>
  <c r="AG135" i="3" s="1"/>
  <c r="J32" i="1"/>
  <c r="AF33" i="1"/>
  <c r="T33" i="1"/>
  <c r="J33" i="1"/>
  <c r="N33" i="1"/>
  <c r="AG138" i="3" s="1"/>
  <c r="AD33" i="1"/>
  <c r="R33" i="1"/>
  <c r="L33" i="1"/>
  <c r="R39" i="1"/>
  <c r="L39" i="1"/>
  <c r="AF39" i="1"/>
  <c r="AD39" i="1"/>
  <c r="N39" i="1"/>
  <c r="AG166" i="3" s="1"/>
  <c r="Z42" i="1"/>
  <c r="R42" i="1"/>
  <c r="J42" i="1"/>
  <c r="AF42" i="1"/>
  <c r="N42" i="1"/>
  <c r="AG184" i="3" s="1"/>
  <c r="L42" i="1"/>
  <c r="U44" i="1"/>
  <c r="J27" i="1"/>
  <c r="N27" i="1"/>
  <c r="AG118" i="3" s="1"/>
  <c r="AD28" i="1"/>
  <c r="R28" i="1"/>
  <c r="L28" i="1"/>
  <c r="V28" i="1"/>
  <c r="AF40" i="1"/>
  <c r="AD40" i="1"/>
  <c r="R40" i="1"/>
  <c r="N40" i="1"/>
  <c r="AG171" i="3" s="1"/>
  <c r="J40" i="1"/>
  <c r="L40" i="1"/>
  <c r="R43" i="1"/>
  <c r="N43" i="1"/>
  <c r="AG192" i="3" s="1"/>
  <c r="L43" i="1"/>
  <c r="J43" i="1"/>
  <c r="AF43" i="1"/>
  <c r="AD43" i="1"/>
  <c r="AM37" i="1"/>
  <c r="H73" i="6" l="1"/>
  <c r="D19" i="7"/>
  <c r="D20" i="7" s="1"/>
  <c r="F18" i="7"/>
  <c r="O3" i="7"/>
  <c r="GP170" i="3"/>
  <c r="R66" i="6" s="1"/>
  <c r="GP125" i="3"/>
  <c r="R52" i="6" s="1"/>
  <c r="GP114" i="3"/>
  <c r="R48" i="6" s="1"/>
  <c r="GP9" i="3"/>
  <c r="R19" i="6" s="1"/>
  <c r="R53" i="6"/>
  <c r="GP72" i="3"/>
  <c r="GP50" i="3"/>
  <c r="R33" i="6" s="1"/>
  <c r="R49" i="6"/>
  <c r="GP65" i="3"/>
  <c r="R37" i="6" s="1"/>
  <c r="GH195" i="3"/>
  <c r="GP141" i="3"/>
  <c r="R58" i="6" s="1"/>
  <c r="GP148" i="3"/>
  <c r="R61" i="6" s="1"/>
  <c r="I42" i="6"/>
  <c r="GI91" i="3"/>
  <c r="GG44" i="3"/>
  <c r="I32" i="6"/>
  <c r="GG105" i="3"/>
  <c r="I47" i="6"/>
  <c r="AG170" i="3"/>
  <c r="AI171" i="3"/>
  <c r="AQ171" i="3" s="1"/>
  <c r="GG171" i="3"/>
  <c r="AI135" i="3"/>
  <c r="AQ135" i="3" s="1"/>
  <c r="GG135" i="3"/>
  <c r="GG145" i="3"/>
  <c r="AI145" i="3"/>
  <c r="AQ145" i="3" s="1"/>
  <c r="AG141" i="3"/>
  <c r="GG142" i="3"/>
  <c r="AI142" i="3"/>
  <c r="AQ142" i="3" s="1"/>
  <c r="AG148" i="3"/>
  <c r="AI149" i="3"/>
  <c r="AQ149" i="3" s="1"/>
  <c r="GG149" i="3"/>
  <c r="GG59" i="3"/>
  <c r="AI59" i="3"/>
  <c r="AQ59" i="3" s="1"/>
  <c r="GG62" i="3"/>
  <c r="AI62" i="3"/>
  <c r="AQ62" i="3" s="1"/>
  <c r="AG72" i="3"/>
  <c r="GG73" i="3"/>
  <c r="GI73" i="3" s="1"/>
  <c r="AI73" i="3"/>
  <c r="AQ73" i="3" s="1"/>
  <c r="AG28" i="3"/>
  <c r="AI29" i="3"/>
  <c r="AQ29" i="3" s="1"/>
  <c r="GG29" i="3"/>
  <c r="GI29" i="3" s="1"/>
  <c r="AG40" i="3"/>
  <c r="GG41" i="3"/>
  <c r="GI41" i="3" s="1"/>
  <c r="AI41" i="3"/>
  <c r="AQ41" i="3" s="1"/>
  <c r="AI105" i="3"/>
  <c r="AQ105" i="3" s="1"/>
  <c r="AG183" i="3"/>
  <c r="GG184" i="3"/>
  <c r="GI184" i="3" s="1"/>
  <c r="AI184" i="3"/>
  <c r="AQ184" i="3" s="1"/>
  <c r="GG129" i="3"/>
  <c r="AI129" i="3"/>
  <c r="AQ129" i="3" s="1"/>
  <c r="GG162" i="3"/>
  <c r="AI162" i="3"/>
  <c r="AQ162" i="3" s="1"/>
  <c r="AI122" i="3"/>
  <c r="AQ122" i="3" s="1"/>
  <c r="GG122" i="3"/>
  <c r="AI99" i="3"/>
  <c r="AQ99" i="3" s="1"/>
  <c r="GG99" i="3"/>
  <c r="AG65" i="3"/>
  <c r="GG66" i="3"/>
  <c r="AI66" i="3"/>
  <c r="AQ66" i="3" s="1"/>
  <c r="GG118" i="3"/>
  <c r="AI118" i="3"/>
  <c r="AQ118" i="3" s="1"/>
  <c r="AG114" i="3"/>
  <c r="GG115" i="3"/>
  <c r="AI115" i="3"/>
  <c r="AQ115" i="3" s="1"/>
  <c r="AG50" i="3"/>
  <c r="AI51" i="3"/>
  <c r="AQ51" i="3" s="1"/>
  <c r="GG51" i="3"/>
  <c r="GI51" i="3" s="1"/>
  <c r="GG180" i="3"/>
  <c r="AI180" i="3"/>
  <c r="AQ180" i="3" s="1"/>
  <c r="GG132" i="3"/>
  <c r="AI132" i="3"/>
  <c r="AQ132" i="3" s="1"/>
  <c r="GG25" i="3"/>
  <c r="AI25" i="3"/>
  <c r="AQ25" i="3" s="1"/>
  <c r="AG20" i="3"/>
  <c r="GG21" i="3"/>
  <c r="AI21" i="3"/>
  <c r="AQ21" i="3" s="1"/>
  <c r="AG191" i="3"/>
  <c r="GG192" i="3"/>
  <c r="GI192" i="3" s="1"/>
  <c r="AI192" i="3"/>
  <c r="AQ192" i="3" s="1"/>
  <c r="AG125" i="3"/>
  <c r="GG126" i="3"/>
  <c r="AI126" i="3"/>
  <c r="AQ126" i="3" s="1"/>
  <c r="AG94" i="3"/>
  <c r="GG95" i="3"/>
  <c r="AI95" i="3"/>
  <c r="AQ95" i="3" s="1"/>
  <c r="GG166" i="3"/>
  <c r="AI166" i="3"/>
  <c r="AQ166" i="3" s="1"/>
  <c r="GG138" i="3"/>
  <c r="AI138" i="3"/>
  <c r="AQ138" i="3" s="1"/>
  <c r="GG159" i="3"/>
  <c r="AI159" i="3"/>
  <c r="AQ159" i="3" s="1"/>
  <c r="AI69" i="3"/>
  <c r="AQ69" i="3" s="1"/>
  <c r="GG69" i="3"/>
  <c r="AG32" i="3"/>
  <c r="GG33" i="3"/>
  <c r="GI33" i="3" s="1"/>
  <c r="AI33" i="3"/>
  <c r="AQ33" i="3" s="1"/>
  <c r="AI44" i="3"/>
  <c r="AQ44" i="3" s="1"/>
  <c r="AL44" i="1"/>
  <c r="AJ44" i="1"/>
  <c r="AN25" i="1"/>
  <c r="AN33" i="1"/>
  <c r="AN29" i="1"/>
  <c r="AN20" i="1"/>
  <c r="X44" i="1"/>
  <c r="AN35" i="1"/>
  <c r="AN38" i="1"/>
  <c r="AN26" i="1"/>
  <c r="AN18" i="1"/>
  <c r="AB44" i="1"/>
  <c r="AB47" i="1" s="1"/>
  <c r="AN40" i="1"/>
  <c r="AN42" i="1"/>
  <c r="AN34" i="1"/>
  <c r="T44" i="1"/>
  <c r="AN24" i="1"/>
  <c r="AN17" i="1"/>
  <c r="AD44" i="1"/>
  <c r="AN15" i="1"/>
  <c r="V44" i="1"/>
  <c r="AN11" i="1"/>
  <c r="N44" i="1"/>
  <c r="AN43" i="1"/>
  <c r="AN27" i="1"/>
  <c r="AN32" i="1"/>
  <c r="AN30" i="1"/>
  <c r="AN37" i="1"/>
  <c r="AN36" i="1"/>
  <c r="AN22" i="1"/>
  <c r="J44" i="1"/>
  <c r="AN8" i="1"/>
  <c r="AN28" i="1"/>
  <c r="AN16" i="1"/>
  <c r="AN9" i="1"/>
  <c r="AN41" i="1"/>
  <c r="AN21" i="1"/>
  <c r="AN12" i="1"/>
  <c r="AN13" i="1"/>
  <c r="AN14" i="1"/>
  <c r="AN39" i="1"/>
  <c r="AM44" i="1"/>
  <c r="AM47" i="1" s="1"/>
  <c r="AN31" i="1"/>
  <c r="P44" i="1"/>
  <c r="AN19" i="1"/>
  <c r="AN10" i="1"/>
  <c r="L44" i="1"/>
  <c r="AN23" i="1"/>
  <c r="R44" i="1"/>
  <c r="Z44" i="1"/>
  <c r="AF44" i="1"/>
  <c r="J73" i="6" l="1"/>
  <c r="F19" i="7"/>
  <c r="F20" i="7" s="1"/>
  <c r="I23" i="6"/>
  <c r="GI21" i="3"/>
  <c r="K23" i="6" s="1"/>
  <c r="I49" i="6"/>
  <c r="GI115" i="3"/>
  <c r="K49" i="6" s="1"/>
  <c r="I59" i="6"/>
  <c r="GI142" i="3"/>
  <c r="K59" i="6" s="1"/>
  <c r="I63" i="6"/>
  <c r="GI159" i="3"/>
  <c r="I53" i="6"/>
  <c r="GI126" i="3"/>
  <c r="K53" i="6" s="1"/>
  <c r="I57" i="6"/>
  <c r="GI138" i="3"/>
  <c r="I44" i="6"/>
  <c r="GI95" i="3"/>
  <c r="K44" i="6" s="1"/>
  <c r="I24" i="6"/>
  <c r="GI25" i="3"/>
  <c r="I68" i="6"/>
  <c r="GI180" i="3"/>
  <c r="I50" i="6"/>
  <c r="GI118" i="3"/>
  <c r="I45" i="6"/>
  <c r="GI99" i="3"/>
  <c r="I35" i="6"/>
  <c r="GI59" i="3"/>
  <c r="I60" i="6"/>
  <c r="GI145" i="3"/>
  <c r="I46" i="6"/>
  <c r="GI105" i="3"/>
  <c r="K46" i="6" s="1"/>
  <c r="I64" i="6"/>
  <c r="GI162" i="3"/>
  <c r="I56" i="6"/>
  <c r="GI135" i="3"/>
  <c r="I65" i="6"/>
  <c r="GI166" i="3"/>
  <c r="I55" i="6"/>
  <c r="GI132" i="3"/>
  <c r="I38" i="6"/>
  <c r="GI66" i="3"/>
  <c r="K38" i="6" s="1"/>
  <c r="I51" i="6"/>
  <c r="GI122" i="3"/>
  <c r="I36" i="6"/>
  <c r="GI62" i="3"/>
  <c r="GP195" i="3"/>
  <c r="I31" i="6"/>
  <c r="GI44" i="3"/>
  <c r="K31" i="6" s="1"/>
  <c r="I62" i="6"/>
  <c r="GI149" i="3"/>
  <c r="K62" i="6" s="1"/>
  <c r="I39" i="6"/>
  <c r="GI69" i="3"/>
  <c r="I54" i="6"/>
  <c r="GI129" i="3"/>
  <c r="I67" i="6"/>
  <c r="GI171" i="3"/>
  <c r="K67" i="6" s="1"/>
  <c r="K32" i="6"/>
  <c r="GG191" i="3"/>
  <c r="I72" i="6"/>
  <c r="GQ91" i="3"/>
  <c r="S42" i="6" s="1"/>
  <c r="K42" i="6"/>
  <c r="K47" i="6"/>
  <c r="GG32" i="3"/>
  <c r="I28" i="6"/>
  <c r="GG28" i="3"/>
  <c r="I26" i="6"/>
  <c r="GG72" i="3"/>
  <c r="GI72" i="3" s="1"/>
  <c r="I41" i="6"/>
  <c r="GG50" i="3"/>
  <c r="I34" i="6"/>
  <c r="GG183" i="3"/>
  <c r="I70" i="6"/>
  <c r="GG40" i="3"/>
  <c r="I30" i="6"/>
  <c r="DM199" i="3"/>
  <c r="I199" i="3"/>
  <c r="GG125" i="3"/>
  <c r="GG20" i="3"/>
  <c r="GG114" i="3"/>
  <c r="GG65" i="3"/>
  <c r="GG148" i="3"/>
  <c r="GG141" i="3"/>
  <c r="GG94" i="3"/>
  <c r="GG170" i="3"/>
  <c r="AI94" i="3"/>
  <c r="AQ94" i="3" s="1"/>
  <c r="AG199" i="3"/>
  <c r="GQ45" i="3"/>
  <c r="AI125" i="3"/>
  <c r="AQ125" i="3" s="1"/>
  <c r="AI20" i="3"/>
  <c r="AQ20" i="3" s="1"/>
  <c r="AI114" i="3"/>
  <c r="AQ114" i="3" s="1"/>
  <c r="AI183" i="3"/>
  <c r="AQ183" i="3" s="1"/>
  <c r="AI72" i="3"/>
  <c r="AQ72" i="3" s="1"/>
  <c r="AI148" i="3"/>
  <c r="AQ148" i="3" s="1"/>
  <c r="AI65" i="3"/>
  <c r="AQ65" i="3" s="1"/>
  <c r="GF199" i="3"/>
  <c r="AI32" i="3"/>
  <c r="AQ32" i="3" s="1"/>
  <c r="AG195" i="3"/>
  <c r="E5" i="7" s="1"/>
  <c r="E18" i="7" s="1"/>
  <c r="K34" i="6"/>
  <c r="AI50" i="3"/>
  <c r="AQ50" i="3" s="1"/>
  <c r="AI40" i="3"/>
  <c r="AQ40" i="3" s="1"/>
  <c r="AI28" i="3"/>
  <c r="AQ28" i="3" s="1"/>
  <c r="AI141" i="3"/>
  <c r="AQ141" i="3" s="1"/>
  <c r="AI170" i="3"/>
  <c r="AQ170" i="3" s="1"/>
  <c r="AI191" i="3"/>
  <c r="AQ191" i="3" s="1"/>
  <c r="GQ106" i="3"/>
  <c r="U199" i="3"/>
  <c r="AN44" i="1"/>
  <c r="AN47" i="1" s="1"/>
  <c r="R73" i="6" l="1"/>
  <c r="N19" i="7"/>
  <c r="I66" i="6"/>
  <c r="GI170" i="3"/>
  <c r="K66" i="6" s="1"/>
  <c r="I37" i="6"/>
  <c r="GI65" i="3"/>
  <c r="K37" i="6" s="1"/>
  <c r="I43" i="6"/>
  <c r="GI94" i="3"/>
  <c r="K43" i="6" s="1"/>
  <c r="I48" i="6"/>
  <c r="GI114" i="3"/>
  <c r="K48" i="6" s="1"/>
  <c r="I69" i="6"/>
  <c r="GI183" i="3"/>
  <c r="K69" i="6" s="1"/>
  <c r="I27" i="6"/>
  <c r="GI32" i="3"/>
  <c r="K27" i="6" s="1"/>
  <c r="I58" i="6"/>
  <c r="GI141" i="3"/>
  <c r="K58" i="6" s="1"/>
  <c r="I22" i="6"/>
  <c r="GI20" i="3"/>
  <c r="K22" i="6" s="1"/>
  <c r="I61" i="6"/>
  <c r="GI148" i="3"/>
  <c r="K61" i="6" s="1"/>
  <c r="I52" i="6"/>
  <c r="GI125" i="3"/>
  <c r="K52" i="6" s="1"/>
  <c r="I29" i="6"/>
  <c r="GI40" i="3"/>
  <c r="K29" i="6" s="1"/>
  <c r="I33" i="6"/>
  <c r="GI50" i="3"/>
  <c r="K33" i="6" s="1"/>
  <c r="I25" i="6"/>
  <c r="GI28" i="3"/>
  <c r="K25" i="6" s="1"/>
  <c r="I71" i="6"/>
  <c r="GI191" i="3"/>
  <c r="K71" i="6" s="1"/>
  <c r="GQ129" i="3"/>
  <c r="S54" i="6" s="1"/>
  <c r="K54" i="6"/>
  <c r="GQ118" i="3"/>
  <c r="S50" i="6" s="1"/>
  <c r="K50" i="6"/>
  <c r="K28" i="6"/>
  <c r="GQ59" i="3"/>
  <c r="S35" i="6" s="1"/>
  <c r="K35" i="6"/>
  <c r="GQ132" i="3"/>
  <c r="S55" i="6" s="1"/>
  <c r="K55" i="6"/>
  <c r="GQ62" i="3"/>
  <c r="S36" i="6" s="1"/>
  <c r="K36" i="6"/>
  <c r="GQ180" i="3"/>
  <c r="S68" i="6" s="1"/>
  <c r="K68" i="6"/>
  <c r="GQ166" i="3"/>
  <c r="S65" i="6" s="1"/>
  <c r="K65" i="6"/>
  <c r="K30" i="6"/>
  <c r="GQ99" i="3"/>
  <c r="S45" i="6" s="1"/>
  <c r="K45" i="6"/>
  <c r="GQ138" i="3"/>
  <c r="S57" i="6" s="1"/>
  <c r="K57" i="6"/>
  <c r="K41" i="6"/>
  <c r="GQ162" i="3"/>
  <c r="S64" i="6" s="1"/>
  <c r="K64" i="6"/>
  <c r="GQ25" i="3"/>
  <c r="S24" i="6" s="1"/>
  <c r="K24" i="6"/>
  <c r="GQ159" i="3"/>
  <c r="S63" i="6" s="1"/>
  <c r="K63" i="6"/>
  <c r="GQ135" i="3"/>
  <c r="S56" i="6" s="1"/>
  <c r="K56" i="6"/>
  <c r="K72" i="6"/>
  <c r="GQ69" i="3"/>
  <c r="S39" i="6" s="1"/>
  <c r="K39" i="6"/>
  <c r="K70" i="6"/>
  <c r="K26" i="6"/>
  <c r="GQ122" i="3"/>
  <c r="S51" i="6" s="1"/>
  <c r="K51" i="6"/>
  <c r="GQ145" i="3"/>
  <c r="S60" i="6" s="1"/>
  <c r="K60" i="6"/>
  <c r="GQ105" i="3"/>
  <c r="S46" i="6" s="1"/>
  <c r="S47" i="6"/>
  <c r="GQ44" i="3"/>
  <c r="S31" i="6" s="1"/>
  <c r="S32" i="6"/>
  <c r="GG195" i="3"/>
  <c r="GQ192" i="3"/>
  <c r="GQ171" i="3"/>
  <c r="GQ29" i="3"/>
  <c r="GQ41" i="3"/>
  <c r="GQ66" i="3"/>
  <c r="GQ73" i="3"/>
  <c r="GQ184" i="3"/>
  <c r="AI195" i="3"/>
  <c r="GQ149" i="3"/>
  <c r="GQ95" i="3"/>
  <c r="GQ115" i="3"/>
  <c r="GG199" i="3"/>
  <c r="GQ142" i="3"/>
  <c r="GQ51" i="3"/>
  <c r="GQ33" i="3"/>
  <c r="GQ21" i="3"/>
  <c r="GQ126" i="3"/>
  <c r="AQ195" i="3" l="1"/>
  <c r="G5" i="7"/>
  <c r="I73" i="6"/>
  <c r="E19" i="7"/>
  <c r="E20" i="7" s="1"/>
  <c r="GQ191" i="3"/>
  <c r="S71" i="6" s="1"/>
  <c r="S72" i="6"/>
  <c r="GQ32" i="3"/>
  <c r="S27" i="6" s="1"/>
  <c r="S28" i="6"/>
  <c r="GQ40" i="3"/>
  <c r="S29" i="6" s="1"/>
  <c r="S30" i="6"/>
  <c r="GQ148" i="3"/>
  <c r="S61" i="6" s="1"/>
  <c r="S62" i="6"/>
  <c r="GQ50" i="3"/>
  <c r="S33" i="6" s="1"/>
  <c r="S34" i="6"/>
  <c r="GQ94" i="3"/>
  <c r="S43" i="6" s="1"/>
  <c r="S44" i="6"/>
  <c r="GQ72" i="3"/>
  <c r="S41" i="6"/>
  <c r="GQ170" i="3"/>
  <c r="S66" i="6" s="1"/>
  <c r="S67" i="6"/>
  <c r="GQ125" i="3"/>
  <c r="S52" i="6" s="1"/>
  <c r="S53" i="6"/>
  <c r="GQ20" i="3"/>
  <c r="S22" i="6" s="1"/>
  <c r="S23" i="6"/>
  <c r="GQ141" i="3"/>
  <c r="S58" i="6" s="1"/>
  <c r="S59" i="6"/>
  <c r="GQ65" i="3"/>
  <c r="S37" i="6" s="1"/>
  <c r="S38" i="6"/>
  <c r="GQ114" i="3"/>
  <c r="S48" i="6" s="1"/>
  <c r="S49" i="6"/>
  <c r="GQ183" i="3"/>
  <c r="S69" i="6" s="1"/>
  <c r="S70" i="6"/>
  <c r="GQ28" i="3"/>
  <c r="S25" i="6" s="1"/>
  <c r="S26" i="6"/>
  <c r="GI195" i="3"/>
  <c r="K73" i="6" l="1"/>
  <c r="G19" i="7"/>
  <c r="O5" i="7"/>
  <c r="G18" i="7"/>
  <c r="O18" i="7" s="1"/>
  <c r="GQ195" i="3"/>
  <c r="R33" i="3"/>
  <c r="L32" i="3"/>
  <c r="R32" i="3" s="1"/>
  <c r="P33" i="3"/>
  <c r="P32" i="3" s="1"/>
  <c r="P195" i="3" s="1"/>
  <c r="G20" i="7" l="1"/>
  <c r="S73" i="6"/>
  <c r="O19" i="7"/>
  <c r="O20" i="7" s="1"/>
  <c r="L195" i="3"/>
  <c r="R195" i="3" l="1"/>
  <c r="H3" i="7"/>
  <c r="N3" i="7" l="1"/>
  <c r="H18" i="7"/>
  <c r="L3" i="7"/>
  <c r="L18" i="7" s="1"/>
  <c r="L20" i="7" s="1"/>
  <c r="N18" i="7" l="1"/>
  <c r="N20" i="7" s="1"/>
  <c r="H20" i="7"/>
</calcChain>
</file>

<file path=xl/sharedStrings.xml><?xml version="1.0" encoding="utf-8"?>
<sst xmlns="http://schemas.openxmlformats.org/spreadsheetml/2006/main" count="1397" uniqueCount="376">
  <si>
    <t>Профиль</t>
  </si>
  <si>
    <t>КПГ / КСГ</t>
  </si>
  <si>
    <t xml:space="preserve">КД </t>
  </si>
  <si>
    <t>Норматив финансовых затрат на единицу объема ВМП, руб. 2017 год</t>
  </si>
  <si>
    <t>Доля, индексируемая на КД</t>
  </si>
  <si>
    <t>тариф 2017 г.</t>
  </si>
  <si>
    <t>КГБУЗ "Детская краевая клиническая больница" имени А.К. Пиотровича МЗ Хабаровского края</t>
  </si>
  <si>
    <t>КГБУЗ "Краевая клиническая больница № 2"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</si>
  <si>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</si>
  <si>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</si>
  <si>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</si>
  <si>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ФГБУ НКЦ оториноларингологии ФМБА России</t>
  </si>
  <si>
    <t>КГБУЗ "Городская больница № 2" им. Матвеева МЗ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</si>
  <si>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</si>
  <si>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</si>
  <si>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</t>
  </si>
  <si>
    <t>КГБУЗ "Онкологический диспансер" МЗ ХК</t>
  </si>
  <si>
    <t>ФГАОУ ВПО "Дальневосточный федеральный университет" Министерства образования и науки Российской Федерции, г. Владивосток</t>
  </si>
  <si>
    <t>ВСЕГО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</si>
  <si>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</si>
  <si>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</si>
  <si>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</si>
  <si>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</si>
  <si>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</si>
  <si>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</si>
  <si>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</si>
  <si>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</si>
  <si>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</si>
  <si>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</si>
  <si>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</si>
  <si>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</si>
  <si>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</si>
  <si>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</si>
  <si>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</si>
  <si>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</si>
  <si>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10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</si>
  <si>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</si>
  <si>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</si>
  <si>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</si>
  <si>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</si>
  <si>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</si>
  <si>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</si>
  <si>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</si>
  <si>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ВМП 18 (лейкозы)</t>
  </si>
  <si>
    <t>Оториноларингология</t>
  </si>
  <si>
    <t>ВМП 19</t>
  </si>
  <si>
    <t>ВМП 20</t>
  </si>
  <si>
    <t>Офтальмология</t>
  </si>
  <si>
    <t>ВМП 21</t>
  </si>
  <si>
    <t>Педиатрия</t>
  </si>
  <si>
    <t>ВМП23</t>
  </si>
  <si>
    <t>ВМП24</t>
  </si>
  <si>
    <t>Ревматология</t>
  </si>
  <si>
    <t>ВМП 26</t>
  </si>
  <si>
    <t>Сердечно-сосудистая хирургия</t>
  </si>
  <si>
    <t>ВМП 27 (стенты)</t>
  </si>
  <si>
    <t>ВМП 28 (стенты)</t>
  </si>
  <si>
    <t>ВМП 29 (кардиостимуляторы)</t>
  </si>
  <si>
    <t>ВМП 30 (кардиостимуляторы)</t>
  </si>
  <si>
    <t>ВМП 31 (кардиостимуляторы)</t>
  </si>
  <si>
    <t>Торакальная хирургия</t>
  </si>
  <si>
    <t>ВМП 32</t>
  </si>
  <si>
    <t>ВМП 33</t>
  </si>
  <si>
    <t>Травматология и ортопедия</t>
  </si>
  <si>
    <t>ВМП 34</t>
  </si>
  <si>
    <t>ВМП 35</t>
  </si>
  <si>
    <t>ВМП 36(эндопротезы)</t>
  </si>
  <si>
    <t>ВМП 37</t>
  </si>
  <si>
    <t>Урология</t>
  </si>
  <si>
    <t>ВМП 38</t>
  </si>
  <si>
    <t>ВМП 39</t>
  </si>
  <si>
    <t>Челюстно-лицевая хирургия</t>
  </si>
  <si>
    <t>ВМП 40</t>
  </si>
  <si>
    <t>Эндокринология</t>
  </si>
  <si>
    <t>ВМП 41</t>
  </si>
  <si>
    <t>Итого</t>
  </si>
  <si>
    <t>к Решению Комиссии по разработке ТП ОМС от 28.12.2016 № 14</t>
  </si>
  <si>
    <t>количество законченных случаев</t>
  </si>
  <si>
    <t>Приложение № 2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</si>
  <si>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2017 год</t>
  </si>
  <si>
    <t>ФГБУ "Федеральный центр сердечно-сосудистой хирургии" Минздрава России (г. Хабаровск)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</si>
  <si>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</si>
  <si>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план</t>
  </si>
  <si>
    <t>отклонение</t>
  </si>
  <si>
    <t>количество больных</t>
  </si>
  <si>
    <t>0252002</t>
  </si>
  <si>
    <t>0252001</t>
  </si>
  <si>
    <t>0351001</t>
  </si>
  <si>
    <t>0352001</t>
  </si>
  <si>
    <t>0352005</t>
  </si>
  <si>
    <t>0352007</t>
  </si>
  <si>
    <t>0353001</t>
  </si>
  <si>
    <t>0351002</t>
  </si>
  <si>
    <t>Наименование метода ВМП</t>
  </si>
  <si>
    <t>Код метода ВМП</t>
  </si>
  <si>
    <t>Номер группы ВМП</t>
  </si>
  <si>
    <t>Наименование вида ВМП</t>
  </si>
  <si>
    <t>Код вида ВМП</t>
  </si>
  <si>
    <t>0310001</t>
  </si>
  <si>
    <t>2141002</t>
  </si>
  <si>
    <t>2141010</t>
  </si>
  <si>
    <t>4346001</t>
  </si>
  <si>
    <t>3151001</t>
  </si>
  <si>
    <t>2138207</t>
  </si>
  <si>
    <t>2306196</t>
  </si>
  <si>
    <t>КГБУЗ ДККБ им. А.К. Пиотровича МЗ ХК</t>
  </si>
  <si>
    <t>КГБУЗ "Перинатальный центр"</t>
  </si>
  <si>
    <t>КГБУЗ "ККБ N 2"</t>
  </si>
  <si>
    <t>КГБУЗ "ККВД"</t>
  </si>
  <si>
    <t>КГБУЗ ККБ N1</t>
  </si>
  <si>
    <t>ФГБУ "ФЦССХ" Минздрава России</t>
  </si>
  <si>
    <t>ФГБУ НКЦО ФМБА России Хабаровский филиал</t>
  </si>
  <si>
    <t>ФГАУ "МНТК "Микрохирургия глаза"</t>
  </si>
  <si>
    <t>КГБУЗ ГБ 2 имени Матвеева</t>
  </si>
  <si>
    <t>КГБУЗ ГКБ N 10</t>
  </si>
  <si>
    <t>НУЗ Дорожная клинич. бол-ца ст.Хабаровск</t>
  </si>
  <si>
    <t>свои</t>
  </si>
  <si>
    <t>Кол-во</t>
  </si>
  <si>
    <t>Сумма</t>
  </si>
  <si>
    <t>мтр</t>
  </si>
  <si>
    <t>факт МТР</t>
  </si>
  <si>
    <t>факт общий</t>
  </si>
  <si>
    <t>факт (застрахованные в Хабаровском крае)</t>
  </si>
  <si>
    <t>УТВЕРЖДЕНА</t>
  </si>
  <si>
    <t>распоряжением министерства здравоохранения</t>
  </si>
  <si>
    <t>Хабаровского края</t>
  </si>
  <si>
    <t>от  29.01.2015 № 61</t>
  </si>
  <si>
    <t>ПРЕДСТАВЛЯЮТ:</t>
  </si>
  <si>
    <t>СРОКИ ПРЕДСТАВЛЕНИЯ:</t>
  </si>
  <si>
    <t>Хабаровский  краевой фонд ОМС - в министерство здравоохранения Хабаровского края</t>
  </si>
  <si>
    <t>Ежеквартально, нарастающим итогом, до 28 числа месяца, следующего за отчетным</t>
  </si>
  <si>
    <t>ОТЧЕТ*</t>
  </si>
  <si>
    <t>от 28.12.2016 № 14</t>
  </si>
  <si>
    <t>КГБУЗ ККЦО</t>
  </si>
  <si>
    <t>01.00.1.001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</si>
  <si>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</t>
  </si>
  <si>
    <t>наложение гепатикоеюноанастомоза</t>
  </si>
  <si>
    <t>01.00.1.003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</si>
  <si>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</si>
  <si>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реконструктивно-пластическая операция по восстановлению непрерывности кишечника - закрытие стомы с формированием анастомоза</t>
  </si>
  <si>
    <t>03.00.5.001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</si>
  <si>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</si>
  <si>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поликомпонентная терапия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</si>
  <si>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05.00.9.001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</si>
  <si>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</si>
  <si>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лечение с применением узкополосной средневолновой фототерапии, в том числе локальной, комбинированной локальной и общей фотохимиотерапии, общей бальнеофотохимиотерапии, плазмафереза в сочетании с цитостатическими и иммуносупрессивными лекарственными препаратами и синтетическими производными витамина A</t>
  </si>
  <si>
    <t>лечение с применением низкоинтенсивной лазерной терапии, узкополосной средневолновой фототерапии, в том числе локальной, комбинированной локальной и общей фотохимиотерапии, общей бальнеофотохимиотерапии, в сочетании с цитостатическими и иммуносупрессивными лекарственными препаратами и синтетическими производными витамина A</t>
  </si>
  <si>
    <t>08.00.10.001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</si>
  <si>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</si>
  <si>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удаление опухоли с применением интраоперационной навигации</t>
  </si>
  <si>
    <t>08.00.10.002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</si>
  <si>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</si>
  <si>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08.00.10.006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</si>
  <si>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</si>
  <si>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клипирование артериальных аневризм</t>
  </si>
  <si>
    <t>08.00.10.007</t>
  </si>
  <si>
    <t>Реконструктивные вмешательства на экстракраниальных отделах церебральных артерий</t>
  </si>
  <si>
    <t>реконструктивные вмешательства на экстракраниальных отделах церебральных артерий</t>
  </si>
  <si>
    <t>08.00.10.008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</si>
  <si>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</si>
  <si>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микрохирургическая реконструкция при врожденных и приобретенных дефектах и деформациях свода и основания черепа, лицевого скелета с одномоментным применением ауто- и (или) аллотрансплантатов</t>
  </si>
  <si>
    <t>27.00.14.001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</si>
  <si>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</si>
  <si>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доплерографического определения кровотока в магистральных артериях, а также лучевых (включая магнитно-резонансную томографию), иммунологических и молекулярно-генетических исследований</t>
  </si>
  <si>
    <t>09.00.16.001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</si>
  <si>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</si>
  <si>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внутриартериальная эмболизация (химиоэмболизация) опухолей</t>
  </si>
  <si>
    <t>селективная и суперселективная эмболизация (химиоэмболизация) ветвей внутренней подвздошной артерии</t>
  </si>
  <si>
    <t>09.00.16.002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</si>
  <si>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</t>
  </si>
  <si>
    <t>одномоментная эзофагэктомия (субтотальная резекция пищевода) с лимфаденэктомией 2S, 2F, 3F и пластикой пищевода</t>
  </si>
  <si>
    <t>расширенно-комбинированная гастрэктомия, в том числе с трансторакальной резекцией пищевода</t>
  </si>
  <si>
    <t>панкреатодуоденальная резекция, в том числе расширенная или комбинированная</t>
  </si>
  <si>
    <t>правосторонняя гемиколэктомия с расширенной лимфаденэктомией</t>
  </si>
  <si>
    <t>комбинированная резекция сигмовидной кишки с резекцией соседних органов</t>
  </si>
  <si>
    <t>резекция прямой кишки с расширенной лимфаденэктомией</t>
  </si>
  <si>
    <t>расширенная, комбинированная лобэктомия, билобэктомия, пневмонэктомия с резекцией соседних органов и структур средостения (мышечной стенки пищевода, диафрагмы, предсердия, перикарда, грудной стенки, верхней полой вены, трахеобронхиального угла, боковой стенки трахеи, адвентиции аорты), резекцией и пластикой легочной артерии, циркулярной резекцией трахеи</t>
  </si>
  <si>
    <t>нефрэктомия с тромбэктомией</t>
  </si>
  <si>
    <t>резекция почки с применением физических методов воздействия (радиочастотная аблация, интерстициальная лазерная аблация)</t>
  </si>
  <si>
    <t>09.00.18.005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</si>
  <si>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</si>
  <si>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</t>
  </si>
  <si>
    <t>10.00.19.001</t>
  </si>
  <si>
    <t>Реконструктивные операции на звукопроводящем аппарате среднего уха</t>
  </si>
  <si>
    <t>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</t>
  </si>
  <si>
    <t>10.00.20.003</t>
  </si>
  <si>
    <t>Хирургическое лечение доброкачественных новообразований околоносовых пазух, основания черепа и среднего уха</t>
  </si>
  <si>
    <t>удаление новообразования с применением эндоскопической, навигационной техники и эндоваскулярной эмболизации сосудов микроэмболами и при помощи адгезивного агента</t>
  </si>
  <si>
    <t>10.00.20.004</t>
  </si>
  <si>
    <t>Реконструктивно-пластическое восстановление функции гортани и трахеи</t>
  </si>
  <si>
    <t>удаление новообразования или рубца гортани и трахеи с использованием микрохирургической и лучевой техники</t>
  </si>
  <si>
    <t>эндоларингеальные реконструктивно-пластические вмешательства на голосовых складках с использованием имплантатов и аллогеных материалов с применением микрохирургической техники</t>
  </si>
  <si>
    <t>10.00.20.005</t>
  </si>
  <si>
    <t>Хирургические вмешательства на околоносовых пазухах, требующие реконструкции лицевого скелета</t>
  </si>
  <si>
    <t>костная пластика стенок околоносовых пазух с использованием аутокостных трансплантатов, аллогенных трансплантатов, имплантатов, в том числе металлических, эндопротезов, биодеградирующих и фиксирующих материалов</t>
  </si>
  <si>
    <t>11.00.21.001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</si>
  <si>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</si>
  <si>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микроинвазивная интрасклеральная диатермостомия</t>
  </si>
  <si>
    <t>микроинвазивная хирургия шлеммова канала</t>
  </si>
  <si>
    <t>непроникающая глубокая склерэктомия с ультразвуковой факоэмульсификацией осложненной катаракты с имплантацией интраокулярной линзы, в том числе с применением лазерной хирургии</t>
  </si>
  <si>
    <t>реконструкция передней камеры, иридопластика с ультразвуковой факоэмульсификацией осложненной катаракты с имплантацией интраокулярной линзы, в том числе с применением лазерной хирургии</t>
  </si>
  <si>
    <t>11.00.21.003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</si>
  <si>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</si>
  <si>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факоаспирация травматической катаракты с имплантацией различных моделей интраокулярной линзы</t>
  </si>
  <si>
    <t>12.00.23.002</t>
  </si>
  <si>
    <t>Поликомпонентное иммуносупрессивное лечение локальных и распространенных форм системного склероза</t>
  </si>
  <si>
    <t>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диагностики, включая иммунологические, а также эндоскопические, рентгенологические, ультразвуковые методы</t>
  </si>
  <si>
    <t>13.00.26.001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</si>
  <si>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</si>
  <si>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поликомпонентная иммуномодулирующая терапия с применением генно-инженерных биологических лекарственных препаратов, лабораторной диагностики с использованием комплекса иммунологических и молекулярно-биологических методов, инструментальной диагностики с использованием комплекса рентгенологических (включая компьютерную томографию), ультразвуковых методик и магнитно-резонансной томографии</t>
  </si>
  <si>
    <t>15.00.32.002</t>
  </si>
  <si>
    <t>Видеоторакоскопические операции на органах грудной полости</t>
  </si>
  <si>
    <t>видеоторакоскопическая резекция легких при осложненной эмфиземе</t>
  </si>
  <si>
    <t>15.00.33.003</t>
  </si>
  <si>
    <t>Расширенные и реконструктивно-пластические операции на органах грудной полости</t>
  </si>
  <si>
    <t>пластика гигантских булл легкого</t>
  </si>
  <si>
    <t>16.00.34.001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</si>
  <si>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</si>
  <si>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</t>
  </si>
  <si>
    <t>16.00.35.001</t>
  </si>
  <si>
    <t>декомпрессивно-стабилизирующее вмешательство с фиксацией позвоночника дорсальными или вентральными имплантатами</t>
  </si>
  <si>
    <t>16.00.34.003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</si>
  <si>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</si>
  <si>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</t>
  </si>
  <si>
    <t>16.00.34.004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</si>
  <si>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</si>
  <si>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чрескостный остеосинтез методом компоновок аппаратов с использованием модульной трансформации</t>
  </si>
  <si>
    <t>корригирующие остеотомии костей верхних и нижних конечностей</t>
  </si>
  <si>
    <t>комбинированное и последовательное использование чрескостного и блокируемого интрамедуллярного или накостного остеосинтеза</t>
  </si>
  <si>
    <t>реконструкция проксимального, дистального отдела бедренной, большеберцовой костей при пороках развития, приобретенных деформациях, требующих корригирующей остеотомии, с остеосинтезом погружными имплантатами</t>
  </si>
  <si>
    <t>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</t>
  </si>
  <si>
    <t>16.00.36.005</t>
  </si>
  <si>
    <t>Эндопротезирование суставов конечностей</t>
  </si>
  <si>
    <t>имплантация эндопротеза сустава</t>
  </si>
  <si>
    <t>18.00.38.002</t>
  </si>
  <si>
    <t>Оперативные вмешательства на органах мочеполовой системы с использованием лапароскопической техники</t>
  </si>
  <si>
    <t>лапаро- и экстраперитонеоскопическая цистэктомия</t>
  </si>
  <si>
    <t>лапаро- и ретроперитонеоскопическое иссечение кисты почки</t>
  </si>
  <si>
    <t>18.00.38.003</t>
  </si>
  <si>
    <t>Рецидивные и особо сложные операции на органах мочеполовой системы</t>
  </si>
  <si>
    <t>перкутанная нефролитолапоксия в сочетании с дистанционной литотрипсией или без применения дистанционной литотрипсии</t>
  </si>
  <si>
    <t>19.00.40.001</t>
  </si>
  <si>
    <t>Реконструктивно-пластические операции при врожденных пороках развития черепно-челюстно-лицевой области</t>
  </si>
  <si>
    <t>реконструктивная хейлоринопластика</t>
  </si>
  <si>
    <t>пластика твердого неба лоскутом на ножке из прилегающих участков (из щеки, языка, верхней губы, носогубной складки)</t>
  </si>
  <si>
    <t>реконструктивно-пластическая операция с использованием реваскуляризированного лоскута</t>
  </si>
  <si>
    <t>реконструктивная операция при небно-глоточной недостаточности (велофарингопластика, комбинированная повторная урановелофарингопластика, сфинктерная фарингопластика)</t>
  </si>
  <si>
    <t>19.00.40.003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</si>
  <si>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</si>
  <si>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удаление новообразования</t>
  </si>
  <si>
    <t>иссечение свища, пластика свищевого отверстия полнослойным лоскутом стенки прямой кишки - сегментарная проктопластика, пластика анальных сфинктеров</t>
  </si>
  <si>
    <t>реконструктивно-восстановительная операция по восстановлению непрерывности кишечника с ликвидацией стомы, формированием анастомоза</t>
  </si>
  <si>
    <t>01.00.2.004</t>
  </si>
  <si>
    <t>Хирургическое лечение новообразований надпочечников и забрюшинного пространства</t>
  </si>
  <si>
    <t>эндоскопическая адреналэктомия с опухолью</t>
  </si>
  <si>
    <t>08.00.12.010</t>
  </si>
  <si>
    <t>Хирургические вмешательства при врожденной или приобритенной гидроцифалии окклюзионного или сообщающегося характера или приобретенных церебральных кистах. Повторные ликворошкнтирующие операции при осложненном течении заболевания у взрослых</t>
  </si>
  <si>
    <t>ликворошунтирующие операции, в том числе с индивидуальным подбором ликворошунтирующих систем</t>
  </si>
  <si>
    <t>08.00.13.010</t>
  </si>
  <si>
    <t>Хирургические вмешательства при врожденной или приобритенной гидроцифалии окклюзионного или сообщающегося характера или приобретенных церебральных кистах. Повторные ликворошкнтирующие операции при осложненном течении заболевания у детей</t>
  </si>
  <si>
    <t>14.00.27.003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</si>
  <si>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</si>
  <si>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баллонная вазодилатация с установкой стента в сосуд (сосуды)</t>
  </si>
  <si>
    <t>14.00.28.001</t>
  </si>
  <si>
    <t>14.00.29.002</t>
  </si>
  <si>
    <t>Эндоваскулярная, хирургическая коррекция нарушений ритма сердца без имплантации кардиовертера-дефлибриллятора у взрослых</t>
  </si>
  <si>
    <t>имплантация частотно-адаптированного однокамерного кардиостимулятора</t>
  </si>
  <si>
    <t>02.00.3.001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</si>
  <si>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</si>
  <si>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терапия с использованием генно-инженерных лекарственных препаратов, с последующим введением иммуноглобулинов под контролем молекулярных диагностических методик, иммуноферментных, гемостазиологических методов исследования</t>
  </si>
  <si>
    <t>02.00.4.006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</si>
  <si>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</t>
  </si>
  <si>
    <t>удаление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</t>
  </si>
  <si>
    <t>14.00.31.002</t>
  </si>
  <si>
    <t>Эндоваскулярная, хирургическая коррекция нарушений ритма сердца без имплантации кардиовертера-дефибриллятора</t>
  </si>
  <si>
    <t>имплантация частотно-адаптированного двухкамерного кардиостимулятора</t>
  </si>
  <si>
    <t>18.00.39.005</t>
  </si>
  <si>
    <t>Оперативные вмешательства на органах мочеполовой системы с имплантацией синтетических сложных и сетчатых протезов</t>
  </si>
  <si>
    <t>петлевая пластика уретры с использованием петлевого, синтетического, сетчатого протеза при недержании мочи</t>
  </si>
  <si>
    <t>ИТОГО</t>
  </si>
  <si>
    <t>Итого январь</t>
  </si>
  <si>
    <t>Итого январь-февраль</t>
  </si>
  <si>
    <t>Проверка: Итоги (форма 6)</t>
  </si>
  <si>
    <r>
      <t xml:space="preserve">КГБУЗ "Перинатальный центр" МЗ Хабаровского края </t>
    </r>
    <r>
      <rPr>
        <i/>
        <sz val="11"/>
        <color rgb="FFFF0000"/>
        <rFont val="Times New Roman"/>
        <family val="1"/>
        <charset val="204"/>
      </rPr>
      <t>Решение Комиссии по разработке ТП ОМС от 28.02.2017  №2</t>
    </r>
  </si>
  <si>
    <t>от 28.02.2016 № 2</t>
  </si>
  <si>
    <t>Итого январь-март</t>
  </si>
  <si>
    <r>
      <t>КГБУЗ "Краевой кожно-венерический диспансер" МХ ХК</t>
    </r>
    <r>
      <rPr>
        <b/>
        <i/>
        <sz val="11"/>
        <color rgb="FFFF0000"/>
        <rFont val="Times New Roman"/>
        <family val="1"/>
        <charset val="204"/>
      </rPr>
      <t xml:space="preserve"> Решение Комиссии по разработке ТП ОМС от 31.03.2017  № 3</t>
    </r>
  </si>
  <si>
    <t>Р.К. от 28.02.2017 № 2, от 31.03.2017 №3</t>
  </si>
  <si>
    <t>04.00.6.001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</si>
  <si>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</si>
  <si>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прокоагулянтная терапия с использованием рекомбинантных препаратов факторов свертывания, массивные трансфузии компонентов донорской крови</t>
  </si>
  <si>
    <t>терапевтическое лечение, включающее иммуносупрессивную терапию с использованием моноклональных антител, иммуномодулирующую терапию с помощью рекомбинантных препаратов тромбопоэтина</t>
  </si>
  <si>
    <t>комплексное консервативное и хирургическое лечение, в том числе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</t>
  </si>
  <si>
    <t>08.00.10.003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</si>
  <si>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I-II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</si>
  <si>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экстирпация матки с тазовой и парааортальной лимфаденэктомией, субтотальной резекцией большого сальника</t>
  </si>
  <si>
    <t>экстирпация матки с придатками</t>
  </si>
  <si>
    <t>комбинированные циторедуктивные операции при злокачественных новообразованиях яичников</t>
  </si>
  <si>
    <t>удаление рецидивных опухолей малого таза</t>
  </si>
  <si>
    <t>реконструктивные слухоулучшающие операции после радикальной операции на среднем ухе при хроническом гнойном среднем отите</t>
  </si>
  <si>
    <t>12.00.24.003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</si>
  <si>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</si>
  <si>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поликомпонентное иммуносупрессивное лечение с применением циклоспорина А и (или) микофенолатов под контролем иммунологических, биохимических и инструментальных методов диагностики</t>
  </si>
  <si>
    <t>артролиз и артродез суставов кисти с различными видами чрескостного, накостного и интрамедуллярного остеосинтеза</t>
  </si>
  <si>
    <t>16.00.37.006</t>
  </si>
  <si>
    <t>Реконструктивные и корригирующие операции при сколиотических деформациях позвоночника 3-4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</t>
  </si>
  <si>
    <t>пластика грудной клетки, в том числе с применением погружных фиксаторов</t>
  </si>
  <si>
    <t>18.00.38.001</t>
  </si>
  <si>
    <t>Реконструктвно-пластические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</si>
  <si>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эндоскопическое бужирование и стентирование мочеточника у детей</t>
  </si>
  <si>
    <t>пластическое ушивание свища с анатомической реконструкцией</t>
  </si>
  <si>
    <t>восстановление уретры с использованием реваскуляризированного свободного лоскута</t>
  </si>
  <si>
    <t>терапия с использованием генно-инженерных лекарственных препаратов и экстракорпоральных методов лечения (аппаратный плазмаферез, каскадная плазмафильтрация, иммуносорбция) с последующим введением иммуноглобулинов под контролем молекулярных диагностических методик, иммуноферментных, гемостазиологических методов исследования</t>
  </si>
  <si>
    <t>тариф план</t>
  </si>
  <si>
    <t>тариф факт</t>
  </si>
  <si>
    <t xml:space="preserve">тариф </t>
  </si>
  <si>
    <t>в т.ч. ВМП</t>
  </si>
  <si>
    <t>финкрай</t>
  </si>
  <si>
    <t>тариф</t>
  </si>
  <si>
    <t>от 31.03.2016 № 3</t>
  </si>
  <si>
    <t>план 4м-в</t>
  </si>
  <si>
    <r>
      <t xml:space="preserve">КГБУЗ "Краевой кожно-венерический диспансер" МХ ХК </t>
    </r>
    <r>
      <rPr>
        <b/>
        <i/>
        <sz val="9"/>
        <color rgb="FFFF0000"/>
        <rFont val="Times New Roman"/>
        <family val="1"/>
        <charset val="204"/>
      </rPr>
      <t>Решение Комиссии по разработке ТП ОМС от 31.03.2017  № 3</t>
    </r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</si>
  <si>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за январь-апрель 2017 год</t>
  </si>
  <si>
    <t>Наименование МО</t>
  </si>
  <si>
    <t>факт</t>
  </si>
  <si>
    <r>
      <t xml:space="preserve">КГБУЗ "Перинатальный центр" МЗ Хабаровского края </t>
    </r>
    <r>
      <rPr>
        <i/>
        <sz val="10"/>
        <color rgb="FFFF0000"/>
        <rFont val="Times New Roman"/>
        <family val="1"/>
        <charset val="204"/>
      </rPr>
      <t>Решение Комиссии по разработке ТП ОМС от 28.02.2017  №2</t>
    </r>
  </si>
  <si>
    <r>
      <t>КГБУЗ "Краевой кожно-венерический диспансер" МХ ХК</t>
    </r>
    <r>
      <rPr>
        <b/>
        <i/>
        <sz val="10"/>
        <color rgb="FFFF0000"/>
        <rFont val="Times New Roman"/>
        <family val="1"/>
        <charset val="204"/>
      </rPr>
      <t xml:space="preserve"> Решение Комиссии по разработке ТП ОМС от 31.03.2017  № 3</t>
    </r>
  </si>
  <si>
    <t>код МО</t>
  </si>
  <si>
    <t>МТР</t>
  </si>
  <si>
    <t>Всего:</t>
  </si>
  <si>
    <t>отклонение факта своя территор. от плана4 м-в</t>
  </si>
  <si>
    <t>Проверка</t>
  </si>
  <si>
    <t>Итого январь-апрель</t>
  </si>
  <si>
    <t>9</t>
  </si>
  <si>
    <t>05.00.9.002</t>
  </si>
  <si>
    <t>Лечение тяжелых, резистентных форм псориаза, включая псориатический артрит, с применением генно-инженерных биологических лекарственных препаратов</t>
  </si>
  <si>
    <t>лечение с применением генно-инженерных биологических лекарственных препаратов в сочетании с иммуносупрессивными лекарственными препаратами</t>
  </si>
  <si>
    <t>видеоассистированные операции при опухолях головы и шеи</t>
  </si>
  <si>
    <t>лапаро- и ретроперитонеоскопическая пластика лоханочно-мочеточникового сегмента, мочеточника</t>
  </si>
  <si>
    <t>модифицированная синустрабекулэктомия, в том числе ультразвуковая факоэмульсификация осложненной катаракты с имплантацией интраокулярной линзы</t>
  </si>
  <si>
    <t>иссечение свища с пластикой внутреннего свищевого отверстия сегментом прямой или ободочной кишки</t>
  </si>
  <si>
    <t>1</t>
  </si>
  <si>
    <t>5</t>
  </si>
  <si>
    <t>6</t>
  </si>
  <si>
    <t>10</t>
  </si>
  <si>
    <t>14</t>
  </si>
  <si>
    <t>16</t>
  </si>
  <si>
    <t>18</t>
  </si>
  <si>
    <t>19</t>
  </si>
  <si>
    <t>20</t>
  </si>
  <si>
    <t>21</t>
  </si>
  <si>
    <t>23</t>
  </si>
  <si>
    <t>24</t>
  </si>
  <si>
    <t>26</t>
  </si>
  <si>
    <t>32</t>
  </si>
  <si>
    <t>33</t>
  </si>
  <si>
    <t>34</t>
  </si>
  <si>
    <t>35</t>
  </si>
  <si>
    <t>36</t>
  </si>
  <si>
    <t>37</t>
  </si>
  <si>
    <t>38</t>
  </si>
  <si>
    <t>40</t>
  </si>
  <si>
    <t>2</t>
  </si>
  <si>
    <t>12</t>
  </si>
  <si>
    <t>13</t>
  </si>
  <si>
    <t>27</t>
  </si>
  <si>
    <t>28</t>
  </si>
  <si>
    <t>29</t>
  </si>
  <si>
    <t>3</t>
  </si>
  <si>
    <t>4</t>
  </si>
  <si>
    <t>31</t>
  </si>
  <si>
    <t>39</t>
  </si>
  <si>
    <t>(пусто) Итог</t>
  </si>
  <si>
    <t>% исполнения к году</t>
  </si>
  <si>
    <t>отклонение факт (застрахованные в Хабаровском крае)- план 4 м-в</t>
  </si>
  <si>
    <t>план 4 м-в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</si>
</sst>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0.0000"/>
    <numFmt numFmtId="168" formatCode="_-* #,##0.0000000\ _₽_-;\-* #,##0.0000000\ _₽_-;_-* &quot;-&quot;???????\ _₽_-;_-@_-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i/>
      <sz val="9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2" fillId="0" borderId="0"/>
    <xf numFmtId="0" fontId="13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 applyFill="0" applyBorder="0" applyProtection="0">
      <alignment wrapText="1"/>
      <protection locked="0"/>
    </xf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303">
    <xf numFmtId="0" fontId="0" fillId="0" borderId="0" xfId="0"/>
    <xf numFmtId="0" fontId="3" fillId="0" borderId="1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vertical="center" wrapText="1"/>
    </xf>
    <xf numFmtId="166" fontId="11" fillId="0" borderId="7" xfId="1" applyNumberFormat="1" applyFont="1" applyFill="1" applyBorder="1" applyAlignment="1">
      <alignment horizontal="center" vertical="center" wrapText="1"/>
    </xf>
    <xf numFmtId="4" fontId="11" fillId="0" borderId="7" xfId="1" applyNumberFormat="1" applyFont="1" applyFill="1" applyBorder="1" applyAlignment="1">
      <alignment horizontal="center" vertical="center" wrapText="1"/>
    </xf>
    <xf numFmtId="9" fontId="11" fillId="0" borderId="7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6" fillId="0" borderId="0" xfId="0" applyFont="1" applyFill="1" applyBorder="1" applyAlignment="1"/>
    <xf numFmtId="0" fontId="18" fillId="0" borderId="0" xfId="0" applyFont="1" applyFill="1"/>
    <xf numFmtId="3" fontId="12" fillId="0" borderId="0" xfId="0" applyNumberFormat="1" applyFont="1" applyFill="1"/>
    <xf numFmtId="167" fontId="12" fillId="0" borderId="0" xfId="0" applyNumberFormat="1" applyFont="1" applyFill="1"/>
    <xf numFmtId="1" fontId="12" fillId="0" borderId="0" xfId="0" applyNumberFormat="1" applyFont="1" applyFill="1"/>
    <xf numFmtId="0" fontId="5" fillId="0" borderId="7" xfId="1" applyFont="1" applyFill="1" applyBorder="1" applyAlignment="1">
      <alignment vertical="center" wrapText="1"/>
    </xf>
    <xf numFmtId="0" fontId="11" fillId="0" borderId="7" xfId="1" applyFont="1" applyFill="1" applyBorder="1" applyAlignment="1">
      <alignment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2" fillId="0" borderId="0" xfId="0" applyFont="1" applyFill="1" applyAlignment="1">
      <alignment horizontal="left"/>
    </xf>
    <xf numFmtId="0" fontId="21" fillId="2" borderId="0" xfId="0" applyFont="1" applyFill="1"/>
    <xf numFmtId="0" fontId="22" fillId="0" borderId="0" xfId="0" applyFont="1" applyFill="1"/>
    <xf numFmtId="1" fontId="23" fillId="0" borderId="2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19" fillId="3" borderId="2" xfId="1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22" fillId="3" borderId="2" xfId="0" applyFont="1" applyFill="1" applyBorder="1"/>
    <xf numFmtId="0" fontId="12" fillId="3" borderId="2" xfId="0" applyFont="1" applyFill="1" applyBorder="1"/>
    <xf numFmtId="0" fontId="12" fillId="3" borderId="2" xfId="0" applyFont="1" applyFill="1" applyBorder="1" applyAlignment="1">
      <alignment vertical="center" wrapText="1"/>
    </xf>
    <xf numFmtId="0" fontId="5" fillId="3" borderId="2" xfId="1" applyFont="1" applyFill="1" applyBorder="1" applyAlignment="1">
      <alignment vertical="center" wrapText="1"/>
    </xf>
    <xf numFmtId="0" fontId="11" fillId="3" borderId="2" xfId="1" applyFont="1" applyFill="1" applyBorder="1" applyAlignment="1">
      <alignment vertical="center" wrapText="1"/>
    </xf>
    <xf numFmtId="3" fontId="12" fillId="3" borderId="2" xfId="0" applyNumberFormat="1" applyFont="1" applyFill="1" applyBorder="1"/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49" fontId="5" fillId="0" borderId="4" xfId="1" applyNumberFormat="1" applyFont="1" applyFill="1" applyBorder="1" applyAlignment="1">
      <alignment horizontal="center" vertical="center" wrapText="1"/>
    </xf>
    <xf numFmtId="49" fontId="17" fillId="0" borderId="5" xfId="1" applyNumberFormat="1" applyFont="1" applyFill="1" applyBorder="1" applyAlignment="1">
      <alignment horizontal="center" vertical="center" wrapText="1"/>
    </xf>
    <xf numFmtId="49" fontId="17" fillId="0" borderId="6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6" xfId="1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/>
    <xf numFmtId="49" fontId="7" fillId="0" borderId="0" xfId="0" applyNumberFormat="1" applyFont="1" applyFill="1"/>
    <xf numFmtId="49" fontId="6" fillId="0" borderId="2" xfId="1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9" fillId="3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12" fillId="3" borderId="5" xfId="0" applyFont="1" applyFill="1" applyBorder="1" applyAlignment="1">
      <alignment vertical="center" wrapText="1"/>
    </xf>
    <xf numFmtId="0" fontId="5" fillId="3" borderId="5" xfId="1" applyFont="1" applyFill="1" applyBorder="1" applyAlignment="1">
      <alignment vertical="center" wrapText="1"/>
    </xf>
    <xf numFmtId="0" fontId="11" fillId="3" borderId="5" xfId="1" applyFont="1" applyFill="1" applyBorder="1" applyAlignment="1">
      <alignment vertical="center" wrapText="1"/>
    </xf>
    <xf numFmtId="0" fontId="11" fillId="3" borderId="6" xfId="1" applyFont="1" applyFill="1" applyBorder="1" applyAlignment="1">
      <alignment vertical="center" wrapText="1"/>
    </xf>
    <xf numFmtId="0" fontId="11" fillId="0" borderId="6" xfId="1" applyFont="1" applyFill="1" applyBorder="1" applyAlignment="1">
      <alignment horizontal="left" vertical="center" wrapText="1"/>
    </xf>
    <xf numFmtId="3" fontId="12" fillId="3" borderId="5" xfId="0" applyNumberFormat="1" applyFont="1" applyFill="1" applyBorder="1"/>
    <xf numFmtId="0" fontId="3" fillId="0" borderId="0" xfId="1" applyFont="1" applyFill="1" applyBorder="1" applyAlignment="1">
      <alignment horizontal="left" vertical="center" wrapText="1"/>
    </xf>
    <xf numFmtId="0" fontId="26" fillId="0" borderId="0" xfId="0" applyFont="1" applyFill="1"/>
    <xf numFmtId="164" fontId="12" fillId="0" borderId="0" xfId="0" applyNumberFormat="1" applyFont="1" applyFill="1"/>
    <xf numFmtId="0" fontId="12" fillId="0" borderId="0" xfId="0" applyFont="1" applyFill="1" applyAlignment="1"/>
    <xf numFmtId="164" fontId="12" fillId="0" borderId="0" xfId="0" applyNumberFormat="1" applyFont="1" applyFill="1" applyAlignment="1"/>
    <xf numFmtId="164" fontId="28" fillId="0" borderId="0" xfId="0" applyNumberFormat="1" applyFont="1" applyFill="1"/>
    <xf numFmtId="3" fontId="22" fillId="0" borderId="0" xfId="0" applyNumberFormat="1" applyFont="1" applyFill="1"/>
    <xf numFmtId="1" fontId="30" fillId="0" borderId="22" xfId="1" applyNumberFormat="1" applyFont="1" applyFill="1" applyBorder="1" applyAlignment="1">
      <alignment horizontal="center" vertical="center" wrapText="1"/>
    </xf>
    <xf numFmtId="1" fontId="30" fillId="0" borderId="23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3" fontId="3" fillId="0" borderId="2" xfId="1" applyNumberFormat="1" applyFont="1" applyFill="1" applyBorder="1" applyAlignment="1">
      <alignment vertical="center" wrapText="1"/>
    </xf>
    <xf numFmtId="0" fontId="31" fillId="0" borderId="0" xfId="0" applyFont="1" applyFill="1"/>
    <xf numFmtId="0" fontId="24" fillId="0" borderId="2" xfId="0" applyFont="1" applyFill="1" applyBorder="1" applyAlignment="1">
      <alignment horizontal="left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left"/>
    </xf>
    <xf numFmtId="0" fontId="31" fillId="0" borderId="2" xfId="0" applyFont="1" applyFill="1" applyBorder="1"/>
    <xf numFmtId="0" fontId="31" fillId="0" borderId="2" xfId="0" applyFont="1" applyFill="1" applyBorder="1" applyAlignment="1">
      <alignment horizontal="center"/>
    </xf>
    <xf numFmtId="0" fontId="32" fillId="0" borderId="2" xfId="0" applyFont="1" applyFill="1" applyBorder="1"/>
    <xf numFmtId="0" fontId="22" fillId="0" borderId="2" xfId="1" applyFont="1" applyFill="1" applyBorder="1" applyAlignment="1">
      <alignment vertical="center" wrapText="1"/>
    </xf>
    <xf numFmtId="0" fontId="32" fillId="0" borderId="0" xfId="0" applyFont="1" applyFill="1"/>
    <xf numFmtId="0" fontId="32" fillId="0" borderId="2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vertical="center" wrapText="1"/>
    </xf>
    <xf numFmtId="0" fontId="23" fillId="0" borderId="7" xfId="1" applyFont="1" applyFill="1" applyBorder="1" applyAlignment="1">
      <alignment vertical="center" wrapText="1"/>
    </xf>
    <xf numFmtId="0" fontId="33" fillId="0" borderId="0" xfId="0" applyFont="1" applyFill="1"/>
    <xf numFmtId="0" fontId="30" fillId="0" borderId="7" xfId="1" applyFont="1" applyFill="1" applyBorder="1" applyAlignment="1">
      <alignment vertical="center" wrapText="1"/>
    </xf>
    <xf numFmtId="0" fontId="22" fillId="0" borderId="7" xfId="1" applyFont="1" applyFill="1" applyBorder="1" applyAlignment="1">
      <alignment vertical="center" wrapText="1"/>
    </xf>
    <xf numFmtId="0" fontId="22" fillId="0" borderId="0" xfId="0" applyFont="1" applyFill="1" applyAlignment="1">
      <alignment horizontal="left"/>
    </xf>
    <xf numFmtId="0" fontId="34" fillId="2" borderId="0" xfId="0" applyFont="1" applyFill="1"/>
    <xf numFmtId="0" fontId="22" fillId="0" borderId="0" xfId="0" applyFont="1" applyFill="1" applyAlignment="1">
      <alignment horizontal="left" wrapText="1"/>
    </xf>
    <xf numFmtId="43" fontId="32" fillId="0" borderId="0" xfId="0" applyNumberFormat="1" applyFont="1" applyFill="1"/>
    <xf numFmtId="0" fontId="32" fillId="0" borderId="0" xfId="0" applyFont="1" applyFill="1" applyAlignment="1">
      <alignment horizontal="left"/>
    </xf>
    <xf numFmtId="0" fontId="32" fillId="0" borderId="0" xfId="0" applyFont="1" applyFill="1" applyBorder="1" applyAlignment="1">
      <alignment horizontal="left"/>
    </xf>
    <xf numFmtId="49" fontId="22" fillId="0" borderId="0" xfId="0" applyNumberFormat="1" applyFont="1" applyFill="1"/>
    <xf numFmtId="0" fontId="27" fillId="3" borderId="2" xfId="1" applyFont="1" applyFill="1" applyBorder="1" applyAlignment="1">
      <alignment horizontal="center" vertical="center" wrapText="1"/>
    </xf>
    <xf numFmtId="0" fontId="27" fillId="3" borderId="9" xfId="1" applyFont="1" applyFill="1" applyBorder="1" applyAlignment="1">
      <alignment horizontal="center" vertical="center" wrapText="1"/>
    </xf>
    <xf numFmtId="0" fontId="22" fillId="3" borderId="9" xfId="1" applyFont="1" applyFill="1" applyBorder="1" applyAlignment="1">
      <alignment horizontal="center" vertical="center" wrapText="1"/>
    </xf>
    <xf numFmtId="1" fontId="27" fillId="3" borderId="2" xfId="1" applyNumberFormat="1" applyFont="1" applyFill="1" applyBorder="1" applyAlignment="1">
      <alignment horizontal="center" vertical="center" wrapText="1"/>
    </xf>
    <xf numFmtId="4" fontId="22" fillId="0" borderId="7" xfId="1" applyNumberFormat="1" applyFont="1" applyFill="1" applyBorder="1" applyAlignment="1">
      <alignment horizontal="center" vertical="center" wrapText="1"/>
    </xf>
    <xf numFmtId="164" fontId="22" fillId="0" borderId="2" xfId="1" applyNumberFormat="1" applyFont="1" applyFill="1" applyBorder="1" applyAlignment="1">
      <alignment horizontal="center" vertical="center" wrapText="1"/>
    </xf>
    <xf numFmtId="41" fontId="22" fillId="0" borderId="2" xfId="1" applyNumberFormat="1" applyFont="1" applyFill="1" applyBorder="1" applyAlignment="1">
      <alignment horizontal="center" vertical="center" wrapText="1"/>
    </xf>
    <xf numFmtId="3" fontId="32" fillId="0" borderId="0" xfId="0" applyNumberFormat="1" applyFont="1" applyFill="1"/>
    <xf numFmtId="0" fontId="32" fillId="3" borderId="2" xfId="0" applyFont="1" applyFill="1" applyBorder="1"/>
    <xf numFmtId="0" fontId="32" fillId="3" borderId="2" xfId="0" applyFont="1" applyFill="1" applyBorder="1" applyAlignment="1">
      <alignment vertical="center" wrapText="1"/>
    </xf>
    <xf numFmtId="0" fontId="32" fillId="3" borderId="7" xfId="0" applyFont="1" applyFill="1" applyBorder="1" applyAlignment="1">
      <alignment vertical="center" wrapText="1"/>
    </xf>
    <xf numFmtId="0" fontId="27" fillId="3" borderId="7" xfId="1" applyFont="1" applyFill="1" applyBorder="1" applyAlignment="1">
      <alignment horizontal="center" vertical="center" wrapText="1"/>
    </xf>
    <xf numFmtId="4" fontId="22" fillId="3" borderId="7" xfId="1" applyNumberFormat="1" applyFont="1" applyFill="1" applyBorder="1" applyAlignment="1">
      <alignment horizontal="center" vertical="center" wrapText="1"/>
    </xf>
    <xf numFmtId="164" fontId="27" fillId="3" borderId="2" xfId="1" applyNumberFormat="1" applyFont="1" applyFill="1" applyBorder="1" applyAlignment="1">
      <alignment horizontal="center" vertical="center" wrapText="1"/>
    </xf>
    <xf numFmtId="0" fontId="22" fillId="3" borderId="2" xfId="1" applyFont="1" applyFill="1" applyBorder="1" applyAlignment="1">
      <alignment vertical="center" wrapText="1"/>
    </xf>
    <xf numFmtId="0" fontId="22" fillId="3" borderId="7" xfId="1" applyFont="1" applyFill="1" applyBorder="1" applyAlignment="1">
      <alignment vertical="center" wrapText="1"/>
    </xf>
    <xf numFmtId="0" fontId="22" fillId="0" borderId="7" xfId="1" applyFont="1" applyFill="1" applyBorder="1" applyAlignment="1">
      <alignment horizontal="left" vertical="center" wrapText="1"/>
    </xf>
    <xf numFmtId="0" fontId="30" fillId="3" borderId="2" xfId="1" applyFont="1" applyFill="1" applyBorder="1" applyAlignment="1">
      <alignment horizontal="center" vertical="center" wrapText="1"/>
    </xf>
    <xf numFmtId="0" fontId="30" fillId="3" borderId="7" xfId="1" applyFont="1" applyFill="1" applyBorder="1" applyAlignment="1">
      <alignment horizontal="center" vertical="center" wrapText="1"/>
    </xf>
    <xf numFmtId="3" fontId="32" fillId="3" borderId="2" xfId="0" applyNumberFormat="1" applyFont="1" applyFill="1" applyBorder="1"/>
    <xf numFmtId="3" fontId="27" fillId="3" borderId="2" xfId="1" applyNumberFormat="1" applyFont="1" applyFill="1" applyBorder="1" applyAlignment="1">
      <alignment vertical="center" wrapText="1"/>
    </xf>
    <xf numFmtId="3" fontId="27" fillId="3" borderId="2" xfId="1" applyNumberFormat="1" applyFont="1" applyFill="1" applyBorder="1" applyAlignment="1">
      <alignment horizontal="center"/>
    </xf>
    <xf numFmtId="167" fontId="32" fillId="0" borderId="0" xfId="0" applyNumberFormat="1" applyFont="1" applyFill="1"/>
    <xf numFmtId="1" fontId="32" fillId="0" borderId="0" xfId="0" applyNumberFormat="1" applyFont="1" applyFill="1"/>
    <xf numFmtId="0" fontId="27" fillId="0" borderId="7" xfId="1" applyFont="1" applyFill="1" applyBorder="1" applyAlignment="1">
      <alignment vertical="center" wrapText="1"/>
    </xf>
    <xf numFmtId="4" fontId="27" fillId="0" borderId="7" xfId="1" applyNumberFormat="1" applyFont="1" applyFill="1" applyBorder="1" applyAlignment="1">
      <alignment horizontal="center" vertical="center" wrapText="1"/>
    </xf>
    <xf numFmtId="164" fontId="27" fillId="0" borderId="2" xfId="1" applyNumberFormat="1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left"/>
    </xf>
    <xf numFmtId="0" fontId="31" fillId="0" borderId="7" xfId="0" applyFont="1" applyFill="1" applyBorder="1" applyAlignment="1">
      <alignment wrapText="1"/>
    </xf>
    <xf numFmtId="41" fontId="27" fillId="3" borderId="2" xfId="1" applyNumberFormat="1" applyFont="1" applyFill="1" applyBorder="1" applyAlignment="1">
      <alignment horizontal="center" vertical="center" wrapText="1"/>
    </xf>
    <xf numFmtId="0" fontId="30" fillId="3" borderId="7" xfId="1" applyFont="1" applyFill="1" applyBorder="1" applyAlignment="1">
      <alignment vertical="center" wrapText="1"/>
    </xf>
    <xf numFmtId="0" fontId="22" fillId="3" borderId="7" xfId="1" applyFont="1" applyFill="1" applyBorder="1" applyAlignment="1">
      <alignment horizontal="left" vertical="center" wrapText="1"/>
    </xf>
    <xf numFmtId="0" fontId="27" fillId="3" borderId="7" xfId="1" applyFont="1" applyFill="1" applyBorder="1" applyAlignment="1">
      <alignment vertical="center" wrapText="1"/>
    </xf>
    <xf numFmtId="4" fontId="27" fillId="3" borderId="7" xfId="1" applyNumberFormat="1" applyFont="1" applyFill="1" applyBorder="1" applyAlignment="1">
      <alignment horizontal="center" vertical="center" wrapText="1"/>
    </xf>
    <xf numFmtId="0" fontId="27" fillId="3" borderId="9" xfId="1" applyFont="1" applyFill="1" applyBorder="1" applyAlignment="1">
      <alignment horizontal="right" vertical="center" wrapText="1"/>
    </xf>
    <xf numFmtId="0" fontId="22" fillId="3" borderId="9" xfId="1" applyFont="1" applyFill="1" applyBorder="1" applyAlignment="1">
      <alignment horizontal="right" vertical="center" wrapText="1"/>
    </xf>
    <xf numFmtId="1" fontId="27" fillId="3" borderId="2" xfId="1" applyNumberFormat="1" applyFont="1" applyFill="1" applyBorder="1" applyAlignment="1">
      <alignment horizontal="right" vertical="center" wrapText="1"/>
    </xf>
    <xf numFmtId="41" fontId="27" fillId="3" borderId="2" xfId="1" applyNumberFormat="1" applyFont="1" applyFill="1" applyBorder="1" applyAlignment="1">
      <alignment horizontal="right" vertical="center" wrapText="1"/>
    </xf>
    <xf numFmtId="41" fontId="22" fillId="0" borderId="2" xfId="1" applyNumberFormat="1" applyFont="1" applyFill="1" applyBorder="1" applyAlignment="1">
      <alignment horizontal="right" vertical="center" wrapText="1"/>
    </xf>
    <xf numFmtId="41" fontId="12" fillId="0" borderId="0" xfId="0" applyNumberFormat="1" applyFont="1" applyFill="1"/>
    <xf numFmtId="41" fontId="32" fillId="0" borderId="0" xfId="0" applyNumberFormat="1" applyFont="1" applyFill="1"/>
    <xf numFmtId="4" fontId="12" fillId="0" borderId="0" xfId="0" applyNumberFormat="1" applyFont="1" applyFill="1"/>
    <xf numFmtId="43" fontId="31" fillId="0" borderId="0" xfId="0" applyNumberFormat="1" applyFont="1" applyFill="1"/>
    <xf numFmtId="1" fontId="23" fillId="0" borderId="2" xfId="1" applyNumberFormat="1" applyFont="1" applyFill="1" applyBorder="1" applyAlignment="1">
      <alignment horizontal="center" vertical="center" wrapText="1"/>
    </xf>
    <xf numFmtId="4" fontId="31" fillId="0" borderId="0" xfId="0" applyNumberFormat="1" applyFont="1" applyFill="1"/>
    <xf numFmtId="0" fontId="27" fillId="0" borderId="0" xfId="1" applyFont="1" applyFill="1" applyBorder="1" applyAlignment="1">
      <alignment horizontal="left" vertical="center" wrapText="1"/>
    </xf>
    <xf numFmtId="0" fontId="22" fillId="0" borderId="2" xfId="0" applyFont="1" applyFill="1" applyBorder="1"/>
    <xf numFmtId="49" fontId="22" fillId="0" borderId="2" xfId="0" applyNumberFormat="1" applyFont="1" applyFill="1" applyBorder="1"/>
    <xf numFmtId="3" fontId="22" fillId="0" borderId="2" xfId="0" applyNumberFormat="1" applyFont="1" applyFill="1" applyBorder="1"/>
    <xf numFmtId="3" fontId="32" fillId="0" borderId="2" xfId="0" applyNumberFormat="1" applyFont="1" applyFill="1" applyBorder="1"/>
    <xf numFmtId="3" fontId="33" fillId="0" borderId="2" xfId="0" applyNumberFormat="1" applyFont="1" applyFill="1" applyBorder="1"/>
    <xf numFmtId="0" fontId="33" fillId="0" borderId="2" xfId="0" applyFont="1" applyFill="1" applyBorder="1"/>
    <xf numFmtId="9" fontId="32" fillId="0" borderId="2" xfId="0" applyNumberFormat="1" applyFont="1" applyFill="1" applyBorder="1"/>
    <xf numFmtId="3" fontId="31" fillId="0" borderId="0" xfId="0" applyNumberFormat="1" applyFont="1" applyFill="1"/>
    <xf numFmtId="3" fontId="3" fillId="0" borderId="25" xfId="1" applyNumberFormat="1" applyFont="1" applyFill="1" applyBorder="1" applyAlignment="1">
      <alignment horizontal="center"/>
    </xf>
    <xf numFmtId="3" fontId="12" fillId="0" borderId="2" xfId="0" applyNumberFormat="1" applyFont="1" applyFill="1" applyBorder="1" applyAlignment="1">
      <alignment horizontal="center"/>
    </xf>
    <xf numFmtId="41" fontId="12" fillId="0" borderId="2" xfId="0" applyNumberFormat="1" applyFont="1" applyFill="1" applyBorder="1"/>
    <xf numFmtId="3" fontId="33" fillId="3" borderId="2" xfId="0" applyNumberFormat="1" applyFont="1" applyFill="1" applyBorder="1"/>
    <xf numFmtId="0" fontId="25" fillId="0" borderId="2" xfId="0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vertical="center" wrapText="1"/>
    </xf>
    <xf numFmtId="3" fontId="11" fillId="0" borderId="2" xfId="1" applyNumberFormat="1" applyFont="1" applyFill="1" applyBorder="1" applyAlignment="1">
      <alignment horizontal="center"/>
    </xf>
    <xf numFmtId="3" fontId="11" fillId="0" borderId="25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 vertical="center" wrapText="1"/>
    </xf>
    <xf numFmtId="3" fontId="12" fillId="3" borderId="0" xfId="0" applyNumberFormat="1" applyFont="1" applyFill="1" applyBorder="1"/>
    <xf numFmtId="41" fontId="22" fillId="3" borderId="2" xfId="1" applyNumberFormat="1" applyFont="1" applyFill="1" applyBorder="1" applyAlignment="1">
      <alignment horizontal="right" vertical="center" wrapText="1"/>
    </xf>
    <xf numFmtId="41" fontId="22" fillId="3" borderId="2" xfId="1" applyNumberFormat="1" applyFont="1" applyFill="1" applyBorder="1" applyAlignment="1">
      <alignment horizontal="center" vertical="center" wrapText="1"/>
    </xf>
    <xf numFmtId="0" fontId="38" fillId="0" borderId="2" xfId="0" applyFont="1" applyFill="1" applyBorder="1"/>
    <xf numFmtId="0" fontId="38" fillId="0" borderId="2" xfId="0" applyFont="1" applyFill="1" applyBorder="1" applyAlignment="1">
      <alignment wrapText="1"/>
    </xf>
    <xf numFmtId="41" fontId="27" fillId="0" borderId="2" xfId="1" applyNumberFormat="1" applyFont="1" applyFill="1" applyBorder="1" applyAlignment="1">
      <alignment horizontal="center" vertical="center" wrapText="1"/>
    </xf>
    <xf numFmtId="0" fontId="39" fillId="0" borderId="2" xfId="1" applyFont="1" applyFill="1" applyBorder="1" applyAlignment="1">
      <alignment vertical="center" wrapText="1"/>
    </xf>
    <xf numFmtId="0" fontId="39" fillId="0" borderId="7" xfId="1" applyFont="1" applyFill="1" applyBorder="1" applyAlignment="1">
      <alignment vertical="center" wrapText="1"/>
    </xf>
    <xf numFmtId="0" fontId="40" fillId="0" borderId="7" xfId="1" applyFont="1" applyFill="1" applyBorder="1" applyAlignment="1">
      <alignment vertical="center" wrapText="1"/>
    </xf>
    <xf numFmtId="43" fontId="32" fillId="0" borderId="2" xfId="0" applyNumberFormat="1" applyFont="1" applyFill="1" applyBorder="1"/>
    <xf numFmtId="43" fontId="33" fillId="0" borderId="2" xfId="0" applyNumberFormat="1" applyFont="1" applyFill="1" applyBorder="1"/>
    <xf numFmtId="168" fontId="32" fillId="0" borderId="0" xfId="0" applyNumberFormat="1" applyFont="1" applyFill="1"/>
    <xf numFmtId="43" fontId="32" fillId="4" borderId="0" xfId="0" applyNumberFormat="1" applyFont="1" applyFill="1"/>
    <xf numFmtId="4" fontId="31" fillId="4" borderId="0" xfId="0" applyNumberFormat="1" applyFont="1" applyFill="1"/>
    <xf numFmtId="0" fontId="31" fillId="4" borderId="2" xfId="0" applyFont="1" applyFill="1" applyBorder="1" applyAlignment="1">
      <alignment horizontal="left"/>
    </xf>
    <xf numFmtId="43" fontId="31" fillId="4" borderId="2" xfId="0" applyNumberFormat="1" applyFont="1" applyFill="1" applyBorder="1"/>
    <xf numFmtId="4" fontId="31" fillId="4" borderId="2" xfId="0" applyNumberFormat="1" applyFont="1" applyFill="1" applyBorder="1"/>
    <xf numFmtId="4" fontId="41" fillId="4" borderId="0" xfId="0" applyNumberFormat="1" applyFont="1" applyFill="1"/>
    <xf numFmtId="3" fontId="25" fillId="0" borderId="26" xfId="0" applyNumberFormat="1" applyFont="1" applyFill="1" applyBorder="1" applyAlignment="1">
      <alignment vertical="center" wrapText="1"/>
    </xf>
    <xf numFmtId="3" fontId="25" fillId="0" borderId="8" xfId="0" applyNumberFormat="1" applyFont="1" applyFill="1" applyBorder="1" applyAlignment="1">
      <alignment vertical="center" wrapText="1"/>
    </xf>
    <xf numFmtId="3" fontId="25" fillId="0" borderId="13" xfId="0" applyNumberFormat="1" applyFont="1" applyFill="1" applyBorder="1" applyAlignment="1">
      <alignment vertical="center" wrapText="1"/>
    </xf>
    <xf numFmtId="3" fontId="25" fillId="0" borderId="1" xfId="0" applyNumberFormat="1" applyFont="1" applyFill="1" applyBorder="1" applyAlignment="1">
      <alignment vertical="center" wrapText="1"/>
    </xf>
    <xf numFmtId="3" fontId="25" fillId="0" borderId="9" xfId="0" applyNumberFormat="1" applyFont="1" applyFill="1" applyBorder="1" applyAlignment="1">
      <alignment vertical="center" wrapText="1"/>
    </xf>
    <xf numFmtId="3" fontId="27" fillId="3" borderId="2" xfId="1" applyNumberFormat="1" applyFont="1" applyFill="1" applyBorder="1" applyAlignment="1">
      <alignment horizontal="right" vertical="center" wrapText="1"/>
    </xf>
    <xf numFmtId="3" fontId="27" fillId="0" borderId="2" xfId="1" applyNumberFormat="1" applyFont="1" applyFill="1" applyBorder="1" applyAlignment="1">
      <alignment vertical="center" wrapText="1"/>
    </xf>
    <xf numFmtId="3" fontId="27" fillId="0" borderId="2" xfId="1" applyNumberFormat="1" applyFont="1" applyFill="1" applyBorder="1" applyAlignment="1">
      <alignment horizontal="center"/>
    </xf>
    <xf numFmtId="0" fontId="0" fillId="0" borderId="2" xfId="0" applyBorder="1"/>
    <xf numFmtId="49" fontId="40" fillId="0" borderId="2" xfId="1" applyNumberFormat="1" applyFont="1" applyFill="1" applyBorder="1" applyAlignment="1">
      <alignment horizontal="center" vertical="center" wrapText="1"/>
    </xf>
    <xf numFmtId="1" fontId="40" fillId="0" borderId="2" xfId="1" applyNumberFormat="1" applyFont="1" applyFill="1" applyBorder="1" applyAlignment="1">
      <alignment horizontal="center" vertical="center" wrapText="1"/>
    </xf>
    <xf numFmtId="49" fontId="40" fillId="0" borderId="2" xfId="0" applyNumberFormat="1" applyFont="1" applyFill="1" applyBorder="1" applyAlignment="1">
      <alignment horizontal="center" vertical="center" wrapText="1"/>
    </xf>
    <xf numFmtId="1" fontId="43" fillId="0" borderId="2" xfId="1" applyNumberFormat="1" applyFont="1" applyFill="1" applyBorder="1" applyAlignment="1">
      <alignment vertical="center" wrapText="1"/>
    </xf>
    <xf numFmtId="0" fontId="43" fillId="0" borderId="2" xfId="0" applyFont="1" applyFill="1" applyBorder="1" applyAlignment="1">
      <alignment vertical="center" wrapText="1"/>
    </xf>
    <xf numFmtId="0" fontId="31" fillId="0" borderId="0" xfId="0" applyFont="1"/>
    <xf numFmtId="3" fontId="0" fillId="0" borderId="0" xfId="0" applyNumberFormat="1"/>
    <xf numFmtId="41" fontId="0" fillId="0" borderId="0" xfId="0" applyNumberFormat="1"/>
    <xf numFmtId="3" fontId="29" fillId="0" borderId="2" xfId="0" applyNumberFormat="1" applyFont="1" applyBorder="1"/>
    <xf numFmtId="0" fontId="43" fillId="0" borderId="4" xfId="0" applyFont="1" applyFill="1" applyBorder="1" applyAlignment="1">
      <alignment vertical="center" wrapText="1"/>
    </xf>
    <xf numFmtId="0" fontId="20" fillId="4" borderId="2" xfId="0" applyFont="1" applyFill="1" applyBorder="1" applyAlignment="1">
      <alignment vertical="center" wrapText="1"/>
    </xf>
    <xf numFmtId="49" fontId="20" fillId="4" borderId="2" xfId="0" applyNumberFormat="1" applyFont="1" applyFill="1" applyBorder="1" applyAlignment="1">
      <alignment horizontal="center" vertical="center" wrapText="1"/>
    </xf>
    <xf numFmtId="3" fontId="46" fillId="4" borderId="2" xfId="0" applyNumberFormat="1" applyFont="1" applyFill="1" applyBorder="1"/>
    <xf numFmtId="0" fontId="22" fillId="5" borderId="7" xfId="1" applyFont="1" applyFill="1" applyBorder="1" applyAlignment="1">
      <alignment vertical="center" wrapText="1"/>
    </xf>
    <xf numFmtId="0" fontId="32" fillId="5" borderId="2" xfId="0" applyFont="1" applyFill="1" applyBorder="1"/>
    <xf numFmtId="0" fontId="22" fillId="5" borderId="2" xfId="1" applyFont="1" applyFill="1" applyBorder="1" applyAlignment="1">
      <alignment vertical="center" wrapText="1"/>
    </xf>
    <xf numFmtId="0" fontId="23" fillId="5" borderId="7" xfId="1" applyFont="1" applyFill="1" applyBorder="1" applyAlignment="1">
      <alignment vertical="center" wrapText="1"/>
    </xf>
    <xf numFmtId="0" fontId="39" fillId="5" borderId="2" xfId="1" applyFont="1" applyFill="1" applyBorder="1" applyAlignment="1">
      <alignment vertical="center" wrapText="1"/>
    </xf>
    <xf numFmtId="0" fontId="39" fillId="5" borderId="7" xfId="1" applyFont="1" applyFill="1" applyBorder="1" applyAlignment="1">
      <alignment vertical="center" wrapText="1"/>
    </xf>
    <xf numFmtId="0" fontId="35" fillId="0" borderId="2" xfId="0" applyFont="1" applyBorder="1"/>
    <xf numFmtId="0" fontId="35" fillId="0" borderId="2" xfId="0" applyFont="1" applyBorder="1" applyAlignment="1">
      <alignment horizontal="left" wrapText="1"/>
    </xf>
    <xf numFmtId="0" fontId="35" fillId="0" borderId="2" xfId="0" applyFont="1" applyBorder="1" applyAlignment="1">
      <alignment horizontal="left"/>
    </xf>
    <xf numFmtId="3" fontId="47" fillId="0" borderId="2" xfId="0" applyNumberFormat="1" applyFont="1" applyBorder="1"/>
    <xf numFmtId="4" fontId="47" fillId="0" borderId="2" xfId="0" applyNumberFormat="1" applyFont="1" applyBorder="1"/>
    <xf numFmtId="3" fontId="35" fillId="0" borderId="2" xfId="0" applyNumberFormat="1" applyFont="1" applyBorder="1"/>
    <xf numFmtId="4" fontId="35" fillId="0" borderId="2" xfId="0" applyNumberFormat="1" applyFont="1" applyBorder="1"/>
    <xf numFmtId="0" fontId="35" fillId="5" borderId="2" xfId="0" applyFont="1" applyFill="1" applyBorder="1"/>
    <xf numFmtId="0" fontId="35" fillId="5" borderId="2" xfId="0" applyFont="1" applyFill="1" applyBorder="1" applyAlignment="1">
      <alignment horizontal="left" wrapText="1"/>
    </xf>
    <xf numFmtId="0" fontId="35" fillId="5" borderId="2" xfId="0" applyFont="1" applyFill="1" applyBorder="1" applyAlignment="1">
      <alignment horizontal="left"/>
    </xf>
    <xf numFmtId="0" fontId="47" fillId="0" borderId="2" xfId="0" applyFont="1" applyBorder="1"/>
    <xf numFmtId="0" fontId="38" fillId="0" borderId="2" xfId="0" applyFont="1" applyFill="1" applyBorder="1" applyAlignment="1">
      <alignment horizontal="left"/>
    </xf>
    <xf numFmtId="10" fontId="0" fillId="0" borderId="2" xfId="0" applyNumberFormat="1" applyBorder="1"/>
    <xf numFmtId="0" fontId="3" fillId="0" borderId="1" xfId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0" fontId="11" fillId="0" borderId="8" xfId="1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 wrapText="1"/>
    </xf>
    <xf numFmtId="1" fontId="6" fillId="0" borderId="5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1" fontId="17" fillId="0" borderId="5" xfId="1" applyNumberFormat="1" applyFont="1" applyFill="1" applyBorder="1" applyAlignment="1">
      <alignment horizontal="center" vertical="center" wrapText="1"/>
    </xf>
    <xf numFmtId="1" fontId="17" fillId="0" borderId="6" xfId="1" applyNumberFormat="1" applyFont="1" applyFill="1" applyBorder="1" applyAlignment="1">
      <alignment horizontal="center" vertical="center" wrapText="1"/>
    </xf>
    <xf numFmtId="1" fontId="17" fillId="0" borderId="7" xfId="1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3" fontId="25" fillId="0" borderId="11" xfId="0" applyNumberFormat="1" applyFont="1" applyFill="1" applyBorder="1" applyAlignment="1">
      <alignment horizontal="center" vertical="center" wrapText="1"/>
    </xf>
    <xf numFmtId="3" fontId="25" fillId="0" borderId="26" xfId="0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1" fontId="23" fillId="0" borderId="5" xfId="1" applyNumberFormat="1" applyFont="1" applyFill="1" applyBorder="1" applyAlignment="1">
      <alignment horizontal="center" vertical="center" wrapText="1"/>
    </xf>
    <xf numFmtId="1" fontId="23" fillId="0" borderId="7" xfId="1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1" fontId="30" fillId="0" borderId="2" xfId="1" applyNumberFormat="1" applyFont="1" applyFill="1" applyBorder="1" applyAlignment="1">
      <alignment horizontal="center" vertical="center" wrapText="1"/>
    </xf>
    <xf numFmtId="49" fontId="30" fillId="0" borderId="2" xfId="1" applyNumberFormat="1" applyFont="1" applyFill="1" applyBorder="1" applyAlignment="1">
      <alignment horizontal="center" vertical="center" wrapText="1"/>
    </xf>
    <xf numFmtId="1" fontId="30" fillId="0" borderId="5" xfId="1" applyNumberFormat="1" applyFont="1" applyFill="1" applyBorder="1" applyAlignment="1">
      <alignment horizontal="center" vertical="center" wrapText="1"/>
    </xf>
    <xf numFmtId="1" fontId="30" fillId="0" borderId="6" xfId="1" applyNumberFormat="1" applyFont="1" applyFill="1" applyBorder="1" applyAlignment="1">
      <alignment horizontal="center" vertical="center" wrapText="1"/>
    </xf>
    <xf numFmtId="1" fontId="30" fillId="0" borderId="7" xfId="1" applyNumberFormat="1" applyFont="1" applyFill="1" applyBorder="1" applyAlignment="1">
      <alignment horizontal="center" vertical="center" wrapText="1"/>
    </xf>
    <xf numFmtId="49" fontId="30" fillId="0" borderId="5" xfId="1" applyNumberFormat="1" applyFont="1" applyFill="1" applyBorder="1" applyAlignment="1">
      <alignment horizontal="center" vertical="center" wrapText="1"/>
    </xf>
    <xf numFmtId="49" fontId="30" fillId="0" borderId="6" xfId="1" applyNumberFormat="1" applyFont="1" applyFill="1" applyBorder="1" applyAlignment="1">
      <alignment horizontal="center" vertical="center" wrapText="1"/>
    </xf>
    <xf numFmtId="49" fontId="30" fillId="0" borderId="7" xfId="1" applyNumberFormat="1" applyFont="1" applyFill="1" applyBorder="1" applyAlignment="1">
      <alignment horizontal="center" vertical="center" wrapText="1"/>
    </xf>
    <xf numFmtId="1" fontId="23" fillId="0" borderId="2" xfId="1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49" fontId="22" fillId="0" borderId="2" xfId="0" applyNumberFormat="1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left" wrapText="1"/>
    </xf>
    <xf numFmtId="0" fontId="27" fillId="0" borderId="1" xfId="1" applyFont="1" applyFill="1" applyBorder="1" applyAlignment="1">
      <alignment horizontal="left" vertical="center" wrapText="1"/>
    </xf>
    <xf numFmtId="0" fontId="27" fillId="0" borderId="0" xfId="1" applyFont="1" applyFill="1" applyBorder="1" applyAlignment="1">
      <alignment horizontal="left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49" fontId="35" fillId="0" borderId="5" xfId="0" applyNumberFormat="1" applyFont="1" applyFill="1" applyBorder="1" applyAlignment="1">
      <alignment horizontal="center"/>
    </xf>
    <xf numFmtId="49" fontId="35" fillId="0" borderId="6" xfId="0" applyNumberFormat="1" applyFont="1" applyFill="1" applyBorder="1" applyAlignment="1">
      <alignment horizontal="center"/>
    </xf>
    <xf numFmtId="49" fontId="35" fillId="0" borderId="7" xfId="0" applyNumberFormat="1" applyFont="1" applyFill="1" applyBorder="1" applyAlignment="1">
      <alignment horizontal="center"/>
    </xf>
    <xf numFmtId="0" fontId="22" fillId="0" borderId="2" xfId="0" applyFont="1" applyBorder="1" applyAlignment="1">
      <alignment horizontal="center" vertical="center" wrapText="1"/>
    </xf>
    <xf numFmtId="0" fontId="19" fillId="0" borderId="16" xfId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24" xfId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29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1" fontId="20" fillId="0" borderId="2" xfId="1" applyNumberFormat="1" applyFont="1" applyFill="1" applyBorder="1" applyAlignment="1">
      <alignment horizontal="center" vertical="center" wrapText="1"/>
    </xf>
    <xf numFmtId="1" fontId="20" fillId="0" borderId="20" xfId="1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49" fontId="20" fillId="0" borderId="6" xfId="0" applyNumberFormat="1" applyFont="1" applyFill="1" applyBorder="1" applyAlignment="1">
      <alignment horizontal="center" vertical="center" wrapText="1"/>
    </xf>
    <xf numFmtId="49" fontId="20" fillId="0" borderId="19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justify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1" fontId="20" fillId="0" borderId="5" xfId="1" applyNumberFormat="1" applyFont="1" applyFill="1" applyBorder="1" applyAlignment="1">
      <alignment horizontal="center" vertical="center" wrapText="1"/>
    </xf>
    <xf numFmtId="1" fontId="20" fillId="0" borderId="7" xfId="1" applyNumberFormat="1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center" wrapText="1"/>
    </xf>
    <xf numFmtId="0" fontId="2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9" fillId="0" borderId="2" xfId="0" applyFont="1" applyBorder="1" applyAlignment="1">
      <alignment horizontal="center"/>
    </xf>
    <xf numFmtId="1" fontId="43" fillId="0" borderId="5" xfId="1" applyNumberFormat="1" applyFont="1" applyFill="1" applyBorder="1" applyAlignment="1">
      <alignment horizontal="center" vertical="center" wrapText="1"/>
    </xf>
    <xf numFmtId="1" fontId="43" fillId="0" borderId="7" xfId="1" applyNumberFormat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AN49"/>
  <sheetViews>
    <sheetView zoomScale="90" zoomScaleNormal="90" zoomScaleSheetLayoutView="70" workbookViewId="0">
      <pane xSplit="8" ySplit="7" topLeftCell="Q35" activePane="bottomRight" state="frozen"/>
      <selection pane="topRight" activeCell="K1" sqref="K1"/>
      <selection pane="bottomLeft" activeCell="A4" sqref="A4"/>
      <selection pane="bottomRight" activeCell="AA45" sqref="AA45:AB45"/>
    </sheetView>
  </sheetViews>
  <sheetFormatPr defaultRowHeight="15" x14ac:dyDescent="0.25"/>
  <cols>
    <col min="1" max="1" width="31.140625" style="11" customWidth="1"/>
    <col min="2" max="2" width="11.140625" style="11" customWidth="1"/>
    <col min="3" max="3" width="8.7109375" style="11" hidden="1" customWidth="1"/>
    <col min="4" max="4" width="12.85546875" style="11" hidden="1" customWidth="1"/>
    <col min="5" max="5" width="6.7109375" style="11" hidden="1" customWidth="1"/>
    <col min="6" max="6" width="11.7109375" style="11" hidden="1" customWidth="1"/>
    <col min="7" max="7" width="11" style="11" hidden="1" customWidth="1"/>
    <col min="8" max="8" width="14" style="11" customWidth="1"/>
    <col min="9" max="9" width="9" style="11" customWidth="1"/>
    <col min="10" max="10" width="14.28515625" style="11" customWidth="1"/>
    <col min="11" max="11" width="9.28515625" style="11" customWidth="1"/>
    <col min="12" max="12" width="18.28515625" style="11" customWidth="1"/>
    <col min="13" max="13" width="11.7109375" style="11" customWidth="1"/>
    <col min="14" max="14" width="16" style="11" customWidth="1"/>
    <col min="15" max="15" width="11.42578125" style="11" customWidth="1"/>
    <col min="16" max="16" width="15.28515625" style="11" customWidth="1"/>
    <col min="17" max="17" width="8.140625" style="11" customWidth="1"/>
    <col min="18" max="18" width="15.42578125" style="11" customWidth="1"/>
    <col min="19" max="19" width="9.42578125" style="11" customWidth="1"/>
    <col min="20" max="20" width="17.140625" style="11" customWidth="1"/>
    <col min="21" max="21" width="9.28515625" style="11" customWidth="1"/>
    <col min="22" max="22" width="13.85546875" style="11" customWidth="1"/>
    <col min="23" max="23" width="12.140625" style="11" customWidth="1"/>
    <col min="24" max="24" width="14.42578125" style="11" customWidth="1"/>
    <col min="25" max="25" width="10.5703125" style="11" customWidth="1"/>
    <col min="26" max="26" width="14.28515625" style="11" customWidth="1"/>
    <col min="27" max="27" width="11.42578125" style="11" customWidth="1"/>
    <col min="28" max="28" width="16" style="11" customWidth="1"/>
    <col min="29" max="29" width="10.28515625" style="11" customWidth="1"/>
    <col min="30" max="30" width="14.28515625" style="11" customWidth="1"/>
    <col min="31" max="31" width="14" style="11" customWidth="1"/>
    <col min="32" max="32" width="15.7109375" style="11" customWidth="1"/>
    <col min="33" max="33" width="13.140625" style="11" customWidth="1"/>
    <col min="34" max="38" width="14.28515625" style="11" customWidth="1"/>
    <col min="39" max="39" width="11.7109375" style="11" customWidth="1"/>
    <col min="40" max="40" width="16.5703125" style="11" customWidth="1"/>
    <col min="41" max="16384" width="9.140625" style="11"/>
  </cols>
  <sheetData>
    <row r="1" spans="1:40" ht="15.75" x14ac:dyDescent="0.25">
      <c r="P1" s="220" t="s">
        <v>78</v>
      </c>
      <c r="Q1" s="220"/>
      <c r="R1" s="220"/>
    </row>
    <row r="2" spans="1:40" ht="31.5" customHeight="1" x14ac:dyDescent="0.25">
      <c r="P2" s="219" t="s">
        <v>76</v>
      </c>
      <c r="Q2" s="219"/>
      <c r="R2" s="219"/>
    </row>
    <row r="3" spans="1:40" x14ac:dyDescent="0.25">
      <c r="B3" s="69">
        <v>1</v>
      </c>
      <c r="C3" s="69">
        <v>2</v>
      </c>
      <c r="D3" s="69">
        <v>3</v>
      </c>
      <c r="E3" s="69">
        <v>4</v>
      </c>
      <c r="F3" s="69">
        <v>5</v>
      </c>
      <c r="G3" s="69">
        <v>6</v>
      </c>
      <c r="H3" s="69">
        <v>7</v>
      </c>
      <c r="I3" s="69">
        <v>8</v>
      </c>
      <c r="J3" s="69">
        <v>9</v>
      </c>
      <c r="K3" s="69">
        <v>10</v>
      </c>
      <c r="L3" s="69">
        <v>11</v>
      </c>
      <c r="M3" s="69">
        <v>12</v>
      </c>
      <c r="N3" s="69">
        <v>13</v>
      </c>
      <c r="O3" s="69">
        <v>14</v>
      </c>
      <c r="P3" s="69">
        <v>15</v>
      </c>
      <c r="Q3" s="69">
        <v>16</v>
      </c>
      <c r="R3" s="69">
        <v>17</v>
      </c>
      <c r="S3" s="69">
        <v>18</v>
      </c>
      <c r="T3" s="69">
        <v>19</v>
      </c>
      <c r="U3" s="69">
        <v>20</v>
      </c>
      <c r="V3" s="69">
        <v>21</v>
      </c>
      <c r="W3" s="69">
        <v>22</v>
      </c>
      <c r="X3" s="69">
        <v>23</v>
      </c>
      <c r="Y3" s="69">
        <v>24</v>
      </c>
      <c r="Z3" s="69">
        <v>25</v>
      </c>
      <c r="AA3" s="69">
        <v>26</v>
      </c>
      <c r="AB3" s="69">
        <v>27</v>
      </c>
      <c r="AC3" s="69">
        <v>28</v>
      </c>
      <c r="AD3" s="69">
        <v>29</v>
      </c>
      <c r="AE3" s="69">
        <v>30</v>
      </c>
      <c r="AF3" s="69">
        <v>31</v>
      </c>
      <c r="AG3" s="69">
        <v>32</v>
      </c>
      <c r="AH3" s="69">
        <v>33</v>
      </c>
      <c r="AI3" s="69">
        <v>34</v>
      </c>
      <c r="AJ3" s="69">
        <v>35</v>
      </c>
      <c r="AK3" s="69">
        <v>36</v>
      </c>
      <c r="AL3" s="69">
        <v>37</v>
      </c>
      <c r="AM3" s="69">
        <v>38</v>
      </c>
      <c r="AN3" s="69">
        <v>39</v>
      </c>
    </row>
    <row r="4" spans="1:40" ht="64.5" customHeight="1" x14ac:dyDescent="0.25">
      <c r="A4" s="216" t="s">
        <v>79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2"/>
      <c r="AI4" s="12"/>
      <c r="AJ4" s="12"/>
      <c r="AK4" s="12"/>
      <c r="AL4" s="12"/>
    </row>
    <row r="5" spans="1:40" ht="103.5" customHeight="1" x14ac:dyDescent="0.25">
      <c r="A5" s="232" t="s">
        <v>0</v>
      </c>
      <c r="B5" s="233" t="s">
        <v>1</v>
      </c>
      <c r="C5" s="234" t="s">
        <v>2</v>
      </c>
      <c r="D5" s="234" t="s">
        <v>3</v>
      </c>
      <c r="E5" s="234" t="s">
        <v>4</v>
      </c>
      <c r="F5" s="2"/>
      <c r="G5" s="2"/>
      <c r="H5" s="234" t="s">
        <v>5</v>
      </c>
      <c r="I5" s="227" t="s">
        <v>6</v>
      </c>
      <c r="J5" s="228"/>
      <c r="K5" s="227" t="s">
        <v>7</v>
      </c>
      <c r="L5" s="229"/>
      <c r="M5" s="227" t="s">
        <v>283</v>
      </c>
      <c r="N5" s="228"/>
      <c r="O5" s="227" t="s">
        <v>9</v>
      </c>
      <c r="P5" s="228"/>
      <c r="Q5" s="227" t="s">
        <v>10</v>
      </c>
      <c r="R5" s="228"/>
      <c r="S5" s="225" t="s">
        <v>80</v>
      </c>
      <c r="T5" s="226"/>
      <c r="U5" s="225" t="s">
        <v>11</v>
      </c>
      <c r="V5" s="226"/>
      <c r="W5" s="225" t="s">
        <v>81</v>
      </c>
      <c r="X5" s="226"/>
      <c r="Y5" s="225" t="s">
        <v>12</v>
      </c>
      <c r="Z5" s="226"/>
      <c r="AA5" s="225" t="s">
        <v>286</v>
      </c>
      <c r="AB5" s="226"/>
      <c r="AC5" s="225" t="s">
        <v>13</v>
      </c>
      <c r="AD5" s="226"/>
      <c r="AE5" s="225" t="s">
        <v>14</v>
      </c>
      <c r="AF5" s="226"/>
      <c r="AG5" s="224" t="s">
        <v>15</v>
      </c>
      <c r="AH5" s="224"/>
      <c r="AI5" s="224" t="s">
        <v>16</v>
      </c>
      <c r="AJ5" s="224"/>
      <c r="AK5" s="224" t="s">
        <v>17</v>
      </c>
      <c r="AL5" s="224"/>
      <c r="AM5" s="217" t="s">
        <v>18</v>
      </c>
      <c r="AN5" s="218"/>
    </row>
    <row r="6" spans="1:40" s="45" customFormat="1" ht="24.75" customHeight="1" x14ac:dyDescent="0.25">
      <c r="A6" s="232"/>
      <c r="B6" s="233"/>
      <c r="C6" s="234"/>
      <c r="D6" s="234"/>
      <c r="E6" s="234"/>
      <c r="F6" s="38"/>
      <c r="G6" s="38"/>
      <c r="H6" s="234"/>
      <c r="I6" s="39"/>
      <c r="J6" s="40" t="s">
        <v>86</v>
      </c>
      <c r="K6" s="39"/>
      <c r="L6" s="41" t="s">
        <v>98</v>
      </c>
      <c r="M6" s="39"/>
      <c r="N6" s="40" t="s">
        <v>85</v>
      </c>
      <c r="O6" s="39"/>
      <c r="P6" s="40" t="s">
        <v>87</v>
      </c>
      <c r="Q6" s="39"/>
      <c r="R6" s="40" t="s">
        <v>88</v>
      </c>
      <c r="S6" s="42"/>
      <c r="T6" s="43" t="s">
        <v>89</v>
      </c>
      <c r="U6" s="47"/>
      <c r="V6" s="47" t="s">
        <v>90</v>
      </c>
      <c r="W6" s="47"/>
      <c r="X6" s="47" t="s">
        <v>91</v>
      </c>
      <c r="Y6" s="47"/>
      <c r="Z6" s="47" t="s">
        <v>99</v>
      </c>
      <c r="AA6" s="47"/>
      <c r="AB6" s="47" t="s">
        <v>92</v>
      </c>
      <c r="AC6" s="47"/>
      <c r="AD6" s="47" t="s">
        <v>100</v>
      </c>
      <c r="AE6" s="47"/>
      <c r="AF6" s="47" t="s">
        <v>101</v>
      </c>
      <c r="AG6" s="44"/>
      <c r="AH6" s="44" t="s">
        <v>103</v>
      </c>
      <c r="AI6" s="44"/>
      <c r="AJ6" s="44" t="s">
        <v>102</v>
      </c>
      <c r="AK6" s="44"/>
      <c r="AL6" s="44" t="s">
        <v>104</v>
      </c>
      <c r="AM6" s="48"/>
      <c r="AN6" s="48"/>
    </row>
    <row r="7" spans="1:40" s="13" customFormat="1" ht="72.75" customHeight="1" x14ac:dyDescent="0.2">
      <c r="A7" s="232"/>
      <c r="B7" s="232"/>
      <c r="C7" s="235"/>
      <c r="D7" s="235"/>
      <c r="E7" s="235"/>
      <c r="F7" s="3"/>
      <c r="G7" s="3"/>
      <c r="H7" s="235"/>
      <c r="I7" s="19" t="s">
        <v>77</v>
      </c>
      <c r="J7" s="4" t="s">
        <v>19</v>
      </c>
      <c r="K7" s="19" t="s">
        <v>77</v>
      </c>
      <c r="L7" s="4" t="s">
        <v>19</v>
      </c>
      <c r="M7" s="19" t="s">
        <v>77</v>
      </c>
      <c r="N7" s="4" t="s">
        <v>19</v>
      </c>
      <c r="O7" s="19" t="s">
        <v>77</v>
      </c>
      <c r="P7" s="4" t="s">
        <v>19</v>
      </c>
      <c r="Q7" s="19" t="s">
        <v>77</v>
      </c>
      <c r="R7" s="4" t="s">
        <v>19</v>
      </c>
      <c r="S7" s="19" t="s">
        <v>77</v>
      </c>
      <c r="T7" s="4" t="s">
        <v>19</v>
      </c>
      <c r="U7" s="19" t="s">
        <v>77</v>
      </c>
      <c r="V7" s="4" t="s">
        <v>19</v>
      </c>
      <c r="W7" s="19" t="s">
        <v>77</v>
      </c>
      <c r="X7" s="4" t="s">
        <v>19</v>
      </c>
      <c r="Y7" s="19" t="s">
        <v>77</v>
      </c>
      <c r="Z7" s="4" t="s">
        <v>19</v>
      </c>
      <c r="AA7" s="19" t="s">
        <v>77</v>
      </c>
      <c r="AB7" s="4" t="s">
        <v>19</v>
      </c>
      <c r="AC7" s="19" t="s">
        <v>77</v>
      </c>
      <c r="AD7" s="4" t="s">
        <v>19</v>
      </c>
      <c r="AE7" s="19" t="s">
        <v>77</v>
      </c>
      <c r="AF7" s="4" t="s">
        <v>19</v>
      </c>
      <c r="AG7" s="19" t="s">
        <v>77</v>
      </c>
      <c r="AH7" s="4" t="s">
        <v>19</v>
      </c>
      <c r="AI7" s="19" t="s">
        <v>77</v>
      </c>
      <c r="AJ7" s="4" t="s">
        <v>19</v>
      </c>
      <c r="AK7" s="19" t="s">
        <v>77</v>
      </c>
      <c r="AL7" s="4" t="s">
        <v>19</v>
      </c>
      <c r="AM7" s="19" t="s">
        <v>77</v>
      </c>
      <c r="AN7" s="5" t="s">
        <v>19</v>
      </c>
    </row>
    <row r="8" spans="1:40" ht="15.75" x14ac:dyDescent="0.25">
      <c r="A8" s="221" t="s">
        <v>20</v>
      </c>
      <c r="B8" s="6" t="s">
        <v>21</v>
      </c>
      <c r="C8" s="7">
        <v>1.6060000000000001</v>
      </c>
      <c r="D8" s="8">
        <v>148006</v>
      </c>
      <c r="E8" s="9">
        <v>0.15</v>
      </c>
      <c r="F8" s="8">
        <f>D8-G8</f>
        <v>125805.1</v>
      </c>
      <c r="G8" s="8">
        <f>D8*E8</f>
        <v>22200.899999999998</v>
      </c>
      <c r="H8" s="8">
        <v>161459.74540000001</v>
      </c>
      <c r="I8" s="10">
        <v>7</v>
      </c>
      <c r="J8" s="10">
        <f t="shared" ref="J8:J43" si="0">I8*H8</f>
        <v>1130218.2178000002</v>
      </c>
      <c r="K8" s="10"/>
      <c r="L8" s="10">
        <f t="shared" ref="L8:L43" si="1">K8*H8</f>
        <v>0</v>
      </c>
      <c r="M8" s="10"/>
      <c r="N8" s="10"/>
      <c r="O8" s="10"/>
      <c r="P8" s="10"/>
      <c r="Q8" s="10">
        <v>3</v>
      </c>
      <c r="R8" s="10">
        <f t="shared" ref="R8:R43" si="2">Q8*H8</f>
        <v>484379.23620000004</v>
      </c>
      <c r="S8" s="10"/>
      <c r="T8" s="10"/>
      <c r="U8" s="10"/>
      <c r="V8" s="10"/>
      <c r="W8" s="10"/>
      <c r="X8" s="10"/>
      <c r="Y8" s="10"/>
      <c r="Z8" s="10"/>
      <c r="AA8" s="10"/>
      <c r="AB8" s="10"/>
      <c r="AC8" s="10">
        <v>39</v>
      </c>
      <c r="AD8" s="10">
        <f t="shared" ref="AD8:AD43" si="3">AC8*H8</f>
        <v>6296930.0706000002</v>
      </c>
      <c r="AE8" s="10">
        <v>5</v>
      </c>
      <c r="AF8" s="10">
        <f t="shared" ref="AF8:AF43" si="4">AE8*H8</f>
        <v>807298.72700000007</v>
      </c>
      <c r="AG8" s="10"/>
      <c r="AH8" s="10"/>
      <c r="AI8" s="10"/>
      <c r="AJ8" s="10"/>
      <c r="AK8" s="10"/>
      <c r="AL8" s="10"/>
      <c r="AM8" s="10">
        <f t="shared" ref="AM8:AM43" si="5">I8+K8+M8+O8+Q8+S8+U8+W8+Y8+AA8+AC8+AE8+AG8+AI8+AK8</f>
        <v>54</v>
      </c>
      <c r="AN8" s="10">
        <f t="shared" ref="AN8:AN43" si="6">J8+L8+N8+P8+R8+T8+V8+X8+Z8+AB8+AD8+AF8+AH8+AJ8+AL8</f>
        <v>8718826.251600001</v>
      </c>
    </row>
    <row r="9" spans="1:40" ht="15.75" x14ac:dyDescent="0.25">
      <c r="A9" s="223"/>
      <c r="B9" s="6" t="s">
        <v>22</v>
      </c>
      <c r="C9" s="7">
        <v>1.6060000000000001</v>
      </c>
      <c r="D9" s="8">
        <v>158064</v>
      </c>
      <c r="E9" s="9">
        <v>0.3</v>
      </c>
      <c r="F9" s="8">
        <f>D9-G9</f>
        <v>110644.8</v>
      </c>
      <c r="G9" s="8">
        <f>D9*E9</f>
        <v>47419.199999999997</v>
      </c>
      <c r="H9" s="8">
        <v>186800.03519999998</v>
      </c>
      <c r="I9" s="10">
        <v>1</v>
      </c>
      <c r="J9" s="10">
        <f t="shared" si="0"/>
        <v>186800.03519999998</v>
      </c>
      <c r="K9" s="10"/>
      <c r="L9" s="10">
        <f t="shared" si="1"/>
        <v>0</v>
      </c>
      <c r="M9" s="10"/>
      <c r="N9" s="10"/>
      <c r="O9" s="10"/>
      <c r="P9" s="10"/>
      <c r="Q9" s="10">
        <v>5</v>
      </c>
      <c r="R9" s="10">
        <f t="shared" si="2"/>
        <v>934000.17599999998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>
        <f t="shared" si="3"/>
        <v>0</v>
      </c>
      <c r="AE9" s="10"/>
      <c r="AF9" s="10">
        <f t="shared" si="4"/>
        <v>0</v>
      </c>
      <c r="AG9" s="10"/>
      <c r="AH9" s="10"/>
      <c r="AI9" s="10"/>
      <c r="AJ9" s="10"/>
      <c r="AK9" s="10"/>
      <c r="AL9" s="10"/>
      <c r="AM9" s="10">
        <f t="shared" si="5"/>
        <v>6</v>
      </c>
      <c r="AN9" s="10">
        <f t="shared" si="6"/>
        <v>1120800.2112</v>
      </c>
    </row>
    <row r="10" spans="1:40" ht="15.75" x14ac:dyDescent="0.25">
      <c r="A10" s="230" t="s">
        <v>23</v>
      </c>
      <c r="B10" s="6" t="s">
        <v>24</v>
      </c>
      <c r="C10" s="7">
        <v>1.6060000000000001</v>
      </c>
      <c r="D10" s="8">
        <v>111741</v>
      </c>
      <c r="E10" s="9">
        <v>0.3</v>
      </c>
      <c r="F10" s="8">
        <f>D10-G10</f>
        <v>78218.700000000012</v>
      </c>
      <c r="G10" s="8">
        <f>D10*E10</f>
        <v>33522.299999999996</v>
      </c>
      <c r="H10" s="8">
        <v>132055.51380000002</v>
      </c>
      <c r="I10" s="10"/>
      <c r="J10" s="10">
        <f t="shared" si="0"/>
        <v>0</v>
      </c>
      <c r="K10" s="10"/>
      <c r="L10" s="10">
        <f t="shared" si="1"/>
        <v>0</v>
      </c>
      <c r="M10" s="10">
        <v>30</v>
      </c>
      <c r="N10" s="10">
        <f t="shared" ref="N10:N43" si="7">M10*H10</f>
        <v>3961665.4140000003</v>
      </c>
      <c r="O10" s="10"/>
      <c r="P10" s="10"/>
      <c r="Q10" s="10"/>
      <c r="R10" s="10">
        <f t="shared" si="2"/>
        <v>0</v>
      </c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>
        <f t="shared" si="3"/>
        <v>0</v>
      </c>
      <c r="AE10" s="10"/>
      <c r="AF10" s="10">
        <f t="shared" si="4"/>
        <v>0</v>
      </c>
      <c r="AG10" s="10"/>
      <c r="AH10" s="10"/>
      <c r="AI10" s="10"/>
      <c r="AJ10" s="10"/>
      <c r="AK10" s="10"/>
      <c r="AL10" s="10"/>
      <c r="AM10" s="10">
        <f t="shared" si="5"/>
        <v>30</v>
      </c>
      <c r="AN10" s="10">
        <f t="shared" si="6"/>
        <v>3961665.4140000003</v>
      </c>
    </row>
    <row r="11" spans="1:40" ht="15.75" x14ac:dyDescent="0.25">
      <c r="A11" s="223"/>
      <c r="B11" s="6" t="s">
        <v>25</v>
      </c>
      <c r="C11" s="7">
        <v>1.6060000000000001</v>
      </c>
      <c r="D11" s="8">
        <v>168299</v>
      </c>
      <c r="E11" s="9">
        <v>0.3</v>
      </c>
      <c r="F11" s="8">
        <f>D11-G11</f>
        <v>117809.3</v>
      </c>
      <c r="G11" s="8">
        <f>D11*E11</f>
        <v>50489.7</v>
      </c>
      <c r="H11" s="8">
        <v>198895.75819999998</v>
      </c>
      <c r="I11" s="10"/>
      <c r="J11" s="10">
        <f t="shared" si="0"/>
        <v>0</v>
      </c>
      <c r="K11" s="10"/>
      <c r="L11" s="10">
        <f t="shared" si="1"/>
        <v>0</v>
      </c>
      <c r="M11" s="10"/>
      <c r="N11" s="10">
        <f t="shared" si="7"/>
        <v>0</v>
      </c>
      <c r="O11" s="10"/>
      <c r="P11" s="10"/>
      <c r="Q11" s="10">
        <v>8</v>
      </c>
      <c r="R11" s="10">
        <f t="shared" si="2"/>
        <v>1591166.0655999999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>
        <v>3</v>
      </c>
      <c r="AD11" s="10">
        <f t="shared" si="3"/>
        <v>596687.27459999989</v>
      </c>
      <c r="AE11" s="10"/>
      <c r="AF11" s="10">
        <f t="shared" si="4"/>
        <v>0</v>
      </c>
      <c r="AG11" s="10"/>
      <c r="AH11" s="10"/>
      <c r="AI11" s="10"/>
      <c r="AJ11" s="10"/>
      <c r="AK11" s="10"/>
      <c r="AL11" s="10"/>
      <c r="AM11" s="10">
        <f t="shared" si="5"/>
        <v>11</v>
      </c>
      <c r="AN11" s="10">
        <f t="shared" si="6"/>
        <v>2187853.3401999995</v>
      </c>
    </row>
    <row r="12" spans="1:40" ht="15.75" x14ac:dyDescent="0.25">
      <c r="A12" s="17" t="s">
        <v>26</v>
      </c>
      <c r="B12" s="6" t="s">
        <v>27</v>
      </c>
      <c r="C12" s="7">
        <v>1.6060000000000001</v>
      </c>
      <c r="D12" s="8">
        <v>118535</v>
      </c>
      <c r="E12" s="9">
        <v>0.15</v>
      </c>
      <c r="F12" s="8">
        <f t="shared" ref="F12:F43" si="8">D12-G12</f>
        <v>100754.75</v>
      </c>
      <c r="G12" s="8">
        <f t="shared" ref="G12:G43" si="9">D12*E12</f>
        <v>17780.25</v>
      </c>
      <c r="H12" s="8">
        <v>129309.8315</v>
      </c>
      <c r="I12" s="10">
        <v>1</v>
      </c>
      <c r="J12" s="10">
        <f t="shared" si="0"/>
        <v>129309.8315</v>
      </c>
      <c r="K12" s="10"/>
      <c r="L12" s="10">
        <f t="shared" si="1"/>
        <v>0</v>
      </c>
      <c r="M12" s="10"/>
      <c r="N12" s="10">
        <f t="shared" si="7"/>
        <v>0</v>
      </c>
      <c r="O12" s="10"/>
      <c r="P12" s="10"/>
      <c r="Q12" s="10">
        <v>80</v>
      </c>
      <c r="R12" s="10">
        <f t="shared" si="2"/>
        <v>10344786.52</v>
      </c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>
        <f t="shared" si="3"/>
        <v>0</v>
      </c>
      <c r="AE12" s="10"/>
      <c r="AF12" s="10">
        <f t="shared" si="4"/>
        <v>0</v>
      </c>
      <c r="AG12" s="10"/>
      <c r="AH12" s="10"/>
      <c r="AI12" s="10"/>
      <c r="AJ12" s="10"/>
      <c r="AK12" s="10"/>
      <c r="AL12" s="10"/>
      <c r="AM12" s="10">
        <f t="shared" si="5"/>
        <v>81</v>
      </c>
      <c r="AN12" s="10">
        <f t="shared" si="6"/>
        <v>10474096.351499999</v>
      </c>
    </row>
    <row r="13" spans="1:40" ht="15.75" x14ac:dyDescent="0.25">
      <c r="A13" s="18" t="s">
        <v>28</v>
      </c>
      <c r="B13" s="6" t="s">
        <v>29</v>
      </c>
      <c r="C13" s="7">
        <v>1.6060000000000001</v>
      </c>
      <c r="D13" s="8">
        <v>131418</v>
      </c>
      <c r="E13" s="9">
        <v>0.3</v>
      </c>
      <c r="F13" s="8">
        <f t="shared" si="8"/>
        <v>91992.6</v>
      </c>
      <c r="G13" s="8">
        <f t="shared" si="9"/>
        <v>39425.4</v>
      </c>
      <c r="H13" s="8">
        <v>155309.79240000001</v>
      </c>
      <c r="I13" s="10"/>
      <c r="J13" s="10">
        <f t="shared" si="0"/>
        <v>0</v>
      </c>
      <c r="K13" s="10"/>
      <c r="L13" s="10">
        <f t="shared" si="1"/>
        <v>0</v>
      </c>
      <c r="M13" s="10"/>
      <c r="N13" s="10">
        <f t="shared" si="7"/>
        <v>0</v>
      </c>
      <c r="O13" s="10"/>
      <c r="P13" s="10"/>
      <c r="Q13" s="10">
        <v>20</v>
      </c>
      <c r="R13" s="10">
        <f t="shared" si="2"/>
        <v>3106195.8480000002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>
        <f t="shared" si="3"/>
        <v>0</v>
      </c>
      <c r="AE13" s="10"/>
      <c r="AF13" s="10">
        <f t="shared" si="4"/>
        <v>0</v>
      </c>
      <c r="AG13" s="10"/>
      <c r="AH13" s="10"/>
      <c r="AI13" s="10"/>
      <c r="AJ13" s="10"/>
      <c r="AK13" s="10"/>
      <c r="AL13" s="10"/>
      <c r="AM13" s="10">
        <f t="shared" si="5"/>
        <v>20</v>
      </c>
      <c r="AN13" s="10">
        <f t="shared" si="6"/>
        <v>3106195.8480000002</v>
      </c>
    </row>
    <row r="14" spans="1:40" ht="56.25" customHeight="1" x14ac:dyDescent="0.25">
      <c r="A14" s="18" t="s">
        <v>30</v>
      </c>
      <c r="B14" s="6" t="s">
        <v>31</v>
      </c>
      <c r="C14" s="7">
        <v>1.6060000000000001</v>
      </c>
      <c r="D14" s="8">
        <v>223384</v>
      </c>
      <c r="E14" s="9">
        <v>0.45</v>
      </c>
      <c r="F14" s="8">
        <f t="shared" si="8"/>
        <v>122861.2</v>
      </c>
      <c r="G14" s="8">
        <f t="shared" si="9"/>
        <v>100522.8</v>
      </c>
      <c r="H14" s="8">
        <v>284300.81680000003</v>
      </c>
      <c r="I14" s="10"/>
      <c r="J14" s="10">
        <f t="shared" si="0"/>
        <v>0</v>
      </c>
      <c r="K14" s="10"/>
      <c r="L14" s="10">
        <f t="shared" si="1"/>
        <v>0</v>
      </c>
      <c r="M14" s="10"/>
      <c r="N14" s="10">
        <f t="shared" si="7"/>
        <v>0</v>
      </c>
      <c r="O14" s="10"/>
      <c r="P14" s="10"/>
      <c r="Q14" s="10"/>
      <c r="R14" s="10">
        <f t="shared" si="2"/>
        <v>0</v>
      </c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>
        <f t="shared" si="3"/>
        <v>0</v>
      </c>
      <c r="AE14" s="10"/>
      <c r="AF14" s="10">
        <f t="shared" si="4"/>
        <v>0</v>
      </c>
      <c r="AG14" s="10"/>
      <c r="AH14" s="10"/>
      <c r="AI14" s="10"/>
      <c r="AJ14" s="10"/>
      <c r="AK14" s="10"/>
      <c r="AL14" s="10"/>
      <c r="AM14" s="10">
        <f t="shared" si="5"/>
        <v>0</v>
      </c>
      <c r="AN14" s="10">
        <f t="shared" si="6"/>
        <v>0</v>
      </c>
    </row>
    <row r="15" spans="1:40" ht="15.75" x14ac:dyDescent="0.25">
      <c r="A15" s="18" t="s">
        <v>32</v>
      </c>
      <c r="B15" s="6" t="s">
        <v>33</v>
      </c>
      <c r="C15" s="7">
        <v>1.6060000000000001</v>
      </c>
      <c r="D15" s="8">
        <v>88596</v>
      </c>
      <c r="E15" s="9">
        <v>0.3</v>
      </c>
      <c r="F15" s="8">
        <f t="shared" si="8"/>
        <v>62017.2</v>
      </c>
      <c r="G15" s="8">
        <f t="shared" si="9"/>
        <v>26578.799999999999</v>
      </c>
      <c r="H15" s="8">
        <v>104702.7528</v>
      </c>
      <c r="I15" s="10"/>
      <c r="J15" s="10">
        <f t="shared" si="0"/>
        <v>0</v>
      </c>
      <c r="K15" s="10"/>
      <c r="L15" s="10">
        <f t="shared" si="1"/>
        <v>0</v>
      </c>
      <c r="M15" s="10"/>
      <c r="N15" s="10">
        <f t="shared" si="7"/>
        <v>0</v>
      </c>
      <c r="O15" s="10"/>
      <c r="P15" s="10"/>
      <c r="Q15" s="10"/>
      <c r="R15" s="10">
        <f t="shared" si="2"/>
        <v>0</v>
      </c>
      <c r="S15" s="10"/>
      <c r="T15" s="10"/>
      <c r="U15" s="10"/>
      <c r="V15" s="10"/>
      <c r="W15" s="10"/>
      <c r="X15" s="10"/>
      <c r="Y15" s="10"/>
      <c r="Z15" s="10"/>
      <c r="AA15" s="156">
        <v>75</v>
      </c>
      <c r="AB15" s="10">
        <f>AA15*H15</f>
        <v>7852706.46</v>
      </c>
      <c r="AC15" s="10"/>
      <c r="AD15" s="10">
        <f t="shared" si="3"/>
        <v>0</v>
      </c>
      <c r="AE15" s="10"/>
      <c r="AF15" s="10">
        <f t="shared" si="4"/>
        <v>0</v>
      </c>
      <c r="AG15" s="10"/>
      <c r="AH15" s="10"/>
      <c r="AI15" s="10"/>
      <c r="AJ15" s="10"/>
      <c r="AK15" s="10"/>
      <c r="AL15" s="10"/>
      <c r="AM15" s="10">
        <f t="shared" si="5"/>
        <v>75</v>
      </c>
      <c r="AN15" s="10">
        <f t="shared" si="6"/>
        <v>7852706.46</v>
      </c>
    </row>
    <row r="16" spans="1:40" ht="15.75" x14ac:dyDescent="0.25">
      <c r="A16" s="231" t="s">
        <v>34</v>
      </c>
      <c r="B16" s="6" t="s">
        <v>35</v>
      </c>
      <c r="C16" s="7">
        <v>1.6060000000000001</v>
      </c>
      <c r="D16" s="8">
        <v>143254</v>
      </c>
      <c r="E16" s="9">
        <v>0.3</v>
      </c>
      <c r="F16" s="8">
        <f t="shared" si="8"/>
        <v>100277.8</v>
      </c>
      <c r="G16" s="8">
        <f t="shared" si="9"/>
        <v>42976.2</v>
      </c>
      <c r="H16" s="8">
        <v>169297.5772</v>
      </c>
      <c r="I16" s="10"/>
      <c r="J16" s="10">
        <f t="shared" si="0"/>
        <v>0</v>
      </c>
      <c r="K16" s="10">
        <v>102</v>
      </c>
      <c r="L16" s="10">
        <f t="shared" si="1"/>
        <v>17268352.874400001</v>
      </c>
      <c r="M16" s="10"/>
      <c r="N16" s="10">
        <f t="shared" si="7"/>
        <v>0</v>
      </c>
      <c r="O16" s="10"/>
      <c r="P16" s="10"/>
      <c r="Q16" s="10"/>
      <c r="R16" s="10">
        <f t="shared" si="2"/>
        <v>0</v>
      </c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>
        <f t="shared" si="3"/>
        <v>0</v>
      </c>
      <c r="AE16" s="10"/>
      <c r="AF16" s="10">
        <f t="shared" si="4"/>
        <v>0</v>
      </c>
      <c r="AG16" s="10"/>
      <c r="AH16" s="10"/>
      <c r="AI16" s="10"/>
      <c r="AJ16" s="10"/>
      <c r="AK16" s="10"/>
      <c r="AL16" s="10"/>
      <c r="AM16" s="10">
        <f t="shared" si="5"/>
        <v>102</v>
      </c>
      <c r="AN16" s="10">
        <f t="shared" si="6"/>
        <v>17268352.874400001</v>
      </c>
    </row>
    <row r="17" spans="1:40" ht="15.75" x14ac:dyDescent="0.25">
      <c r="A17" s="222"/>
      <c r="B17" s="6" t="s">
        <v>36</v>
      </c>
      <c r="C17" s="7">
        <v>1.6060000000000001</v>
      </c>
      <c r="D17" s="8">
        <v>141904</v>
      </c>
      <c r="E17" s="9">
        <v>0.15</v>
      </c>
      <c r="F17" s="8">
        <f t="shared" si="8"/>
        <v>120618.4</v>
      </c>
      <c r="G17" s="8">
        <f>D17*E17</f>
        <v>21285.599999999999</v>
      </c>
      <c r="H17" s="8">
        <v>154803.0736</v>
      </c>
      <c r="I17" s="10"/>
      <c r="J17" s="10">
        <f t="shared" si="0"/>
        <v>0</v>
      </c>
      <c r="K17" s="10">
        <v>13</v>
      </c>
      <c r="L17" s="10">
        <f t="shared" si="1"/>
        <v>2012439.9568</v>
      </c>
      <c r="M17" s="10"/>
      <c r="N17" s="10">
        <f t="shared" si="7"/>
        <v>0</v>
      </c>
      <c r="O17" s="10"/>
      <c r="P17" s="10"/>
      <c r="Q17" s="10"/>
      <c r="R17" s="10">
        <f t="shared" si="2"/>
        <v>0</v>
      </c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>
        <f t="shared" si="3"/>
        <v>0</v>
      </c>
      <c r="AE17" s="10"/>
      <c r="AF17" s="10">
        <f t="shared" si="4"/>
        <v>0</v>
      </c>
      <c r="AG17" s="10"/>
      <c r="AH17" s="10"/>
      <c r="AI17" s="10"/>
      <c r="AJ17" s="10"/>
      <c r="AK17" s="10"/>
      <c r="AL17" s="10"/>
      <c r="AM17" s="10">
        <f t="shared" si="5"/>
        <v>13</v>
      </c>
      <c r="AN17" s="10">
        <f t="shared" si="6"/>
        <v>2012439.9568</v>
      </c>
    </row>
    <row r="18" spans="1:40" ht="15.75" x14ac:dyDescent="0.25">
      <c r="A18" s="223"/>
      <c r="B18" s="6" t="s">
        <v>37</v>
      </c>
      <c r="C18" s="7">
        <v>1.6060000000000001</v>
      </c>
      <c r="D18" s="8">
        <v>204013</v>
      </c>
      <c r="E18" s="9">
        <v>0.15</v>
      </c>
      <c r="F18" s="8">
        <f t="shared" si="8"/>
        <v>173411.05</v>
      </c>
      <c r="G18" s="8">
        <f t="shared" ref="G18" si="10">D18*E18</f>
        <v>30601.949999999997</v>
      </c>
      <c r="H18" s="8">
        <v>222557.78169999999</v>
      </c>
      <c r="I18" s="10"/>
      <c r="J18" s="10">
        <f t="shared" si="0"/>
        <v>0</v>
      </c>
      <c r="K18" s="10">
        <v>9</v>
      </c>
      <c r="L18" s="10">
        <f t="shared" si="1"/>
        <v>2003020.0352999999</v>
      </c>
      <c r="M18" s="10"/>
      <c r="N18" s="10">
        <f t="shared" si="7"/>
        <v>0</v>
      </c>
      <c r="O18" s="10"/>
      <c r="P18" s="10"/>
      <c r="Q18" s="10"/>
      <c r="R18" s="10">
        <f t="shared" si="2"/>
        <v>0</v>
      </c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>
        <f t="shared" si="3"/>
        <v>0</v>
      </c>
      <c r="AE18" s="10"/>
      <c r="AF18" s="10">
        <f t="shared" si="4"/>
        <v>0</v>
      </c>
      <c r="AG18" s="10"/>
      <c r="AH18" s="10"/>
      <c r="AI18" s="10"/>
      <c r="AJ18" s="10"/>
      <c r="AK18" s="10"/>
      <c r="AL18" s="10"/>
      <c r="AM18" s="10">
        <f t="shared" si="5"/>
        <v>9</v>
      </c>
      <c r="AN18" s="10">
        <f t="shared" si="6"/>
        <v>2003020.0352999999</v>
      </c>
    </row>
    <row r="19" spans="1:40" ht="15.75" x14ac:dyDescent="0.25">
      <c r="A19" s="221" t="s">
        <v>38</v>
      </c>
      <c r="B19" s="6" t="s">
        <v>39</v>
      </c>
      <c r="C19" s="7">
        <v>1.6060000000000001</v>
      </c>
      <c r="D19" s="8">
        <v>221653</v>
      </c>
      <c r="E19" s="9">
        <v>0.15</v>
      </c>
      <c r="F19" s="8">
        <f t="shared" si="8"/>
        <v>188405.05</v>
      </c>
      <c r="G19" s="8">
        <f t="shared" si="9"/>
        <v>33247.949999999997</v>
      </c>
      <c r="H19" s="8">
        <v>241801.25769999999</v>
      </c>
      <c r="I19" s="10"/>
      <c r="J19" s="10">
        <f t="shared" si="0"/>
        <v>0</v>
      </c>
      <c r="K19" s="10"/>
      <c r="L19" s="10">
        <f t="shared" si="1"/>
        <v>0</v>
      </c>
      <c r="M19" s="10">
        <v>45</v>
      </c>
      <c r="N19" s="10">
        <f t="shared" si="7"/>
        <v>10881056.5965</v>
      </c>
      <c r="O19" s="10"/>
      <c r="P19" s="10"/>
      <c r="Q19" s="10"/>
      <c r="R19" s="10">
        <f t="shared" si="2"/>
        <v>0</v>
      </c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>
        <f t="shared" si="3"/>
        <v>0</v>
      </c>
      <c r="AE19" s="10"/>
      <c r="AF19" s="10">
        <f t="shared" si="4"/>
        <v>0</v>
      </c>
      <c r="AG19" s="10"/>
      <c r="AH19" s="10"/>
      <c r="AI19" s="10"/>
      <c r="AJ19" s="10"/>
      <c r="AK19" s="10"/>
      <c r="AL19" s="10"/>
      <c r="AM19" s="10">
        <f t="shared" si="5"/>
        <v>45</v>
      </c>
      <c r="AN19" s="10">
        <f t="shared" si="6"/>
        <v>10881056.5965</v>
      </c>
    </row>
    <row r="20" spans="1:40" ht="15.75" x14ac:dyDescent="0.25">
      <c r="A20" s="223"/>
      <c r="B20" s="6" t="s">
        <v>40</v>
      </c>
      <c r="C20" s="7">
        <v>1.6060000000000001</v>
      </c>
      <c r="D20" s="8">
        <v>324777</v>
      </c>
      <c r="E20" s="9">
        <v>0.15</v>
      </c>
      <c r="F20" s="8">
        <f t="shared" si="8"/>
        <v>276060.45</v>
      </c>
      <c r="G20" s="8">
        <f t="shared" si="9"/>
        <v>48716.549999999996</v>
      </c>
      <c r="H20" s="8">
        <v>354299.22930000001</v>
      </c>
      <c r="I20" s="10"/>
      <c r="J20" s="10">
        <f t="shared" si="0"/>
        <v>0</v>
      </c>
      <c r="K20" s="10"/>
      <c r="L20" s="10">
        <f t="shared" si="1"/>
        <v>0</v>
      </c>
      <c r="M20" s="10"/>
      <c r="N20" s="10">
        <f t="shared" si="7"/>
        <v>0</v>
      </c>
      <c r="O20" s="10"/>
      <c r="P20" s="10"/>
      <c r="Q20" s="10"/>
      <c r="R20" s="10">
        <f t="shared" si="2"/>
        <v>0</v>
      </c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>
        <f t="shared" si="3"/>
        <v>0</v>
      </c>
      <c r="AE20" s="10"/>
      <c r="AF20" s="10">
        <f t="shared" si="4"/>
        <v>0</v>
      </c>
      <c r="AG20" s="10"/>
      <c r="AH20" s="10"/>
      <c r="AI20" s="10"/>
      <c r="AJ20" s="10"/>
      <c r="AK20" s="10"/>
      <c r="AL20" s="10"/>
      <c r="AM20" s="10">
        <f t="shared" si="5"/>
        <v>0</v>
      </c>
      <c r="AN20" s="10">
        <f t="shared" si="6"/>
        <v>0</v>
      </c>
    </row>
    <row r="21" spans="1:40" ht="15.75" x14ac:dyDescent="0.25">
      <c r="A21" s="221" t="s">
        <v>41</v>
      </c>
      <c r="B21" s="6" t="s">
        <v>42</v>
      </c>
      <c r="C21" s="7">
        <v>1.6060000000000001</v>
      </c>
      <c r="D21" s="8">
        <v>112058</v>
      </c>
      <c r="E21" s="9">
        <v>0.3</v>
      </c>
      <c r="F21" s="8">
        <f>D21-G21</f>
        <v>78440.600000000006</v>
      </c>
      <c r="G21" s="8">
        <f>D21*E21</f>
        <v>33617.4</v>
      </c>
      <c r="H21" s="8">
        <v>132430.14440000002</v>
      </c>
      <c r="I21" s="10"/>
      <c r="J21" s="10">
        <f t="shared" si="0"/>
        <v>0</v>
      </c>
      <c r="K21" s="10"/>
      <c r="L21" s="10">
        <f t="shared" si="1"/>
        <v>0</v>
      </c>
      <c r="M21" s="10"/>
      <c r="N21" s="10">
        <f t="shared" si="7"/>
        <v>0</v>
      </c>
      <c r="O21" s="10">
        <v>100</v>
      </c>
      <c r="P21" s="10">
        <f>O21*H21</f>
        <v>13243014.440000001</v>
      </c>
      <c r="Q21" s="10">
        <v>50</v>
      </c>
      <c r="R21" s="10">
        <f t="shared" si="2"/>
        <v>6621507.2200000007</v>
      </c>
      <c r="S21" s="10"/>
      <c r="T21" s="10"/>
      <c r="U21" s="10">
        <v>2</v>
      </c>
      <c r="V21" s="10">
        <f t="shared" ref="V21:V30" si="11">U21*H21</f>
        <v>264860.28880000004</v>
      </c>
      <c r="W21" s="10"/>
      <c r="X21" s="10"/>
      <c r="Y21" s="10"/>
      <c r="Z21" s="10"/>
      <c r="AA21" s="10"/>
      <c r="AB21" s="10"/>
      <c r="AC21" s="10"/>
      <c r="AD21" s="10">
        <f t="shared" si="3"/>
        <v>0</v>
      </c>
      <c r="AE21" s="10"/>
      <c r="AF21" s="10">
        <f t="shared" si="4"/>
        <v>0</v>
      </c>
      <c r="AG21" s="10"/>
      <c r="AH21" s="10"/>
      <c r="AI21" s="10">
        <v>40</v>
      </c>
      <c r="AJ21" s="10">
        <f>AI21*H21</f>
        <v>5297205.7760000005</v>
      </c>
      <c r="AK21" s="10"/>
      <c r="AL21" s="10"/>
      <c r="AM21" s="10">
        <f t="shared" si="5"/>
        <v>192</v>
      </c>
      <c r="AN21" s="10">
        <f t="shared" si="6"/>
        <v>25426587.724800006</v>
      </c>
    </row>
    <row r="22" spans="1:40" ht="31.5" x14ac:dyDescent="0.25">
      <c r="A22" s="223"/>
      <c r="B22" s="6" t="s">
        <v>43</v>
      </c>
      <c r="C22" s="7">
        <v>1.6060000000000001</v>
      </c>
      <c r="D22" s="8">
        <v>117683</v>
      </c>
      <c r="E22" s="9">
        <v>0.3</v>
      </c>
      <c r="F22" s="8">
        <f>D22-G22</f>
        <v>82378.100000000006</v>
      </c>
      <c r="G22" s="8">
        <f>D22*E22</f>
        <v>35304.9</v>
      </c>
      <c r="H22" s="8">
        <v>139077.76940000002</v>
      </c>
      <c r="I22" s="10">
        <v>32</v>
      </c>
      <c r="J22" s="10">
        <f t="shared" si="0"/>
        <v>4450488.6208000006</v>
      </c>
      <c r="K22" s="10"/>
      <c r="L22" s="10">
        <f t="shared" si="1"/>
        <v>0</v>
      </c>
      <c r="M22" s="10"/>
      <c r="N22" s="10">
        <f t="shared" si="7"/>
        <v>0</v>
      </c>
      <c r="O22" s="10"/>
      <c r="P22" s="10"/>
      <c r="Q22" s="10">
        <v>100</v>
      </c>
      <c r="R22" s="10">
        <f t="shared" si="2"/>
        <v>13907776.940000001</v>
      </c>
      <c r="S22" s="10"/>
      <c r="T22" s="10"/>
      <c r="U22" s="10"/>
      <c r="V22" s="10">
        <f t="shared" si="11"/>
        <v>0</v>
      </c>
      <c r="W22" s="10"/>
      <c r="X22" s="10"/>
      <c r="Y22" s="10"/>
      <c r="Z22" s="10"/>
      <c r="AA22" s="10"/>
      <c r="AB22" s="10"/>
      <c r="AC22" s="10"/>
      <c r="AD22" s="10">
        <f t="shared" si="3"/>
        <v>0</v>
      </c>
      <c r="AE22" s="10"/>
      <c r="AF22" s="10">
        <f t="shared" si="4"/>
        <v>0</v>
      </c>
      <c r="AG22" s="10"/>
      <c r="AH22" s="10"/>
      <c r="AI22" s="10">
        <v>60</v>
      </c>
      <c r="AJ22" s="10">
        <f>AI22*H22</f>
        <v>8344666.1640000008</v>
      </c>
      <c r="AK22" s="10"/>
      <c r="AL22" s="10"/>
      <c r="AM22" s="10">
        <f t="shared" si="5"/>
        <v>192</v>
      </c>
      <c r="AN22" s="10">
        <f t="shared" si="6"/>
        <v>26702931.724800002</v>
      </c>
    </row>
    <row r="23" spans="1:40" ht="15.75" x14ac:dyDescent="0.25">
      <c r="A23" s="221" t="s">
        <v>44</v>
      </c>
      <c r="B23" s="6" t="s">
        <v>45</v>
      </c>
      <c r="C23" s="7">
        <v>1.6060000000000001</v>
      </c>
      <c r="D23" s="8">
        <v>100288</v>
      </c>
      <c r="E23" s="9">
        <v>0.3</v>
      </c>
      <c r="F23" s="8">
        <f t="shared" si="8"/>
        <v>70201.600000000006</v>
      </c>
      <c r="G23" s="8">
        <f t="shared" si="9"/>
        <v>30086.399999999998</v>
      </c>
      <c r="H23" s="8">
        <v>118520.3584</v>
      </c>
      <c r="I23" s="10"/>
      <c r="J23" s="10">
        <f t="shared" si="0"/>
        <v>0</v>
      </c>
      <c r="K23" s="10"/>
      <c r="L23" s="10">
        <f t="shared" si="1"/>
        <v>0</v>
      </c>
      <c r="M23" s="10"/>
      <c r="N23" s="10">
        <f t="shared" si="7"/>
        <v>0</v>
      </c>
      <c r="O23" s="10"/>
      <c r="P23" s="10"/>
      <c r="Q23" s="10">
        <v>10</v>
      </c>
      <c r="R23" s="10">
        <f t="shared" si="2"/>
        <v>1185203.584</v>
      </c>
      <c r="S23" s="10"/>
      <c r="T23" s="10"/>
      <c r="U23" s="10">
        <v>75</v>
      </c>
      <c r="V23" s="10">
        <f t="shared" si="11"/>
        <v>8889026.879999999</v>
      </c>
      <c r="W23" s="10"/>
      <c r="X23" s="10"/>
      <c r="Y23" s="10"/>
      <c r="Z23" s="10">
        <f>Y23*H23</f>
        <v>0</v>
      </c>
      <c r="AA23" s="10"/>
      <c r="AB23" s="10"/>
      <c r="AC23" s="10"/>
      <c r="AD23" s="10">
        <f t="shared" si="3"/>
        <v>0</v>
      </c>
      <c r="AE23" s="10"/>
      <c r="AF23" s="10">
        <f t="shared" si="4"/>
        <v>0</v>
      </c>
      <c r="AG23" s="10"/>
      <c r="AH23" s="10"/>
      <c r="AI23" s="10"/>
      <c r="AJ23" s="10"/>
      <c r="AK23" s="10"/>
      <c r="AL23" s="10"/>
      <c r="AM23" s="10">
        <f t="shared" si="5"/>
        <v>85</v>
      </c>
      <c r="AN23" s="10">
        <f t="shared" si="6"/>
        <v>10074230.464</v>
      </c>
    </row>
    <row r="24" spans="1:40" ht="15.75" x14ac:dyDescent="0.25">
      <c r="A24" s="223"/>
      <c r="B24" s="6" t="s">
        <v>46</v>
      </c>
      <c r="C24" s="7">
        <v>1.6060000000000001</v>
      </c>
      <c r="D24" s="8">
        <v>60064</v>
      </c>
      <c r="E24" s="9">
        <v>0.3</v>
      </c>
      <c r="F24" s="8">
        <f t="shared" si="8"/>
        <v>42044.800000000003</v>
      </c>
      <c r="G24" s="8">
        <f t="shared" si="9"/>
        <v>18019.2</v>
      </c>
      <c r="H24" s="8">
        <v>70983.635200000004</v>
      </c>
      <c r="I24" s="10"/>
      <c r="J24" s="10">
        <f t="shared" si="0"/>
        <v>0</v>
      </c>
      <c r="K24" s="10"/>
      <c r="L24" s="10">
        <f t="shared" si="1"/>
        <v>0</v>
      </c>
      <c r="M24" s="10"/>
      <c r="N24" s="10">
        <f t="shared" si="7"/>
        <v>0</v>
      </c>
      <c r="O24" s="10"/>
      <c r="P24" s="10"/>
      <c r="Q24" s="10">
        <v>40</v>
      </c>
      <c r="R24" s="10">
        <f t="shared" si="2"/>
        <v>2839345.4080000003</v>
      </c>
      <c r="S24" s="10"/>
      <c r="T24" s="10"/>
      <c r="U24" s="10">
        <f>73</f>
        <v>73</v>
      </c>
      <c r="V24" s="10">
        <f t="shared" si="11"/>
        <v>5181805.3695999999</v>
      </c>
      <c r="W24" s="10"/>
      <c r="X24" s="10"/>
      <c r="Y24" s="10">
        <v>5</v>
      </c>
      <c r="Z24" s="10">
        <f>Y24*H24</f>
        <v>354918.17600000004</v>
      </c>
      <c r="AA24" s="10"/>
      <c r="AB24" s="10"/>
      <c r="AC24" s="10"/>
      <c r="AD24" s="10">
        <f t="shared" si="3"/>
        <v>0</v>
      </c>
      <c r="AE24" s="10"/>
      <c r="AF24" s="10">
        <f t="shared" si="4"/>
        <v>0</v>
      </c>
      <c r="AG24" s="10"/>
      <c r="AH24" s="10"/>
      <c r="AI24" s="10"/>
      <c r="AJ24" s="10"/>
      <c r="AK24" s="10"/>
      <c r="AL24" s="10"/>
      <c r="AM24" s="10">
        <f t="shared" si="5"/>
        <v>118</v>
      </c>
      <c r="AN24" s="10">
        <f t="shared" si="6"/>
        <v>8376068.9535999997</v>
      </c>
    </row>
    <row r="25" spans="1:40" ht="15.75" x14ac:dyDescent="0.25">
      <c r="A25" s="18" t="s">
        <v>47</v>
      </c>
      <c r="B25" s="6" t="s">
        <v>48</v>
      </c>
      <c r="C25" s="7">
        <v>1.6060000000000001</v>
      </c>
      <c r="D25" s="8">
        <v>62641</v>
      </c>
      <c r="E25" s="9">
        <v>0.3</v>
      </c>
      <c r="F25" s="8">
        <f t="shared" si="8"/>
        <v>43848.7</v>
      </c>
      <c r="G25" s="8">
        <f t="shared" si="9"/>
        <v>18792.3</v>
      </c>
      <c r="H25" s="8">
        <v>74029.133799999996</v>
      </c>
      <c r="I25" s="10"/>
      <c r="J25" s="10">
        <f t="shared" si="0"/>
        <v>0</v>
      </c>
      <c r="K25" s="10"/>
      <c r="L25" s="10">
        <f t="shared" si="1"/>
        <v>0</v>
      </c>
      <c r="M25" s="10"/>
      <c r="N25" s="10">
        <f t="shared" si="7"/>
        <v>0</v>
      </c>
      <c r="O25" s="10"/>
      <c r="P25" s="10"/>
      <c r="Q25" s="10"/>
      <c r="R25" s="10">
        <f t="shared" si="2"/>
        <v>0</v>
      </c>
      <c r="S25" s="10"/>
      <c r="T25" s="10"/>
      <c r="U25" s="10"/>
      <c r="V25" s="10">
        <f t="shared" si="11"/>
        <v>0</v>
      </c>
      <c r="W25" s="10">
        <v>808</v>
      </c>
      <c r="X25" s="10">
        <f>W25*H25</f>
        <v>59815540.110399999</v>
      </c>
      <c r="Y25" s="10"/>
      <c r="Z25" s="10"/>
      <c r="AA25" s="10"/>
      <c r="AB25" s="10"/>
      <c r="AC25" s="10">
        <v>7</v>
      </c>
      <c r="AD25" s="10">
        <f t="shared" si="3"/>
        <v>518203.93659999996</v>
      </c>
      <c r="AE25" s="10"/>
      <c r="AF25" s="10">
        <f t="shared" si="4"/>
        <v>0</v>
      </c>
      <c r="AG25" s="10"/>
      <c r="AH25" s="10"/>
      <c r="AI25" s="10"/>
      <c r="AJ25" s="10"/>
      <c r="AK25" s="10"/>
      <c r="AL25" s="10"/>
      <c r="AM25" s="10">
        <f t="shared" si="5"/>
        <v>815</v>
      </c>
      <c r="AN25" s="10">
        <f t="shared" si="6"/>
        <v>60333744.046999998</v>
      </c>
    </row>
    <row r="26" spans="1:40" ht="15.75" x14ac:dyDescent="0.25">
      <c r="A26" s="221" t="s">
        <v>49</v>
      </c>
      <c r="B26" s="6" t="s">
        <v>50</v>
      </c>
      <c r="C26" s="7">
        <v>1.6060000000000001</v>
      </c>
      <c r="D26" s="8">
        <v>72157</v>
      </c>
      <c r="E26" s="9">
        <v>0.3</v>
      </c>
      <c r="F26" s="8">
        <f t="shared" si="8"/>
        <v>50509.9</v>
      </c>
      <c r="G26" s="8">
        <f t="shared" si="9"/>
        <v>21647.1</v>
      </c>
      <c r="H26" s="8">
        <v>85275.142599999992</v>
      </c>
      <c r="I26" s="10">
        <v>1</v>
      </c>
      <c r="J26" s="10">
        <f t="shared" si="0"/>
        <v>85275.142599999992</v>
      </c>
      <c r="K26" s="10"/>
      <c r="L26" s="10">
        <f t="shared" si="1"/>
        <v>0</v>
      </c>
      <c r="M26" s="10"/>
      <c r="N26" s="10">
        <f t="shared" si="7"/>
        <v>0</v>
      </c>
      <c r="O26" s="10"/>
      <c r="P26" s="10"/>
      <c r="Q26" s="10"/>
      <c r="R26" s="10">
        <f t="shared" si="2"/>
        <v>0</v>
      </c>
      <c r="S26" s="10"/>
      <c r="T26" s="10"/>
      <c r="U26" s="10"/>
      <c r="V26" s="10">
        <f t="shared" si="11"/>
        <v>0</v>
      </c>
      <c r="W26" s="10"/>
      <c r="X26" s="10"/>
      <c r="Y26" s="10"/>
      <c r="Z26" s="10"/>
      <c r="AA26" s="10"/>
      <c r="AB26" s="10"/>
      <c r="AC26" s="10"/>
      <c r="AD26" s="10">
        <f t="shared" si="3"/>
        <v>0</v>
      </c>
      <c r="AE26" s="10"/>
      <c r="AF26" s="10">
        <f t="shared" si="4"/>
        <v>0</v>
      </c>
      <c r="AG26" s="10"/>
      <c r="AH26" s="10"/>
      <c r="AI26" s="10"/>
      <c r="AJ26" s="10"/>
      <c r="AK26" s="10"/>
      <c r="AL26" s="10"/>
      <c r="AM26" s="10">
        <f t="shared" si="5"/>
        <v>1</v>
      </c>
      <c r="AN26" s="10">
        <f t="shared" si="6"/>
        <v>85275.142599999992</v>
      </c>
    </row>
    <row r="27" spans="1:40" ht="15.75" x14ac:dyDescent="0.25">
      <c r="A27" s="223" t="s">
        <v>50</v>
      </c>
      <c r="B27" s="6" t="s">
        <v>51</v>
      </c>
      <c r="C27" s="7">
        <v>1.6060000000000001</v>
      </c>
      <c r="D27" s="8">
        <v>152977</v>
      </c>
      <c r="E27" s="9">
        <v>0.15</v>
      </c>
      <c r="F27" s="8">
        <f t="shared" si="8"/>
        <v>130030.45</v>
      </c>
      <c r="G27" s="8">
        <f t="shared" si="9"/>
        <v>22946.55</v>
      </c>
      <c r="H27" s="8">
        <v>166882.60930000001</v>
      </c>
      <c r="I27" s="10">
        <v>11</v>
      </c>
      <c r="J27" s="10">
        <f t="shared" si="0"/>
        <v>1835708.7023</v>
      </c>
      <c r="K27" s="10"/>
      <c r="L27" s="10">
        <f t="shared" si="1"/>
        <v>0</v>
      </c>
      <c r="M27" s="10"/>
      <c r="N27" s="10">
        <f t="shared" si="7"/>
        <v>0</v>
      </c>
      <c r="O27" s="10"/>
      <c r="P27" s="10"/>
      <c r="Q27" s="10"/>
      <c r="R27" s="10">
        <f t="shared" si="2"/>
        <v>0</v>
      </c>
      <c r="S27" s="10"/>
      <c r="T27" s="10"/>
      <c r="U27" s="10"/>
      <c r="V27" s="10">
        <f t="shared" si="11"/>
        <v>0</v>
      </c>
      <c r="W27" s="10"/>
      <c r="X27" s="10"/>
      <c r="Y27" s="10"/>
      <c r="Z27" s="10"/>
      <c r="AA27" s="10"/>
      <c r="AB27" s="10"/>
      <c r="AC27" s="10"/>
      <c r="AD27" s="10">
        <f t="shared" si="3"/>
        <v>0</v>
      </c>
      <c r="AE27" s="10"/>
      <c r="AF27" s="10">
        <f t="shared" si="4"/>
        <v>0</v>
      </c>
      <c r="AG27" s="10"/>
      <c r="AH27" s="10"/>
      <c r="AI27" s="10"/>
      <c r="AJ27" s="10"/>
      <c r="AK27" s="10"/>
      <c r="AL27" s="10"/>
      <c r="AM27" s="10">
        <f t="shared" si="5"/>
        <v>11</v>
      </c>
      <c r="AN27" s="10">
        <f t="shared" si="6"/>
        <v>1835708.7023</v>
      </c>
    </row>
    <row r="28" spans="1:40" ht="15.75" x14ac:dyDescent="0.25">
      <c r="A28" s="18" t="s">
        <v>52</v>
      </c>
      <c r="B28" s="6" t="s">
        <v>53</v>
      </c>
      <c r="C28" s="7">
        <v>1.6060000000000001</v>
      </c>
      <c r="D28" s="8">
        <v>115333</v>
      </c>
      <c r="E28" s="9">
        <v>0.3</v>
      </c>
      <c r="F28" s="8">
        <f t="shared" si="8"/>
        <v>80733.100000000006</v>
      </c>
      <c r="G28" s="8">
        <f t="shared" si="9"/>
        <v>34599.9</v>
      </c>
      <c r="H28" s="8">
        <v>136300.53940000001</v>
      </c>
      <c r="I28" s="10"/>
      <c r="J28" s="10">
        <f t="shared" si="0"/>
        <v>0</v>
      </c>
      <c r="K28" s="10"/>
      <c r="L28" s="10">
        <f t="shared" si="1"/>
        <v>0</v>
      </c>
      <c r="M28" s="10"/>
      <c r="N28" s="10">
        <f t="shared" si="7"/>
        <v>0</v>
      </c>
      <c r="O28" s="10"/>
      <c r="P28" s="10"/>
      <c r="Q28" s="10">
        <v>150</v>
      </c>
      <c r="R28" s="10">
        <f t="shared" si="2"/>
        <v>20445080.91</v>
      </c>
      <c r="S28" s="10"/>
      <c r="T28" s="10"/>
      <c r="U28" s="10"/>
      <c r="V28" s="10">
        <f t="shared" si="11"/>
        <v>0</v>
      </c>
      <c r="W28" s="10"/>
      <c r="X28" s="10"/>
      <c r="Y28" s="10"/>
      <c r="Z28" s="10"/>
      <c r="AA28" s="10"/>
      <c r="AB28" s="10"/>
      <c r="AC28" s="10"/>
      <c r="AD28" s="10">
        <f t="shared" si="3"/>
        <v>0</v>
      </c>
      <c r="AE28" s="10"/>
      <c r="AF28" s="10">
        <f t="shared" si="4"/>
        <v>0</v>
      </c>
      <c r="AG28" s="10"/>
      <c r="AH28" s="10"/>
      <c r="AI28" s="10"/>
      <c r="AJ28" s="10"/>
      <c r="AK28" s="10"/>
      <c r="AL28" s="10"/>
      <c r="AM28" s="10">
        <f t="shared" si="5"/>
        <v>150</v>
      </c>
      <c r="AN28" s="10">
        <f t="shared" si="6"/>
        <v>20445080.91</v>
      </c>
    </row>
    <row r="29" spans="1:40" ht="31.5" x14ac:dyDescent="0.25">
      <c r="A29" s="221" t="s">
        <v>54</v>
      </c>
      <c r="B29" s="6" t="s">
        <v>55</v>
      </c>
      <c r="C29" s="7">
        <v>1.6060000000000001</v>
      </c>
      <c r="D29" s="8">
        <v>192036</v>
      </c>
      <c r="E29" s="9">
        <v>0.15</v>
      </c>
      <c r="F29" s="8">
        <f t="shared" si="8"/>
        <v>163230.6</v>
      </c>
      <c r="G29" s="8">
        <f t="shared" si="9"/>
        <v>28805.399999999998</v>
      </c>
      <c r="H29" s="8">
        <v>209492.0724</v>
      </c>
      <c r="I29" s="10"/>
      <c r="J29" s="10">
        <f t="shared" si="0"/>
        <v>0</v>
      </c>
      <c r="K29" s="10">
        <v>635</v>
      </c>
      <c r="L29" s="10">
        <f t="shared" si="1"/>
        <v>133027465.97400001</v>
      </c>
      <c r="M29" s="10"/>
      <c r="N29" s="10">
        <f t="shared" si="7"/>
        <v>0</v>
      </c>
      <c r="O29" s="10"/>
      <c r="P29" s="10"/>
      <c r="Q29" s="10">
        <v>30</v>
      </c>
      <c r="R29" s="10">
        <f t="shared" si="2"/>
        <v>6284762.1720000003</v>
      </c>
      <c r="S29" s="10">
        <v>1</v>
      </c>
      <c r="T29" s="10">
        <f t="shared" ref="T29:T36" si="12">S29*H29</f>
        <v>209492.0724</v>
      </c>
      <c r="U29" s="10"/>
      <c r="V29" s="10">
        <f t="shared" si="11"/>
        <v>0</v>
      </c>
      <c r="W29" s="10"/>
      <c r="X29" s="10"/>
      <c r="Y29" s="10"/>
      <c r="Z29" s="10"/>
      <c r="AA29" s="10"/>
      <c r="AB29" s="10"/>
      <c r="AC29" s="10"/>
      <c r="AD29" s="10">
        <f t="shared" si="3"/>
        <v>0</v>
      </c>
      <c r="AE29" s="10">
        <v>38</v>
      </c>
      <c r="AF29" s="10">
        <f t="shared" si="4"/>
        <v>7960698.7511999998</v>
      </c>
      <c r="AG29" s="10"/>
      <c r="AH29" s="10"/>
      <c r="AI29" s="10"/>
      <c r="AJ29" s="10"/>
      <c r="AK29" s="10"/>
      <c r="AL29" s="10"/>
      <c r="AM29" s="10">
        <f t="shared" si="5"/>
        <v>704</v>
      </c>
      <c r="AN29" s="10">
        <f t="shared" si="6"/>
        <v>147482418.96959999</v>
      </c>
    </row>
    <row r="30" spans="1:40" ht="31.5" x14ac:dyDescent="0.25">
      <c r="A30" s="222"/>
      <c r="B30" s="6" t="s">
        <v>56</v>
      </c>
      <c r="C30" s="7">
        <v>1.6060000000000001</v>
      </c>
      <c r="D30" s="8">
        <v>171224</v>
      </c>
      <c r="E30" s="9">
        <v>0.15</v>
      </c>
      <c r="F30" s="8">
        <f t="shared" si="8"/>
        <v>145540.4</v>
      </c>
      <c r="G30" s="8">
        <f t="shared" si="9"/>
        <v>25683.599999999999</v>
      </c>
      <c r="H30" s="8">
        <v>186788.2616</v>
      </c>
      <c r="I30" s="10"/>
      <c r="J30" s="10">
        <f t="shared" si="0"/>
        <v>0</v>
      </c>
      <c r="K30" s="10">
        <v>330</v>
      </c>
      <c r="L30" s="10">
        <f t="shared" si="1"/>
        <v>61640126.328000002</v>
      </c>
      <c r="M30" s="10"/>
      <c r="N30" s="10">
        <f t="shared" si="7"/>
        <v>0</v>
      </c>
      <c r="O30" s="10"/>
      <c r="P30" s="10"/>
      <c r="Q30" s="10">
        <v>50</v>
      </c>
      <c r="R30" s="10">
        <f t="shared" si="2"/>
        <v>9339413.0800000001</v>
      </c>
      <c r="S30" s="10">
        <v>5</v>
      </c>
      <c r="T30" s="10">
        <f t="shared" si="12"/>
        <v>933941.30799999996</v>
      </c>
      <c r="U30" s="10"/>
      <c r="V30" s="10">
        <f t="shared" si="11"/>
        <v>0</v>
      </c>
      <c r="W30" s="10"/>
      <c r="X30" s="10"/>
      <c r="Y30" s="10"/>
      <c r="Z30" s="10"/>
      <c r="AA30" s="10"/>
      <c r="AB30" s="10"/>
      <c r="AC30" s="10"/>
      <c r="AD30" s="10">
        <f t="shared" si="3"/>
        <v>0</v>
      </c>
      <c r="AE30" s="10">
        <v>194</v>
      </c>
      <c r="AF30" s="10">
        <f t="shared" si="4"/>
        <v>36236922.750399999</v>
      </c>
      <c r="AG30" s="10"/>
      <c r="AH30" s="10"/>
      <c r="AI30" s="10"/>
      <c r="AJ30" s="10"/>
      <c r="AK30" s="10"/>
      <c r="AL30" s="10"/>
      <c r="AM30" s="10">
        <f t="shared" si="5"/>
        <v>579</v>
      </c>
      <c r="AN30" s="10">
        <f t="shared" si="6"/>
        <v>108150403.4664</v>
      </c>
    </row>
    <row r="31" spans="1:40" ht="63" x14ac:dyDescent="0.25">
      <c r="A31" s="222"/>
      <c r="B31" s="6" t="s">
        <v>57</v>
      </c>
      <c r="C31" s="7">
        <v>1.6060000000000001</v>
      </c>
      <c r="D31" s="8">
        <v>124392</v>
      </c>
      <c r="E31" s="9">
        <v>0.3</v>
      </c>
      <c r="F31" s="8">
        <f t="shared" si="8"/>
        <v>87074.4</v>
      </c>
      <c r="G31" s="8">
        <f t="shared" si="9"/>
        <v>37317.599999999999</v>
      </c>
      <c r="H31" s="8">
        <v>147006.4656</v>
      </c>
      <c r="I31" s="10"/>
      <c r="J31" s="10">
        <f t="shared" si="0"/>
        <v>0</v>
      </c>
      <c r="K31" s="10"/>
      <c r="L31" s="10">
        <f t="shared" si="1"/>
        <v>0</v>
      </c>
      <c r="M31" s="10"/>
      <c r="N31" s="10">
        <f t="shared" si="7"/>
        <v>0</v>
      </c>
      <c r="O31" s="10"/>
      <c r="P31" s="10"/>
      <c r="Q31" s="10">
        <v>100</v>
      </c>
      <c r="R31" s="10">
        <f t="shared" si="2"/>
        <v>14700646.559999999</v>
      </c>
      <c r="S31" s="10">
        <v>65</v>
      </c>
      <c r="T31" s="10">
        <f t="shared" si="12"/>
        <v>9555420.2640000004</v>
      </c>
      <c r="U31" s="10"/>
      <c r="V31" s="10"/>
      <c r="W31" s="10"/>
      <c r="X31" s="10"/>
      <c r="Y31" s="10"/>
      <c r="Z31" s="10"/>
      <c r="AA31" s="10"/>
      <c r="AB31" s="10"/>
      <c r="AC31" s="10"/>
      <c r="AD31" s="10">
        <f t="shared" si="3"/>
        <v>0</v>
      </c>
      <c r="AE31" s="10">
        <v>7</v>
      </c>
      <c r="AF31" s="10">
        <f t="shared" si="4"/>
        <v>1029045.2592</v>
      </c>
      <c r="AG31" s="10"/>
      <c r="AH31" s="10"/>
      <c r="AI31" s="10"/>
      <c r="AJ31" s="10"/>
      <c r="AK31" s="10"/>
      <c r="AL31" s="10"/>
      <c r="AM31" s="10">
        <f t="shared" si="5"/>
        <v>172</v>
      </c>
      <c r="AN31" s="10">
        <f t="shared" si="6"/>
        <v>25285112.0832</v>
      </c>
    </row>
    <row r="32" spans="1:40" ht="63" x14ac:dyDescent="0.25">
      <c r="A32" s="222"/>
      <c r="B32" s="6" t="s">
        <v>58</v>
      </c>
      <c r="C32" s="7">
        <v>1.6060000000000001</v>
      </c>
      <c r="D32" s="8">
        <v>232966</v>
      </c>
      <c r="E32" s="9">
        <v>0.15</v>
      </c>
      <c r="F32" s="8">
        <f t="shared" si="8"/>
        <v>198021.1</v>
      </c>
      <c r="G32" s="8">
        <f t="shared" si="9"/>
        <v>34944.9</v>
      </c>
      <c r="H32" s="8">
        <v>254142.60940000002</v>
      </c>
      <c r="I32" s="10"/>
      <c r="J32" s="10">
        <f t="shared" si="0"/>
        <v>0</v>
      </c>
      <c r="K32" s="10"/>
      <c r="L32" s="10">
        <f t="shared" si="1"/>
        <v>0</v>
      </c>
      <c r="M32" s="10"/>
      <c r="N32" s="10">
        <f t="shared" si="7"/>
        <v>0</v>
      </c>
      <c r="O32" s="10"/>
      <c r="P32" s="10"/>
      <c r="Q32" s="10"/>
      <c r="R32" s="10">
        <f t="shared" si="2"/>
        <v>0</v>
      </c>
      <c r="S32" s="10">
        <v>1</v>
      </c>
      <c r="T32" s="10">
        <f t="shared" si="12"/>
        <v>254142.60940000002</v>
      </c>
      <c r="U32" s="10"/>
      <c r="V32" s="10"/>
      <c r="W32" s="10"/>
      <c r="X32" s="10"/>
      <c r="Y32" s="10"/>
      <c r="Z32" s="10"/>
      <c r="AA32" s="10"/>
      <c r="AB32" s="10"/>
      <c r="AC32" s="10"/>
      <c r="AD32" s="10">
        <f t="shared" si="3"/>
        <v>0</v>
      </c>
      <c r="AE32" s="10"/>
      <c r="AF32" s="10">
        <f t="shared" si="4"/>
        <v>0</v>
      </c>
      <c r="AG32" s="10"/>
      <c r="AH32" s="10"/>
      <c r="AI32" s="10"/>
      <c r="AJ32" s="10"/>
      <c r="AK32" s="10"/>
      <c r="AL32" s="10"/>
      <c r="AM32" s="10">
        <f t="shared" si="5"/>
        <v>1</v>
      </c>
      <c r="AN32" s="10">
        <f t="shared" si="6"/>
        <v>254142.60940000002</v>
      </c>
    </row>
    <row r="33" spans="1:40" ht="63" x14ac:dyDescent="0.25">
      <c r="A33" s="223"/>
      <c r="B33" s="6" t="s">
        <v>59</v>
      </c>
      <c r="C33" s="7">
        <v>1.6060000000000001</v>
      </c>
      <c r="D33" s="8">
        <v>205345</v>
      </c>
      <c r="E33" s="9">
        <v>0.15</v>
      </c>
      <c r="F33" s="8">
        <f t="shared" si="8"/>
        <v>174543.25</v>
      </c>
      <c r="G33" s="8">
        <f t="shared" si="9"/>
        <v>30801.75</v>
      </c>
      <c r="H33" s="8">
        <v>242676.72100000002</v>
      </c>
      <c r="I33" s="10"/>
      <c r="J33" s="10">
        <f t="shared" si="0"/>
        <v>0</v>
      </c>
      <c r="K33" s="10"/>
      <c r="L33" s="10">
        <f t="shared" si="1"/>
        <v>0</v>
      </c>
      <c r="M33" s="10"/>
      <c r="N33" s="10">
        <f t="shared" si="7"/>
        <v>0</v>
      </c>
      <c r="O33" s="10"/>
      <c r="P33" s="10"/>
      <c r="Q33" s="10">
        <v>200</v>
      </c>
      <c r="R33" s="10">
        <f t="shared" si="2"/>
        <v>48535344.200000003</v>
      </c>
      <c r="S33" s="10">
        <v>216</v>
      </c>
      <c r="T33" s="10">
        <f t="shared" si="12"/>
        <v>52418171.736000001</v>
      </c>
      <c r="U33" s="10"/>
      <c r="V33" s="10"/>
      <c r="W33" s="10"/>
      <c r="X33" s="10"/>
      <c r="Y33" s="10"/>
      <c r="Z33" s="10"/>
      <c r="AA33" s="10"/>
      <c r="AB33" s="10"/>
      <c r="AC33" s="10"/>
      <c r="AD33" s="10">
        <f t="shared" si="3"/>
        <v>0</v>
      </c>
      <c r="AE33" s="10">
        <v>2</v>
      </c>
      <c r="AF33" s="10">
        <f t="shared" si="4"/>
        <v>485353.44200000004</v>
      </c>
      <c r="AG33" s="10"/>
      <c r="AH33" s="10"/>
      <c r="AI33" s="10"/>
      <c r="AJ33" s="10"/>
      <c r="AK33" s="10"/>
      <c r="AL33" s="10"/>
      <c r="AM33" s="10">
        <f t="shared" si="5"/>
        <v>418</v>
      </c>
      <c r="AN33" s="10">
        <f t="shared" si="6"/>
        <v>101438869.37800001</v>
      </c>
    </row>
    <row r="34" spans="1:40" ht="15.75" x14ac:dyDescent="0.25">
      <c r="A34" s="221" t="s">
        <v>60</v>
      </c>
      <c r="B34" s="6" t="s">
        <v>61</v>
      </c>
      <c r="C34" s="7">
        <v>1.6060000000000001</v>
      </c>
      <c r="D34" s="8">
        <v>128190</v>
      </c>
      <c r="E34" s="9">
        <v>0.15</v>
      </c>
      <c r="F34" s="8">
        <f t="shared" si="8"/>
        <v>108961.5</v>
      </c>
      <c r="G34" s="8">
        <f t="shared" si="9"/>
        <v>19228.5</v>
      </c>
      <c r="H34" s="8">
        <v>139842.47099999999</v>
      </c>
      <c r="I34" s="10"/>
      <c r="J34" s="10">
        <f t="shared" si="0"/>
        <v>0</v>
      </c>
      <c r="K34" s="10"/>
      <c r="L34" s="10">
        <f t="shared" si="1"/>
        <v>0</v>
      </c>
      <c r="M34" s="10"/>
      <c r="N34" s="10">
        <f t="shared" si="7"/>
        <v>0</v>
      </c>
      <c r="O34" s="10"/>
      <c r="P34" s="10"/>
      <c r="Q34" s="10">
        <v>8</v>
      </c>
      <c r="R34" s="10">
        <f t="shared" si="2"/>
        <v>1118739.7679999999</v>
      </c>
      <c r="S34" s="10"/>
      <c r="T34" s="10">
        <f t="shared" si="12"/>
        <v>0</v>
      </c>
      <c r="U34" s="10"/>
      <c r="V34" s="10"/>
      <c r="W34" s="10"/>
      <c r="X34" s="10"/>
      <c r="Y34" s="10"/>
      <c r="Z34" s="10"/>
      <c r="AA34" s="10"/>
      <c r="AB34" s="10"/>
      <c r="AC34" s="10"/>
      <c r="AD34" s="10">
        <f t="shared" si="3"/>
        <v>0</v>
      </c>
      <c r="AE34" s="10"/>
      <c r="AF34" s="10">
        <f t="shared" si="4"/>
        <v>0</v>
      </c>
      <c r="AG34" s="10"/>
      <c r="AH34" s="10"/>
      <c r="AI34" s="10"/>
      <c r="AJ34" s="10"/>
      <c r="AK34" s="10">
        <v>5</v>
      </c>
      <c r="AL34" s="10">
        <f>SUM(AK34*H34)</f>
        <v>699212.35499999998</v>
      </c>
      <c r="AM34" s="10">
        <f t="shared" si="5"/>
        <v>13</v>
      </c>
      <c r="AN34" s="10">
        <f t="shared" si="6"/>
        <v>1817952.1229999999</v>
      </c>
    </row>
    <row r="35" spans="1:40" ht="15.75" x14ac:dyDescent="0.25">
      <c r="A35" s="223"/>
      <c r="B35" s="6" t="s">
        <v>62</v>
      </c>
      <c r="C35" s="7">
        <v>1.6060000000000001</v>
      </c>
      <c r="D35" s="8">
        <v>224336</v>
      </c>
      <c r="E35" s="9">
        <v>0.15</v>
      </c>
      <c r="F35" s="8">
        <f t="shared" si="8"/>
        <v>190685.6</v>
      </c>
      <c r="G35" s="8">
        <f t="shared" si="9"/>
        <v>33650.400000000001</v>
      </c>
      <c r="H35" s="8">
        <v>244728.14240000001</v>
      </c>
      <c r="I35" s="10"/>
      <c r="J35" s="10">
        <f t="shared" si="0"/>
        <v>0</v>
      </c>
      <c r="K35" s="10"/>
      <c r="L35" s="10">
        <f t="shared" si="1"/>
        <v>0</v>
      </c>
      <c r="M35" s="10"/>
      <c r="N35" s="10">
        <f t="shared" si="7"/>
        <v>0</v>
      </c>
      <c r="O35" s="10"/>
      <c r="P35" s="10"/>
      <c r="Q35" s="10">
        <v>2</v>
      </c>
      <c r="R35" s="10">
        <f t="shared" si="2"/>
        <v>489456.28480000002</v>
      </c>
      <c r="S35" s="10"/>
      <c r="T35" s="10">
        <f t="shared" si="12"/>
        <v>0</v>
      </c>
      <c r="U35" s="10"/>
      <c r="V35" s="10"/>
      <c r="W35" s="10"/>
      <c r="X35" s="10"/>
      <c r="Y35" s="10"/>
      <c r="Z35" s="10"/>
      <c r="AA35" s="10"/>
      <c r="AB35" s="10"/>
      <c r="AC35" s="10"/>
      <c r="AD35" s="10">
        <f t="shared" si="3"/>
        <v>0</v>
      </c>
      <c r="AE35" s="10"/>
      <c r="AF35" s="10">
        <f t="shared" si="4"/>
        <v>0</v>
      </c>
      <c r="AG35" s="10"/>
      <c r="AH35" s="10"/>
      <c r="AI35" s="10"/>
      <c r="AJ35" s="10"/>
      <c r="AK35" s="10"/>
      <c r="AL35" s="10">
        <f>SUM(AK35*H35)</f>
        <v>0</v>
      </c>
      <c r="AM35" s="10">
        <f t="shared" si="5"/>
        <v>2</v>
      </c>
      <c r="AN35" s="10">
        <f t="shared" si="6"/>
        <v>489456.28480000002</v>
      </c>
    </row>
    <row r="36" spans="1:40" ht="15.75" x14ac:dyDescent="0.25">
      <c r="A36" s="221" t="s">
        <v>63</v>
      </c>
      <c r="B36" s="6" t="s">
        <v>64</v>
      </c>
      <c r="C36" s="7">
        <v>1.6060000000000001</v>
      </c>
      <c r="D36" s="8">
        <v>123357</v>
      </c>
      <c r="E36" s="9">
        <v>0.15</v>
      </c>
      <c r="F36" s="8">
        <f t="shared" si="8"/>
        <v>104853.45</v>
      </c>
      <c r="G36" s="8">
        <f t="shared" si="9"/>
        <v>18503.55</v>
      </c>
      <c r="H36" s="8">
        <v>134570.1513</v>
      </c>
      <c r="I36" s="10">
        <v>25</v>
      </c>
      <c r="J36" s="10">
        <f t="shared" si="0"/>
        <v>3364253.7824999997</v>
      </c>
      <c r="K36" s="10">
        <v>458</v>
      </c>
      <c r="L36" s="10">
        <f t="shared" si="1"/>
        <v>61633129.295400001</v>
      </c>
      <c r="M36" s="10"/>
      <c r="N36" s="10">
        <f t="shared" si="7"/>
        <v>0</v>
      </c>
      <c r="O36" s="10"/>
      <c r="P36" s="10"/>
      <c r="Q36" s="10">
        <v>130</v>
      </c>
      <c r="R36" s="10">
        <f t="shared" si="2"/>
        <v>17494119.669</v>
      </c>
      <c r="S36" s="10"/>
      <c r="T36" s="10">
        <f t="shared" si="12"/>
        <v>0</v>
      </c>
      <c r="U36" s="10"/>
      <c r="V36" s="10"/>
      <c r="W36" s="10"/>
      <c r="X36" s="10"/>
      <c r="Y36" s="10"/>
      <c r="Z36" s="10"/>
      <c r="AA36" s="10"/>
      <c r="AB36" s="10"/>
      <c r="AC36" s="10"/>
      <c r="AD36" s="10">
        <f t="shared" si="3"/>
        <v>0</v>
      </c>
      <c r="AE36" s="10">
        <v>130</v>
      </c>
      <c r="AF36" s="10">
        <f t="shared" si="4"/>
        <v>17494119.669</v>
      </c>
      <c r="AG36" s="10"/>
      <c r="AH36" s="10"/>
      <c r="AI36" s="10"/>
      <c r="AJ36" s="10"/>
      <c r="AK36" s="10"/>
      <c r="AL36" s="10">
        <f>SUM(AK36*H36)</f>
        <v>0</v>
      </c>
      <c r="AM36" s="10">
        <f t="shared" si="5"/>
        <v>743</v>
      </c>
      <c r="AN36" s="10">
        <f t="shared" si="6"/>
        <v>99985622.415899992</v>
      </c>
    </row>
    <row r="37" spans="1:40" ht="15.75" x14ac:dyDescent="0.25">
      <c r="A37" s="222"/>
      <c r="B37" s="6" t="s">
        <v>65</v>
      </c>
      <c r="C37" s="7">
        <v>1.6060000000000001</v>
      </c>
      <c r="D37" s="8">
        <v>184490</v>
      </c>
      <c r="E37" s="9">
        <v>0.15</v>
      </c>
      <c r="F37" s="8">
        <f t="shared" si="8"/>
        <v>156816.5</v>
      </c>
      <c r="G37" s="8">
        <f t="shared" si="9"/>
        <v>27673.5</v>
      </c>
      <c r="H37" s="8">
        <v>201260.141</v>
      </c>
      <c r="I37" s="10"/>
      <c r="J37" s="10">
        <f t="shared" si="0"/>
        <v>0</v>
      </c>
      <c r="K37" s="10">
        <f>17+116</f>
        <v>133</v>
      </c>
      <c r="L37" s="10">
        <f t="shared" si="1"/>
        <v>26767598.752999999</v>
      </c>
      <c r="M37" s="10"/>
      <c r="N37" s="10">
        <f t="shared" si="7"/>
        <v>0</v>
      </c>
      <c r="O37" s="10"/>
      <c r="P37" s="10"/>
      <c r="Q37" s="10"/>
      <c r="R37" s="10">
        <f t="shared" si="2"/>
        <v>0</v>
      </c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>
        <f t="shared" si="3"/>
        <v>0</v>
      </c>
      <c r="AE37" s="10"/>
      <c r="AF37" s="10">
        <f t="shared" si="4"/>
        <v>0</v>
      </c>
      <c r="AG37" s="10"/>
      <c r="AH37" s="10"/>
      <c r="AI37" s="10"/>
      <c r="AJ37" s="10"/>
      <c r="AK37" s="10"/>
      <c r="AL37" s="10">
        <f>SUM(AK37*H37)</f>
        <v>0</v>
      </c>
      <c r="AM37" s="10">
        <f t="shared" si="5"/>
        <v>133</v>
      </c>
      <c r="AN37" s="10">
        <f t="shared" si="6"/>
        <v>26767598.752999999</v>
      </c>
    </row>
    <row r="38" spans="1:40" ht="47.25" x14ac:dyDescent="0.25">
      <c r="A38" s="222"/>
      <c r="B38" s="6" t="s">
        <v>66</v>
      </c>
      <c r="C38" s="7">
        <v>1.6060000000000001</v>
      </c>
      <c r="D38" s="8">
        <v>128657</v>
      </c>
      <c r="E38" s="9">
        <v>0.3</v>
      </c>
      <c r="F38" s="8">
        <f t="shared" si="8"/>
        <v>90059.9</v>
      </c>
      <c r="G38" s="8">
        <f t="shared" si="9"/>
        <v>38597.1</v>
      </c>
      <c r="H38" s="8">
        <v>152046.8426</v>
      </c>
      <c r="I38" s="10"/>
      <c r="J38" s="10">
        <f t="shared" si="0"/>
        <v>0</v>
      </c>
      <c r="K38" s="10">
        <v>92</v>
      </c>
      <c r="L38" s="10">
        <f t="shared" si="1"/>
        <v>13988309.519200001</v>
      </c>
      <c r="M38" s="10"/>
      <c r="N38" s="10">
        <f t="shared" si="7"/>
        <v>0</v>
      </c>
      <c r="O38" s="10"/>
      <c r="P38" s="10"/>
      <c r="Q38" s="10">
        <v>100</v>
      </c>
      <c r="R38" s="10">
        <f t="shared" si="2"/>
        <v>15204684.26</v>
      </c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>
        <f t="shared" si="3"/>
        <v>0</v>
      </c>
      <c r="AE38" s="10">
        <v>48</v>
      </c>
      <c r="AF38" s="10">
        <f t="shared" si="4"/>
        <v>7298248.4448000006</v>
      </c>
      <c r="AG38" s="10">
        <v>25</v>
      </c>
      <c r="AH38" s="10">
        <f>AG38*H38</f>
        <v>3801171.0649999999</v>
      </c>
      <c r="AI38" s="10"/>
      <c r="AJ38" s="10"/>
      <c r="AK38" s="10">
        <v>5</v>
      </c>
      <c r="AL38" s="10">
        <f>SUM(AK38*H38)</f>
        <v>760234.21299999999</v>
      </c>
      <c r="AM38" s="10">
        <f t="shared" si="5"/>
        <v>270</v>
      </c>
      <c r="AN38" s="10">
        <f t="shared" si="6"/>
        <v>41052647.502000004</v>
      </c>
    </row>
    <row r="39" spans="1:40" ht="15.75" x14ac:dyDescent="0.25">
      <c r="A39" s="223"/>
      <c r="B39" s="6" t="s">
        <v>67</v>
      </c>
      <c r="C39" s="7">
        <v>1.6060000000000001</v>
      </c>
      <c r="D39" s="8">
        <v>308107</v>
      </c>
      <c r="E39" s="9">
        <v>0.15</v>
      </c>
      <c r="F39" s="8">
        <f t="shared" si="8"/>
        <v>261890.95</v>
      </c>
      <c r="G39" s="8">
        <f t="shared" si="9"/>
        <v>46216.049999999996</v>
      </c>
      <c r="H39" s="8">
        <v>336113.92629999999</v>
      </c>
      <c r="I39" s="10">
        <v>3</v>
      </c>
      <c r="J39" s="10">
        <f t="shared" si="0"/>
        <v>1008341.7789</v>
      </c>
      <c r="K39" s="10"/>
      <c r="L39" s="10">
        <f t="shared" si="1"/>
        <v>0</v>
      </c>
      <c r="M39" s="10"/>
      <c r="N39" s="10">
        <f t="shared" si="7"/>
        <v>0</v>
      </c>
      <c r="O39" s="10"/>
      <c r="P39" s="10"/>
      <c r="Q39" s="10">
        <v>2</v>
      </c>
      <c r="R39" s="10">
        <f t="shared" si="2"/>
        <v>672227.85259999998</v>
      </c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>
        <f t="shared" si="3"/>
        <v>0</v>
      </c>
      <c r="AE39" s="10"/>
      <c r="AF39" s="10">
        <f t="shared" si="4"/>
        <v>0</v>
      </c>
      <c r="AG39" s="10"/>
      <c r="AH39" s="10"/>
      <c r="AI39" s="10"/>
      <c r="AJ39" s="10"/>
      <c r="AK39" s="10"/>
      <c r="AL39" s="10"/>
      <c r="AM39" s="10">
        <f t="shared" si="5"/>
        <v>5</v>
      </c>
      <c r="AN39" s="10">
        <f t="shared" si="6"/>
        <v>1680569.6315000001</v>
      </c>
    </row>
    <row r="40" spans="1:40" ht="15.75" x14ac:dyDescent="0.25">
      <c r="A40" s="221" t="s">
        <v>68</v>
      </c>
      <c r="B40" s="6" t="s">
        <v>69</v>
      </c>
      <c r="C40" s="7">
        <v>1.6060000000000001</v>
      </c>
      <c r="D40" s="8">
        <v>83359</v>
      </c>
      <c r="E40" s="9">
        <v>0.3</v>
      </c>
      <c r="F40" s="8">
        <f t="shared" si="8"/>
        <v>58351.3</v>
      </c>
      <c r="G40" s="8">
        <f t="shared" si="9"/>
        <v>25007.7</v>
      </c>
      <c r="H40" s="8">
        <v>98513.666200000007</v>
      </c>
      <c r="I40" s="10">
        <v>35</v>
      </c>
      <c r="J40" s="10">
        <f t="shared" si="0"/>
        <v>3447978.3170000003</v>
      </c>
      <c r="K40" s="10"/>
      <c r="L40" s="10">
        <f t="shared" si="1"/>
        <v>0</v>
      </c>
      <c r="M40" s="10"/>
      <c r="N40" s="10">
        <f t="shared" si="7"/>
        <v>0</v>
      </c>
      <c r="O40" s="10"/>
      <c r="P40" s="10"/>
      <c r="Q40" s="10">
        <v>35</v>
      </c>
      <c r="R40" s="10">
        <f t="shared" si="2"/>
        <v>3447978.3170000003</v>
      </c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>
        <v>28</v>
      </c>
      <c r="AD40" s="10">
        <f t="shared" si="3"/>
        <v>2758382.6536000003</v>
      </c>
      <c r="AE40" s="10">
        <v>46</v>
      </c>
      <c r="AF40" s="10">
        <f t="shared" si="4"/>
        <v>4531628.6452000001</v>
      </c>
      <c r="AG40" s="10"/>
      <c r="AH40" s="10"/>
      <c r="AI40" s="10"/>
      <c r="AJ40" s="10"/>
      <c r="AK40" s="10"/>
      <c r="AL40" s="10"/>
      <c r="AM40" s="10">
        <f t="shared" si="5"/>
        <v>144</v>
      </c>
      <c r="AN40" s="10">
        <f t="shared" si="6"/>
        <v>14185967.932800002</v>
      </c>
    </row>
    <row r="41" spans="1:40" ht="15.75" x14ac:dyDescent="0.25">
      <c r="A41" s="223"/>
      <c r="B41" s="6" t="s">
        <v>70</v>
      </c>
      <c r="C41" s="7">
        <v>1.6060000000000001</v>
      </c>
      <c r="D41" s="8">
        <v>122182</v>
      </c>
      <c r="E41" s="9">
        <v>0.3</v>
      </c>
      <c r="F41" s="8">
        <f t="shared" si="8"/>
        <v>85527.4</v>
      </c>
      <c r="G41" s="8">
        <f t="shared" si="9"/>
        <v>36654.6</v>
      </c>
      <c r="H41" s="8">
        <v>144394.6876</v>
      </c>
      <c r="I41" s="10"/>
      <c r="J41" s="10">
        <f t="shared" si="0"/>
        <v>0</v>
      </c>
      <c r="K41" s="10"/>
      <c r="L41" s="10">
        <f t="shared" si="1"/>
        <v>0</v>
      </c>
      <c r="M41" s="10"/>
      <c r="N41" s="10">
        <f t="shared" si="7"/>
        <v>0</v>
      </c>
      <c r="O41" s="10"/>
      <c r="P41" s="10"/>
      <c r="Q41" s="10"/>
      <c r="R41" s="10">
        <f t="shared" si="2"/>
        <v>0</v>
      </c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>
        <v>3</v>
      </c>
      <c r="AD41" s="10">
        <f t="shared" si="3"/>
        <v>433184.06280000001</v>
      </c>
      <c r="AE41" s="10">
        <v>8</v>
      </c>
      <c r="AF41" s="10">
        <f t="shared" si="4"/>
        <v>1155157.5008</v>
      </c>
      <c r="AG41" s="10"/>
      <c r="AH41" s="10"/>
      <c r="AI41" s="10"/>
      <c r="AJ41" s="10"/>
      <c r="AK41" s="10"/>
      <c r="AL41" s="10"/>
      <c r="AM41" s="10">
        <f t="shared" si="5"/>
        <v>11</v>
      </c>
      <c r="AN41" s="10">
        <f t="shared" si="6"/>
        <v>1588341.5636</v>
      </c>
    </row>
    <row r="42" spans="1:40" ht="15.75" x14ac:dyDescent="0.25">
      <c r="A42" s="18" t="s">
        <v>71</v>
      </c>
      <c r="B42" s="6" t="s">
        <v>72</v>
      </c>
      <c r="C42" s="7">
        <v>1.6060000000000001</v>
      </c>
      <c r="D42" s="8">
        <v>108171</v>
      </c>
      <c r="E42" s="9">
        <v>0.3</v>
      </c>
      <c r="F42" s="8">
        <f t="shared" si="8"/>
        <v>75719.7</v>
      </c>
      <c r="G42" s="8">
        <f t="shared" si="9"/>
        <v>32451.3</v>
      </c>
      <c r="H42" s="8">
        <v>127836.4878</v>
      </c>
      <c r="I42" s="10"/>
      <c r="J42" s="10">
        <f t="shared" si="0"/>
        <v>0</v>
      </c>
      <c r="K42" s="10"/>
      <c r="L42" s="10">
        <f t="shared" si="1"/>
        <v>0</v>
      </c>
      <c r="M42" s="10"/>
      <c r="N42" s="10">
        <f t="shared" si="7"/>
        <v>0</v>
      </c>
      <c r="O42" s="10"/>
      <c r="P42" s="10"/>
      <c r="Q42" s="10">
        <v>4</v>
      </c>
      <c r="R42" s="10">
        <f t="shared" si="2"/>
        <v>511345.95120000001</v>
      </c>
      <c r="S42" s="10"/>
      <c r="T42" s="10"/>
      <c r="U42" s="10"/>
      <c r="V42" s="10"/>
      <c r="W42" s="10"/>
      <c r="X42" s="10"/>
      <c r="Y42" s="10">
        <v>15</v>
      </c>
      <c r="Z42" s="10">
        <f>Y42*H42</f>
        <v>1917547.317</v>
      </c>
      <c r="AA42" s="10"/>
      <c r="AB42" s="10"/>
      <c r="AC42" s="10"/>
      <c r="AD42" s="10">
        <f t="shared" si="3"/>
        <v>0</v>
      </c>
      <c r="AE42" s="10"/>
      <c r="AF42" s="10">
        <f t="shared" si="4"/>
        <v>0</v>
      </c>
      <c r="AG42" s="10"/>
      <c r="AH42" s="10"/>
      <c r="AI42" s="10"/>
      <c r="AJ42" s="10"/>
      <c r="AK42" s="10"/>
      <c r="AL42" s="10"/>
      <c r="AM42" s="10">
        <f t="shared" si="5"/>
        <v>19</v>
      </c>
      <c r="AN42" s="10">
        <f t="shared" si="6"/>
        <v>2428893.2681999998</v>
      </c>
    </row>
    <row r="43" spans="1:40" ht="15.75" x14ac:dyDescent="0.25">
      <c r="A43" s="18" t="s">
        <v>73</v>
      </c>
      <c r="B43" s="6" t="s">
        <v>74</v>
      </c>
      <c r="C43" s="7">
        <v>1.6060000000000001</v>
      </c>
      <c r="D43" s="8">
        <v>166495</v>
      </c>
      <c r="E43" s="9">
        <v>0.15</v>
      </c>
      <c r="F43" s="8">
        <f t="shared" si="8"/>
        <v>141520.75</v>
      </c>
      <c r="G43" s="8">
        <f t="shared" si="9"/>
        <v>24974.25</v>
      </c>
      <c r="H43" s="8">
        <v>181629.39549999998</v>
      </c>
      <c r="I43" s="10"/>
      <c r="J43" s="10">
        <f t="shared" si="0"/>
        <v>0</v>
      </c>
      <c r="K43" s="10"/>
      <c r="L43" s="10">
        <f t="shared" si="1"/>
        <v>0</v>
      </c>
      <c r="M43" s="10"/>
      <c r="N43" s="10">
        <f t="shared" si="7"/>
        <v>0</v>
      </c>
      <c r="O43" s="10"/>
      <c r="P43" s="10"/>
      <c r="Q43" s="10">
        <v>8</v>
      </c>
      <c r="R43" s="10">
        <f t="shared" si="2"/>
        <v>1453035.1639999999</v>
      </c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>
        <f t="shared" si="3"/>
        <v>0</v>
      </c>
      <c r="AE43" s="10"/>
      <c r="AF43" s="10">
        <f t="shared" si="4"/>
        <v>0</v>
      </c>
      <c r="AG43" s="10"/>
      <c r="AH43" s="10"/>
      <c r="AI43" s="10"/>
      <c r="AJ43" s="10"/>
      <c r="AK43" s="10"/>
      <c r="AL43" s="10"/>
      <c r="AM43" s="10">
        <f t="shared" si="5"/>
        <v>8</v>
      </c>
      <c r="AN43" s="10">
        <f t="shared" si="6"/>
        <v>1453035.1639999999</v>
      </c>
    </row>
    <row r="44" spans="1:40" s="14" customFormat="1" ht="15.75" x14ac:dyDescent="0.25">
      <c r="A44" s="29" t="s">
        <v>319</v>
      </c>
      <c r="B44" s="71" t="s">
        <v>75</v>
      </c>
      <c r="C44" s="71"/>
      <c r="D44" s="71"/>
      <c r="E44" s="71"/>
      <c r="F44" s="71"/>
      <c r="G44" s="71"/>
      <c r="H44" s="71"/>
      <c r="I44" s="70">
        <f t="shared" ref="I44:V44" si="13">SUM(I8:I43)</f>
        <v>116</v>
      </c>
      <c r="J44" s="70">
        <f t="shared" si="13"/>
        <v>15638374.4286</v>
      </c>
      <c r="K44" s="70">
        <f t="shared" si="13"/>
        <v>1772</v>
      </c>
      <c r="L44" s="70">
        <f t="shared" si="13"/>
        <v>318340442.73610008</v>
      </c>
      <c r="M44" s="148">
        <v>75</v>
      </c>
      <c r="N44" s="70">
        <f t="shared" si="13"/>
        <v>14842722.010500001</v>
      </c>
      <c r="O44" s="70">
        <f t="shared" si="13"/>
        <v>100</v>
      </c>
      <c r="P44" s="70">
        <f t="shared" si="13"/>
        <v>13243014.440000001</v>
      </c>
      <c r="Q44" s="70">
        <f t="shared" si="13"/>
        <v>1135</v>
      </c>
      <c r="R44" s="70">
        <f t="shared" si="13"/>
        <v>180711195.18640003</v>
      </c>
      <c r="S44" s="70">
        <f t="shared" si="13"/>
        <v>288</v>
      </c>
      <c r="T44" s="70">
        <f t="shared" si="13"/>
        <v>63371167.989800006</v>
      </c>
      <c r="U44" s="70">
        <f t="shared" si="13"/>
        <v>150</v>
      </c>
      <c r="V44" s="70">
        <f t="shared" si="13"/>
        <v>14335692.538399998</v>
      </c>
      <c r="W44" s="70">
        <f t="shared" ref="W44:AB44" si="14">SUM(W8:W43)</f>
        <v>808</v>
      </c>
      <c r="X44" s="70">
        <f t="shared" si="14"/>
        <v>59815540.110399999</v>
      </c>
      <c r="Y44" s="70">
        <f t="shared" si="14"/>
        <v>20</v>
      </c>
      <c r="Z44" s="70">
        <f t="shared" si="14"/>
        <v>2272465.4930000002</v>
      </c>
      <c r="AA44" s="70">
        <f t="shared" si="14"/>
        <v>75</v>
      </c>
      <c r="AB44" s="70">
        <f t="shared" si="14"/>
        <v>7852706.46</v>
      </c>
      <c r="AC44" s="70">
        <f t="shared" ref="AC44:AN44" si="15">SUM(AC8:AC43)</f>
        <v>80</v>
      </c>
      <c r="AD44" s="70">
        <f t="shared" si="15"/>
        <v>10603387.998199999</v>
      </c>
      <c r="AE44" s="70">
        <f t="shared" si="15"/>
        <v>478</v>
      </c>
      <c r="AF44" s="70">
        <f t="shared" si="15"/>
        <v>76998473.189599991</v>
      </c>
      <c r="AG44" s="70">
        <f t="shared" si="15"/>
        <v>25</v>
      </c>
      <c r="AH44" s="70">
        <f t="shared" si="15"/>
        <v>3801171.0649999999</v>
      </c>
      <c r="AI44" s="70">
        <f t="shared" si="15"/>
        <v>100</v>
      </c>
      <c r="AJ44" s="70">
        <f t="shared" si="15"/>
        <v>13641871.940000001</v>
      </c>
      <c r="AK44" s="70">
        <f t="shared" si="15"/>
        <v>10</v>
      </c>
      <c r="AL44" s="70">
        <f t="shared" si="15"/>
        <v>1459446.568</v>
      </c>
      <c r="AM44" s="70">
        <f>SUM(AM8:AM43)</f>
        <v>5232</v>
      </c>
      <c r="AN44" s="70">
        <f t="shared" si="15"/>
        <v>796927672.15400004</v>
      </c>
    </row>
    <row r="45" spans="1:40" s="14" customFormat="1" ht="15.75" x14ac:dyDescent="0.25">
      <c r="A45" s="29" t="s">
        <v>284</v>
      </c>
      <c r="B45" s="153" t="s">
        <v>75</v>
      </c>
      <c r="C45" s="153"/>
      <c r="D45" s="153"/>
      <c r="E45" s="153"/>
      <c r="F45" s="153"/>
      <c r="G45" s="153"/>
      <c r="H45" s="153"/>
      <c r="I45" s="154">
        <v>116</v>
      </c>
      <c r="J45" s="154">
        <v>15638374.4286</v>
      </c>
      <c r="K45" s="154">
        <v>1772</v>
      </c>
      <c r="L45" s="154">
        <v>318340442.73610008</v>
      </c>
      <c r="M45" s="155">
        <v>75</v>
      </c>
      <c r="N45" s="154">
        <v>14842722.010500001</v>
      </c>
      <c r="O45" s="154">
        <v>100</v>
      </c>
      <c r="P45" s="154">
        <v>13243014.440000001</v>
      </c>
      <c r="Q45" s="154">
        <v>1135</v>
      </c>
      <c r="R45" s="154">
        <v>180711195.18640003</v>
      </c>
      <c r="S45" s="154">
        <v>288</v>
      </c>
      <c r="T45" s="154">
        <v>63371167.989800006</v>
      </c>
      <c r="U45" s="154">
        <v>150</v>
      </c>
      <c r="V45" s="154">
        <v>14335692.538399998</v>
      </c>
      <c r="W45" s="154">
        <v>808</v>
      </c>
      <c r="X45" s="154">
        <v>59815540.110399999</v>
      </c>
      <c r="Y45" s="154">
        <v>20</v>
      </c>
      <c r="Z45" s="154">
        <v>2272465.4930000002</v>
      </c>
      <c r="AA45" s="154">
        <v>70</v>
      </c>
      <c r="AB45" s="154">
        <v>7329192.6960000005</v>
      </c>
      <c r="AC45" s="154">
        <v>80</v>
      </c>
      <c r="AD45" s="154">
        <v>10603387.998199999</v>
      </c>
      <c r="AE45" s="154">
        <v>478</v>
      </c>
      <c r="AF45" s="154">
        <v>76998473.189599991</v>
      </c>
      <c r="AG45" s="154">
        <v>25</v>
      </c>
      <c r="AH45" s="154">
        <v>3801171.0649999999</v>
      </c>
      <c r="AI45" s="154">
        <v>100</v>
      </c>
      <c r="AJ45" s="154">
        <v>13641871.940000001</v>
      </c>
      <c r="AK45" s="154">
        <v>10</v>
      </c>
      <c r="AL45" s="154">
        <v>1459446.568</v>
      </c>
      <c r="AM45" s="154">
        <v>5227</v>
      </c>
      <c r="AN45" s="154">
        <v>796404158.3900001</v>
      </c>
    </row>
    <row r="46" spans="1:40" ht="19.5" customHeight="1" x14ac:dyDescent="0.25">
      <c r="A46" s="29" t="s">
        <v>132</v>
      </c>
      <c r="B46" s="71" t="s">
        <v>75</v>
      </c>
      <c r="C46" s="29"/>
      <c r="D46" s="29"/>
      <c r="E46" s="29"/>
      <c r="F46" s="29"/>
      <c r="G46" s="29"/>
      <c r="H46" s="29"/>
      <c r="I46" s="149">
        <v>116</v>
      </c>
      <c r="J46" s="149">
        <v>15638374.4286</v>
      </c>
      <c r="K46" s="149">
        <v>1772</v>
      </c>
      <c r="L46" s="149">
        <v>318340442.73610008</v>
      </c>
      <c r="M46" s="149">
        <v>140</v>
      </c>
      <c r="N46" s="149">
        <v>26759986.140000004</v>
      </c>
      <c r="O46" s="149">
        <v>100</v>
      </c>
      <c r="P46" s="149">
        <v>13243014.440000001</v>
      </c>
      <c r="Q46" s="149">
        <v>1135</v>
      </c>
      <c r="R46" s="149">
        <v>180711195.18640003</v>
      </c>
      <c r="S46" s="149">
        <v>288</v>
      </c>
      <c r="T46" s="149">
        <v>63371167.989800006</v>
      </c>
      <c r="U46" s="149">
        <v>150</v>
      </c>
      <c r="V46" s="149">
        <v>14335692.538399998</v>
      </c>
      <c r="W46" s="149">
        <v>808</v>
      </c>
      <c r="X46" s="149">
        <v>59815540.110399999</v>
      </c>
      <c r="Y46" s="149">
        <v>20</v>
      </c>
      <c r="Z46" s="149">
        <v>2272465.4930000002</v>
      </c>
      <c r="AA46" s="149">
        <v>70</v>
      </c>
      <c r="AB46" s="149">
        <v>7329192.6960000005</v>
      </c>
      <c r="AC46" s="149">
        <v>80</v>
      </c>
      <c r="AD46" s="149">
        <v>10603387.998199999</v>
      </c>
      <c r="AE46" s="149">
        <v>478</v>
      </c>
      <c r="AF46" s="149">
        <v>76998473.189599991</v>
      </c>
      <c r="AG46" s="149">
        <v>25</v>
      </c>
      <c r="AH46" s="149">
        <v>3801171.0649999999</v>
      </c>
      <c r="AI46" s="149">
        <v>100</v>
      </c>
      <c r="AJ46" s="149">
        <v>13641871.940000001</v>
      </c>
      <c r="AK46" s="149">
        <v>10</v>
      </c>
      <c r="AL46" s="149">
        <v>1459446.568</v>
      </c>
      <c r="AM46" s="149">
        <v>5292</v>
      </c>
      <c r="AN46" s="149">
        <v>808321422.51950002</v>
      </c>
    </row>
    <row r="47" spans="1:40" ht="23.25" customHeight="1" x14ac:dyDescent="0.25">
      <c r="A47" s="29" t="s">
        <v>83</v>
      </c>
      <c r="B47" s="29"/>
      <c r="C47" s="29"/>
      <c r="D47" s="29"/>
      <c r="E47" s="29"/>
      <c r="F47" s="29"/>
      <c r="G47" s="29"/>
      <c r="H47" s="29"/>
      <c r="I47" s="150">
        <f>SUM(I44-I46)</f>
        <v>0</v>
      </c>
      <c r="J47" s="150">
        <f t="shared" ref="J47:AN47" si="16">SUM(J44-J46)</f>
        <v>0</v>
      </c>
      <c r="K47" s="150">
        <f t="shared" si="16"/>
        <v>0</v>
      </c>
      <c r="L47" s="150">
        <f t="shared" si="16"/>
        <v>0</v>
      </c>
      <c r="M47" s="150">
        <f t="shared" si="16"/>
        <v>-65</v>
      </c>
      <c r="N47" s="150">
        <f t="shared" si="16"/>
        <v>-11917264.129500004</v>
      </c>
      <c r="O47" s="150">
        <f t="shared" si="16"/>
        <v>0</v>
      </c>
      <c r="P47" s="150">
        <f t="shared" si="16"/>
        <v>0</v>
      </c>
      <c r="Q47" s="150">
        <f t="shared" si="16"/>
        <v>0</v>
      </c>
      <c r="R47" s="150">
        <f t="shared" si="16"/>
        <v>0</v>
      </c>
      <c r="S47" s="150">
        <f t="shared" si="16"/>
        <v>0</v>
      </c>
      <c r="T47" s="150">
        <f t="shared" si="16"/>
        <v>0</v>
      </c>
      <c r="U47" s="150">
        <f t="shared" si="16"/>
        <v>0</v>
      </c>
      <c r="V47" s="150">
        <f t="shared" si="16"/>
        <v>0</v>
      </c>
      <c r="W47" s="150">
        <f t="shared" si="16"/>
        <v>0</v>
      </c>
      <c r="X47" s="150">
        <f t="shared" si="16"/>
        <v>0</v>
      </c>
      <c r="Y47" s="150">
        <f t="shared" si="16"/>
        <v>0</v>
      </c>
      <c r="Z47" s="150">
        <f t="shared" si="16"/>
        <v>0</v>
      </c>
      <c r="AA47" s="150">
        <f t="shared" si="16"/>
        <v>5</v>
      </c>
      <c r="AB47" s="150">
        <f t="shared" si="16"/>
        <v>523513.7639999995</v>
      </c>
      <c r="AC47" s="150">
        <f t="shared" si="16"/>
        <v>0</v>
      </c>
      <c r="AD47" s="150">
        <f t="shared" si="16"/>
        <v>0</v>
      </c>
      <c r="AE47" s="150">
        <f t="shared" si="16"/>
        <v>0</v>
      </c>
      <c r="AF47" s="150">
        <f t="shared" si="16"/>
        <v>0</v>
      </c>
      <c r="AG47" s="150">
        <f t="shared" si="16"/>
        <v>0</v>
      </c>
      <c r="AH47" s="150">
        <f t="shared" si="16"/>
        <v>0</v>
      </c>
      <c r="AI47" s="150">
        <f t="shared" si="16"/>
        <v>0</v>
      </c>
      <c r="AJ47" s="150">
        <f t="shared" si="16"/>
        <v>0</v>
      </c>
      <c r="AK47" s="150">
        <f t="shared" si="16"/>
        <v>0</v>
      </c>
      <c r="AL47" s="150">
        <f t="shared" si="16"/>
        <v>0</v>
      </c>
      <c r="AM47" s="150">
        <f t="shared" si="16"/>
        <v>-60</v>
      </c>
      <c r="AN47" s="150">
        <f t="shared" si="16"/>
        <v>-11393750.365499973</v>
      </c>
    </row>
    <row r="48" spans="1:40" x14ac:dyDescent="0.25">
      <c r="AM48" s="16"/>
    </row>
    <row r="49" spans="39:40" x14ac:dyDescent="0.25">
      <c r="AM49" s="11">
        <v>5232</v>
      </c>
      <c r="AN49" s="11">
        <v>796927672.15400004</v>
      </c>
    </row>
  </sheetData>
  <autoFilter ref="A6:AN44"/>
  <mergeCells count="36">
    <mergeCell ref="A40:A41"/>
    <mergeCell ref="A21:A22"/>
    <mergeCell ref="A23:A24"/>
    <mergeCell ref="A26:A27"/>
    <mergeCell ref="A29:A33"/>
    <mergeCell ref="A34:A35"/>
    <mergeCell ref="I5:J5"/>
    <mergeCell ref="K5:L5"/>
    <mergeCell ref="M5:N5"/>
    <mergeCell ref="O5:P5"/>
    <mergeCell ref="A19:A20"/>
    <mergeCell ref="A8:A9"/>
    <mergeCell ref="A10:A11"/>
    <mergeCell ref="A16:A18"/>
    <mergeCell ref="A5:A7"/>
    <mergeCell ref="B5:B7"/>
    <mergeCell ref="C5:C7"/>
    <mergeCell ref="D5:D7"/>
    <mergeCell ref="E5:E7"/>
    <mergeCell ref="H5:H7"/>
    <mergeCell ref="A4:S4"/>
    <mergeCell ref="AM5:AN5"/>
    <mergeCell ref="P2:R2"/>
    <mergeCell ref="P1:R1"/>
    <mergeCell ref="A36:A39"/>
    <mergeCell ref="AK5:AL5"/>
    <mergeCell ref="AG5:AH5"/>
    <mergeCell ref="AI5:AJ5"/>
    <mergeCell ref="Y5:Z5"/>
    <mergeCell ref="AA5:AB5"/>
    <mergeCell ref="AC5:AD5"/>
    <mergeCell ref="AE5:AF5"/>
    <mergeCell ref="Q5:R5"/>
    <mergeCell ref="S5:T5"/>
    <mergeCell ref="U5:V5"/>
    <mergeCell ref="W5:X5"/>
  </mergeCells>
  <pageMargins left="0" right="0" top="0.35433070866141736" bottom="0.19685039370078741" header="0.11811023622047245" footer="0.11811023622047245"/>
  <pageSetup paperSize="9" scale="75" orientation="landscape" r:id="rId1"/>
  <headerFooter differentFirst="1">
    <oddHeader>&amp;C&amp;P</oddHeader>
  </headerFooter>
  <colBreaks count="1" manualBreakCount="1">
    <brk id="18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Z107"/>
  <sheetViews>
    <sheetView zoomScaleNormal="100" workbookViewId="0">
      <pane xSplit="4" ySplit="6" topLeftCell="E91" activePane="bottomRight" state="frozen"/>
      <selection pane="topRight" activeCell="C1" sqref="C1"/>
      <selection pane="bottomLeft" activeCell="A5" sqref="A5"/>
      <selection pane="bottomRight" activeCell="F107" sqref="F107"/>
    </sheetView>
  </sheetViews>
  <sheetFormatPr defaultRowHeight="12" x14ac:dyDescent="0.2"/>
  <cols>
    <col min="1" max="1" width="3.42578125" style="72" customWidth="1"/>
    <col min="2" max="2" width="11" style="72" customWidth="1"/>
    <col min="3" max="3" width="29.42578125" style="72" customWidth="1"/>
    <col min="4" max="4" width="4" style="72" customWidth="1"/>
    <col min="5" max="5" width="41" style="72" customWidth="1"/>
    <col min="6" max="6" width="9.5703125" style="72" customWidth="1"/>
    <col min="7" max="7" width="11.28515625" style="72" customWidth="1"/>
    <col min="8" max="8" width="9.28515625" style="72" customWidth="1"/>
    <col min="9" max="9" width="10.140625" style="72" customWidth="1"/>
    <col min="10" max="10" width="6" style="72" customWidth="1"/>
    <col min="11" max="11" width="13" style="72" customWidth="1"/>
    <col min="12" max="12" width="6.7109375" style="72" customWidth="1"/>
    <col min="13" max="13" width="13" style="72" customWidth="1"/>
    <col min="14" max="14" width="7.85546875" style="72" hidden="1" customWidth="1"/>
    <col min="15" max="15" width="13" style="72" hidden="1" customWidth="1"/>
    <col min="16" max="16" width="9.140625" style="72" hidden="1" customWidth="1"/>
    <col min="17" max="17" width="13" style="72" hidden="1" customWidth="1"/>
    <col min="18" max="18" width="6.42578125" style="72" customWidth="1"/>
    <col min="19" max="19" width="13" style="72" customWidth="1"/>
    <col min="20" max="20" width="9.5703125" style="72" hidden="1" customWidth="1"/>
    <col min="21" max="21" width="13" style="72" hidden="1" customWidth="1"/>
    <col min="22" max="22" width="6.42578125" style="72" customWidth="1"/>
    <col min="23" max="23" width="11.7109375" style="72" customWidth="1"/>
    <col min="24" max="24" width="9" style="72" hidden="1" customWidth="1"/>
    <col min="25" max="25" width="11.7109375" style="72" hidden="1" customWidth="1"/>
    <col min="26" max="26" width="9.85546875" style="72" hidden="1" customWidth="1"/>
    <col min="27" max="27" width="12.42578125" style="72" hidden="1" customWidth="1"/>
    <col min="28" max="28" width="10.140625" style="72" hidden="1" customWidth="1"/>
    <col min="29" max="29" width="12.42578125" style="72" hidden="1" customWidth="1"/>
    <col min="30" max="30" width="10.28515625" style="72" hidden="1" customWidth="1"/>
    <col min="31" max="31" width="13.140625" style="72" hidden="1" customWidth="1"/>
    <col min="32" max="32" width="9.28515625" style="72" hidden="1" customWidth="1"/>
    <col min="33" max="33" width="13.140625" style="72" hidden="1" customWidth="1"/>
    <col min="34" max="34" width="9.28515625" style="72" hidden="1" customWidth="1"/>
    <col min="35" max="35" width="10.140625" style="72" hidden="1" customWidth="1"/>
    <col min="36" max="36" width="9.5703125" style="72" hidden="1" customWidth="1"/>
    <col min="37" max="39" width="9.42578125" style="72" hidden="1" customWidth="1"/>
    <col min="40" max="40" width="7.28515625" style="72" customWidth="1"/>
    <col min="41" max="41" width="11" style="72" customWidth="1"/>
    <col min="42" max="42" width="8.7109375" style="72" customWidth="1"/>
    <col min="43" max="43" width="10.28515625" style="72" customWidth="1"/>
    <col min="44" max="44" width="6.5703125" style="72" customWidth="1"/>
    <col min="45" max="45" width="12.85546875" style="72" customWidth="1"/>
    <col min="46" max="46" width="6.140625" style="72" customWidth="1"/>
    <col min="47" max="47" width="11.140625" style="72" customWidth="1"/>
    <col min="48" max="48" width="6.7109375" style="72" customWidth="1"/>
    <col min="49" max="49" width="15.28515625" style="72" customWidth="1"/>
    <col min="50" max="50" width="15" style="72" customWidth="1"/>
    <col min="51" max="51" width="11.5703125" style="72" customWidth="1"/>
    <col min="52" max="16384" width="9.140625" style="72"/>
  </cols>
  <sheetData>
    <row r="1" spans="1:49" x14ac:dyDescent="0.2">
      <c r="D1" s="77">
        <v>1</v>
      </c>
      <c r="E1" s="77">
        <v>2</v>
      </c>
      <c r="F1" s="77">
        <v>3</v>
      </c>
      <c r="G1" s="77">
        <v>4</v>
      </c>
      <c r="H1" s="77">
        <v>5</v>
      </c>
      <c r="I1" s="77">
        <v>6</v>
      </c>
      <c r="J1" s="77">
        <v>7</v>
      </c>
      <c r="K1" s="77">
        <v>8</v>
      </c>
      <c r="L1" s="77">
        <v>9</v>
      </c>
      <c r="M1" s="77">
        <v>10</v>
      </c>
      <c r="N1" s="77">
        <v>11</v>
      </c>
      <c r="O1" s="77">
        <v>12</v>
      </c>
      <c r="P1" s="77">
        <v>13</v>
      </c>
      <c r="Q1" s="77">
        <v>14</v>
      </c>
      <c r="R1" s="77">
        <v>15</v>
      </c>
      <c r="S1" s="77">
        <v>16</v>
      </c>
      <c r="T1" s="77">
        <v>17</v>
      </c>
      <c r="U1" s="77">
        <v>18</v>
      </c>
      <c r="V1" s="77">
        <v>19</v>
      </c>
      <c r="W1" s="77">
        <v>20</v>
      </c>
      <c r="X1" s="77">
        <v>21</v>
      </c>
      <c r="Y1" s="77">
        <v>22</v>
      </c>
      <c r="Z1" s="77">
        <v>23</v>
      </c>
      <c r="AA1" s="77">
        <v>24</v>
      </c>
      <c r="AB1" s="77">
        <v>25</v>
      </c>
      <c r="AC1" s="77">
        <v>26</v>
      </c>
      <c r="AD1" s="77">
        <v>27</v>
      </c>
      <c r="AE1" s="77">
        <v>28</v>
      </c>
      <c r="AF1" s="77">
        <v>29</v>
      </c>
      <c r="AG1" s="77">
        <v>30</v>
      </c>
      <c r="AH1" s="77">
        <v>31</v>
      </c>
      <c r="AI1" s="77">
        <v>32</v>
      </c>
      <c r="AJ1" s="77">
        <v>33</v>
      </c>
      <c r="AK1" s="77">
        <v>34</v>
      </c>
      <c r="AL1" s="77">
        <v>35</v>
      </c>
      <c r="AM1" s="77">
        <v>36</v>
      </c>
      <c r="AN1" s="77">
        <v>37</v>
      </c>
      <c r="AO1" s="77">
        <v>38</v>
      </c>
      <c r="AP1" s="77">
        <v>39</v>
      </c>
      <c r="AQ1" s="77">
        <v>40</v>
      </c>
      <c r="AR1" s="77">
        <v>41</v>
      </c>
      <c r="AS1" s="77">
        <v>42</v>
      </c>
      <c r="AT1" s="77">
        <v>43</v>
      </c>
      <c r="AU1" s="77">
        <v>44</v>
      </c>
      <c r="AV1" s="77">
        <v>45</v>
      </c>
      <c r="AW1" s="77">
        <v>46</v>
      </c>
    </row>
    <row r="2" spans="1:49" x14ac:dyDescent="0.2"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</row>
    <row r="3" spans="1:49" ht="44.25" customHeight="1" x14ac:dyDescent="0.2">
      <c r="A3" s="236" t="s">
        <v>95</v>
      </c>
      <c r="B3" s="236" t="s">
        <v>97</v>
      </c>
      <c r="C3" s="236" t="s">
        <v>96</v>
      </c>
      <c r="D3" s="236" t="s">
        <v>94</v>
      </c>
      <c r="E3" s="236" t="s">
        <v>93</v>
      </c>
      <c r="F3" s="236" t="s">
        <v>105</v>
      </c>
      <c r="G3" s="236"/>
      <c r="H3" s="236" t="s">
        <v>106</v>
      </c>
      <c r="I3" s="236" t="e">
        <v>#N/A</v>
      </c>
      <c r="J3" s="236" t="s">
        <v>107</v>
      </c>
      <c r="K3" s="236"/>
      <c r="L3" s="236"/>
      <c r="M3" s="236"/>
      <c r="N3" s="236" t="s">
        <v>133</v>
      </c>
      <c r="O3" s="236" t="e">
        <v>#N/A</v>
      </c>
      <c r="P3" s="236" t="s">
        <v>108</v>
      </c>
      <c r="Q3" s="236"/>
      <c r="R3" s="236" t="s">
        <v>109</v>
      </c>
      <c r="S3" s="236"/>
      <c r="T3" s="236"/>
      <c r="U3" s="236"/>
      <c r="V3" s="236" t="s">
        <v>110</v>
      </c>
      <c r="W3" s="236"/>
      <c r="X3" s="236"/>
      <c r="Y3" s="236"/>
      <c r="Z3" s="236" t="s">
        <v>111</v>
      </c>
      <c r="AA3" s="236"/>
      <c r="AB3" s="236"/>
      <c r="AC3" s="236"/>
      <c r="AD3" s="236" t="s">
        <v>112</v>
      </c>
      <c r="AE3" s="236"/>
      <c r="AF3" s="236"/>
      <c r="AG3" s="236"/>
      <c r="AH3" s="236" t="s">
        <v>113</v>
      </c>
      <c r="AI3" s="236"/>
      <c r="AJ3" s="236" t="s">
        <v>114</v>
      </c>
      <c r="AK3" s="236"/>
      <c r="AL3" s="236"/>
      <c r="AM3" s="236"/>
      <c r="AN3" s="236" t="s">
        <v>115</v>
      </c>
      <c r="AO3" s="236"/>
      <c r="AP3" s="236"/>
      <c r="AQ3" s="236"/>
      <c r="AR3" s="237" t="s">
        <v>279</v>
      </c>
      <c r="AS3" s="238"/>
      <c r="AT3" s="238"/>
      <c r="AU3" s="238"/>
      <c r="AV3" s="175"/>
      <c r="AW3" s="176"/>
    </row>
    <row r="4" spans="1:49" ht="12" customHeight="1" x14ac:dyDescent="0.2">
      <c r="A4" s="236"/>
      <c r="B4" s="236"/>
      <c r="C4" s="236"/>
      <c r="D4" s="236"/>
      <c r="E4" s="236"/>
      <c r="F4" s="236" t="s">
        <v>86</v>
      </c>
      <c r="G4" s="236"/>
      <c r="H4" s="236" t="s">
        <v>85</v>
      </c>
      <c r="I4" s="236"/>
      <c r="J4" s="236" t="s">
        <v>98</v>
      </c>
      <c r="K4" s="236"/>
      <c r="L4" s="236"/>
      <c r="M4" s="236"/>
      <c r="N4" s="236" t="s">
        <v>87</v>
      </c>
      <c r="O4" s="236"/>
      <c r="P4" s="236" t="s">
        <v>92</v>
      </c>
      <c r="Q4" s="236"/>
      <c r="R4" s="236" t="s">
        <v>88</v>
      </c>
      <c r="S4" s="236"/>
      <c r="T4" s="236"/>
      <c r="U4" s="236"/>
      <c r="V4" s="236" t="s">
        <v>89</v>
      </c>
      <c r="W4" s="236"/>
      <c r="X4" s="236"/>
      <c r="Y4" s="236"/>
      <c r="Z4" s="236" t="s">
        <v>90</v>
      </c>
      <c r="AA4" s="236"/>
      <c r="AB4" s="236"/>
      <c r="AC4" s="236"/>
      <c r="AD4" s="236" t="s">
        <v>91</v>
      </c>
      <c r="AE4" s="236"/>
      <c r="AF4" s="236"/>
      <c r="AG4" s="236"/>
      <c r="AH4" s="236" t="s">
        <v>99</v>
      </c>
      <c r="AI4" s="236"/>
      <c r="AJ4" s="236" t="s">
        <v>100</v>
      </c>
      <c r="AK4" s="236"/>
      <c r="AL4" s="236"/>
      <c r="AM4" s="236"/>
      <c r="AN4" s="236" t="s">
        <v>101</v>
      </c>
      <c r="AO4" s="236"/>
      <c r="AP4" s="236"/>
      <c r="AQ4" s="236"/>
      <c r="AR4" s="177"/>
      <c r="AS4" s="178"/>
      <c r="AT4" s="178"/>
      <c r="AU4" s="178"/>
      <c r="AV4" s="178"/>
      <c r="AW4" s="179"/>
    </row>
    <row r="5" spans="1:49" x14ac:dyDescent="0.2">
      <c r="A5" s="236"/>
      <c r="B5" s="236"/>
      <c r="C5" s="236"/>
      <c r="D5" s="236"/>
      <c r="E5" s="236"/>
      <c r="F5" s="236" t="s">
        <v>116</v>
      </c>
      <c r="G5" s="236"/>
      <c r="H5" s="236" t="s">
        <v>116</v>
      </c>
      <c r="I5" s="236"/>
      <c r="J5" s="236" t="s">
        <v>116</v>
      </c>
      <c r="K5" s="236"/>
      <c r="L5" s="236" t="s">
        <v>119</v>
      </c>
      <c r="M5" s="236"/>
      <c r="N5" s="236" t="s">
        <v>116</v>
      </c>
      <c r="O5" s="236"/>
      <c r="P5" s="236" t="s">
        <v>116</v>
      </c>
      <c r="Q5" s="236"/>
      <c r="R5" s="236" t="s">
        <v>116</v>
      </c>
      <c r="S5" s="236"/>
      <c r="T5" s="236" t="s">
        <v>119</v>
      </c>
      <c r="U5" s="236"/>
      <c r="V5" s="236" t="s">
        <v>116</v>
      </c>
      <c r="W5" s="236"/>
      <c r="X5" s="236" t="s">
        <v>119</v>
      </c>
      <c r="Y5" s="236"/>
      <c r="Z5" s="236" t="s">
        <v>116</v>
      </c>
      <c r="AA5" s="236"/>
      <c r="AB5" s="236" t="s">
        <v>119</v>
      </c>
      <c r="AC5" s="236"/>
      <c r="AD5" s="236" t="s">
        <v>116</v>
      </c>
      <c r="AE5" s="236"/>
      <c r="AF5" s="236" t="s">
        <v>119</v>
      </c>
      <c r="AG5" s="236"/>
      <c r="AH5" s="236" t="s">
        <v>116</v>
      </c>
      <c r="AI5" s="236"/>
      <c r="AJ5" s="236" t="s">
        <v>116</v>
      </c>
      <c r="AK5" s="236"/>
      <c r="AL5" s="236" t="s">
        <v>119</v>
      </c>
      <c r="AM5" s="236"/>
      <c r="AN5" s="236" t="s">
        <v>116</v>
      </c>
      <c r="AO5" s="236"/>
      <c r="AP5" s="236" t="s">
        <v>119</v>
      </c>
      <c r="AQ5" s="236"/>
      <c r="AR5" s="236" t="s">
        <v>116</v>
      </c>
      <c r="AS5" s="236"/>
      <c r="AT5" s="236" t="s">
        <v>119</v>
      </c>
      <c r="AU5" s="236"/>
      <c r="AV5" s="236" t="s">
        <v>279</v>
      </c>
      <c r="AW5" s="236"/>
    </row>
    <row r="6" spans="1:49" ht="22.5" x14ac:dyDescent="0.2">
      <c r="A6" s="236"/>
      <c r="B6" s="236"/>
      <c r="C6" s="236"/>
      <c r="D6" s="236"/>
      <c r="E6" s="236"/>
      <c r="F6" s="152" t="s">
        <v>117</v>
      </c>
      <c r="G6" s="152" t="s">
        <v>118</v>
      </c>
      <c r="H6" s="152" t="s">
        <v>117</v>
      </c>
      <c r="I6" s="152" t="s">
        <v>118</v>
      </c>
      <c r="J6" s="152" t="s">
        <v>117</v>
      </c>
      <c r="K6" s="152" t="s">
        <v>118</v>
      </c>
      <c r="L6" s="152" t="s">
        <v>117</v>
      </c>
      <c r="M6" s="152" t="s">
        <v>118</v>
      </c>
      <c r="N6" s="152" t="s">
        <v>117</v>
      </c>
      <c r="O6" s="152" t="s">
        <v>118</v>
      </c>
      <c r="P6" s="152" t="s">
        <v>117</v>
      </c>
      <c r="Q6" s="152" t="s">
        <v>118</v>
      </c>
      <c r="R6" s="152" t="s">
        <v>117</v>
      </c>
      <c r="S6" s="152" t="s">
        <v>118</v>
      </c>
      <c r="T6" s="152" t="s">
        <v>117</v>
      </c>
      <c r="U6" s="152" t="s">
        <v>118</v>
      </c>
      <c r="V6" s="152" t="s">
        <v>117</v>
      </c>
      <c r="W6" s="152" t="s">
        <v>118</v>
      </c>
      <c r="X6" s="152" t="s">
        <v>117</v>
      </c>
      <c r="Y6" s="152" t="s">
        <v>118</v>
      </c>
      <c r="Z6" s="152" t="s">
        <v>117</v>
      </c>
      <c r="AA6" s="152" t="s">
        <v>118</v>
      </c>
      <c r="AB6" s="152" t="s">
        <v>117</v>
      </c>
      <c r="AC6" s="152" t="s">
        <v>118</v>
      </c>
      <c r="AD6" s="152" t="s">
        <v>117</v>
      </c>
      <c r="AE6" s="152" t="s">
        <v>118</v>
      </c>
      <c r="AF6" s="152" t="s">
        <v>117</v>
      </c>
      <c r="AG6" s="152" t="s">
        <v>118</v>
      </c>
      <c r="AH6" s="152" t="s">
        <v>117</v>
      </c>
      <c r="AI6" s="152" t="s">
        <v>118</v>
      </c>
      <c r="AJ6" s="152" t="s">
        <v>117</v>
      </c>
      <c r="AK6" s="152" t="s">
        <v>118</v>
      </c>
      <c r="AL6" s="152" t="s">
        <v>117</v>
      </c>
      <c r="AM6" s="152" t="s">
        <v>118</v>
      </c>
      <c r="AN6" s="152" t="s">
        <v>117</v>
      </c>
      <c r="AO6" s="152" t="s">
        <v>118</v>
      </c>
      <c r="AP6" s="152" t="s">
        <v>117</v>
      </c>
      <c r="AQ6" s="152" t="s">
        <v>118</v>
      </c>
      <c r="AR6" s="152" t="s">
        <v>117</v>
      </c>
      <c r="AS6" s="152" t="s">
        <v>118</v>
      </c>
      <c r="AT6" s="152" t="s">
        <v>117</v>
      </c>
      <c r="AU6" s="152" t="s">
        <v>118</v>
      </c>
      <c r="AV6" s="152" t="s">
        <v>117</v>
      </c>
      <c r="AW6" s="152" t="s">
        <v>118</v>
      </c>
    </row>
    <row r="7" spans="1:49" ht="53.25" customHeight="1" x14ac:dyDescent="0.2">
      <c r="A7" s="203" t="s">
        <v>341</v>
      </c>
      <c r="B7" s="203" t="s">
        <v>134</v>
      </c>
      <c r="C7" s="204" t="s">
        <v>135</v>
      </c>
      <c r="D7" s="205">
        <v>2</v>
      </c>
      <c r="E7" s="204" t="s">
        <v>136</v>
      </c>
      <c r="F7" s="206"/>
      <c r="G7" s="207"/>
      <c r="H7" s="206"/>
      <c r="I7" s="207"/>
      <c r="J7" s="206"/>
      <c r="K7" s="207"/>
      <c r="L7" s="206"/>
      <c r="M7" s="207"/>
      <c r="N7" s="206"/>
      <c r="O7" s="207"/>
      <c r="P7" s="206"/>
      <c r="Q7" s="207"/>
      <c r="R7" s="206"/>
      <c r="S7" s="207"/>
      <c r="T7" s="206"/>
      <c r="U7" s="207"/>
      <c r="V7" s="206"/>
      <c r="W7" s="207"/>
      <c r="X7" s="206"/>
      <c r="Y7" s="207"/>
      <c r="Z7" s="206"/>
      <c r="AA7" s="207"/>
      <c r="AB7" s="206"/>
      <c r="AC7" s="207"/>
      <c r="AD7" s="206"/>
      <c r="AE7" s="207"/>
      <c r="AF7" s="206"/>
      <c r="AG7" s="207"/>
      <c r="AH7" s="206"/>
      <c r="AI7" s="207"/>
      <c r="AJ7" s="206">
        <v>1</v>
      </c>
      <c r="AK7" s="207">
        <v>161459.75</v>
      </c>
      <c r="AL7" s="206"/>
      <c r="AM7" s="207"/>
      <c r="AN7" s="206"/>
      <c r="AO7" s="207"/>
      <c r="AP7" s="206"/>
      <c r="AQ7" s="207"/>
      <c r="AR7" s="208">
        <f>F7+H7+J7+N7+P7+R7+V7+Z7+AD7+AH7+AJ7+AN7</f>
        <v>1</v>
      </c>
      <c r="AS7" s="209">
        <f>G7+I7+K7+O7+Q7+S7+W7+AA7+AE7+AI7+AK7+AO7</f>
        <v>161459.75</v>
      </c>
      <c r="AT7" s="208">
        <f>L7+T7+X7+AB7+AF7+AL7+AP7</f>
        <v>0</v>
      </c>
      <c r="AU7" s="209">
        <f>M7+U7+Y7+AC7+AG7+AM7+AQ7</f>
        <v>0</v>
      </c>
      <c r="AV7" s="208">
        <v>1</v>
      </c>
      <c r="AW7" s="209">
        <v>161459.75</v>
      </c>
    </row>
    <row r="8" spans="1:49" ht="42" customHeight="1" x14ac:dyDescent="0.2">
      <c r="A8" s="203" t="s">
        <v>341</v>
      </c>
      <c r="B8" s="203" t="s">
        <v>137</v>
      </c>
      <c r="C8" s="204" t="s">
        <v>138</v>
      </c>
      <c r="D8" s="205">
        <v>13</v>
      </c>
      <c r="E8" s="204" t="s">
        <v>139</v>
      </c>
      <c r="F8" s="206">
        <v>0</v>
      </c>
      <c r="G8" s="207">
        <v>0</v>
      </c>
      <c r="H8" s="206">
        <v>0</v>
      </c>
      <c r="I8" s="207">
        <v>0</v>
      </c>
      <c r="J8" s="206">
        <v>0</v>
      </c>
      <c r="K8" s="207">
        <v>0</v>
      </c>
      <c r="L8" s="206">
        <v>0</v>
      </c>
      <c r="M8" s="207">
        <v>0</v>
      </c>
      <c r="N8" s="206">
        <v>0</v>
      </c>
      <c r="O8" s="207">
        <v>0</v>
      </c>
      <c r="P8" s="206">
        <v>0</v>
      </c>
      <c r="Q8" s="207">
        <v>0</v>
      </c>
      <c r="R8" s="206">
        <v>0</v>
      </c>
      <c r="S8" s="207">
        <v>0</v>
      </c>
      <c r="T8" s="206">
        <v>0</v>
      </c>
      <c r="U8" s="207">
        <v>0</v>
      </c>
      <c r="V8" s="206">
        <v>0</v>
      </c>
      <c r="W8" s="207">
        <v>0</v>
      </c>
      <c r="X8" s="206">
        <v>0</v>
      </c>
      <c r="Y8" s="207">
        <v>0</v>
      </c>
      <c r="Z8" s="206">
        <v>0</v>
      </c>
      <c r="AA8" s="207">
        <v>0</v>
      </c>
      <c r="AB8" s="206">
        <v>0</v>
      </c>
      <c r="AC8" s="207">
        <v>0</v>
      </c>
      <c r="AD8" s="206">
        <v>0</v>
      </c>
      <c r="AE8" s="207">
        <v>0</v>
      </c>
      <c r="AF8" s="206">
        <v>0</v>
      </c>
      <c r="AG8" s="207">
        <v>0</v>
      </c>
      <c r="AH8" s="206">
        <v>0</v>
      </c>
      <c r="AI8" s="207">
        <v>0</v>
      </c>
      <c r="AJ8" s="206">
        <v>3</v>
      </c>
      <c r="AK8" s="207">
        <v>484379.25</v>
      </c>
      <c r="AL8" s="206">
        <v>0</v>
      </c>
      <c r="AM8" s="207">
        <v>0</v>
      </c>
      <c r="AN8" s="206">
        <v>0</v>
      </c>
      <c r="AO8" s="207">
        <v>0</v>
      </c>
      <c r="AP8" s="206">
        <v>0</v>
      </c>
      <c r="AQ8" s="207">
        <v>0</v>
      </c>
      <c r="AR8" s="208">
        <f t="shared" ref="AR8:AS71" si="0">F8+H8+J8+N8+P8+R8+V8+Z8+AD8+AH8+AJ8+AN8</f>
        <v>3</v>
      </c>
      <c r="AS8" s="209">
        <f t="shared" si="0"/>
        <v>484379.25</v>
      </c>
      <c r="AT8" s="208">
        <f t="shared" ref="AT8:AU71" si="1">L8+T8+X8+AB8+AF8+AL8+AP8</f>
        <v>0</v>
      </c>
      <c r="AU8" s="209">
        <f t="shared" si="1"/>
        <v>0</v>
      </c>
      <c r="AV8" s="208">
        <v>3</v>
      </c>
      <c r="AW8" s="209">
        <v>484379.25</v>
      </c>
    </row>
    <row r="9" spans="1:49" ht="107.25" customHeight="1" x14ac:dyDescent="0.2">
      <c r="A9" s="203" t="s">
        <v>342</v>
      </c>
      <c r="B9" s="203" t="s">
        <v>140</v>
      </c>
      <c r="C9" s="204" t="s">
        <v>141</v>
      </c>
      <c r="D9" s="205">
        <v>38</v>
      </c>
      <c r="E9" s="204" t="s">
        <v>142</v>
      </c>
      <c r="F9" s="206">
        <v>0</v>
      </c>
      <c r="G9" s="207">
        <v>0</v>
      </c>
      <c r="H9" s="206">
        <v>0</v>
      </c>
      <c r="I9" s="207">
        <v>0</v>
      </c>
      <c r="J9" s="206">
        <v>0</v>
      </c>
      <c r="K9" s="207">
        <v>0</v>
      </c>
      <c r="L9" s="206">
        <v>0</v>
      </c>
      <c r="M9" s="207">
        <v>0</v>
      </c>
      <c r="N9" s="206">
        <v>0</v>
      </c>
      <c r="O9" s="207">
        <v>0</v>
      </c>
      <c r="P9" s="206">
        <v>0</v>
      </c>
      <c r="Q9" s="207">
        <v>0</v>
      </c>
      <c r="R9" s="206">
        <v>25</v>
      </c>
      <c r="S9" s="207">
        <v>3232745.75</v>
      </c>
      <c r="T9" s="206">
        <v>0</v>
      </c>
      <c r="U9" s="207">
        <v>0</v>
      </c>
      <c r="V9" s="206">
        <v>0</v>
      </c>
      <c r="W9" s="207">
        <v>0</v>
      </c>
      <c r="X9" s="206">
        <v>0</v>
      </c>
      <c r="Y9" s="207">
        <v>0</v>
      </c>
      <c r="Z9" s="206">
        <v>0</v>
      </c>
      <c r="AA9" s="207">
        <v>0</v>
      </c>
      <c r="AB9" s="206">
        <v>0</v>
      </c>
      <c r="AC9" s="207">
        <v>0</v>
      </c>
      <c r="AD9" s="206">
        <v>0</v>
      </c>
      <c r="AE9" s="207">
        <v>0</v>
      </c>
      <c r="AF9" s="206">
        <v>0</v>
      </c>
      <c r="AG9" s="207">
        <v>0</v>
      </c>
      <c r="AH9" s="206">
        <v>0</v>
      </c>
      <c r="AI9" s="207">
        <v>0</v>
      </c>
      <c r="AJ9" s="206">
        <v>0</v>
      </c>
      <c r="AK9" s="207">
        <v>0</v>
      </c>
      <c r="AL9" s="206">
        <v>0</v>
      </c>
      <c r="AM9" s="207">
        <v>0</v>
      </c>
      <c r="AN9" s="206">
        <v>0</v>
      </c>
      <c r="AO9" s="207">
        <v>0</v>
      </c>
      <c r="AP9" s="206">
        <v>0</v>
      </c>
      <c r="AQ9" s="207">
        <v>0</v>
      </c>
      <c r="AR9" s="208">
        <f t="shared" si="0"/>
        <v>25</v>
      </c>
      <c r="AS9" s="209">
        <f t="shared" si="0"/>
        <v>3232745.75</v>
      </c>
      <c r="AT9" s="208">
        <f t="shared" si="1"/>
        <v>0</v>
      </c>
      <c r="AU9" s="209">
        <f t="shared" si="1"/>
        <v>0</v>
      </c>
      <c r="AV9" s="208">
        <v>25</v>
      </c>
      <c r="AW9" s="209">
        <v>3232745.75</v>
      </c>
    </row>
    <row r="10" spans="1:49" ht="56.25" customHeight="1" x14ac:dyDescent="0.2">
      <c r="A10" s="203" t="s">
        <v>343</v>
      </c>
      <c r="B10" s="203" t="s">
        <v>288</v>
      </c>
      <c r="C10" s="204" t="s">
        <v>289</v>
      </c>
      <c r="D10" s="205">
        <v>40</v>
      </c>
      <c r="E10" s="204" t="s">
        <v>290</v>
      </c>
      <c r="F10" s="206"/>
      <c r="G10" s="207"/>
      <c r="H10" s="206"/>
      <c r="I10" s="207"/>
      <c r="J10" s="206"/>
      <c r="K10" s="207"/>
      <c r="L10" s="206"/>
      <c r="M10" s="207"/>
      <c r="N10" s="206"/>
      <c r="O10" s="207"/>
      <c r="P10" s="206"/>
      <c r="Q10" s="207"/>
      <c r="R10" s="206">
        <v>3</v>
      </c>
      <c r="S10" s="207">
        <v>465929.37</v>
      </c>
      <c r="T10" s="206"/>
      <c r="U10" s="207"/>
      <c r="V10" s="206"/>
      <c r="W10" s="207"/>
      <c r="X10" s="206"/>
      <c r="Y10" s="207"/>
      <c r="Z10" s="206"/>
      <c r="AA10" s="207"/>
      <c r="AB10" s="206"/>
      <c r="AC10" s="207"/>
      <c r="AD10" s="206"/>
      <c r="AE10" s="207"/>
      <c r="AF10" s="206"/>
      <c r="AG10" s="207"/>
      <c r="AH10" s="206"/>
      <c r="AI10" s="207"/>
      <c r="AJ10" s="206"/>
      <c r="AK10" s="207"/>
      <c r="AL10" s="206"/>
      <c r="AM10" s="207"/>
      <c r="AN10" s="206"/>
      <c r="AO10" s="207"/>
      <c r="AP10" s="206"/>
      <c r="AQ10" s="207"/>
      <c r="AR10" s="208">
        <f t="shared" si="0"/>
        <v>3</v>
      </c>
      <c r="AS10" s="209">
        <f t="shared" si="0"/>
        <v>465929.37</v>
      </c>
      <c r="AT10" s="208">
        <f t="shared" si="1"/>
        <v>0</v>
      </c>
      <c r="AU10" s="209">
        <f t="shared" si="1"/>
        <v>0</v>
      </c>
      <c r="AV10" s="208">
        <v>3</v>
      </c>
      <c r="AW10" s="209">
        <v>465929.37</v>
      </c>
    </row>
    <row r="11" spans="1:49" ht="56.25" customHeight="1" x14ac:dyDescent="0.2">
      <c r="A11" s="203" t="s">
        <v>343</v>
      </c>
      <c r="B11" s="203" t="s">
        <v>288</v>
      </c>
      <c r="C11" s="204" t="s">
        <v>289</v>
      </c>
      <c r="D11" s="205">
        <v>41</v>
      </c>
      <c r="E11" s="204" t="s">
        <v>291</v>
      </c>
      <c r="F11" s="206"/>
      <c r="G11" s="207"/>
      <c r="H11" s="206"/>
      <c r="I11" s="207"/>
      <c r="J11" s="206"/>
      <c r="K11" s="207"/>
      <c r="L11" s="206"/>
      <c r="M11" s="207"/>
      <c r="N11" s="206"/>
      <c r="O11" s="207"/>
      <c r="P11" s="206"/>
      <c r="Q11" s="207"/>
      <c r="R11" s="206">
        <v>1</v>
      </c>
      <c r="S11" s="207">
        <v>155309.79</v>
      </c>
      <c r="T11" s="206"/>
      <c r="U11" s="207"/>
      <c r="V11" s="206"/>
      <c r="W11" s="207"/>
      <c r="X11" s="206"/>
      <c r="Y11" s="207"/>
      <c r="Z11" s="206"/>
      <c r="AA11" s="207"/>
      <c r="AB11" s="206"/>
      <c r="AC11" s="207"/>
      <c r="AD11" s="206"/>
      <c r="AE11" s="207"/>
      <c r="AF11" s="206"/>
      <c r="AG11" s="207"/>
      <c r="AH11" s="206"/>
      <c r="AI11" s="207"/>
      <c r="AJ11" s="206"/>
      <c r="AK11" s="207"/>
      <c r="AL11" s="206"/>
      <c r="AM11" s="207"/>
      <c r="AN11" s="206"/>
      <c r="AO11" s="207"/>
      <c r="AP11" s="206"/>
      <c r="AQ11" s="207"/>
      <c r="AR11" s="208">
        <f t="shared" si="0"/>
        <v>1</v>
      </c>
      <c r="AS11" s="209">
        <f t="shared" si="0"/>
        <v>155309.79</v>
      </c>
      <c r="AT11" s="208">
        <f t="shared" si="1"/>
        <v>0</v>
      </c>
      <c r="AU11" s="209">
        <f t="shared" si="1"/>
        <v>0</v>
      </c>
      <c r="AV11" s="208">
        <v>1</v>
      </c>
      <c r="AW11" s="209">
        <v>155309.79</v>
      </c>
    </row>
    <row r="12" spans="1:49" ht="56.25" customHeight="1" x14ac:dyDescent="0.2">
      <c r="A12" s="203" t="s">
        <v>343</v>
      </c>
      <c r="B12" s="203" t="s">
        <v>288</v>
      </c>
      <c r="C12" s="204" t="s">
        <v>289</v>
      </c>
      <c r="D12" s="205">
        <v>46</v>
      </c>
      <c r="E12" s="204" t="s">
        <v>292</v>
      </c>
      <c r="F12" s="206"/>
      <c r="G12" s="207"/>
      <c r="H12" s="206"/>
      <c r="I12" s="207"/>
      <c r="J12" s="206"/>
      <c r="K12" s="207"/>
      <c r="L12" s="206"/>
      <c r="M12" s="207"/>
      <c r="N12" s="206"/>
      <c r="O12" s="207"/>
      <c r="P12" s="206"/>
      <c r="Q12" s="207"/>
      <c r="R12" s="206">
        <v>1</v>
      </c>
      <c r="S12" s="207">
        <v>155309.79</v>
      </c>
      <c r="T12" s="206"/>
      <c r="U12" s="207"/>
      <c r="V12" s="206"/>
      <c r="W12" s="207"/>
      <c r="X12" s="206"/>
      <c r="Y12" s="207"/>
      <c r="Z12" s="206"/>
      <c r="AA12" s="207"/>
      <c r="AB12" s="206"/>
      <c r="AC12" s="207"/>
      <c r="AD12" s="206"/>
      <c r="AE12" s="207"/>
      <c r="AF12" s="206"/>
      <c r="AG12" s="207"/>
      <c r="AH12" s="206"/>
      <c r="AI12" s="207"/>
      <c r="AJ12" s="206"/>
      <c r="AK12" s="207"/>
      <c r="AL12" s="206"/>
      <c r="AM12" s="207"/>
      <c r="AN12" s="206"/>
      <c r="AO12" s="207"/>
      <c r="AP12" s="206"/>
      <c r="AQ12" s="207"/>
      <c r="AR12" s="208">
        <f t="shared" si="0"/>
        <v>1</v>
      </c>
      <c r="AS12" s="209">
        <f t="shared" si="0"/>
        <v>155309.79</v>
      </c>
      <c r="AT12" s="208">
        <f t="shared" si="1"/>
        <v>0</v>
      </c>
      <c r="AU12" s="209">
        <f t="shared" si="1"/>
        <v>0</v>
      </c>
      <c r="AV12" s="208">
        <v>1</v>
      </c>
      <c r="AW12" s="209">
        <v>155309.79</v>
      </c>
    </row>
    <row r="13" spans="1:49" ht="113.25" customHeight="1" x14ac:dyDescent="0.2">
      <c r="A13" s="203" t="s">
        <v>333</v>
      </c>
      <c r="B13" s="203" t="s">
        <v>143</v>
      </c>
      <c r="C13" s="204" t="s">
        <v>144</v>
      </c>
      <c r="D13" s="205">
        <v>50</v>
      </c>
      <c r="E13" s="204" t="s">
        <v>145</v>
      </c>
      <c r="F13" s="206">
        <v>0</v>
      </c>
      <c r="G13" s="207">
        <v>0</v>
      </c>
      <c r="H13" s="206">
        <v>0</v>
      </c>
      <c r="I13" s="207">
        <v>0</v>
      </c>
      <c r="J13" s="206">
        <v>0</v>
      </c>
      <c r="K13" s="207">
        <v>0</v>
      </c>
      <c r="L13" s="206">
        <v>0</v>
      </c>
      <c r="M13" s="207">
        <v>0</v>
      </c>
      <c r="N13" s="206">
        <v>0</v>
      </c>
      <c r="O13" s="207">
        <v>0</v>
      </c>
      <c r="P13" s="206">
        <v>21</v>
      </c>
      <c r="Q13" s="207">
        <v>2198757.75</v>
      </c>
      <c r="R13" s="206">
        <v>0</v>
      </c>
      <c r="S13" s="207">
        <v>0</v>
      </c>
      <c r="T13" s="206">
        <v>0</v>
      </c>
      <c r="U13" s="207">
        <v>0</v>
      </c>
      <c r="V13" s="206">
        <v>0</v>
      </c>
      <c r="W13" s="207">
        <v>0</v>
      </c>
      <c r="X13" s="206">
        <v>0</v>
      </c>
      <c r="Y13" s="207">
        <v>0</v>
      </c>
      <c r="Z13" s="206">
        <v>0</v>
      </c>
      <c r="AA13" s="207">
        <v>0</v>
      </c>
      <c r="AB13" s="206">
        <v>0</v>
      </c>
      <c r="AC13" s="207">
        <v>0</v>
      </c>
      <c r="AD13" s="206">
        <v>0</v>
      </c>
      <c r="AE13" s="207">
        <v>0</v>
      </c>
      <c r="AF13" s="206">
        <v>0</v>
      </c>
      <c r="AG13" s="207">
        <v>0</v>
      </c>
      <c r="AH13" s="206">
        <v>0</v>
      </c>
      <c r="AI13" s="207">
        <v>0</v>
      </c>
      <c r="AJ13" s="206">
        <v>0</v>
      </c>
      <c r="AK13" s="207">
        <v>0</v>
      </c>
      <c r="AL13" s="206">
        <v>0</v>
      </c>
      <c r="AM13" s="207">
        <v>0</v>
      </c>
      <c r="AN13" s="206">
        <v>0</v>
      </c>
      <c r="AO13" s="207">
        <v>0</v>
      </c>
      <c r="AP13" s="206">
        <v>0</v>
      </c>
      <c r="AQ13" s="207">
        <v>0</v>
      </c>
      <c r="AR13" s="208">
        <f t="shared" si="0"/>
        <v>21</v>
      </c>
      <c r="AS13" s="209">
        <f t="shared" si="0"/>
        <v>2198757.75</v>
      </c>
      <c r="AT13" s="208">
        <f t="shared" si="1"/>
        <v>0</v>
      </c>
      <c r="AU13" s="209">
        <f t="shared" si="1"/>
        <v>0</v>
      </c>
      <c r="AV13" s="208">
        <v>21</v>
      </c>
      <c r="AW13" s="209">
        <v>2198757.75</v>
      </c>
    </row>
    <row r="14" spans="1:49" ht="111.75" customHeight="1" x14ac:dyDescent="0.2">
      <c r="A14" s="203" t="s">
        <v>333</v>
      </c>
      <c r="B14" s="203" t="s">
        <v>143</v>
      </c>
      <c r="C14" s="204" t="s">
        <v>144</v>
      </c>
      <c r="D14" s="205">
        <v>52</v>
      </c>
      <c r="E14" s="204" t="s">
        <v>146</v>
      </c>
      <c r="F14" s="206"/>
      <c r="G14" s="207"/>
      <c r="H14" s="206"/>
      <c r="I14" s="207"/>
      <c r="J14" s="206"/>
      <c r="K14" s="207"/>
      <c r="L14" s="206"/>
      <c r="M14" s="207"/>
      <c r="N14" s="206"/>
      <c r="O14" s="207"/>
      <c r="P14" s="206">
        <v>1</v>
      </c>
      <c r="Q14" s="207">
        <v>104702.75</v>
      </c>
      <c r="R14" s="206"/>
      <c r="S14" s="207"/>
      <c r="T14" s="206"/>
      <c r="U14" s="207"/>
      <c r="V14" s="206"/>
      <c r="W14" s="207"/>
      <c r="X14" s="206"/>
      <c r="Y14" s="207"/>
      <c r="Z14" s="206"/>
      <c r="AA14" s="207"/>
      <c r="AB14" s="206"/>
      <c r="AC14" s="207"/>
      <c r="AD14" s="206"/>
      <c r="AE14" s="207"/>
      <c r="AF14" s="206"/>
      <c r="AG14" s="207"/>
      <c r="AH14" s="206"/>
      <c r="AI14" s="207"/>
      <c r="AJ14" s="206"/>
      <c r="AK14" s="207"/>
      <c r="AL14" s="206"/>
      <c r="AM14" s="207"/>
      <c r="AN14" s="206"/>
      <c r="AO14" s="207"/>
      <c r="AP14" s="206"/>
      <c r="AQ14" s="207"/>
      <c r="AR14" s="208">
        <f t="shared" si="0"/>
        <v>1</v>
      </c>
      <c r="AS14" s="209">
        <f t="shared" si="0"/>
        <v>104702.75</v>
      </c>
      <c r="AT14" s="208">
        <f t="shared" si="1"/>
        <v>0</v>
      </c>
      <c r="AU14" s="209">
        <f t="shared" si="1"/>
        <v>0</v>
      </c>
      <c r="AV14" s="208">
        <v>1</v>
      </c>
      <c r="AW14" s="209">
        <v>104702.75</v>
      </c>
    </row>
    <row r="15" spans="1:49" ht="111.75" customHeight="1" x14ac:dyDescent="0.2">
      <c r="A15" s="210" t="s">
        <v>333</v>
      </c>
      <c r="B15" s="210" t="s">
        <v>334</v>
      </c>
      <c r="C15" s="211" t="s">
        <v>335</v>
      </c>
      <c r="D15" s="212">
        <v>56</v>
      </c>
      <c r="E15" s="211" t="s">
        <v>336</v>
      </c>
      <c r="F15" s="206"/>
      <c r="G15" s="207"/>
      <c r="H15" s="206"/>
      <c r="I15" s="207"/>
      <c r="J15" s="206"/>
      <c r="K15" s="207"/>
      <c r="L15" s="206"/>
      <c r="M15" s="207"/>
      <c r="N15" s="206"/>
      <c r="O15" s="207"/>
      <c r="P15" s="206">
        <v>1</v>
      </c>
      <c r="Q15" s="207">
        <v>104702.75</v>
      </c>
      <c r="R15" s="206"/>
      <c r="S15" s="207"/>
      <c r="T15" s="206"/>
      <c r="U15" s="207"/>
      <c r="V15" s="206"/>
      <c r="W15" s="207"/>
      <c r="X15" s="206"/>
      <c r="Y15" s="207"/>
      <c r="Z15" s="206"/>
      <c r="AA15" s="207"/>
      <c r="AB15" s="206"/>
      <c r="AC15" s="207"/>
      <c r="AD15" s="206"/>
      <c r="AE15" s="207"/>
      <c r="AF15" s="206"/>
      <c r="AG15" s="207"/>
      <c r="AH15" s="206"/>
      <c r="AI15" s="207"/>
      <c r="AJ15" s="206"/>
      <c r="AK15" s="207"/>
      <c r="AL15" s="206"/>
      <c r="AM15" s="207"/>
      <c r="AN15" s="206"/>
      <c r="AO15" s="207"/>
      <c r="AP15" s="206"/>
      <c r="AQ15" s="207"/>
      <c r="AR15" s="208">
        <f t="shared" si="0"/>
        <v>1</v>
      </c>
      <c r="AS15" s="209">
        <f t="shared" si="0"/>
        <v>104702.75</v>
      </c>
      <c r="AT15" s="208">
        <f t="shared" si="1"/>
        <v>0</v>
      </c>
      <c r="AU15" s="209">
        <f t="shared" si="1"/>
        <v>0</v>
      </c>
      <c r="AV15" s="208">
        <v>1</v>
      </c>
      <c r="AW15" s="209">
        <v>104702.75</v>
      </c>
    </row>
    <row r="16" spans="1:49" ht="87.75" customHeight="1" x14ac:dyDescent="0.2">
      <c r="A16" s="203" t="s">
        <v>344</v>
      </c>
      <c r="B16" s="203" t="s">
        <v>147</v>
      </c>
      <c r="C16" s="204" t="s">
        <v>148</v>
      </c>
      <c r="D16" s="205">
        <v>58</v>
      </c>
      <c r="E16" s="204" t="s">
        <v>149</v>
      </c>
      <c r="F16" s="206">
        <v>0</v>
      </c>
      <c r="G16" s="207">
        <v>0</v>
      </c>
      <c r="H16" s="206">
        <v>0</v>
      </c>
      <c r="I16" s="207">
        <v>0</v>
      </c>
      <c r="J16" s="206">
        <v>5</v>
      </c>
      <c r="K16" s="207">
        <v>846487.89999999991</v>
      </c>
      <c r="L16" s="206">
        <v>1</v>
      </c>
      <c r="M16" s="207">
        <v>169297.58</v>
      </c>
      <c r="N16" s="206">
        <v>0</v>
      </c>
      <c r="O16" s="207">
        <v>0</v>
      </c>
      <c r="P16" s="206">
        <v>0</v>
      </c>
      <c r="Q16" s="207">
        <v>0</v>
      </c>
      <c r="R16" s="206">
        <v>0</v>
      </c>
      <c r="S16" s="207">
        <v>0</v>
      </c>
      <c r="T16" s="206">
        <v>0</v>
      </c>
      <c r="U16" s="207">
        <v>0</v>
      </c>
      <c r="V16" s="206">
        <v>0</v>
      </c>
      <c r="W16" s="207">
        <v>0</v>
      </c>
      <c r="X16" s="206">
        <v>0</v>
      </c>
      <c r="Y16" s="207">
        <v>0</v>
      </c>
      <c r="Z16" s="206">
        <v>0</v>
      </c>
      <c r="AA16" s="207">
        <v>0</v>
      </c>
      <c r="AB16" s="206">
        <v>0</v>
      </c>
      <c r="AC16" s="207">
        <v>0</v>
      </c>
      <c r="AD16" s="206">
        <v>0</v>
      </c>
      <c r="AE16" s="207">
        <v>0</v>
      </c>
      <c r="AF16" s="206">
        <v>0</v>
      </c>
      <c r="AG16" s="207">
        <v>0</v>
      </c>
      <c r="AH16" s="206">
        <v>0</v>
      </c>
      <c r="AI16" s="207">
        <v>0</v>
      </c>
      <c r="AJ16" s="206">
        <v>0</v>
      </c>
      <c r="AK16" s="207">
        <v>0</v>
      </c>
      <c r="AL16" s="206">
        <v>0</v>
      </c>
      <c r="AM16" s="207">
        <v>0</v>
      </c>
      <c r="AN16" s="206">
        <v>0</v>
      </c>
      <c r="AO16" s="207">
        <v>0</v>
      </c>
      <c r="AP16" s="206">
        <v>0</v>
      </c>
      <c r="AQ16" s="207">
        <v>0</v>
      </c>
      <c r="AR16" s="208">
        <f t="shared" si="0"/>
        <v>5</v>
      </c>
      <c r="AS16" s="209">
        <f t="shared" si="0"/>
        <v>846487.89999999991</v>
      </c>
      <c r="AT16" s="208">
        <f t="shared" si="1"/>
        <v>1</v>
      </c>
      <c r="AU16" s="209">
        <f t="shared" si="1"/>
        <v>169297.58</v>
      </c>
      <c r="AV16" s="208">
        <v>6</v>
      </c>
      <c r="AW16" s="209">
        <v>1015785.48</v>
      </c>
    </row>
    <row r="17" spans="1:49" ht="63.75" customHeight="1" x14ac:dyDescent="0.2">
      <c r="A17" s="203" t="s">
        <v>344</v>
      </c>
      <c r="B17" s="203" t="s">
        <v>150</v>
      </c>
      <c r="C17" s="204" t="s">
        <v>151</v>
      </c>
      <c r="D17" s="205">
        <v>71</v>
      </c>
      <c r="E17" s="204" t="s">
        <v>149</v>
      </c>
      <c r="F17" s="206">
        <v>0</v>
      </c>
      <c r="G17" s="207">
        <v>0</v>
      </c>
      <c r="H17" s="206">
        <v>0</v>
      </c>
      <c r="I17" s="207">
        <v>0</v>
      </c>
      <c r="J17" s="206">
        <v>1</v>
      </c>
      <c r="K17" s="207">
        <v>169297.58</v>
      </c>
      <c r="L17" s="206">
        <v>1</v>
      </c>
      <c r="M17" s="207">
        <v>169297.58</v>
      </c>
      <c r="N17" s="206">
        <v>0</v>
      </c>
      <c r="O17" s="207">
        <v>0</v>
      </c>
      <c r="P17" s="206">
        <v>0</v>
      </c>
      <c r="Q17" s="207">
        <v>0</v>
      </c>
      <c r="R17" s="206">
        <v>0</v>
      </c>
      <c r="S17" s="207">
        <v>0</v>
      </c>
      <c r="T17" s="206">
        <v>0</v>
      </c>
      <c r="U17" s="207">
        <v>0</v>
      </c>
      <c r="V17" s="206">
        <v>0</v>
      </c>
      <c r="W17" s="207">
        <v>0</v>
      </c>
      <c r="X17" s="206">
        <v>0</v>
      </c>
      <c r="Y17" s="207">
        <v>0</v>
      </c>
      <c r="Z17" s="206">
        <v>0</v>
      </c>
      <c r="AA17" s="207">
        <v>0</v>
      </c>
      <c r="AB17" s="206">
        <v>0</v>
      </c>
      <c r="AC17" s="207">
        <v>0</v>
      </c>
      <c r="AD17" s="206">
        <v>0</v>
      </c>
      <c r="AE17" s="207">
        <v>0</v>
      </c>
      <c r="AF17" s="206">
        <v>0</v>
      </c>
      <c r="AG17" s="207">
        <v>0</v>
      </c>
      <c r="AH17" s="206">
        <v>0</v>
      </c>
      <c r="AI17" s="207">
        <v>0</v>
      </c>
      <c r="AJ17" s="206">
        <v>0</v>
      </c>
      <c r="AK17" s="207">
        <v>0</v>
      </c>
      <c r="AL17" s="206">
        <v>0</v>
      </c>
      <c r="AM17" s="207">
        <v>0</v>
      </c>
      <c r="AN17" s="206">
        <v>0</v>
      </c>
      <c r="AO17" s="207">
        <v>0</v>
      </c>
      <c r="AP17" s="206">
        <v>0</v>
      </c>
      <c r="AQ17" s="207">
        <v>0</v>
      </c>
      <c r="AR17" s="208">
        <f t="shared" si="0"/>
        <v>1</v>
      </c>
      <c r="AS17" s="209">
        <f t="shared" si="0"/>
        <v>169297.58</v>
      </c>
      <c r="AT17" s="208">
        <f t="shared" si="1"/>
        <v>1</v>
      </c>
      <c r="AU17" s="209">
        <f t="shared" si="1"/>
        <v>169297.58</v>
      </c>
      <c r="AV17" s="208">
        <v>2</v>
      </c>
      <c r="AW17" s="209">
        <v>338595.16</v>
      </c>
    </row>
    <row r="18" spans="1:49" ht="63.75" customHeight="1" x14ac:dyDescent="0.2">
      <c r="A18" s="203" t="s">
        <v>344</v>
      </c>
      <c r="B18" s="203" t="s">
        <v>293</v>
      </c>
      <c r="C18" s="204" t="s">
        <v>294</v>
      </c>
      <c r="D18" s="205">
        <v>73</v>
      </c>
      <c r="E18" s="204" t="s">
        <v>149</v>
      </c>
      <c r="F18" s="206"/>
      <c r="G18" s="207"/>
      <c r="H18" s="206"/>
      <c r="I18" s="207"/>
      <c r="J18" s="206">
        <v>1</v>
      </c>
      <c r="K18" s="207">
        <v>169297.58</v>
      </c>
      <c r="L18" s="206">
        <v>1</v>
      </c>
      <c r="M18" s="207">
        <v>169297.58</v>
      </c>
      <c r="N18" s="206"/>
      <c r="O18" s="207"/>
      <c r="P18" s="206"/>
      <c r="Q18" s="207"/>
      <c r="R18" s="206"/>
      <c r="S18" s="207"/>
      <c r="T18" s="206"/>
      <c r="U18" s="207"/>
      <c r="V18" s="206"/>
      <c r="W18" s="207"/>
      <c r="X18" s="206"/>
      <c r="Y18" s="207"/>
      <c r="Z18" s="206"/>
      <c r="AA18" s="207"/>
      <c r="AB18" s="206"/>
      <c r="AC18" s="207"/>
      <c r="AD18" s="206"/>
      <c r="AE18" s="207"/>
      <c r="AF18" s="206"/>
      <c r="AG18" s="207"/>
      <c r="AH18" s="206"/>
      <c r="AI18" s="207"/>
      <c r="AJ18" s="206"/>
      <c r="AK18" s="207"/>
      <c r="AL18" s="206"/>
      <c r="AM18" s="207"/>
      <c r="AN18" s="206"/>
      <c r="AO18" s="207"/>
      <c r="AP18" s="206"/>
      <c r="AQ18" s="207"/>
      <c r="AR18" s="208">
        <f t="shared" si="0"/>
        <v>1</v>
      </c>
      <c r="AS18" s="209">
        <f t="shared" si="0"/>
        <v>169297.58</v>
      </c>
      <c r="AT18" s="208">
        <f t="shared" si="1"/>
        <v>1</v>
      </c>
      <c r="AU18" s="209">
        <f t="shared" si="1"/>
        <v>169297.58</v>
      </c>
      <c r="AV18" s="208">
        <v>2</v>
      </c>
      <c r="AW18" s="209">
        <v>338595.16</v>
      </c>
    </row>
    <row r="19" spans="1:49" ht="41.25" customHeight="1" x14ac:dyDescent="0.2">
      <c r="A19" s="203" t="s">
        <v>344</v>
      </c>
      <c r="B19" s="203" t="s">
        <v>152</v>
      </c>
      <c r="C19" s="204" t="s">
        <v>153</v>
      </c>
      <c r="D19" s="205">
        <v>85</v>
      </c>
      <c r="E19" s="204" t="s">
        <v>154</v>
      </c>
      <c r="F19" s="206">
        <v>0</v>
      </c>
      <c r="G19" s="207">
        <v>0</v>
      </c>
      <c r="H19" s="206">
        <v>0</v>
      </c>
      <c r="I19" s="207">
        <v>0</v>
      </c>
      <c r="J19" s="206">
        <v>9</v>
      </c>
      <c r="K19" s="207">
        <v>1523678.2199999997</v>
      </c>
      <c r="L19" s="206">
        <v>0</v>
      </c>
      <c r="M19" s="207">
        <v>0</v>
      </c>
      <c r="N19" s="206">
        <v>0</v>
      </c>
      <c r="O19" s="207">
        <v>0</v>
      </c>
      <c r="P19" s="206">
        <v>0</v>
      </c>
      <c r="Q19" s="207">
        <v>0</v>
      </c>
      <c r="R19" s="206">
        <v>0</v>
      </c>
      <c r="S19" s="207">
        <v>0</v>
      </c>
      <c r="T19" s="206">
        <v>0</v>
      </c>
      <c r="U19" s="207">
        <v>0</v>
      </c>
      <c r="V19" s="206">
        <v>0</v>
      </c>
      <c r="W19" s="207">
        <v>0</v>
      </c>
      <c r="X19" s="206">
        <v>0</v>
      </c>
      <c r="Y19" s="207">
        <v>0</v>
      </c>
      <c r="Z19" s="206">
        <v>0</v>
      </c>
      <c r="AA19" s="207">
        <v>0</v>
      </c>
      <c r="AB19" s="206">
        <v>0</v>
      </c>
      <c r="AC19" s="207">
        <v>0</v>
      </c>
      <c r="AD19" s="206">
        <v>0</v>
      </c>
      <c r="AE19" s="207">
        <v>0</v>
      </c>
      <c r="AF19" s="206">
        <v>0</v>
      </c>
      <c r="AG19" s="207">
        <v>0</v>
      </c>
      <c r="AH19" s="206">
        <v>0</v>
      </c>
      <c r="AI19" s="207">
        <v>0</v>
      </c>
      <c r="AJ19" s="206">
        <v>0</v>
      </c>
      <c r="AK19" s="207">
        <v>0</v>
      </c>
      <c r="AL19" s="206">
        <v>0</v>
      </c>
      <c r="AM19" s="207">
        <v>0</v>
      </c>
      <c r="AN19" s="206">
        <v>0</v>
      </c>
      <c r="AO19" s="207">
        <v>0</v>
      </c>
      <c r="AP19" s="206">
        <v>0</v>
      </c>
      <c r="AQ19" s="207">
        <v>0</v>
      </c>
      <c r="AR19" s="208">
        <f t="shared" si="0"/>
        <v>9</v>
      </c>
      <c r="AS19" s="209">
        <f t="shared" si="0"/>
        <v>1523678.2199999997</v>
      </c>
      <c r="AT19" s="208">
        <f t="shared" si="1"/>
        <v>0</v>
      </c>
      <c r="AU19" s="209">
        <f t="shared" si="1"/>
        <v>0</v>
      </c>
      <c r="AV19" s="208">
        <v>9</v>
      </c>
      <c r="AW19" s="209">
        <v>1523678.2199999997</v>
      </c>
    </row>
    <row r="20" spans="1:49" ht="41.25" customHeight="1" x14ac:dyDescent="0.2">
      <c r="A20" s="203" t="s">
        <v>344</v>
      </c>
      <c r="B20" s="203" t="s">
        <v>155</v>
      </c>
      <c r="C20" s="204" t="s">
        <v>156</v>
      </c>
      <c r="D20" s="205">
        <v>88</v>
      </c>
      <c r="E20" s="204" t="s">
        <v>157</v>
      </c>
      <c r="F20" s="206">
        <v>0</v>
      </c>
      <c r="G20" s="207">
        <v>0</v>
      </c>
      <c r="H20" s="206">
        <v>0</v>
      </c>
      <c r="I20" s="207">
        <v>0</v>
      </c>
      <c r="J20" s="206">
        <v>3</v>
      </c>
      <c r="K20" s="207">
        <v>507892.74</v>
      </c>
      <c r="L20" s="206">
        <v>0</v>
      </c>
      <c r="M20" s="207">
        <v>0</v>
      </c>
      <c r="N20" s="206">
        <v>0</v>
      </c>
      <c r="O20" s="207">
        <v>0</v>
      </c>
      <c r="P20" s="206">
        <v>0</v>
      </c>
      <c r="Q20" s="207">
        <v>0</v>
      </c>
      <c r="R20" s="206">
        <v>0</v>
      </c>
      <c r="S20" s="207">
        <v>0</v>
      </c>
      <c r="T20" s="206">
        <v>0</v>
      </c>
      <c r="U20" s="207">
        <v>0</v>
      </c>
      <c r="V20" s="206">
        <v>0</v>
      </c>
      <c r="W20" s="207">
        <v>0</v>
      </c>
      <c r="X20" s="206">
        <v>0</v>
      </c>
      <c r="Y20" s="207">
        <v>0</v>
      </c>
      <c r="Z20" s="206">
        <v>0</v>
      </c>
      <c r="AA20" s="207">
        <v>0</v>
      </c>
      <c r="AB20" s="206">
        <v>0</v>
      </c>
      <c r="AC20" s="207">
        <v>0</v>
      </c>
      <c r="AD20" s="206">
        <v>0</v>
      </c>
      <c r="AE20" s="207">
        <v>0</v>
      </c>
      <c r="AF20" s="206">
        <v>0</v>
      </c>
      <c r="AG20" s="207">
        <v>0</v>
      </c>
      <c r="AH20" s="206">
        <v>0</v>
      </c>
      <c r="AI20" s="207">
        <v>0</v>
      </c>
      <c r="AJ20" s="206">
        <v>0</v>
      </c>
      <c r="AK20" s="207">
        <v>0</v>
      </c>
      <c r="AL20" s="206">
        <v>0</v>
      </c>
      <c r="AM20" s="207">
        <v>0</v>
      </c>
      <c r="AN20" s="206">
        <v>0</v>
      </c>
      <c r="AO20" s="207">
        <v>0</v>
      </c>
      <c r="AP20" s="206">
        <v>0</v>
      </c>
      <c r="AQ20" s="207">
        <v>0</v>
      </c>
      <c r="AR20" s="208">
        <f t="shared" si="0"/>
        <v>3</v>
      </c>
      <c r="AS20" s="209">
        <f t="shared" si="0"/>
        <v>507892.74</v>
      </c>
      <c r="AT20" s="208">
        <f t="shared" si="1"/>
        <v>0</v>
      </c>
      <c r="AU20" s="209">
        <f t="shared" si="1"/>
        <v>0</v>
      </c>
      <c r="AV20" s="208">
        <v>3</v>
      </c>
      <c r="AW20" s="209">
        <v>507892.74</v>
      </c>
    </row>
    <row r="21" spans="1:49" ht="66" customHeight="1" x14ac:dyDescent="0.2">
      <c r="A21" s="203" t="s">
        <v>344</v>
      </c>
      <c r="B21" s="203" t="s">
        <v>158</v>
      </c>
      <c r="C21" s="204" t="s">
        <v>159</v>
      </c>
      <c r="D21" s="205">
        <v>89</v>
      </c>
      <c r="E21" s="204" t="s">
        <v>160</v>
      </c>
      <c r="F21" s="206">
        <v>0</v>
      </c>
      <c r="G21" s="207">
        <v>0</v>
      </c>
      <c r="H21" s="206">
        <v>0</v>
      </c>
      <c r="I21" s="207">
        <v>0</v>
      </c>
      <c r="J21" s="206">
        <v>10</v>
      </c>
      <c r="K21" s="207">
        <v>1692975.8</v>
      </c>
      <c r="L21" s="206">
        <v>1</v>
      </c>
      <c r="M21" s="207">
        <v>169297.58</v>
      </c>
      <c r="N21" s="206">
        <v>0</v>
      </c>
      <c r="O21" s="207">
        <v>0</v>
      </c>
      <c r="P21" s="206">
        <v>0</v>
      </c>
      <c r="Q21" s="207">
        <v>0</v>
      </c>
      <c r="R21" s="206">
        <v>0</v>
      </c>
      <c r="S21" s="207">
        <v>0</v>
      </c>
      <c r="T21" s="206">
        <v>0</v>
      </c>
      <c r="U21" s="207">
        <v>0</v>
      </c>
      <c r="V21" s="206">
        <v>0</v>
      </c>
      <c r="W21" s="207">
        <v>0</v>
      </c>
      <c r="X21" s="206">
        <v>0</v>
      </c>
      <c r="Y21" s="207">
        <v>0</v>
      </c>
      <c r="Z21" s="206">
        <v>0</v>
      </c>
      <c r="AA21" s="207">
        <v>0</v>
      </c>
      <c r="AB21" s="206">
        <v>0</v>
      </c>
      <c r="AC21" s="207">
        <v>0</v>
      </c>
      <c r="AD21" s="206">
        <v>0</v>
      </c>
      <c r="AE21" s="207">
        <v>0</v>
      </c>
      <c r="AF21" s="206">
        <v>0</v>
      </c>
      <c r="AG21" s="207">
        <v>0</v>
      </c>
      <c r="AH21" s="206">
        <v>0</v>
      </c>
      <c r="AI21" s="207">
        <v>0</v>
      </c>
      <c r="AJ21" s="206">
        <v>0</v>
      </c>
      <c r="AK21" s="207">
        <v>0</v>
      </c>
      <c r="AL21" s="206">
        <v>0</v>
      </c>
      <c r="AM21" s="207">
        <v>0</v>
      </c>
      <c r="AN21" s="206">
        <v>0</v>
      </c>
      <c r="AO21" s="207">
        <v>0</v>
      </c>
      <c r="AP21" s="206">
        <v>0</v>
      </c>
      <c r="AQ21" s="207">
        <v>0</v>
      </c>
      <c r="AR21" s="208">
        <f t="shared" si="0"/>
        <v>10</v>
      </c>
      <c r="AS21" s="209">
        <f t="shared" si="0"/>
        <v>1692975.8</v>
      </c>
      <c r="AT21" s="208">
        <f t="shared" si="1"/>
        <v>1</v>
      </c>
      <c r="AU21" s="209">
        <f t="shared" si="1"/>
        <v>169297.58</v>
      </c>
      <c r="AV21" s="208">
        <v>11</v>
      </c>
      <c r="AW21" s="209">
        <v>1862273.3800000001</v>
      </c>
    </row>
    <row r="22" spans="1:49" ht="125.25" customHeight="1" x14ac:dyDescent="0.2">
      <c r="A22" s="203" t="s">
        <v>345</v>
      </c>
      <c r="B22" s="203" t="s">
        <v>161</v>
      </c>
      <c r="C22" s="204" t="s">
        <v>162</v>
      </c>
      <c r="D22" s="205">
        <v>91</v>
      </c>
      <c r="E22" s="204" t="s">
        <v>163</v>
      </c>
      <c r="F22" s="206">
        <v>0</v>
      </c>
      <c r="G22" s="207">
        <v>0</v>
      </c>
      <c r="H22" s="206">
        <v>11</v>
      </c>
      <c r="I22" s="207">
        <v>2659813.8600000003</v>
      </c>
      <c r="J22" s="206">
        <v>0</v>
      </c>
      <c r="K22" s="207">
        <v>0</v>
      </c>
      <c r="L22" s="206">
        <v>0</v>
      </c>
      <c r="M22" s="207">
        <v>0</v>
      </c>
      <c r="N22" s="206">
        <v>0</v>
      </c>
      <c r="O22" s="207">
        <v>0</v>
      </c>
      <c r="P22" s="206">
        <v>0</v>
      </c>
      <c r="Q22" s="207">
        <v>0</v>
      </c>
      <c r="R22" s="206">
        <v>0</v>
      </c>
      <c r="S22" s="207">
        <v>0</v>
      </c>
      <c r="T22" s="206">
        <v>0</v>
      </c>
      <c r="U22" s="207">
        <v>0</v>
      </c>
      <c r="V22" s="206">
        <v>0</v>
      </c>
      <c r="W22" s="207">
        <v>0</v>
      </c>
      <c r="X22" s="206">
        <v>0</v>
      </c>
      <c r="Y22" s="207">
        <v>0</v>
      </c>
      <c r="Z22" s="206">
        <v>0</v>
      </c>
      <c r="AA22" s="207">
        <v>0</v>
      </c>
      <c r="AB22" s="206">
        <v>0</v>
      </c>
      <c r="AC22" s="207">
        <v>0</v>
      </c>
      <c r="AD22" s="206">
        <v>0</v>
      </c>
      <c r="AE22" s="207">
        <v>0</v>
      </c>
      <c r="AF22" s="206">
        <v>0</v>
      </c>
      <c r="AG22" s="207">
        <v>0</v>
      </c>
      <c r="AH22" s="206">
        <v>0</v>
      </c>
      <c r="AI22" s="207">
        <v>0</v>
      </c>
      <c r="AJ22" s="206">
        <v>0</v>
      </c>
      <c r="AK22" s="207">
        <v>0</v>
      </c>
      <c r="AL22" s="206">
        <v>0</v>
      </c>
      <c r="AM22" s="207">
        <v>0</v>
      </c>
      <c r="AN22" s="206">
        <v>0</v>
      </c>
      <c r="AO22" s="207">
        <v>0</v>
      </c>
      <c r="AP22" s="206">
        <v>0</v>
      </c>
      <c r="AQ22" s="207">
        <v>0</v>
      </c>
      <c r="AR22" s="208">
        <f t="shared" si="0"/>
        <v>11</v>
      </c>
      <c r="AS22" s="209">
        <f t="shared" si="0"/>
        <v>2659813.8600000003</v>
      </c>
      <c r="AT22" s="208">
        <f t="shared" si="1"/>
        <v>0</v>
      </c>
      <c r="AU22" s="209">
        <f t="shared" si="1"/>
        <v>0</v>
      </c>
      <c r="AV22" s="208">
        <v>11</v>
      </c>
      <c r="AW22" s="209">
        <v>2659813.8600000003</v>
      </c>
    </row>
    <row r="23" spans="1:49" ht="125.25" customHeight="1" x14ac:dyDescent="0.2">
      <c r="A23" s="210" t="s">
        <v>346</v>
      </c>
      <c r="B23" s="210" t="s">
        <v>164</v>
      </c>
      <c r="C23" s="211" t="s">
        <v>165</v>
      </c>
      <c r="D23" s="212">
        <v>115</v>
      </c>
      <c r="E23" s="211" t="s">
        <v>337</v>
      </c>
      <c r="F23" s="206"/>
      <c r="G23" s="207"/>
      <c r="H23" s="206"/>
      <c r="I23" s="207"/>
      <c r="J23" s="206"/>
      <c r="K23" s="207"/>
      <c r="L23" s="206"/>
      <c r="M23" s="207"/>
      <c r="N23" s="206"/>
      <c r="O23" s="207"/>
      <c r="P23" s="206"/>
      <c r="Q23" s="207"/>
      <c r="R23" s="206"/>
      <c r="S23" s="207"/>
      <c r="T23" s="206"/>
      <c r="U23" s="207"/>
      <c r="V23" s="206"/>
      <c r="W23" s="207"/>
      <c r="X23" s="206"/>
      <c r="Y23" s="207"/>
      <c r="Z23" s="206">
        <v>1</v>
      </c>
      <c r="AA23" s="207">
        <v>132430.14000000001</v>
      </c>
      <c r="AB23" s="206"/>
      <c r="AC23" s="207"/>
      <c r="AD23" s="206"/>
      <c r="AE23" s="207"/>
      <c r="AF23" s="206"/>
      <c r="AG23" s="207"/>
      <c r="AH23" s="206"/>
      <c r="AI23" s="207"/>
      <c r="AJ23" s="206"/>
      <c r="AK23" s="207"/>
      <c r="AL23" s="206"/>
      <c r="AM23" s="207"/>
      <c r="AN23" s="206"/>
      <c r="AO23" s="207"/>
      <c r="AP23" s="206"/>
      <c r="AQ23" s="207"/>
      <c r="AR23" s="208">
        <f t="shared" si="0"/>
        <v>1</v>
      </c>
      <c r="AS23" s="209">
        <f t="shared" si="0"/>
        <v>132430.14000000001</v>
      </c>
      <c r="AT23" s="208">
        <f t="shared" si="1"/>
        <v>0</v>
      </c>
      <c r="AU23" s="209">
        <f t="shared" si="1"/>
        <v>0</v>
      </c>
      <c r="AV23" s="208">
        <v>1</v>
      </c>
      <c r="AW23" s="209">
        <v>132430.14000000001</v>
      </c>
    </row>
    <row r="24" spans="1:49" ht="94.5" customHeight="1" x14ac:dyDescent="0.2">
      <c r="A24" s="203" t="s">
        <v>346</v>
      </c>
      <c r="B24" s="203" t="s">
        <v>164</v>
      </c>
      <c r="C24" s="204" t="s">
        <v>165</v>
      </c>
      <c r="D24" s="205">
        <v>135</v>
      </c>
      <c r="E24" s="204" t="s">
        <v>166</v>
      </c>
      <c r="F24" s="206"/>
      <c r="G24" s="207"/>
      <c r="H24" s="206"/>
      <c r="I24" s="207"/>
      <c r="J24" s="206"/>
      <c r="K24" s="207"/>
      <c r="L24" s="206"/>
      <c r="M24" s="207"/>
      <c r="N24" s="206"/>
      <c r="O24" s="207"/>
      <c r="P24" s="206"/>
      <c r="Q24" s="207"/>
      <c r="R24" s="206">
        <v>2</v>
      </c>
      <c r="S24" s="207">
        <v>264860.28000000003</v>
      </c>
      <c r="T24" s="206"/>
      <c r="U24" s="207"/>
      <c r="V24" s="206"/>
      <c r="W24" s="207"/>
      <c r="X24" s="206"/>
      <c r="Y24" s="207"/>
      <c r="Z24" s="206"/>
      <c r="AA24" s="207"/>
      <c r="AB24" s="206"/>
      <c r="AC24" s="207"/>
      <c r="AD24" s="206"/>
      <c r="AE24" s="207"/>
      <c r="AF24" s="206"/>
      <c r="AG24" s="207"/>
      <c r="AH24" s="206"/>
      <c r="AI24" s="207"/>
      <c r="AJ24" s="206"/>
      <c r="AK24" s="207"/>
      <c r="AL24" s="206"/>
      <c r="AM24" s="207"/>
      <c r="AN24" s="206"/>
      <c r="AO24" s="207"/>
      <c r="AP24" s="206"/>
      <c r="AQ24" s="207"/>
      <c r="AR24" s="208">
        <f t="shared" si="0"/>
        <v>2</v>
      </c>
      <c r="AS24" s="209">
        <f t="shared" si="0"/>
        <v>264860.28000000003</v>
      </c>
      <c r="AT24" s="208">
        <f t="shared" si="1"/>
        <v>0</v>
      </c>
      <c r="AU24" s="209">
        <f t="shared" si="1"/>
        <v>0</v>
      </c>
      <c r="AV24" s="208">
        <v>2</v>
      </c>
      <c r="AW24" s="209">
        <v>264860.28000000003</v>
      </c>
    </row>
    <row r="25" spans="1:49" ht="92.25" customHeight="1" x14ac:dyDescent="0.2">
      <c r="A25" s="203" t="s">
        <v>346</v>
      </c>
      <c r="B25" s="203" t="s">
        <v>164</v>
      </c>
      <c r="C25" s="204" t="s">
        <v>165</v>
      </c>
      <c r="D25" s="205">
        <v>209</v>
      </c>
      <c r="E25" s="204" t="s">
        <v>167</v>
      </c>
      <c r="F25" s="206"/>
      <c r="G25" s="207"/>
      <c r="H25" s="206"/>
      <c r="I25" s="207"/>
      <c r="J25" s="206"/>
      <c r="K25" s="207"/>
      <c r="L25" s="206"/>
      <c r="M25" s="207"/>
      <c r="N25" s="206"/>
      <c r="O25" s="207"/>
      <c r="P25" s="206"/>
      <c r="Q25" s="207"/>
      <c r="R25" s="206">
        <v>1</v>
      </c>
      <c r="S25" s="207">
        <v>132430.14000000001</v>
      </c>
      <c r="T25" s="206"/>
      <c r="U25" s="207"/>
      <c r="V25" s="206"/>
      <c r="W25" s="207"/>
      <c r="X25" s="206"/>
      <c r="Y25" s="207"/>
      <c r="Z25" s="206"/>
      <c r="AA25" s="207"/>
      <c r="AB25" s="206"/>
      <c r="AC25" s="207"/>
      <c r="AD25" s="206"/>
      <c r="AE25" s="207"/>
      <c r="AF25" s="206"/>
      <c r="AG25" s="207"/>
      <c r="AH25" s="206"/>
      <c r="AI25" s="207"/>
      <c r="AJ25" s="206"/>
      <c r="AK25" s="207"/>
      <c r="AL25" s="206"/>
      <c r="AM25" s="207"/>
      <c r="AN25" s="206"/>
      <c r="AO25" s="207"/>
      <c r="AP25" s="206"/>
      <c r="AQ25" s="207"/>
      <c r="AR25" s="208">
        <f t="shared" si="0"/>
        <v>1</v>
      </c>
      <c r="AS25" s="209">
        <f t="shared" si="0"/>
        <v>132430.14000000001</v>
      </c>
      <c r="AT25" s="208">
        <f t="shared" si="1"/>
        <v>0</v>
      </c>
      <c r="AU25" s="209">
        <f t="shared" si="1"/>
        <v>0</v>
      </c>
      <c r="AV25" s="208">
        <v>1</v>
      </c>
      <c r="AW25" s="209">
        <v>132430.14000000001</v>
      </c>
    </row>
    <row r="26" spans="1:49" ht="86.25" customHeight="1" x14ac:dyDescent="0.2">
      <c r="A26" s="203" t="s">
        <v>346</v>
      </c>
      <c r="B26" s="203" t="s">
        <v>168</v>
      </c>
      <c r="C26" s="204" t="s">
        <v>169</v>
      </c>
      <c r="D26" s="205">
        <v>246</v>
      </c>
      <c r="E26" s="204" t="s">
        <v>170</v>
      </c>
      <c r="F26" s="206"/>
      <c r="G26" s="207"/>
      <c r="H26" s="206"/>
      <c r="I26" s="207"/>
      <c r="J26" s="206"/>
      <c r="K26" s="207"/>
      <c r="L26" s="206"/>
      <c r="M26" s="207"/>
      <c r="N26" s="206">
        <v>1</v>
      </c>
      <c r="O26" s="207">
        <v>132430.14000000001</v>
      </c>
      <c r="P26" s="206"/>
      <c r="Q26" s="207"/>
      <c r="R26" s="206"/>
      <c r="S26" s="207"/>
      <c r="T26" s="206"/>
      <c r="U26" s="207"/>
      <c r="V26" s="206"/>
      <c r="W26" s="207"/>
      <c r="X26" s="206"/>
      <c r="Y26" s="207"/>
      <c r="Z26" s="206"/>
      <c r="AA26" s="207"/>
      <c r="AB26" s="206"/>
      <c r="AC26" s="207"/>
      <c r="AD26" s="206"/>
      <c r="AE26" s="207"/>
      <c r="AF26" s="206"/>
      <c r="AG26" s="207"/>
      <c r="AH26" s="206"/>
      <c r="AI26" s="207"/>
      <c r="AJ26" s="206"/>
      <c r="AK26" s="207"/>
      <c r="AL26" s="206"/>
      <c r="AM26" s="207"/>
      <c r="AN26" s="206"/>
      <c r="AO26" s="207"/>
      <c r="AP26" s="206"/>
      <c r="AQ26" s="207"/>
      <c r="AR26" s="208">
        <f t="shared" si="0"/>
        <v>1</v>
      </c>
      <c r="AS26" s="209">
        <f t="shared" si="0"/>
        <v>132430.14000000001</v>
      </c>
      <c r="AT26" s="208">
        <f t="shared" si="1"/>
        <v>0</v>
      </c>
      <c r="AU26" s="209">
        <f t="shared" si="1"/>
        <v>0</v>
      </c>
      <c r="AV26" s="208">
        <v>1</v>
      </c>
      <c r="AW26" s="209">
        <v>132430.14000000001</v>
      </c>
    </row>
    <row r="27" spans="1:49" ht="105.75" customHeight="1" x14ac:dyDescent="0.2">
      <c r="A27" s="203" t="s">
        <v>346</v>
      </c>
      <c r="B27" s="203" t="s">
        <v>168</v>
      </c>
      <c r="C27" s="204" t="s">
        <v>169</v>
      </c>
      <c r="D27" s="205">
        <v>260</v>
      </c>
      <c r="E27" s="204" t="s">
        <v>171</v>
      </c>
      <c r="F27" s="206"/>
      <c r="G27" s="207"/>
      <c r="H27" s="206"/>
      <c r="I27" s="207"/>
      <c r="J27" s="206"/>
      <c r="K27" s="207"/>
      <c r="L27" s="206"/>
      <c r="M27" s="207"/>
      <c r="N27" s="206"/>
      <c r="O27" s="207"/>
      <c r="P27" s="206"/>
      <c r="Q27" s="207"/>
      <c r="R27" s="206">
        <v>1</v>
      </c>
      <c r="S27" s="207">
        <v>132430.14000000001</v>
      </c>
      <c r="T27" s="206"/>
      <c r="U27" s="207"/>
      <c r="V27" s="206"/>
      <c r="W27" s="207"/>
      <c r="X27" s="206"/>
      <c r="Y27" s="207"/>
      <c r="Z27" s="206"/>
      <c r="AA27" s="207"/>
      <c r="AB27" s="206"/>
      <c r="AC27" s="207"/>
      <c r="AD27" s="206"/>
      <c r="AE27" s="207"/>
      <c r="AF27" s="206"/>
      <c r="AG27" s="207"/>
      <c r="AH27" s="206"/>
      <c r="AI27" s="207"/>
      <c r="AJ27" s="206"/>
      <c r="AK27" s="207"/>
      <c r="AL27" s="206"/>
      <c r="AM27" s="207"/>
      <c r="AN27" s="206"/>
      <c r="AO27" s="207"/>
      <c r="AP27" s="206"/>
      <c r="AQ27" s="207"/>
      <c r="AR27" s="208">
        <f t="shared" si="0"/>
        <v>1</v>
      </c>
      <c r="AS27" s="209">
        <f t="shared" si="0"/>
        <v>132430.14000000001</v>
      </c>
      <c r="AT27" s="208">
        <f t="shared" si="1"/>
        <v>0</v>
      </c>
      <c r="AU27" s="209">
        <f t="shared" si="1"/>
        <v>0</v>
      </c>
      <c r="AV27" s="208">
        <v>1</v>
      </c>
      <c r="AW27" s="209">
        <v>132430.14000000001</v>
      </c>
    </row>
    <row r="28" spans="1:49" ht="104.25" customHeight="1" x14ac:dyDescent="0.2">
      <c r="A28" s="203" t="s">
        <v>346</v>
      </c>
      <c r="B28" s="203" t="s">
        <v>168</v>
      </c>
      <c r="C28" s="204" t="s">
        <v>169</v>
      </c>
      <c r="D28" s="205">
        <v>266</v>
      </c>
      <c r="E28" s="204" t="s">
        <v>172</v>
      </c>
      <c r="F28" s="206"/>
      <c r="G28" s="207"/>
      <c r="H28" s="206"/>
      <c r="I28" s="207"/>
      <c r="J28" s="206"/>
      <c r="K28" s="207"/>
      <c r="L28" s="206"/>
      <c r="M28" s="207"/>
      <c r="N28" s="206">
        <v>1</v>
      </c>
      <c r="O28" s="207">
        <v>132430.14000000001</v>
      </c>
      <c r="P28" s="206"/>
      <c r="Q28" s="207"/>
      <c r="R28" s="206"/>
      <c r="S28" s="207"/>
      <c r="T28" s="206"/>
      <c r="U28" s="207"/>
      <c r="V28" s="206"/>
      <c r="W28" s="207"/>
      <c r="X28" s="206"/>
      <c r="Y28" s="207"/>
      <c r="Z28" s="206"/>
      <c r="AA28" s="207"/>
      <c r="AB28" s="206"/>
      <c r="AC28" s="207"/>
      <c r="AD28" s="206"/>
      <c r="AE28" s="207"/>
      <c r="AF28" s="206"/>
      <c r="AG28" s="207"/>
      <c r="AH28" s="206"/>
      <c r="AI28" s="207"/>
      <c r="AJ28" s="206"/>
      <c r="AK28" s="207"/>
      <c r="AL28" s="206"/>
      <c r="AM28" s="207"/>
      <c r="AN28" s="206"/>
      <c r="AO28" s="207"/>
      <c r="AP28" s="206"/>
      <c r="AQ28" s="207"/>
      <c r="AR28" s="208">
        <f t="shared" si="0"/>
        <v>1</v>
      </c>
      <c r="AS28" s="209">
        <f t="shared" si="0"/>
        <v>132430.14000000001</v>
      </c>
      <c r="AT28" s="208">
        <f t="shared" si="1"/>
        <v>0</v>
      </c>
      <c r="AU28" s="209">
        <f t="shared" si="1"/>
        <v>0</v>
      </c>
      <c r="AV28" s="208">
        <v>1</v>
      </c>
      <c r="AW28" s="209">
        <v>132430.14000000001</v>
      </c>
    </row>
    <row r="29" spans="1:49" ht="102.75" customHeight="1" x14ac:dyDescent="0.2">
      <c r="A29" s="203" t="s">
        <v>346</v>
      </c>
      <c r="B29" s="203" t="s">
        <v>168</v>
      </c>
      <c r="C29" s="204" t="s">
        <v>169</v>
      </c>
      <c r="D29" s="205">
        <v>276</v>
      </c>
      <c r="E29" s="204" t="s">
        <v>173</v>
      </c>
      <c r="F29" s="206"/>
      <c r="G29" s="207"/>
      <c r="H29" s="206"/>
      <c r="I29" s="207"/>
      <c r="J29" s="206"/>
      <c r="K29" s="207"/>
      <c r="L29" s="206"/>
      <c r="M29" s="207"/>
      <c r="N29" s="206">
        <v>1</v>
      </c>
      <c r="O29" s="207">
        <v>132430.14000000001</v>
      </c>
      <c r="P29" s="206"/>
      <c r="Q29" s="207"/>
      <c r="R29" s="206">
        <v>1</v>
      </c>
      <c r="S29" s="207">
        <v>132430.14000000001</v>
      </c>
      <c r="T29" s="206"/>
      <c r="U29" s="207"/>
      <c r="V29" s="206"/>
      <c r="W29" s="207"/>
      <c r="X29" s="206"/>
      <c r="Y29" s="207"/>
      <c r="Z29" s="206"/>
      <c r="AA29" s="207"/>
      <c r="AB29" s="206"/>
      <c r="AC29" s="207"/>
      <c r="AD29" s="206"/>
      <c r="AE29" s="207"/>
      <c r="AF29" s="206"/>
      <c r="AG29" s="207"/>
      <c r="AH29" s="206"/>
      <c r="AI29" s="207"/>
      <c r="AJ29" s="206"/>
      <c r="AK29" s="207"/>
      <c r="AL29" s="206"/>
      <c r="AM29" s="207"/>
      <c r="AN29" s="206"/>
      <c r="AO29" s="207"/>
      <c r="AP29" s="206"/>
      <c r="AQ29" s="207"/>
      <c r="AR29" s="208">
        <f t="shared" si="0"/>
        <v>2</v>
      </c>
      <c r="AS29" s="209">
        <f t="shared" si="0"/>
        <v>264860.28000000003</v>
      </c>
      <c r="AT29" s="208">
        <f t="shared" si="1"/>
        <v>0</v>
      </c>
      <c r="AU29" s="209">
        <f t="shared" si="1"/>
        <v>0</v>
      </c>
      <c r="AV29" s="208">
        <v>2</v>
      </c>
      <c r="AW29" s="209">
        <v>264860.28000000003</v>
      </c>
    </row>
    <row r="30" spans="1:49" ht="99" customHeight="1" x14ac:dyDescent="0.2">
      <c r="A30" s="203" t="s">
        <v>346</v>
      </c>
      <c r="B30" s="203" t="s">
        <v>168</v>
      </c>
      <c r="C30" s="204" t="s">
        <v>169</v>
      </c>
      <c r="D30" s="205">
        <v>279</v>
      </c>
      <c r="E30" s="204" t="s">
        <v>174</v>
      </c>
      <c r="F30" s="206"/>
      <c r="G30" s="207"/>
      <c r="H30" s="206"/>
      <c r="I30" s="207"/>
      <c r="J30" s="206"/>
      <c r="K30" s="207"/>
      <c r="L30" s="206"/>
      <c r="M30" s="207"/>
      <c r="N30" s="206">
        <v>1</v>
      </c>
      <c r="O30" s="207">
        <v>132430.14000000001</v>
      </c>
      <c r="P30" s="206"/>
      <c r="Q30" s="207"/>
      <c r="R30" s="206"/>
      <c r="S30" s="207"/>
      <c r="T30" s="206"/>
      <c r="U30" s="207"/>
      <c r="V30" s="206"/>
      <c r="W30" s="207"/>
      <c r="X30" s="206"/>
      <c r="Y30" s="207"/>
      <c r="Z30" s="206"/>
      <c r="AA30" s="207"/>
      <c r="AB30" s="206"/>
      <c r="AC30" s="207"/>
      <c r="AD30" s="206"/>
      <c r="AE30" s="207"/>
      <c r="AF30" s="206"/>
      <c r="AG30" s="207"/>
      <c r="AH30" s="206"/>
      <c r="AI30" s="207"/>
      <c r="AJ30" s="206"/>
      <c r="AK30" s="207"/>
      <c r="AL30" s="206"/>
      <c r="AM30" s="207"/>
      <c r="AN30" s="206"/>
      <c r="AO30" s="207"/>
      <c r="AP30" s="206"/>
      <c r="AQ30" s="207"/>
      <c r="AR30" s="208">
        <f t="shared" si="0"/>
        <v>1</v>
      </c>
      <c r="AS30" s="209">
        <f t="shared" si="0"/>
        <v>132430.14000000001</v>
      </c>
      <c r="AT30" s="208">
        <f t="shared" si="1"/>
        <v>0</v>
      </c>
      <c r="AU30" s="209">
        <f t="shared" si="1"/>
        <v>0</v>
      </c>
      <c r="AV30" s="208">
        <v>1</v>
      </c>
      <c r="AW30" s="209">
        <v>132430.14000000001</v>
      </c>
    </row>
    <row r="31" spans="1:49" ht="105.75" customHeight="1" x14ac:dyDescent="0.2">
      <c r="A31" s="203" t="s">
        <v>346</v>
      </c>
      <c r="B31" s="203" t="s">
        <v>168</v>
      </c>
      <c r="C31" s="204" t="s">
        <v>169</v>
      </c>
      <c r="D31" s="205">
        <v>284</v>
      </c>
      <c r="E31" s="204" t="s">
        <v>175</v>
      </c>
      <c r="F31" s="206"/>
      <c r="G31" s="207"/>
      <c r="H31" s="206"/>
      <c r="I31" s="207"/>
      <c r="J31" s="206"/>
      <c r="K31" s="207"/>
      <c r="L31" s="206"/>
      <c r="M31" s="207"/>
      <c r="N31" s="206">
        <v>1</v>
      </c>
      <c r="O31" s="207">
        <v>132430.14000000001</v>
      </c>
      <c r="P31" s="206"/>
      <c r="Q31" s="207"/>
      <c r="R31" s="206"/>
      <c r="S31" s="207"/>
      <c r="T31" s="206"/>
      <c r="U31" s="207"/>
      <c r="V31" s="206"/>
      <c r="W31" s="207"/>
      <c r="X31" s="206"/>
      <c r="Y31" s="207"/>
      <c r="Z31" s="206"/>
      <c r="AA31" s="207"/>
      <c r="AB31" s="206"/>
      <c r="AC31" s="207"/>
      <c r="AD31" s="206"/>
      <c r="AE31" s="207"/>
      <c r="AF31" s="206"/>
      <c r="AG31" s="207"/>
      <c r="AH31" s="206"/>
      <c r="AI31" s="207"/>
      <c r="AJ31" s="206"/>
      <c r="AK31" s="207"/>
      <c r="AL31" s="206"/>
      <c r="AM31" s="207"/>
      <c r="AN31" s="206"/>
      <c r="AO31" s="207"/>
      <c r="AP31" s="206"/>
      <c r="AQ31" s="207"/>
      <c r="AR31" s="208">
        <f t="shared" si="0"/>
        <v>1</v>
      </c>
      <c r="AS31" s="209">
        <f t="shared" si="0"/>
        <v>132430.14000000001</v>
      </c>
      <c r="AT31" s="208">
        <f t="shared" si="1"/>
        <v>0</v>
      </c>
      <c r="AU31" s="209">
        <f t="shared" si="1"/>
        <v>0</v>
      </c>
      <c r="AV31" s="208">
        <v>1</v>
      </c>
      <c r="AW31" s="209">
        <v>132430.14000000001</v>
      </c>
    </row>
    <row r="32" spans="1:49" ht="99" customHeight="1" x14ac:dyDescent="0.2">
      <c r="A32" s="203" t="s">
        <v>346</v>
      </c>
      <c r="B32" s="203" t="s">
        <v>168</v>
      </c>
      <c r="C32" s="204" t="s">
        <v>169</v>
      </c>
      <c r="D32" s="205">
        <v>301</v>
      </c>
      <c r="E32" s="204" t="s">
        <v>176</v>
      </c>
      <c r="F32" s="206"/>
      <c r="G32" s="207"/>
      <c r="H32" s="206"/>
      <c r="I32" s="207"/>
      <c r="J32" s="206"/>
      <c r="K32" s="207"/>
      <c r="L32" s="206"/>
      <c r="M32" s="207"/>
      <c r="N32" s="206">
        <v>2</v>
      </c>
      <c r="O32" s="207">
        <v>264860.28000000003</v>
      </c>
      <c r="P32" s="206"/>
      <c r="Q32" s="207"/>
      <c r="R32" s="206">
        <v>4</v>
      </c>
      <c r="S32" s="207">
        <v>529720.56000000006</v>
      </c>
      <c r="T32" s="206"/>
      <c r="U32" s="207"/>
      <c r="V32" s="206"/>
      <c r="W32" s="207"/>
      <c r="X32" s="206"/>
      <c r="Y32" s="207"/>
      <c r="Z32" s="206"/>
      <c r="AA32" s="207"/>
      <c r="AB32" s="206"/>
      <c r="AC32" s="207"/>
      <c r="AD32" s="206"/>
      <c r="AE32" s="207"/>
      <c r="AF32" s="206"/>
      <c r="AG32" s="207"/>
      <c r="AH32" s="206"/>
      <c r="AI32" s="207"/>
      <c r="AJ32" s="206"/>
      <c r="AK32" s="207"/>
      <c r="AL32" s="206"/>
      <c r="AM32" s="207"/>
      <c r="AN32" s="206"/>
      <c r="AO32" s="207"/>
      <c r="AP32" s="206"/>
      <c r="AQ32" s="207"/>
      <c r="AR32" s="208">
        <f t="shared" si="0"/>
        <v>6</v>
      </c>
      <c r="AS32" s="209">
        <f t="shared" si="0"/>
        <v>794580.84000000008</v>
      </c>
      <c r="AT32" s="208">
        <f t="shared" si="1"/>
        <v>0</v>
      </c>
      <c r="AU32" s="209">
        <f t="shared" si="1"/>
        <v>0</v>
      </c>
      <c r="AV32" s="208">
        <v>6</v>
      </c>
      <c r="AW32" s="209">
        <v>794580.84000000008</v>
      </c>
    </row>
    <row r="33" spans="1:49" ht="51" customHeight="1" x14ac:dyDescent="0.2">
      <c r="A33" s="203" t="s">
        <v>346</v>
      </c>
      <c r="B33" s="203" t="s">
        <v>168</v>
      </c>
      <c r="C33" s="204" t="s">
        <v>169</v>
      </c>
      <c r="D33" s="205">
        <v>323</v>
      </c>
      <c r="E33" s="204" t="s">
        <v>295</v>
      </c>
      <c r="F33" s="206"/>
      <c r="G33" s="207"/>
      <c r="H33" s="206"/>
      <c r="I33" s="207"/>
      <c r="J33" s="206"/>
      <c r="K33" s="207"/>
      <c r="L33" s="206"/>
      <c r="M33" s="207"/>
      <c r="N33" s="206">
        <v>2</v>
      </c>
      <c r="O33" s="207">
        <v>264860.28000000003</v>
      </c>
      <c r="P33" s="206"/>
      <c r="Q33" s="207"/>
      <c r="R33" s="206"/>
      <c r="S33" s="207"/>
      <c r="T33" s="206"/>
      <c r="U33" s="207"/>
      <c r="V33" s="206"/>
      <c r="W33" s="207"/>
      <c r="X33" s="206"/>
      <c r="Y33" s="207"/>
      <c r="Z33" s="206"/>
      <c r="AA33" s="207"/>
      <c r="AB33" s="206"/>
      <c r="AC33" s="207"/>
      <c r="AD33" s="206"/>
      <c r="AE33" s="207"/>
      <c r="AF33" s="206"/>
      <c r="AG33" s="207"/>
      <c r="AH33" s="206"/>
      <c r="AI33" s="207"/>
      <c r="AJ33" s="206"/>
      <c r="AK33" s="207"/>
      <c r="AL33" s="206"/>
      <c r="AM33" s="207"/>
      <c r="AN33" s="206"/>
      <c r="AO33" s="207"/>
      <c r="AP33" s="206"/>
      <c r="AQ33" s="207"/>
      <c r="AR33" s="208">
        <f t="shared" si="0"/>
        <v>2</v>
      </c>
      <c r="AS33" s="209">
        <f t="shared" si="0"/>
        <v>264860.28000000003</v>
      </c>
      <c r="AT33" s="208">
        <f t="shared" si="1"/>
        <v>0</v>
      </c>
      <c r="AU33" s="209">
        <f t="shared" si="1"/>
        <v>0</v>
      </c>
      <c r="AV33" s="208">
        <v>2</v>
      </c>
      <c r="AW33" s="209">
        <v>264860.28000000003</v>
      </c>
    </row>
    <row r="34" spans="1:49" ht="51" customHeight="1" x14ac:dyDescent="0.2">
      <c r="A34" s="203" t="s">
        <v>346</v>
      </c>
      <c r="B34" s="203" t="s">
        <v>168</v>
      </c>
      <c r="C34" s="204" t="s">
        <v>169</v>
      </c>
      <c r="D34" s="205">
        <v>324</v>
      </c>
      <c r="E34" s="204" t="s">
        <v>296</v>
      </c>
      <c r="F34" s="206"/>
      <c r="G34" s="207"/>
      <c r="H34" s="206"/>
      <c r="I34" s="207"/>
      <c r="J34" s="206"/>
      <c r="K34" s="207"/>
      <c r="L34" s="206"/>
      <c r="M34" s="207"/>
      <c r="N34" s="206">
        <v>1</v>
      </c>
      <c r="O34" s="207">
        <v>132430.14000000001</v>
      </c>
      <c r="P34" s="206"/>
      <c r="Q34" s="207"/>
      <c r="R34" s="206"/>
      <c r="S34" s="207"/>
      <c r="T34" s="206"/>
      <c r="U34" s="207"/>
      <c r="V34" s="206"/>
      <c r="W34" s="207"/>
      <c r="X34" s="206"/>
      <c r="Y34" s="207"/>
      <c r="Z34" s="206"/>
      <c r="AA34" s="207"/>
      <c r="AB34" s="206"/>
      <c r="AC34" s="207"/>
      <c r="AD34" s="206"/>
      <c r="AE34" s="207"/>
      <c r="AF34" s="206"/>
      <c r="AG34" s="207"/>
      <c r="AH34" s="206"/>
      <c r="AI34" s="207"/>
      <c r="AJ34" s="206"/>
      <c r="AK34" s="207"/>
      <c r="AL34" s="206"/>
      <c r="AM34" s="207"/>
      <c r="AN34" s="206"/>
      <c r="AO34" s="207"/>
      <c r="AP34" s="206"/>
      <c r="AQ34" s="207"/>
      <c r="AR34" s="208">
        <f t="shared" si="0"/>
        <v>1</v>
      </c>
      <c r="AS34" s="209">
        <f t="shared" si="0"/>
        <v>132430.14000000001</v>
      </c>
      <c r="AT34" s="208">
        <f t="shared" si="1"/>
        <v>0</v>
      </c>
      <c r="AU34" s="209">
        <f t="shared" si="1"/>
        <v>0</v>
      </c>
      <c r="AV34" s="208">
        <v>1</v>
      </c>
      <c r="AW34" s="209">
        <v>132430.14000000001</v>
      </c>
    </row>
    <row r="35" spans="1:49" ht="51" customHeight="1" x14ac:dyDescent="0.2">
      <c r="A35" s="203" t="s">
        <v>346</v>
      </c>
      <c r="B35" s="203" t="s">
        <v>168</v>
      </c>
      <c r="C35" s="204" t="s">
        <v>169</v>
      </c>
      <c r="D35" s="205">
        <v>326</v>
      </c>
      <c r="E35" s="204" t="s">
        <v>297</v>
      </c>
      <c r="F35" s="206"/>
      <c r="G35" s="207"/>
      <c r="H35" s="206"/>
      <c r="I35" s="207"/>
      <c r="J35" s="206"/>
      <c r="K35" s="207"/>
      <c r="L35" s="206"/>
      <c r="M35" s="207"/>
      <c r="N35" s="206">
        <v>3</v>
      </c>
      <c r="O35" s="207">
        <v>397290.42000000004</v>
      </c>
      <c r="P35" s="206"/>
      <c r="Q35" s="207"/>
      <c r="R35" s="206"/>
      <c r="S35" s="207"/>
      <c r="T35" s="206"/>
      <c r="U35" s="207"/>
      <c r="V35" s="206"/>
      <c r="W35" s="207"/>
      <c r="X35" s="206"/>
      <c r="Y35" s="207"/>
      <c r="Z35" s="206"/>
      <c r="AA35" s="207"/>
      <c r="AB35" s="206"/>
      <c r="AC35" s="207"/>
      <c r="AD35" s="206"/>
      <c r="AE35" s="207"/>
      <c r="AF35" s="206"/>
      <c r="AG35" s="207"/>
      <c r="AH35" s="206"/>
      <c r="AI35" s="207"/>
      <c r="AJ35" s="206"/>
      <c r="AK35" s="207"/>
      <c r="AL35" s="206"/>
      <c r="AM35" s="207"/>
      <c r="AN35" s="206"/>
      <c r="AO35" s="207"/>
      <c r="AP35" s="206"/>
      <c r="AQ35" s="207"/>
      <c r="AR35" s="208">
        <f t="shared" si="0"/>
        <v>3</v>
      </c>
      <c r="AS35" s="209">
        <f t="shared" si="0"/>
        <v>397290.42000000004</v>
      </c>
      <c r="AT35" s="208">
        <f t="shared" si="1"/>
        <v>0</v>
      </c>
      <c r="AU35" s="209">
        <f t="shared" si="1"/>
        <v>0</v>
      </c>
      <c r="AV35" s="208">
        <v>3</v>
      </c>
      <c r="AW35" s="209">
        <v>397290.42000000004</v>
      </c>
    </row>
    <row r="36" spans="1:49" ht="51" customHeight="1" x14ac:dyDescent="0.2">
      <c r="A36" s="203" t="s">
        <v>346</v>
      </c>
      <c r="B36" s="203" t="s">
        <v>168</v>
      </c>
      <c r="C36" s="204" t="s">
        <v>169</v>
      </c>
      <c r="D36" s="205">
        <v>331</v>
      </c>
      <c r="E36" s="204" t="s">
        <v>298</v>
      </c>
      <c r="F36" s="206"/>
      <c r="G36" s="207"/>
      <c r="H36" s="206"/>
      <c r="I36" s="207"/>
      <c r="J36" s="206"/>
      <c r="K36" s="207"/>
      <c r="L36" s="206"/>
      <c r="M36" s="207"/>
      <c r="N36" s="206">
        <v>2</v>
      </c>
      <c r="O36" s="207">
        <v>264860.28000000003</v>
      </c>
      <c r="P36" s="206"/>
      <c r="Q36" s="207"/>
      <c r="R36" s="206"/>
      <c r="S36" s="207"/>
      <c r="T36" s="206"/>
      <c r="U36" s="207"/>
      <c r="V36" s="206"/>
      <c r="W36" s="207"/>
      <c r="X36" s="206"/>
      <c r="Y36" s="207"/>
      <c r="Z36" s="206"/>
      <c r="AA36" s="207"/>
      <c r="AB36" s="206"/>
      <c r="AC36" s="207"/>
      <c r="AD36" s="206"/>
      <c r="AE36" s="207"/>
      <c r="AF36" s="206"/>
      <c r="AG36" s="207"/>
      <c r="AH36" s="206"/>
      <c r="AI36" s="207"/>
      <c r="AJ36" s="206"/>
      <c r="AK36" s="207"/>
      <c r="AL36" s="206"/>
      <c r="AM36" s="207"/>
      <c r="AN36" s="206"/>
      <c r="AO36" s="207"/>
      <c r="AP36" s="206"/>
      <c r="AQ36" s="207"/>
      <c r="AR36" s="208">
        <f t="shared" si="0"/>
        <v>2</v>
      </c>
      <c r="AS36" s="209">
        <f t="shared" si="0"/>
        <v>264860.28000000003</v>
      </c>
      <c r="AT36" s="208">
        <f t="shared" si="1"/>
        <v>0</v>
      </c>
      <c r="AU36" s="209">
        <f t="shared" si="1"/>
        <v>0</v>
      </c>
      <c r="AV36" s="208">
        <v>2</v>
      </c>
      <c r="AW36" s="209">
        <v>264860.28000000003</v>
      </c>
    </row>
    <row r="37" spans="1:49" ht="103.5" customHeight="1" x14ac:dyDescent="0.2">
      <c r="A37" s="203" t="s">
        <v>346</v>
      </c>
      <c r="B37" s="203" t="s">
        <v>168</v>
      </c>
      <c r="C37" s="204" t="s">
        <v>169</v>
      </c>
      <c r="D37" s="205">
        <v>336</v>
      </c>
      <c r="E37" s="204" t="s">
        <v>177</v>
      </c>
      <c r="F37" s="206"/>
      <c r="G37" s="207"/>
      <c r="H37" s="206"/>
      <c r="I37" s="207"/>
      <c r="J37" s="206"/>
      <c r="K37" s="207"/>
      <c r="L37" s="206"/>
      <c r="M37" s="207"/>
      <c r="N37" s="206">
        <v>2</v>
      </c>
      <c r="O37" s="207">
        <v>264860.28000000003</v>
      </c>
      <c r="P37" s="206"/>
      <c r="Q37" s="207"/>
      <c r="R37" s="206"/>
      <c r="S37" s="207"/>
      <c r="T37" s="206"/>
      <c r="U37" s="207"/>
      <c r="V37" s="206"/>
      <c r="W37" s="207"/>
      <c r="X37" s="206"/>
      <c r="Y37" s="207"/>
      <c r="Z37" s="206"/>
      <c r="AA37" s="207"/>
      <c r="AB37" s="206"/>
      <c r="AC37" s="207"/>
      <c r="AD37" s="206"/>
      <c r="AE37" s="207"/>
      <c r="AF37" s="206"/>
      <c r="AG37" s="207"/>
      <c r="AH37" s="206"/>
      <c r="AI37" s="207"/>
      <c r="AJ37" s="206"/>
      <c r="AK37" s="207"/>
      <c r="AL37" s="206"/>
      <c r="AM37" s="207"/>
      <c r="AN37" s="206"/>
      <c r="AO37" s="207"/>
      <c r="AP37" s="206"/>
      <c r="AQ37" s="207"/>
      <c r="AR37" s="208">
        <f t="shared" si="0"/>
        <v>2</v>
      </c>
      <c r="AS37" s="209">
        <f t="shared" si="0"/>
        <v>264860.28000000003</v>
      </c>
      <c r="AT37" s="208">
        <f t="shared" si="1"/>
        <v>0</v>
      </c>
      <c r="AU37" s="209">
        <f t="shared" si="1"/>
        <v>0</v>
      </c>
      <c r="AV37" s="208">
        <v>2</v>
      </c>
      <c r="AW37" s="209">
        <v>264860.28000000003</v>
      </c>
    </row>
    <row r="38" spans="1:49" ht="104.25" customHeight="1" x14ac:dyDescent="0.2">
      <c r="A38" s="203" t="s">
        <v>346</v>
      </c>
      <c r="B38" s="203" t="s">
        <v>168</v>
      </c>
      <c r="C38" s="204" t="s">
        <v>169</v>
      </c>
      <c r="D38" s="205">
        <v>338</v>
      </c>
      <c r="E38" s="204" t="s">
        <v>178</v>
      </c>
      <c r="F38" s="206"/>
      <c r="G38" s="207"/>
      <c r="H38" s="206"/>
      <c r="I38" s="207"/>
      <c r="J38" s="206"/>
      <c r="K38" s="207"/>
      <c r="L38" s="206"/>
      <c r="M38" s="207"/>
      <c r="N38" s="206">
        <v>6</v>
      </c>
      <c r="O38" s="207">
        <v>794580.84000000008</v>
      </c>
      <c r="P38" s="206"/>
      <c r="Q38" s="207"/>
      <c r="R38" s="206"/>
      <c r="S38" s="207"/>
      <c r="T38" s="206"/>
      <c r="U38" s="207"/>
      <c r="V38" s="206"/>
      <c r="W38" s="207"/>
      <c r="X38" s="206"/>
      <c r="Y38" s="207"/>
      <c r="Z38" s="206"/>
      <c r="AA38" s="207"/>
      <c r="AB38" s="206"/>
      <c r="AC38" s="207"/>
      <c r="AD38" s="206"/>
      <c r="AE38" s="207"/>
      <c r="AF38" s="206"/>
      <c r="AG38" s="207"/>
      <c r="AH38" s="206"/>
      <c r="AI38" s="207"/>
      <c r="AJ38" s="206"/>
      <c r="AK38" s="207"/>
      <c r="AL38" s="206"/>
      <c r="AM38" s="207"/>
      <c r="AN38" s="206"/>
      <c r="AO38" s="207"/>
      <c r="AP38" s="206"/>
      <c r="AQ38" s="207"/>
      <c r="AR38" s="208">
        <f t="shared" si="0"/>
        <v>6</v>
      </c>
      <c r="AS38" s="209">
        <f t="shared" si="0"/>
        <v>794580.84000000008</v>
      </c>
      <c r="AT38" s="208">
        <f t="shared" si="1"/>
        <v>0</v>
      </c>
      <c r="AU38" s="209">
        <f t="shared" si="1"/>
        <v>0</v>
      </c>
      <c r="AV38" s="208">
        <v>6</v>
      </c>
      <c r="AW38" s="209">
        <v>794580.84000000008</v>
      </c>
    </row>
    <row r="39" spans="1:49" ht="118.5" customHeight="1" x14ac:dyDescent="0.2">
      <c r="A39" s="203" t="s">
        <v>347</v>
      </c>
      <c r="B39" s="203" t="s">
        <v>179</v>
      </c>
      <c r="C39" s="204" t="s">
        <v>180</v>
      </c>
      <c r="D39" s="205">
        <v>356</v>
      </c>
      <c r="E39" s="204" t="s">
        <v>181</v>
      </c>
      <c r="F39" s="206">
        <v>16</v>
      </c>
      <c r="G39" s="207">
        <v>2225244.3199999998</v>
      </c>
      <c r="H39" s="206"/>
      <c r="I39" s="207"/>
      <c r="J39" s="206"/>
      <c r="K39" s="207"/>
      <c r="L39" s="206"/>
      <c r="M39" s="207"/>
      <c r="N39" s="206"/>
      <c r="O39" s="207"/>
      <c r="P39" s="206"/>
      <c r="Q39" s="207"/>
      <c r="R39" s="206">
        <v>11</v>
      </c>
      <c r="S39" s="207">
        <v>1529855.47</v>
      </c>
      <c r="T39" s="206"/>
      <c r="U39" s="207"/>
      <c r="V39" s="206"/>
      <c r="W39" s="207"/>
      <c r="X39" s="206"/>
      <c r="Y39" s="207"/>
      <c r="Z39" s="206"/>
      <c r="AA39" s="207"/>
      <c r="AB39" s="206"/>
      <c r="AC39" s="207"/>
      <c r="AD39" s="206"/>
      <c r="AE39" s="207"/>
      <c r="AF39" s="206"/>
      <c r="AG39" s="207"/>
      <c r="AH39" s="206"/>
      <c r="AI39" s="207"/>
      <c r="AJ39" s="206"/>
      <c r="AK39" s="207"/>
      <c r="AL39" s="206"/>
      <c r="AM39" s="207"/>
      <c r="AN39" s="206"/>
      <c r="AO39" s="207"/>
      <c r="AP39" s="206"/>
      <c r="AQ39" s="207"/>
      <c r="AR39" s="208">
        <f t="shared" si="0"/>
        <v>27</v>
      </c>
      <c r="AS39" s="209">
        <f t="shared" si="0"/>
        <v>3755099.79</v>
      </c>
      <c r="AT39" s="208">
        <f t="shared" si="1"/>
        <v>0</v>
      </c>
      <c r="AU39" s="209">
        <f t="shared" si="1"/>
        <v>0</v>
      </c>
      <c r="AV39" s="208">
        <v>27</v>
      </c>
      <c r="AW39" s="209">
        <v>3755099.79</v>
      </c>
    </row>
    <row r="40" spans="1:49" ht="88.5" customHeight="1" x14ac:dyDescent="0.2">
      <c r="A40" s="203" t="s">
        <v>348</v>
      </c>
      <c r="B40" s="203" t="s">
        <v>182</v>
      </c>
      <c r="C40" s="204" t="s">
        <v>183</v>
      </c>
      <c r="D40" s="205">
        <v>357</v>
      </c>
      <c r="E40" s="204" t="s">
        <v>184</v>
      </c>
      <c r="F40" s="206"/>
      <c r="G40" s="207"/>
      <c r="H40" s="206"/>
      <c r="I40" s="207"/>
      <c r="J40" s="206"/>
      <c r="K40" s="207"/>
      <c r="L40" s="206"/>
      <c r="M40" s="207"/>
      <c r="N40" s="206"/>
      <c r="O40" s="207"/>
      <c r="P40" s="206"/>
      <c r="Q40" s="207"/>
      <c r="R40" s="206">
        <v>2</v>
      </c>
      <c r="S40" s="207">
        <v>237040.72</v>
      </c>
      <c r="T40" s="206"/>
      <c r="U40" s="207"/>
      <c r="V40" s="206"/>
      <c r="W40" s="207"/>
      <c r="X40" s="206"/>
      <c r="Y40" s="207"/>
      <c r="Z40" s="206">
        <v>39</v>
      </c>
      <c r="AA40" s="207">
        <v>4622294.04</v>
      </c>
      <c r="AB40" s="206">
        <v>6</v>
      </c>
      <c r="AC40" s="207">
        <v>711122.16</v>
      </c>
      <c r="AD40" s="206"/>
      <c r="AE40" s="207"/>
      <c r="AF40" s="206"/>
      <c r="AG40" s="207"/>
      <c r="AH40" s="206"/>
      <c r="AI40" s="207"/>
      <c r="AJ40" s="206"/>
      <c r="AK40" s="207"/>
      <c r="AL40" s="206"/>
      <c r="AM40" s="207"/>
      <c r="AN40" s="206"/>
      <c r="AO40" s="207"/>
      <c r="AP40" s="206"/>
      <c r="AQ40" s="207"/>
      <c r="AR40" s="208">
        <f t="shared" si="0"/>
        <v>41</v>
      </c>
      <c r="AS40" s="209">
        <f t="shared" si="0"/>
        <v>4859334.76</v>
      </c>
      <c r="AT40" s="208">
        <f t="shared" si="1"/>
        <v>6</v>
      </c>
      <c r="AU40" s="209">
        <f t="shared" si="1"/>
        <v>711122.16</v>
      </c>
      <c r="AV40" s="208">
        <v>47</v>
      </c>
      <c r="AW40" s="209">
        <v>5570456.9199999999</v>
      </c>
    </row>
    <row r="41" spans="1:49" ht="88.5" customHeight="1" x14ac:dyDescent="0.2">
      <c r="A41" s="203" t="s">
        <v>348</v>
      </c>
      <c r="B41" s="203" t="s">
        <v>182</v>
      </c>
      <c r="C41" s="204" t="s">
        <v>183</v>
      </c>
      <c r="D41" s="205">
        <v>359</v>
      </c>
      <c r="E41" s="204" t="s">
        <v>299</v>
      </c>
      <c r="F41" s="206"/>
      <c r="G41" s="207"/>
      <c r="H41" s="206"/>
      <c r="I41" s="207"/>
      <c r="J41" s="206"/>
      <c r="K41" s="207"/>
      <c r="L41" s="206"/>
      <c r="M41" s="207"/>
      <c r="N41" s="206"/>
      <c r="O41" s="207"/>
      <c r="P41" s="206"/>
      <c r="Q41" s="207"/>
      <c r="R41" s="206"/>
      <c r="S41" s="207"/>
      <c r="T41" s="206"/>
      <c r="U41" s="207"/>
      <c r="V41" s="206"/>
      <c r="W41" s="207"/>
      <c r="X41" s="206"/>
      <c r="Y41" s="207"/>
      <c r="Z41" s="206">
        <v>4</v>
      </c>
      <c r="AA41" s="207">
        <v>474081.44</v>
      </c>
      <c r="AB41" s="206"/>
      <c r="AC41" s="207"/>
      <c r="AD41" s="206"/>
      <c r="AE41" s="207"/>
      <c r="AF41" s="206"/>
      <c r="AG41" s="207"/>
      <c r="AH41" s="206"/>
      <c r="AI41" s="207"/>
      <c r="AJ41" s="206"/>
      <c r="AK41" s="207"/>
      <c r="AL41" s="206"/>
      <c r="AM41" s="207"/>
      <c r="AN41" s="206"/>
      <c r="AO41" s="207"/>
      <c r="AP41" s="206"/>
      <c r="AQ41" s="207"/>
      <c r="AR41" s="208">
        <f t="shared" si="0"/>
        <v>4</v>
      </c>
      <c r="AS41" s="209">
        <f t="shared" si="0"/>
        <v>474081.44</v>
      </c>
      <c r="AT41" s="208">
        <f t="shared" si="1"/>
        <v>0</v>
      </c>
      <c r="AU41" s="209">
        <f t="shared" si="1"/>
        <v>0</v>
      </c>
      <c r="AV41" s="208">
        <v>4</v>
      </c>
      <c r="AW41" s="209">
        <v>474081.44</v>
      </c>
    </row>
    <row r="42" spans="1:49" ht="57.75" customHeight="1" x14ac:dyDescent="0.2">
      <c r="A42" s="203" t="s">
        <v>349</v>
      </c>
      <c r="B42" s="203" t="s">
        <v>185</v>
      </c>
      <c r="C42" s="204" t="s">
        <v>186</v>
      </c>
      <c r="D42" s="205">
        <v>367</v>
      </c>
      <c r="E42" s="204" t="s">
        <v>187</v>
      </c>
      <c r="F42" s="206"/>
      <c r="G42" s="207"/>
      <c r="H42" s="206"/>
      <c r="I42" s="207"/>
      <c r="J42" s="206"/>
      <c r="K42" s="207"/>
      <c r="L42" s="206"/>
      <c r="M42" s="207"/>
      <c r="N42" s="206"/>
      <c r="O42" s="207"/>
      <c r="P42" s="206"/>
      <c r="Q42" s="207"/>
      <c r="R42" s="206">
        <v>9</v>
      </c>
      <c r="S42" s="207">
        <v>638852.76</v>
      </c>
      <c r="T42" s="206">
        <v>2</v>
      </c>
      <c r="U42" s="207">
        <v>141967.28</v>
      </c>
      <c r="V42" s="206"/>
      <c r="W42" s="207"/>
      <c r="X42" s="206"/>
      <c r="Y42" s="207"/>
      <c r="Z42" s="206">
        <v>1</v>
      </c>
      <c r="AA42" s="207">
        <v>70983.64</v>
      </c>
      <c r="AB42" s="206"/>
      <c r="AC42" s="207"/>
      <c r="AD42" s="206"/>
      <c r="AE42" s="207"/>
      <c r="AF42" s="206"/>
      <c r="AG42" s="207"/>
      <c r="AH42" s="206"/>
      <c r="AI42" s="207"/>
      <c r="AJ42" s="206"/>
      <c r="AK42" s="207"/>
      <c r="AL42" s="206"/>
      <c r="AM42" s="207"/>
      <c r="AN42" s="206"/>
      <c r="AO42" s="207"/>
      <c r="AP42" s="206"/>
      <c r="AQ42" s="207"/>
      <c r="AR42" s="208">
        <f t="shared" si="0"/>
        <v>10</v>
      </c>
      <c r="AS42" s="209">
        <f t="shared" si="0"/>
        <v>709836.4</v>
      </c>
      <c r="AT42" s="208">
        <f t="shared" si="1"/>
        <v>2</v>
      </c>
      <c r="AU42" s="209">
        <f t="shared" si="1"/>
        <v>141967.28</v>
      </c>
      <c r="AV42" s="208">
        <v>12</v>
      </c>
      <c r="AW42" s="209">
        <v>851803.68</v>
      </c>
    </row>
    <row r="43" spans="1:49" ht="42" customHeight="1" x14ac:dyDescent="0.2">
      <c r="A43" s="203" t="s">
        <v>349</v>
      </c>
      <c r="B43" s="203" t="s">
        <v>188</v>
      </c>
      <c r="C43" s="204" t="s">
        <v>189</v>
      </c>
      <c r="D43" s="205">
        <v>368</v>
      </c>
      <c r="E43" s="204" t="s">
        <v>190</v>
      </c>
      <c r="F43" s="206"/>
      <c r="G43" s="207"/>
      <c r="H43" s="206"/>
      <c r="I43" s="207"/>
      <c r="J43" s="206"/>
      <c r="K43" s="207"/>
      <c r="L43" s="206"/>
      <c r="M43" s="207"/>
      <c r="N43" s="206"/>
      <c r="O43" s="207"/>
      <c r="P43" s="206"/>
      <c r="Q43" s="207"/>
      <c r="R43" s="206">
        <v>8</v>
      </c>
      <c r="S43" s="207">
        <v>567869.12</v>
      </c>
      <c r="T43" s="206"/>
      <c r="U43" s="207"/>
      <c r="V43" s="206"/>
      <c r="W43" s="207"/>
      <c r="X43" s="206"/>
      <c r="Y43" s="207"/>
      <c r="Z43" s="206">
        <v>1</v>
      </c>
      <c r="AA43" s="207">
        <v>70983.64</v>
      </c>
      <c r="AB43" s="206">
        <v>2</v>
      </c>
      <c r="AC43" s="207">
        <v>141967.28</v>
      </c>
      <c r="AD43" s="206"/>
      <c r="AE43" s="207"/>
      <c r="AF43" s="206"/>
      <c r="AG43" s="207"/>
      <c r="AH43" s="206">
        <v>3</v>
      </c>
      <c r="AI43" s="207">
        <v>212950.91999999998</v>
      </c>
      <c r="AJ43" s="206"/>
      <c r="AK43" s="207"/>
      <c r="AL43" s="206"/>
      <c r="AM43" s="207"/>
      <c r="AN43" s="206"/>
      <c r="AO43" s="207"/>
      <c r="AP43" s="206"/>
      <c r="AQ43" s="207"/>
      <c r="AR43" s="208">
        <f t="shared" si="0"/>
        <v>12</v>
      </c>
      <c r="AS43" s="209">
        <f t="shared" si="0"/>
        <v>851803.67999999993</v>
      </c>
      <c r="AT43" s="208">
        <f t="shared" si="1"/>
        <v>2</v>
      </c>
      <c r="AU43" s="209">
        <f t="shared" si="1"/>
        <v>141967.28</v>
      </c>
      <c r="AV43" s="208">
        <v>14</v>
      </c>
      <c r="AW43" s="209">
        <v>993770.96</v>
      </c>
    </row>
    <row r="44" spans="1:49" ht="68.25" customHeight="1" x14ac:dyDescent="0.2">
      <c r="A44" s="203" t="s">
        <v>349</v>
      </c>
      <c r="B44" s="203" t="s">
        <v>188</v>
      </c>
      <c r="C44" s="204" t="s">
        <v>189</v>
      </c>
      <c r="D44" s="205">
        <v>369</v>
      </c>
      <c r="E44" s="204" t="s">
        <v>191</v>
      </c>
      <c r="F44" s="206"/>
      <c r="G44" s="207"/>
      <c r="H44" s="206"/>
      <c r="I44" s="207"/>
      <c r="J44" s="206"/>
      <c r="K44" s="207"/>
      <c r="L44" s="206"/>
      <c r="M44" s="207"/>
      <c r="N44" s="206"/>
      <c r="O44" s="207"/>
      <c r="P44" s="206"/>
      <c r="Q44" s="207"/>
      <c r="R44" s="206"/>
      <c r="S44" s="207"/>
      <c r="T44" s="206"/>
      <c r="U44" s="207"/>
      <c r="V44" s="206"/>
      <c r="W44" s="207"/>
      <c r="X44" s="206"/>
      <c r="Y44" s="207"/>
      <c r="Z44" s="206">
        <v>4</v>
      </c>
      <c r="AA44" s="207">
        <v>283934.56</v>
      </c>
      <c r="AB44" s="206">
        <v>1</v>
      </c>
      <c r="AC44" s="207">
        <v>70983.64</v>
      </c>
      <c r="AD44" s="206"/>
      <c r="AE44" s="207"/>
      <c r="AF44" s="206"/>
      <c r="AG44" s="207"/>
      <c r="AH44" s="206"/>
      <c r="AI44" s="207"/>
      <c r="AJ44" s="206"/>
      <c r="AK44" s="207"/>
      <c r="AL44" s="206"/>
      <c r="AM44" s="207"/>
      <c r="AN44" s="206"/>
      <c r="AO44" s="207"/>
      <c r="AP44" s="206"/>
      <c r="AQ44" s="207"/>
      <c r="AR44" s="208">
        <f t="shared" si="0"/>
        <v>4</v>
      </c>
      <c r="AS44" s="209">
        <f t="shared" si="0"/>
        <v>283934.56</v>
      </c>
      <c r="AT44" s="208">
        <f t="shared" si="1"/>
        <v>1</v>
      </c>
      <c r="AU44" s="209">
        <f t="shared" si="1"/>
        <v>70983.64</v>
      </c>
      <c r="AV44" s="208">
        <v>5</v>
      </c>
      <c r="AW44" s="209">
        <v>354918.2</v>
      </c>
    </row>
    <row r="45" spans="1:49" ht="78.75" customHeight="1" x14ac:dyDescent="0.2">
      <c r="A45" s="203" t="s">
        <v>349</v>
      </c>
      <c r="B45" s="203" t="s">
        <v>192</v>
      </c>
      <c r="C45" s="204" t="s">
        <v>193</v>
      </c>
      <c r="D45" s="205">
        <v>372</v>
      </c>
      <c r="E45" s="204" t="s">
        <v>194</v>
      </c>
      <c r="F45" s="206"/>
      <c r="G45" s="207"/>
      <c r="H45" s="206"/>
      <c r="I45" s="207"/>
      <c r="J45" s="206"/>
      <c r="K45" s="207"/>
      <c r="L45" s="206"/>
      <c r="M45" s="207"/>
      <c r="N45" s="206"/>
      <c r="O45" s="207"/>
      <c r="P45" s="206"/>
      <c r="Q45" s="207"/>
      <c r="R45" s="206">
        <v>1</v>
      </c>
      <c r="S45" s="207">
        <v>70983.64</v>
      </c>
      <c r="T45" s="206"/>
      <c r="U45" s="207"/>
      <c r="V45" s="206"/>
      <c r="W45" s="207"/>
      <c r="X45" s="206"/>
      <c r="Y45" s="207"/>
      <c r="Z45" s="206">
        <v>1</v>
      </c>
      <c r="AA45" s="207">
        <v>70983.64</v>
      </c>
      <c r="AB45" s="206">
        <v>1</v>
      </c>
      <c r="AC45" s="207">
        <v>70983.64</v>
      </c>
      <c r="AD45" s="206"/>
      <c r="AE45" s="207"/>
      <c r="AF45" s="206"/>
      <c r="AG45" s="207"/>
      <c r="AH45" s="206">
        <v>1</v>
      </c>
      <c r="AI45" s="207">
        <v>70983.64</v>
      </c>
      <c r="AJ45" s="206"/>
      <c r="AK45" s="207"/>
      <c r="AL45" s="206"/>
      <c r="AM45" s="207"/>
      <c r="AN45" s="206"/>
      <c r="AO45" s="207"/>
      <c r="AP45" s="206"/>
      <c r="AQ45" s="207"/>
      <c r="AR45" s="208">
        <f t="shared" si="0"/>
        <v>3</v>
      </c>
      <c r="AS45" s="209">
        <f t="shared" si="0"/>
        <v>212950.91999999998</v>
      </c>
      <c r="AT45" s="208">
        <f t="shared" si="1"/>
        <v>1</v>
      </c>
      <c r="AU45" s="209">
        <f t="shared" si="1"/>
        <v>70983.64</v>
      </c>
      <c r="AV45" s="208">
        <v>4</v>
      </c>
      <c r="AW45" s="209">
        <v>283934.56</v>
      </c>
    </row>
    <row r="46" spans="1:49" ht="49.5" customHeight="1" x14ac:dyDescent="0.2">
      <c r="A46" s="203" t="s">
        <v>350</v>
      </c>
      <c r="B46" s="203" t="s">
        <v>195</v>
      </c>
      <c r="C46" s="204" t="s">
        <v>196</v>
      </c>
      <c r="D46" s="205">
        <v>378</v>
      </c>
      <c r="E46" s="204" t="s">
        <v>197</v>
      </c>
      <c r="F46" s="206"/>
      <c r="G46" s="207"/>
      <c r="H46" s="206"/>
      <c r="I46" s="207"/>
      <c r="J46" s="206"/>
      <c r="K46" s="207"/>
      <c r="L46" s="206"/>
      <c r="M46" s="207"/>
      <c r="N46" s="206"/>
      <c r="O46" s="207"/>
      <c r="P46" s="206"/>
      <c r="Q46" s="207"/>
      <c r="R46" s="206"/>
      <c r="S46" s="207"/>
      <c r="T46" s="206"/>
      <c r="U46" s="207"/>
      <c r="V46" s="206"/>
      <c r="W46" s="207"/>
      <c r="X46" s="206"/>
      <c r="Y46" s="207"/>
      <c r="Z46" s="206"/>
      <c r="AA46" s="207"/>
      <c r="AB46" s="206"/>
      <c r="AC46" s="207"/>
      <c r="AD46" s="206">
        <v>2</v>
      </c>
      <c r="AE46" s="207">
        <v>148058.26</v>
      </c>
      <c r="AF46" s="206">
        <v>2</v>
      </c>
      <c r="AG46" s="207">
        <v>148058.26</v>
      </c>
      <c r="AH46" s="206"/>
      <c r="AI46" s="207"/>
      <c r="AJ46" s="206"/>
      <c r="AK46" s="207"/>
      <c r="AL46" s="206"/>
      <c r="AM46" s="207"/>
      <c r="AN46" s="206"/>
      <c r="AO46" s="207"/>
      <c r="AP46" s="206"/>
      <c r="AQ46" s="207"/>
      <c r="AR46" s="208">
        <f t="shared" si="0"/>
        <v>2</v>
      </c>
      <c r="AS46" s="209">
        <f t="shared" si="0"/>
        <v>148058.26</v>
      </c>
      <c r="AT46" s="208">
        <f t="shared" si="1"/>
        <v>2</v>
      </c>
      <c r="AU46" s="209">
        <f t="shared" si="1"/>
        <v>148058.26</v>
      </c>
      <c r="AV46" s="208">
        <v>4</v>
      </c>
      <c r="AW46" s="209">
        <v>296116.52</v>
      </c>
    </row>
    <row r="47" spans="1:49" ht="57" customHeight="1" x14ac:dyDescent="0.2">
      <c r="A47" s="203" t="s">
        <v>350</v>
      </c>
      <c r="B47" s="203" t="s">
        <v>195</v>
      </c>
      <c r="C47" s="204" t="s">
        <v>196</v>
      </c>
      <c r="D47" s="205">
        <v>379</v>
      </c>
      <c r="E47" s="204" t="s">
        <v>198</v>
      </c>
      <c r="F47" s="206"/>
      <c r="G47" s="207"/>
      <c r="H47" s="206"/>
      <c r="I47" s="207"/>
      <c r="J47" s="206"/>
      <c r="K47" s="207"/>
      <c r="L47" s="206"/>
      <c r="M47" s="207"/>
      <c r="N47" s="206"/>
      <c r="O47" s="207"/>
      <c r="P47" s="206"/>
      <c r="Q47" s="207"/>
      <c r="R47" s="206"/>
      <c r="S47" s="207"/>
      <c r="T47" s="206"/>
      <c r="U47" s="207"/>
      <c r="V47" s="206"/>
      <c r="W47" s="207"/>
      <c r="X47" s="206"/>
      <c r="Y47" s="207"/>
      <c r="Z47" s="206"/>
      <c r="AA47" s="207"/>
      <c r="AB47" s="206"/>
      <c r="AC47" s="207"/>
      <c r="AD47" s="206">
        <v>171</v>
      </c>
      <c r="AE47" s="207">
        <v>12658981.229999993</v>
      </c>
      <c r="AF47" s="206">
        <v>100</v>
      </c>
      <c r="AG47" s="207">
        <v>7402912.9999999981</v>
      </c>
      <c r="AH47" s="206"/>
      <c r="AI47" s="207"/>
      <c r="AJ47" s="206"/>
      <c r="AK47" s="207"/>
      <c r="AL47" s="206"/>
      <c r="AM47" s="207"/>
      <c r="AN47" s="206"/>
      <c r="AO47" s="207"/>
      <c r="AP47" s="206"/>
      <c r="AQ47" s="207"/>
      <c r="AR47" s="208">
        <f t="shared" si="0"/>
        <v>171</v>
      </c>
      <c r="AS47" s="209">
        <f t="shared" si="0"/>
        <v>12658981.229999993</v>
      </c>
      <c r="AT47" s="208">
        <f t="shared" si="1"/>
        <v>100</v>
      </c>
      <c r="AU47" s="209">
        <f t="shared" si="1"/>
        <v>7402912.9999999981</v>
      </c>
      <c r="AV47" s="208">
        <v>271</v>
      </c>
      <c r="AW47" s="209">
        <v>20061894.229999989</v>
      </c>
    </row>
    <row r="48" spans="1:49" ht="57.75" customHeight="1" x14ac:dyDescent="0.2">
      <c r="A48" s="203" t="s">
        <v>350</v>
      </c>
      <c r="B48" s="203" t="s">
        <v>195</v>
      </c>
      <c r="C48" s="204" t="s">
        <v>196</v>
      </c>
      <c r="D48" s="205">
        <v>380</v>
      </c>
      <c r="E48" s="204" t="s">
        <v>199</v>
      </c>
      <c r="F48" s="206"/>
      <c r="G48" s="207"/>
      <c r="H48" s="206"/>
      <c r="I48" s="207"/>
      <c r="J48" s="206"/>
      <c r="K48" s="207"/>
      <c r="L48" s="206"/>
      <c r="M48" s="207"/>
      <c r="N48" s="206"/>
      <c r="O48" s="207"/>
      <c r="P48" s="206"/>
      <c r="Q48" s="207"/>
      <c r="R48" s="206"/>
      <c r="S48" s="207"/>
      <c r="T48" s="206"/>
      <c r="U48" s="207"/>
      <c r="V48" s="206"/>
      <c r="W48" s="207"/>
      <c r="X48" s="206"/>
      <c r="Y48" s="207"/>
      <c r="Z48" s="206"/>
      <c r="AA48" s="207"/>
      <c r="AB48" s="206"/>
      <c r="AC48" s="207"/>
      <c r="AD48" s="206">
        <v>20</v>
      </c>
      <c r="AE48" s="207">
        <v>1480582.6</v>
      </c>
      <c r="AF48" s="206">
        <v>10</v>
      </c>
      <c r="AG48" s="207">
        <v>740291.3</v>
      </c>
      <c r="AH48" s="206"/>
      <c r="AI48" s="207"/>
      <c r="AJ48" s="206"/>
      <c r="AK48" s="207"/>
      <c r="AL48" s="206"/>
      <c r="AM48" s="207"/>
      <c r="AN48" s="206"/>
      <c r="AO48" s="207"/>
      <c r="AP48" s="206"/>
      <c r="AQ48" s="207"/>
      <c r="AR48" s="208">
        <f t="shared" si="0"/>
        <v>20</v>
      </c>
      <c r="AS48" s="209">
        <f t="shared" si="0"/>
        <v>1480582.6</v>
      </c>
      <c r="AT48" s="208">
        <f t="shared" si="1"/>
        <v>10</v>
      </c>
      <c r="AU48" s="209">
        <f t="shared" si="1"/>
        <v>740291.3</v>
      </c>
      <c r="AV48" s="208">
        <v>30</v>
      </c>
      <c r="AW48" s="209">
        <v>2220873.9000000004</v>
      </c>
    </row>
    <row r="49" spans="1:49" ht="52.5" customHeight="1" x14ac:dyDescent="0.2">
      <c r="A49" s="203" t="s">
        <v>350</v>
      </c>
      <c r="B49" s="203" t="s">
        <v>195</v>
      </c>
      <c r="C49" s="204" t="s">
        <v>196</v>
      </c>
      <c r="D49" s="205">
        <v>381</v>
      </c>
      <c r="E49" s="204" t="s">
        <v>200</v>
      </c>
      <c r="F49" s="206"/>
      <c r="G49" s="207"/>
      <c r="H49" s="206"/>
      <c r="I49" s="207"/>
      <c r="J49" s="206"/>
      <c r="K49" s="207"/>
      <c r="L49" s="206"/>
      <c r="M49" s="207"/>
      <c r="N49" s="206"/>
      <c r="O49" s="207"/>
      <c r="P49" s="206"/>
      <c r="Q49" s="207"/>
      <c r="R49" s="206"/>
      <c r="S49" s="207"/>
      <c r="T49" s="206"/>
      <c r="U49" s="207"/>
      <c r="V49" s="206"/>
      <c r="W49" s="207"/>
      <c r="X49" s="206"/>
      <c r="Y49" s="207"/>
      <c r="Z49" s="206"/>
      <c r="AA49" s="207"/>
      <c r="AB49" s="206"/>
      <c r="AC49" s="207"/>
      <c r="AD49" s="206">
        <v>54</v>
      </c>
      <c r="AE49" s="207">
        <v>3997573.0199999991</v>
      </c>
      <c r="AF49" s="206">
        <v>27</v>
      </c>
      <c r="AG49" s="207">
        <v>1998786.5100000002</v>
      </c>
      <c r="AH49" s="206"/>
      <c r="AI49" s="207"/>
      <c r="AJ49" s="206"/>
      <c r="AK49" s="207"/>
      <c r="AL49" s="206"/>
      <c r="AM49" s="207"/>
      <c r="AN49" s="206"/>
      <c r="AO49" s="207"/>
      <c r="AP49" s="206"/>
      <c r="AQ49" s="207"/>
      <c r="AR49" s="208">
        <f t="shared" si="0"/>
        <v>54</v>
      </c>
      <c r="AS49" s="209">
        <f t="shared" si="0"/>
        <v>3997573.0199999991</v>
      </c>
      <c r="AT49" s="208">
        <f t="shared" si="1"/>
        <v>27</v>
      </c>
      <c r="AU49" s="209">
        <f t="shared" si="1"/>
        <v>1998786.5100000002</v>
      </c>
      <c r="AV49" s="208">
        <v>81</v>
      </c>
      <c r="AW49" s="209">
        <v>5996359.5299999993</v>
      </c>
    </row>
    <row r="50" spans="1:49" ht="49.5" customHeight="1" x14ac:dyDescent="0.2">
      <c r="A50" s="203" t="s">
        <v>350</v>
      </c>
      <c r="B50" s="203" t="s">
        <v>201</v>
      </c>
      <c r="C50" s="204" t="s">
        <v>202</v>
      </c>
      <c r="D50" s="205">
        <v>391</v>
      </c>
      <c r="E50" s="204" t="s">
        <v>203</v>
      </c>
      <c r="F50" s="206"/>
      <c r="G50" s="207"/>
      <c r="H50" s="206"/>
      <c r="I50" s="207"/>
      <c r="J50" s="206"/>
      <c r="K50" s="207"/>
      <c r="L50" s="206"/>
      <c r="M50" s="207"/>
      <c r="N50" s="206"/>
      <c r="O50" s="207"/>
      <c r="P50" s="206"/>
      <c r="Q50" s="207"/>
      <c r="R50" s="206"/>
      <c r="S50" s="207"/>
      <c r="T50" s="206"/>
      <c r="U50" s="207"/>
      <c r="V50" s="206"/>
      <c r="W50" s="207"/>
      <c r="X50" s="206"/>
      <c r="Y50" s="207"/>
      <c r="Z50" s="206"/>
      <c r="AA50" s="207"/>
      <c r="AB50" s="206"/>
      <c r="AC50" s="207"/>
      <c r="AD50" s="206">
        <v>8</v>
      </c>
      <c r="AE50" s="207">
        <v>592233.04</v>
      </c>
      <c r="AF50" s="206">
        <v>2</v>
      </c>
      <c r="AG50" s="207">
        <v>148058.26</v>
      </c>
      <c r="AH50" s="206"/>
      <c r="AI50" s="207"/>
      <c r="AJ50" s="206"/>
      <c r="AK50" s="207"/>
      <c r="AL50" s="206"/>
      <c r="AM50" s="207"/>
      <c r="AN50" s="206"/>
      <c r="AO50" s="207"/>
      <c r="AP50" s="206"/>
      <c r="AQ50" s="207"/>
      <c r="AR50" s="208">
        <f t="shared" si="0"/>
        <v>8</v>
      </c>
      <c r="AS50" s="209">
        <f t="shared" si="0"/>
        <v>592233.04</v>
      </c>
      <c r="AT50" s="208">
        <f t="shared" si="1"/>
        <v>2</v>
      </c>
      <c r="AU50" s="209">
        <f t="shared" si="1"/>
        <v>148058.26</v>
      </c>
      <c r="AV50" s="208">
        <v>10</v>
      </c>
      <c r="AW50" s="209">
        <v>740291.3</v>
      </c>
    </row>
    <row r="51" spans="1:49" ht="94.5" customHeight="1" x14ac:dyDescent="0.2">
      <c r="A51" s="203" t="s">
        <v>351</v>
      </c>
      <c r="B51" s="203" t="s">
        <v>204</v>
      </c>
      <c r="C51" s="204" t="s">
        <v>205</v>
      </c>
      <c r="D51" s="205">
        <v>403</v>
      </c>
      <c r="E51" s="204" t="s">
        <v>206</v>
      </c>
      <c r="F51" s="206">
        <v>1</v>
      </c>
      <c r="G51" s="207">
        <v>85275.14</v>
      </c>
      <c r="H51" s="206"/>
      <c r="I51" s="207"/>
      <c r="J51" s="206"/>
      <c r="K51" s="207"/>
      <c r="L51" s="206"/>
      <c r="M51" s="207"/>
      <c r="N51" s="206"/>
      <c r="O51" s="207"/>
      <c r="P51" s="206"/>
      <c r="Q51" s="207"/>
      <c r="R51" s="206"/>
      <c r="S51" s="207"/>
      <c r="T51" s="206"/>
      <c r="U51" s="207"/>
      <c r="V51" s="206"/>
      <c r="W51" s="207"/>
      <c r="X51" s="206"/>
      <c r="Y51" s="207"/>
      <c r="Z51" s="206"/>
      <c r="AA51" s="207"/>
      <c r="AB51" s="206"/>
      <c r="AC51" s="207"/>
      <c r="AD51" s="206"/>
      <c r="AE51" s="207"/>
      <c r="AF51" s="206"/>
      <c r="AG51" s="207"/>
      <c r="AH51" s="206"/>
      <c r="AI51" s="207"/>
      <c r="AJ51" s="206"/>
      <c r="AK51" s="207"/>
      <c r="AL51" s="206"/>
      <c r="AM51" s="207"/>
      <c r="AN51" s="206"/>
      <c r="AO51" s="207"/>
      <c r="AP51" s="206"/>
      <c r="AQ51" s="207"/>
      <c r="AR51" s="208">
        <f t="shared" si="0"/>
        <v>1</v>
      </c>
      <c r="AS51" s="209">
        <f t="shared" si="0"/>
        <v>85275.14</v>
      </c>
      <c r="AT51" s="208">
        <f t="shared" si="1"/>
        <v>0</v>
      </c>
      <c r="AU51" s="209">
        <f t="shared" si="1"/>
        <v>0</v>
      </c>
      <c r="AV51" s="208">
        <v>1</v>
      </c>
      <c r="AW51" s="209">
        <v>85275.14</v>
      </c>
    </row>
    <row r="52" spans="1:49" ht="94.5" customHeight="1" x14ac:dyDescent="0.2">
      <c r="A52" s="203" t="s">
        <v>352</v>
      </c>
      <c r="B52" s="203" t="s">
        <v>300</v>
      </c>
      <c r="C52" s="204" t="s">
        <v>301</v>
      </c>
      <c r="D52" s="205">
        <v>404</v>
      </c>
      <c r="E52" s="204" t="s">
        <v>302</v>
      </c>
      <c r="F52" s="206">
        <v>1</v>
      </c>
      <c r="G52" s="207">
        <v>166882.60999999999</v>
      </c>
      <c r="H52" s="206"/>
      <c r="I52" s="207"/>
      <c r="J52" s="206"/>
      <c r="K52" s="207"/>
      <c r="L52" s="206"/>
      <c r="M52" s="207"/>
      <c r="N52" s="206"/>
      <c r="O52" s="207"/>
      <c r="P52" s="206"/>
      <c r="Q52" s="207"/>
      <c r="R52" s="206"/>
      <c r="S52" s="207"/>
      <c r="T52" s="206"/>
      <c r="U52" s="207"/>
      <c r="V52" s="206"/>
      <c r="W52" s="207"/>
      <c r="X52" s="206"/>
      <c r="Y52" s="207"/>
      <c r="Z52" s="206"/>
      <c r="AA52" s="207"/>
      <c r="AB52" s="206"/>
      <c r="AC52" s="207"/>
      <c r="AD52" s="206"/>
      <c r="AE52" s="207"/>
      <c r="AF52" s="206"/>
      <c r="AG52" s="207"/>
      <c r="AH52" s="206"/>
      <c r="AI52" s="207"/>
      <c r="AJ52" s="206"/>
      <c r="AK52" s="207"/>
      <c r="AL52" s="206"/>
      <c r="AM52" s="207"/>
      <c r="AN52" s="206"/>
      <c r="AO52" s="207"/>
      <c r="AP52" s="206"/>
      <c r="AQ52" s="207"/>
      <c r="AR52" s="208">
        <f t="shared" si="0"/>
        <v>1</v>
      </c>
      <c r="AS52" s="209">
        <f t="shared" si="0"/>
        <v>166882.60999999999</v>
      </c>
      <c r="AT52" s="208">
        <f t="shared" si="1"/>
        <v>0</v>
      </c>
      <c r="AU52" s="209">
        <f t="shared" si="1"/>
        <v>0</v>
      </c>
      <c r="AV52" s="208">
        <v>1</v>
      </c>
      <c r="AW52" s="209">
        <v>166882.60999999999</v>
      </c>
    </row>
    <row r="53" spans="1:49" ht="123.75" customHeight="1" x14ac:dyDescent="0.2">
      <c r="A53" s="203" t="s">
        <v>353</v>
      </c>
      <c r="B53" s="203" t="s">
        <v>207</v>
      </c>
      <c r="C53" s="204" t="s">
        <v>208</v>
      </c>
      <c r="D53" s="205">
        <v>406</v>
      </c>
      <c r="E53" s="204" t="s">
        <v>209</v>
      </c>
      <c r="F53" s="206"/>
      <c r="G53" s="207"/>
      <c r="H53" s="206"/>
      <c r="I53" s="207"/>
      <c r="J53" s="206"/>
      <c r="K53" s="207"/>
      <c r="L53" s="206"/>
      <c r="M53" s="207"/>
      <c r="N53" s="206"/>
      <c r="O53" s="207"/>
      <c r="P53" s="206"/>
      <c r="Q53" s="207"/>
      <c r="R53" s="206">
        <v>25</v>
      </c>
      <c r="S53" s="207">
        <v>3407513.5000000005</v>
      </c>
      <c r="T53" s="206"/>
      <c r="U53" s="207"/>
      <c r="V53" s="206"/>
      <c r="W53" s="207"/>
      <c r="X53" s="206"/>
      <c r="Y53" s="207"/>
      <c r="Z53" s="206"/>
      <c r="AA53" s="207"/>
      <c r="AB53" s="206"/>
      <c r="AC53" s="207"/>
      <c r="AD53" s="206"/>
      <c r="AE53" s="207"/>
      <c r="AF53" s="206"/>
      <c r="AG53" s="207"/>
      <c r="AH53" s="206"/>
      <c r="AI53" s="207"/>
      <c r="AJ53" s="206"/>
      <c r="AK53" s="207"/>
      <c r="AL53" s="206"/>
      <c r="AM53" s="207"/>
      <c r="AN53" s="206"/>
      <c r="AO53" s="207"/>
      <c r="AP53" s="206"/>
      <c r="AQ53" s="207"/>
      <c r="AR53" s="208">
        <f t="shared" si="0"/>
        <v>25</v>
      </c>
      <c r="AS53" s="209">
        <f t="shared" si="0"/>
        <v>3407513.5000000005</v>
      </c>
      <c r="AT53" s="208">
        <f t="shared" si="1"/>
        <v>0</v>
      </c>
      <c r="AU53" s="209">
        <f t="shared" si="1"/>
        <v>0</v>
      </c>
      <c r="AV53" s="208">
        <v>25</v>
      </c>
      <c r="AW53" s="209">
        <v>3407513.5000000005</v>
      </c>
    </row>
    <row r="54" spans="1:49" ht="31.5" customHeight="1" x14ac:dyDescent="0.2">
      <c r="A54" s="203" t="s">
        <v>354</v>
      </c>
      <c r="B54" s="203" t="s">
        <v>210</v>
      </c>
      <c r="C54" s="204" t="s">
        <v>211</v>
      </c>
      <c r="D54" s="205">
        <v>413</v>
      </c>
      <c r="E54" s="204" t="s">
        <v>212</v>
      </c>
      <c r="F54" s="206"/>
      <c r="G54" s="207"/>
      <c r="H54" s="206"/>
      <c r="I54" s="207"/>
      <c r="J54" s="206"/>
      <c r="K54" s="207"/>
      <c r="L54" s="206"/>
      <c r="M54" s="207"/>
      <c r="N54" s="206"/>
      <c r="O54" s="207"/>
      <c r="P54" s="206"/>
      <c r="Q54" s="207"/>
      <c r="R54" s="206">
        <v>7</v>
      </c>
      <c r="S54" s="207">
        <v>978897.29</v>
      </c>
      <c r="T54" s="206">
        <v>1</v>
      </c>
      <c r="U54" s="207">
        <v>139842.47</v>
      </c>
      <c r="V54" s="206"/>
      <c r="W54" s="207"/>
      <c r="X54" s="206"/>
      <c r="Y54" s="207"/>
      <c r="Z54" s="206"/>
      <c r="AA54" s="207"/>
      <c r="AB54" s="206"/>
      <c r="AC54" s="207"/>
      <c r="AD54" s="206"/>
      <c r="AE54" s="207"/>
      <c r="AF54" s="206"/>
      <c r="AG54" s="207"/>
      <c r="AH54" s="206"/>
      <c r="AI54" s="207"/>
      <c r="AJ54" s="206"/>
      <c r="AK54" s="207"/>
      <c r="AL54" s="206"/>
      <c r="AM54" s="207"/>
      <c r="AN54" s="206"/>
      <c r="AO54" s="207"/>
      <c r="AP54" s="206"/>
      <c r="AQ54" s="207"/>
      <c r="AR54" s="208">
        <f t="shared" si="0"/>
        <v>7</v>
      </c>
      <c r="AS54" s="209">
        <f t="shared" si="0"/>
        <v>978897.29</v>
      </c>
      <c r="AT54" s="208">
        <f t="shared" si="1"/>
        <v>1</v>
      </c>
      <c r="AU54" s="209">
        <f t="shared" si="1"/>
        <v>139842.47</v>
      </c>
      <c r="AV54" s="208">
        <v>8</v>
      </c>
      <c r="AW54" s="209">
        <v>1118739.76</v>
      </c>
    </row>
    <row r="55" spans="1:49" ht="32.25" customHeight="1" x14ac:dyDescent="0.2">
      <c r="A55" s="203" t="s">
        <v>355</v>
      </c>
      <c r="B55" s="203" t="s">
        <v>213</v>
      </c>
      <c r="C55" s="204" t="s">
        <v>214</v>
      </c>
      <c r="D55" s="205">
        <v>414</v>
      </c>
      <c r="E55" s="204" t="s">
        <v>215</v>
      </c>
      <c r="F55" s="206"/>
      <c r="G55" s="207"/>
      <c r="H55" s="206"/>
      <c r="I55" s="207"/>
      <c r="J55" s="206"/>
      <c r="K55" s="207"/>
      <c r="L55" s="206"/>
      <c r="M55" s="207"/>
      <c r="N55" s="206"/>
      <c r="O55" s="207"/>
      <c r="P55" s="206"/>
      <c r="Q55" s="207"/>
      <c r="R55" s="206">
        <v>2</v>
      </c>
      <c r="S55" s="207">
        <v>489456.28</v>
      </c>
      <c r="T55" s="206"/>
      <c r="U55" s="207"/>
      <c r="V55" s="206"/>
      <c r="W55" s="207"/>
      <c r="X55" s="206"/>
      <c r="Y55" s="207"/>
      <c r="Z55" s="206"/>
      <c r="AA55" s="207"/>
      <c r="AB55" s="206"/>
      <c r="AC55" s="207"/>
      <c r="AD55" s="206"/>
      <c r="AE55" s="207"/>
      <c r="AF55" s="206"/>
      <c r="AG55" s="207"/>
      <c r="AH55" s="206"/>
      <c r="AI55" s="207"/>
      <c r="AJ55" s="206"/>
      <c r="AK55" s="207"/>
      <c r="AL55" s="206"/>
      <c r="AM55" s="207"/>
      <c r="AN55" s="206"/>
      <c r="AO55" s="207"/>
      <c r="AP55" s="206"/>
      <c r="AQ55" s="207"/>
      <c r="AR55" s="208">
        <f t="shared" si="0"/>
        <v>2</v>
      </c>
      <c r="AS55" s="209">
        <f t="shared" si="0"/>
        <v>489456.28</v>
      </c>
      <c r="AT55" s="208">
        <f t="shared" si="1"/>
        <v>0</v>
      </c>
      <c r="AU55" s="209">
        <f t="shared" si="1"/>
        <v>0</v>
      </c>
      <c r="AV55" s="208">
        <v>2</v>
      </c>
      <c r="AW55" s="209">
        <v>489456.28</v>
      </c>
    </row>
    <row r="56" spans="1:49" ht="86.25" customHeight="1" x14ac:dyDescent="0.2">
      <c r="A56" s="203" t="s">
        <v>356</v>
      </c>
      <c r="B56" s="203" t="s">
        <v>216</v>
      </c>
      <c r="C56" s="204" t="s">
        <v>217</v>
      </c>
      <c r="D56" s="205">
        <v>416</v>
      </c>
      <c r="E56" s="204" t="s">
        <v>218</v>
      </c>
      <c r="F56" s="206"/>
      <c r="G56" s="207"/>
      <c r="H56" s="206"/>
      <c r="I56" s="207"/>
      <c r="J56" s="206"/>
      <c r="K56" s="207"/>
      <c r="L56" s="206"/>
      <c r="M56" s="207"/>
      <c r="N56" s="206"/>
      <c r="O56" s="207"/>
      <c r="P56" s="206"/>
      <c r="Q56" s="207"/>
      <c r="R56" s="206"/>
      <c r="S56" s="207"/>
      <c r="T56" s="206"/>
      <c r="U56" s="207"/>
      <c r="V56" s="206"/>
      <c r="W56" s="207"/>
      <c r="X56" s="206"/>
      <c r="Y56" s="207"/>
      <c r="Z56" s="206"/>
      <c r="AA56" s="207"/>
      <c r="AB56" s="206"/>
      <c r="AC56" s="207"/>
      <c r="AD56" s="206"/>
      <c r="AE56" s="207"/>
      <c r="AF56" s="206"/>
      <c r="AG56" s="207"/>
      <c r="AH56" s="206"/>
      <c r="AI56" s="207"/>
      <c r="AJ56" s="206"/>
      <c r="AK56" s="207"/>
      <c r="AL56" s="206"/>
      <c r="AM56" s="207"/>
      <c r="AN56" s="206">
        <v>4</v>
      </c>
      <c r="AO56" s="207">
        <v>538280.6</v>
      </c>
      <c r="AP56" s="206">
        <v>2</v>
      </c>
      <c r="AQ56" s="207">
        <v>269140.3</v>
      </c>
      <c r="AR56" s="208">
        <f t="shared" si="0"/>
        <v>4</v>
      </c>
      <c r="AS56" s="209">
        <f t="shared" si="0"/>
        <v>538280.6</v>
      </c>
      <c r="AT56" s="208">
        <f t="shared" si="1"/>
        <v>2</v>
      </c>
      <c r="AU56" s="209">
        <f t="shared" si="1"/>
        <v>269140.3</v>
      </c>
      <c r="AV56" s="208">
        <v>6</v>
      </c>
      <c r="AW56" s="209">
        <v>807420.89999999991</v>
      </c>
    </row>
    <row r="57" spans="1:49" ht="91.5" customHeight="1" x14ac:dyDescent="0.2">
      <c r="A57" s="203" t="s">
        <v>357</v>
      </c>
      <c r="B57" s="203" t="s">
        <v>219</v>
      </c>
      <c r="C57" s="204" t="s">
        <v>217</v>
      </c>
      <c r="D57" s="205">
        <v>417</v>
      </c>
      <c r="E57" s="204" t="s">
        <v>220</v>
      </c>
      <c r="F57" s="206"/>
      <c r="G57" s="207"/>
      <c r="H57" s="206"/>
      <c r="I57" s="207"/>
      <c r="J57" s="206">
        <v>39</v>
      </c>
      <c r="K57" s="207">
        <v>7849145.46</v>
      </c>
      <c r="L57" s="206">
        <v>4</v>
      </c>
      <c r="M57" s="207">
        <v>805040.56</v>
      </c>
      <c r="N57" s="206"/>
      <c r="O57" s="207"/>
      <c r="P57" s="206"/>
      <c r="Q57" s="207"/>
      <c r="R57" s="206"/>
      <c r="S57" s="207"/>
      <c r="T57" s="206"/>
      <c r="U57" s="207"/>
      <c r="V57" s="206"/>
      <c r="W57" s="207"/>
      <c r="X57" s="206"/>
      <c r="Y57" s="207"/>
      <c r="Z57" s="206"/>
      <c r="AA57" s="207"/>
      <c r="AB57" s="206"/>
      <c r="AC57" s="207"/>
      <c r="AD57" s="206"/>
      <c r="AE57" s="207"/>
      <c r="AF57" s="206"/>
      <c r="AG57" s="207"/>
      <c r="AH57" s="206"/>
      <c r="AI57" s="207"/>
      <c r="AJ57" s="206"/>
      <c r="AK57" s="207"/>
      <c r="AL57" s="206"/>
      <c r="AM57" s="207"/>
      <c r="AN57" s="206"/>
      <c r="AO57" s="207"/>
      <c r="AP57" s="206"/>
      <c r="AQ57" s="207"/>
      <c r="AR57" s="208">
        <f t="shared" si="0"/>
        <v>39</v>
      </c>
      <c r="AS57" s="209">
        <f t="shared" si="0"/>
        <v>7849145.46</v>
      </c>
      <c r="AT57" s="208">
        <f t="shared" si="1"/>
        <v>4</v>
      </c>
      <c r="AU57" s="209">
        <f t="shared" si="1"/>
        <v>805040.56</v>
      </c>
      <c r="AV57" s="208">
        <v>43</v>
      </c>
      <c r="AW57" s="209">
        <v>8654186.0199999996</v>
      </c>
    </row>
    <row r="58" spans="1:49" ht="91.5" customHeight="1" x14ac:dyDescent="0.2">
      <c r="A58" s="203" t="s">
        <v>356</v>
      </c>
      <c r="B58" s="203" t="s">
        <v>221</v>
      </c>
      <c r="C58" s="204" t="s">
        <v>222</v>
      </c>
      <c r="D58" s="205">
        <v>419</v>
      </c>
      <c r="E58" s="204" t="s">
        <v>303</v>
      </c>
      <c r="F58" s="206">
        <v>1</v>
      </c>
      <c r="G58" s="207">
        <v>134570.15</v>
      </c>
      <c r="H58" s="206"/>
      <c r="I58" s="207"/>
      <c r="J58" s="206"/>
      <c r="K58" s="207"/>
      <c r="L58" s="206"/>
      <c r="M58" s="207"/>
      <c r="N58" s="206"/>
      <c r="O58" s="207"/>
      <c r="P58" s="206"/>
      <c r="Q58" s="207"/>
      <c r="R58" s="206"/>
      <c r="S58" s="207"/>
      <c r="T58" s="206"/>
      <c r="U58" s="207"/>
      <c r="V58" s="206"/>
      <c r="W58" s="207"/>
      <c r="X58" s="206"/>
      <c r="Y58" s="207"/>
      <c r="Z58" s="206"/>
      <c r="AA58" s="207"/>
      <c r="AB58" s="206"/>
      <c r="AC58" s="207"/>
      <c r="AD58" s="206"/>
      <c r="AE58" s="207"/>
      <c r="AF58" s="206"/>
      <c r="AG58" s="207"/>
      <c r="AH58" s="206"/>
      <c r="AI58" s="207"/>
      <c r="AJ58" s="206"/>
      <c r="AK58" s="207"/>
      <c r="AL58" s="206"/>
      <c r="AM58" s="207"/>
      <c r="AN58" s="206"/>
      <c r="AO58" s="207"/>
      <c r="AP58" s="206"/>
      <c r="AQ58" s="207"/>
      <c r="AR58" s="208">
        <f t="shared" si="0"/>
        <v>1</v>
      </c>
      <c r="AS58" s="209">
        <f t="shared" si="0"/>
        <v>134570.15</v>
      </c>
      <c r="AT58" s="208">
        <f t="shared" si="1"/>
        <v>0</v>
      </c>
      <c r="AU58" s="209">
        <f t="shared" si="1"/>
        <v>0</v>
      </c>
      <c r="AV58" s="208">
        <v>1</v>
      </c>
      <c r="AW58" s="209">
        <v>134570.15</v>
      </c>
    </row>
    <row r="59" spans="1:49" ht="89.25" customHeight="1" x14ac:dyDescent="0.2">
      <c r="A59" s="203" t="s">
        <v>356</v>
      </c>
      <c r="B59" s="203" t="s">
        <v>221</v>
      </c>
      <c r="C59" s="204" t="s">
        <v>222</v>
      </c>
      <c r="D59" s="205">
        <v>420</v>
      </c>
      <c r="E59" s="204" t="s">
        <v>223</v>
      </c>
      <c r="F59" s="206">
        <v>2</v>
      </c>
      <c r="G59" s="207">
        <v>269140.3</v>
      </c>
      <c r="H59" s="206"/>
      <c r="I59" s="207"/>
      <c r="J59" s="206">
        <v>35</v>
      </c>
      <c r="K59" s="207">
        <v>4709955.2499999991</v>
      </c>
      <c r="L59" s="206"/>
      <c r="M59" s="207"/>
      <c r="N59" s="206"/>
      <c r="O59" s="207"/>
      <c r="P59" s="206"/>
      <c r="Q59" s="207"/>
      <c r="R59" s="206">
        <v>8</v>
      </c>
      <c r="S59" s="207">
        <v>1076561.2</v>
      </c>
      <c r="T59" s="206"/>
      <c r="U59" s="207"/>
      <c r="V59" s="206"/>
      <c r="W59" s="207"/>
      <c r="X59" s="206"/>
      <c r="Y59" s="207"/>
      <c r="Z59" s="206"/>
      <c r="AA59" s="207"/>
      <c r="AB59" s="206"/>
      <c r="AC59" s="207"/>
      <c r="AD59" s="206"/>
      <c r="AE59" s="207"/>
      <c r="AF59" s="206"/>
      <c r="AG59" s="207"/>
      <c r="AH59" s="206"/>
      <c r="AI59" s="207"/>
      <c r="AJ59" s="206"/>
      <c r="AK59" s="207"/>
      <c r="AL59" s="206"/>
      <c r="AM59" s="207"/>
      <c r="AN59" s="206"/>
      <c r="AO59" s="207"/>
      <c r="AP59" s="206"/>
      <c r="AQ59" s="207"/>
      <c r="AR59" s="208">
        <f t="shared" si="0"/>
        <v>45</v>
      </c>
      <c r="AS59" s="209">
        <f t="shared" si="0"/>
        <v>6055656.7499999991</v>
      </c>
      <c r="AT59" s="208">
        <f t="shared" si="1"/>
        <v>0</v>
      </c>
      <c r="AU59" s="209">
        <f t="shared" si="1"/>
        <v>0</v>
      </c>
      <c r="AV59" s="208">
        <v>45</v>
      </c>
      <c r="AW59" s="209">
        <v>6055656.7499999991</v>
      </c>
    </row>
    <row r="60" spans="1:49" ht="79.5" customHeight="1" x14ac:dyDescent="0.2">
      <c r="A60" s="203" t="s">
        <v>356</v>
      </c>
      <c r="B60" s="203" t="s">
        <v>224</v>
      </c>
      <c r="C60" s="204" t="s">
        <v>225</v>
      </c>
      <c r="D60" s="205">
        <v>422</v>
      </c>
      <c r="E60" s="204" t="s">
        <v>226</v>
      </c>
      <c r="F60" s="206"/>
      <c r="G60" s="207"/>
      <c r="H60" s="206"/>
      <c r="I60" s="207"/>
      <c r="J60" s="206"/>
      <c r="K60" s="207"/>
      <c r="L60" s="206"/>
      <c r="M60" s="207"/>
      <c r="N60" s="206"/>
      <c r="O60" s="207"/>
      <c r="P60" s="206"/>
      <c r="Q60" s="207"/>
      <c r="R60" s="206">
        <v>1</v>
      </c>
      <c r="S60" s="207">
        <v>134570.15</v>
      </c>
      <c r="T60" s="206"/>
      <c r="U60" s="207"/>
      <c r="V60" s="206"/>
      <c r="W60" s="207"/>
      <c r="X60" s="206"/>
      <c r="Y60" s="207"/>
      <c r="Z60" s="206"/>
      <c r="AA60" s="207"/>
      <c r="AB60" s="206"/>
      <c r="AC60" s="207"/>
      <c r="AD60" s="206"/>
      <c r="AE60" s="207"/>
      <c r="AF60" s="206"/>
      <c r="AG60" s="207"/>
      <c r="AH60" s="206"/>
      <c r="AI60" s="207"/>
      <c r="AJ60" s="206"/>
      <c r="AK60" s="207"/>
      <c r="AL60" s="206"/>
      <c r="AM60" s="207"/>
      <c r="AN60" s="206"/>
      <c r="AO60" s="207"/>
      <c r="AP60" s="206"/>
      <c r="AQ60" s="207"/>
      <c r="AR60" s="208">
        <f t="shared" si="0"/>
        <v>1</v>
      </c>
      <c r="AS60" s="209">
        <f t="shared" si="0"/>
        <v>134570.15</v>
      </c>
      <c r="AT60" s="208">
        <f t="shared" si="1"/>
        <v>0</v>
      </c>
      <c r="AU60" s="209">
        <f t="shared" si="1"/>
        <v>0</v>
      </c>
      <c r="AV60" s="208">
        <v>1</v>
      </c>
      <c r="AW60" s="209">
        <v>134570.15</v>
      </c>
    </row>
    <row r="61" spans="1:49" ht="76.5" customHeight="1" x14ac:dyDescent="0.2">
      <c r="A61" s="203" t="s">
        <v>356</v>
      </c>
      <c r="B61" s="203" t="s">
        <v>224</v>
      </c>
      <c r="C61" s="204" t="s">
        <v>225</v>
      </c>
      <c r="D61" s="205">
        <v>423</v>
      </c>
      <c r="E61" s="204" t="s">
        <v>227</v>
      </c>
      <c r="F61" s="206">
        <v>2</v>
      </c>
      <c r="G61" s="207">
        <v>269140.3</v>
      </c>
      <c r="H61" s="206"/>
      <c r="I61" s="207"/>
      <c r="J61" s="206"/>
      <c r="K61" s="207"/>
      <c r="L61" s="206"/>
      <c r="M61" s="207"/>
      <c r="N61" s="206"/>
      <c r="O61" s="207"/>
      <c r="P61" s="206"/>
      <c r="Q61" s="207"/>
      <c r="R61" s="206">
        <v>2</v>
      </c>
      <c r="S61" s="207">
        <v>269140.3</v>
      </c>
      <c r="T61" s="206"/>
      <c r="U61" s="207"/>
      <c r="V61" s="206"/>
      <c r="W61" s="207"/>
      <c r="X61" s="206"/>
      <c r="Y61" s="207"/>
      <c r="Z61" s="206"/>
      <c r="AA61" s="207"/>
      <c r="AB61" s="206"/>
      <c r="AC61" s="207"/>
      <c r="AD61" s="206"/>
      <c r="AE61" s="207"/>
      <c r="AF61" s="206"/>
      <c r="AG61" s="207"/>
      <c r="AH61" s="206"/>
      <c r="AI61" s="207"/>
      <c r="AJ61" s="206"/>
      <c r="AK61" s="207"/>
      <c r="AL61" s="206"/>
      <c r="AM61" s="207"/>
      <c r="AN61" s="206">
        <v>40</v>
      </c>
      <c r="AO61" s="207">
        <v>5382805.9999999991</v>
      </c>
      <c r="AP61" s="206"/>
      <c r="AQ61" s="207"/>
      <c r="AR61" s="208">
        <f t="shared" si="0"/>
        <v>44</v>
      </c>
      <c r="AS61" s="209">
        <f t="shared" si="0"/>
        <v>5921086.5999999987</v>
      </c>
      <c r="AT61" s="208">
        <f t="shared" si="1"/>
        <v>0</v>
      </c>
      <c r="AU61" s="209">
        <f t="shared" si="1"/>
        <v>0</v>
      </c>
      <c r="AV61" s="208">
        <v>44</v>
      </c>
      <c r="AW61" s="209">
        <v>5921086.5999999987</v>
      </c>
    </row>
    <row r="62" spans="1:49" ht="75.75" customHeight="1" x14ac:dyDescent="0.2">
      <c r="A62" s="203" t="s">
        <v>356</v>
      </c>
      <c r="B62" s="203" t="s">
        <v>224</v>
      </c>
      <c r="C62" s="204" t="s">
        <v>225</v>
      </c>
      <c r="D62" s="205">
        <v>424</v>
      </c>
      <c r="E62" s="204" t="s">
        <v>228</v>
      </c>
      <c r="F62" s="206">
        <v>2</v>
      </c>
      <c r="G62" s="207">
        <v>269140.3</v>
      </c>
      <c r="H62" s="206"/>
      <c r="I62" s="207"/>
      <c r="J62" s="206">
        <v>164</v>
      </c>
      <c r="K62" s="207">
        <v>22069504.600000001</v>
      </c>
      <c r="L62" s="206">
        <v>5</v>
      </c>
      <c r="M62" s="207">
        <v>672850.75</v>
      </c>
      <c r="N62" s="206"/>
      <c r="O62" s="207"/>
      <c r="P62" s="206"/>
      <c r="Q62" s="207"/>
      <c r="R62" s="206">
        <v>24</v>
      </c>
      <c r="S62" s="207">
        <v>3229683.5999999987</v>
      </c>
      <c r="T62" s="206">
        <v>1</v>
      </c>
      <c r="U62" s="207">
        <v>134570.15</v>
      </c>
      <c r="V62" s="206"/>
      <c r="W62" s="207"/>
      <c r="X62" s="206"/>
      <c r="Y62" s="207"/>
      <c r="Z62" s="206"/>
      <c r="AA62" s="207"/>
      <c r="AB62" s="206"/>
      <c r="AC62" s="207"/>
      <c r="AD62" s="206"/>
      <c r="AE62" s="207"/>
      <c r="AF62" s="206"/>
      <c r="AG62" s="207"/>
      <c r="AH62" s="206"/>
      <c r="AI62" s="207"/>
      <c r="AJ62" s="206"/>
      <c r="AK62" s="207"/>
      <c r="AL62" s="206"/>
      <c r="AM62" s="207"/>
      <c r="AN62" s="206">
        <v>3</v>
      </c>
      <c r="AO62" s="207">
        <v>403710.44999999995</v>
      </c>
      <c r="AP62" s="206"/>
      <c r="AQ62" s="207"/>
      <c r="AR62" s="208">
        <f t="shared" si="0"/>
        <v>193</v>
      </c>
      <c r="AS62" s="209">
        <f t="shared" si="0"/>
        <v>25972038.949999999</v>
      </c>
      <c r="AT62" s="208">
        <f t="shared" si="1"/>
        <v>6</v>
      </c>
      <c r="AU62" s="209">
        <f t="shared" si="1"/>
        <v>807420.9</v>
      </c>
      <c r="AV62" s="208">
        <v>199</v>
      </c>
      <c r="AW62" s="209">
        <v>26779459.849999998</v>
      </c>
    </row>
    <row r="63" spans="1:49" ht="87" customHeight="1" x14ac:dyDescent="0.2">
      <c r="A63" s="203" t="s">
        <v>356</v>
      </c>
      <c r="B63" s="203" t="s">
        <v>224</v>
      </c>
      <c r="C63" s="204" t="s">
        <v>225</v>
      </c>
      <c r="D63" s="205">
        <v>425</v>
      </c>
      <c r="E63" s="204" t="s">
        <v>229</v>
      </c>
      <c r="F63" s="206">
        <v>3</v>
      </c>
      <c r="G63" s="207">
        <v>403710.44999999995</v>
      </c>
      <c r="H63" s="206"/>
      <c r="I63" s="207"/>
      <c r="J63" s="206"/>
      <c r="K63" s="207"/>
      <c r="L63" s="206"/>
      <c r="M63" s="207"/>
      <c r="N63" s="206"/>
      <c r="O63" s="207"/>
      <c r="P63" s="206"/>
      <c r="Q63" s="207"/>
      <c r="R63" s="206"/>
      <c r="S63" s="207"/>
      <c r="T63" s="206"/>
      <c r="U63" s="207"/>
      <c r="V63" s="206"/>
      <c r="W63" s="207"/>
      <c r="X63" s="206"/>
      <c r="Y63" s="207"/>
      <c r="Z63" s="206"/>
      <c r="AA63" s="207"/>
      <c r="AB63" s="206"/>
      <c r="AC63" s="207"/>
      <c r="AD63" s="206"/>
      <c r="AE63" s="207"/>
      <c r="AF63" s="206"/>
      <c r="AG63" s="207"/>
      <c r="AH63" s="206"/>
      <c r="AI63" s="207"/>
      <c r="AJ63" s="206"/>
      <c r="AK63" s="207"/>
      <c r="AL63" s="206"/>
      <c r="AM63" s="207"/>
      <c r="AN63" s="206"/>
      <c r="AO63" s="207"/>
      <c r="AP63" s="206"/>
      <c r="AQ63" s="207"/>
      <c r="AR63" s="208">
        <f t="shared" si="0"/>
        <v>3</v>
      </c>
      <c r="AS63" s="209">
        <f t="shared" si="0"/>
        <v>403710.44999999995</v>
      </c>
      <c r="AT63" s="208">
        <f t="shared" si="1"/>
        <v>0</v>
      </c>
      <c r="AU63" s="209">
        <f t="shared" si="1"/>
        <v>0</v>
      </c>
      <c r="AV63" s="208">
        <v>3</v>
      </c>
      <c r="AW63" s="209">
        <v>403710.44999999995</v>
      </c>
    </row>
    <row r="64" spans="1:49" ht="81.75" customHeight="1" x14ac:dyDescent="0.2">
      <c r="A64" s="203" t="s">
        <v>356</v>
      </c>
      <c r="B64" s="203" t="s">
        <v>224</v>
      </c>
      <c r="C64" s="204" t="s">
        <v>225</v>
      </c>
      <c r="D64" s="205">
        <v>426</v>
      </c>
      <c r="E64" s="204" t="s">
        <v>230</v>
      </c>
      <c r="F64" s="206">
        <v>2</v>
      </c>
      <c r="G64" s="207">
        <v>269140.3</v>
      </c>
      <c r="H64" s="206"/>
      <c r="I64" s="207"/>
      <c r="J64" s="206"/>
      <c r="K64" s="207"/>
      <c r="L64" s="206"/>
      <c r="M64" s="207"/>
      <c r="N64" s="206"/>
      <c r="O64" s="207"/>
      <c r="P64" s="206"/>
      <c r="Q64" s="207"/>
      <c r="R64" s="206"/>
      <c r="S64" s="207"/>
      <c r="T64" s="206"/>
      <c r="U64" s="207"/>
      <c r="V64" s="206"/>
      <c r="W64" s="207"/>
      <c r="X64" s="206"/>
      <c r="Y64" s="207"/>
      <c r="Z64" s="206"/>
      <c r="AA64" s="207"/>
      <c r="AB64" s="206"/>
      <c r="AC64" s="207"/>
      <c r="AD64" s="206"/>
      <c r="AE64" s="207"/>
      <c r="AF64" s="206"/>
      <c r="AG64" s="207"/>
      <c r="AH64" s="206"/>
      <c r="AI64" s="207"/>
      <c r="AJ64" s="206"/>
      <c r="AK64" s="207"/>
      <c r="AL64" s="206"/>
      <c r="AM64" s="207"/>
      <c r="AN64" s="206"/>
      <c r="AO64" s="207"/>
      <c r="AP64" s="206"/>
      <c r="AQ64" s="207"/>
      <c r="AR64" s="208">
        <f t="shared" si="0"/>
        <v>2</v>
      </c>
      <c r="AS64" s="209">
        <f t="shared" si="0"/>
        <v>269140.3</v>
      </c>
      <c r="AT64" s="208">
        <f t="shared" si="1"/>
        <v>0</v>
      </c>
      <c r="AU64" s="209">
        <f t="shared" si="1"/>
        <v>0</v>
      </c>
      <c r="AV64" s="208">
        <v>2</v>
      </c>
      <c r="AW64" s="209">
        <v>269140.3</v>
      </c>
    </row>
    <row r="65" spans="1:49" ht="21" customHeight="1" x14ac:dyDescent="0.2">
      <c r="A65" s="203" t="s">
        <v>358</v>
      </c>
      <c r="B65" s="203" t="s">
        <v>231</v>
      </c>
      <c r="C65" s="204" t="s">
        <v>232</v>
      </c>
      <c r="D65" s="205">
        <v>428</v>
      </c>
      <c r="E65" s="204" t="s">
        <v>233</v>
      </c>
      <c r="F65" s="206"/>
      <c r="G65" s="207"/>
      <c r="H65" s="206"/>
      <c r="I65" s="207"/>
      <c r="J65" s="206">
        <v>5</v>
      </c>
      <c r="K65" s="207">
        <v>760234.2</v>
      </c>
      <c r="L65" s="206"/>
      <c r="M65" s="207"/>
      <c r="N65" s="206"/>
      <c r="O65" s="207"/>
      <c r="P65" s="206"/>
      <c r="Q65" s="207"/>
      <c r="R65" s="206"/>
      <c r="S65" s="207"/>
      <c r="T65" s="206"/>
      <c r="U65" s="207"/>
      <c r="V65" s="206"/>
      <c r="W65" s="207"/>
      <c r="X65" s="206"/>
      <c r="Y65" s="207"/>
      <c r="Z65" s="206"/>
      <c r="AA65" s="207"/>
      <c r="AB65" s="206"/>
      <c r="AC65" s="207"/>
      <c r="AD65" s="206"/>
      <c r="AE65" s="207"/>
      <c r="AF65" s="206"/>
      <c r="AG65" s="207"/>
      <c r="AH65" s="206"/>
      <c r="AI65" s="207"/>
      <c r="AJ65" s="206"/>
      <c r="AK65" s="207"/>
      <c r="AL65" s="206"/>
      <c r="AM65" s="207"/>
      <c r="AN65" s="206">
        <v>1</v>
      </c>
      <c r="AO65" s="207">
        <v>152046.84</v>
      </c>
      <c r="AP65" s="206"/>
      <c r="AQ65" s="207"/>
      <c r="AR65" s="208">
        <f t="shared" si="0"/>
        <v>6</v>
      </c>
      <c r="AS65" s="209">
        <f t="shared" si="0"/>
        <v>912281.03999999992</v>
      </c>
      <c r="AT65" s="208">
        <f t="shared" si="1"/>
        <v>0</v>
      </c>
      <c r="AU65" s="209">
        <f t="shared" si="1"/>
        <v>0</v>
      </c>
      <c r="AV65" s="208">
        <v>6</v>
      </c>
      <c r="AW65" s="209">
        <v>912281.03999999992</v>
      </c>
    </row>
    <row r="66" spans="1:49" ht="21" customHeight="1" x14ac:dyDescent="0.2">
      <c r="A66" s="203" t="s">
        <v>359</v>
      </c>
      <c r="B66" s="203" t="s">
        <v>304</v>
      </c>
      <c r="C66" s="204" t="s">
        <v>305</v>
      </c>
      <c r="D66" s="205">
        <v>429</v>
      </c>
      <c r="E66" s="204" t="s">
        <v>306</v>
      </c>
      <c r="F66" s="206"/>
      <c r="G66" s="207"/>
      <c r="H66" s="206"/>
      <c r="I66" s="207"/>
      <c r="J66" s="206"/>
      <c r="K66" s="207"/>
      <c r="L66" s="206"/>
      <c r="M66" s="207"/>
      <c r="N66" s="206"/>
      <c r="O66" s="207"/>
      <c r="P66" s="206"/>
      <c r="Q66" s="207"/>
      <c r="R66" s="206">
        <v>2</v>
      </c>
      <c r="S66" s="207">
        <v>672227.86</v>
      </c>
      <c r="T66" s="206"/>
      <c r="U66" s="207"/>
      <c r="V66" s="206"/>
      <c r="W66" s="207"/>
      <c r="X66" s="206"/>
      <c r="Y66" s="207"/>
      <c r="Z66" s="206"/>
      <c r="AA66" s="207"/>
      <c r="AB66" s="206"/>
      <c r="AC66" s="207"/>
      <c r="AD66" s="206"/>
      <c r="AE66" s="207"/>
      <c r="AF66" s="206"/>
      <c r="AG66" s="207"/>
      <c r="AH66" s="206"/>
      <c r="AI66" s="207"/>
      <c r="AJ66" s="206"/>
      <c r="AK66" s="207"/>
      <c r="AL66" s="206"/>
      <c r="AM66" s="207"/>
      <c r="AN66" s="206"/>
      <c r="AO66" s="207"/>
      <c r="AP66" s="206"/>
      <c r="AQ66" s="207"/>
      <c r="AR66" s="208">
        <f t="shared" si="0"/>
        <v>2</v>
      </c>
      <c r="AS66" s="209">
        <f t="shared" si="0"/>
        <v>672227.86</v>
      </c>
      <c r="AT66" s="208">
        <f t="shared" si="1"/>
        <v>0</v>
      </c>
      <c r="AU66" s="209">
        <f t="shared" si="1"/>
        <v>0</v>
      </c>
      <c r="AV66" s="208">
        <v>2</v>
      </c>
      <c r="AW66" s="209">
        <v>672227.86</v>
      </c>
    </row>
    <row r="67" spans="1:49" ht="41.25" customHeight="1" x14ac:dyDescent="0.2">
      <c r="A67" s="203" t="s">
        <v>360</v>
      </c>
      <c r="B67" s="203" t="s">
        <v>234</v>
      </c>
      <c r="C67" s="204" t="s">
        <v>235</v>
      </c>
      <c r="D67" s="205">
        <v>432</v>
      </c>
      <c r="E67" s="204" t="s">
        <v>236</v>
      </c>
      <c r="F67" s="206"/>
      <c r="G67" s="207"/>
      <c r="H67" s="206"/>
      <c r="I67" s="207"/>
      <c r="J67" s="206"/>
      <c r="K67" s="207"/>
      <c r="L67" s="206"/>
      <c r="M67" s="207"/>
      <c r="N67" s="206"/>
      <c r="O67" s="207"/>
      <c r="P67" s="206"/>
      <c r="Q67" s="207"/>
      <c r="R67" s="206"/>
      <c r="S67" s="207"/>
      <c r="T67" s="206"/>
      <c r="U67" s="207"/>
      <c r="V67" s="206"/>
      <c r="W67" s="207"/>
      <c r="X67" s="206"/>
      <c r="Y67" s="207"/>
      <c r="Z67" s="206"/>
      <c r="AA67" s="207"/>
      <c r="AB67" s="206"/>
      <c r="AC67" s="207"/>
      <c r="AD67" s="206"/>
      <c r="AE67" s="207"/>
      <c r="AF67" s="206"/>
      <c r="AG67" s="207"/>
      <c r="AH67" s="206"/>
      <c r="AI67" s="207"/>
      <c r="AJ67" s="206">
        <v>4</v>
      </c>
      <c r="AK67" s="207">
        <v>394054.68</v>
      </c>
      <c r="AL67" s="206"/>
      <c r="AM67" s="207"/>
      <c r="AN67" s="206"/>
      <c r="AO67" s="207"/>
      <c r="AP67" s="206"/>
      <c r="AQ67" s="207"/>
      <c r="AR67" s="208">
        <f t="shared" si="0"/>
        <v>4</v>
      </c>
      <c r="AS67" s="209">
        <f t="shared" si="0"/>
        <v>394054.68</v>
      </c>
      <c r="AT67" s="208">
        <f t="shared" si="1"/>
        <v>0</v>
      </c>
      <c r="AU67" s="209">
        <f t="shared" si="1"/>
        <v>0</v>
      </c>
      <c r="AV67" s="208">
        <v>4</v>
      </c>
      <c r="AW67" s="209">
        <v>394054.68</v>
      </c>
    </row>
    <row r="68" spans="1:49" ht="41.25" customHeight="1" x14ac:dyDescent="0.2">
      <c r="A68" s="203" t="s">
        <v>360</v>
      </c>
      <c r="B68" s="203" t="s">
        <v>234</v>
      </c>
      <c r="C68" s="204" t="s">
        <v>235</v>
      </c>
      <c r="D68" s="205">
        <v>435</v>
      </c>
      <c r="E68" s="204" t="s">
        <v>237</v>
      </c>
      <c r="F68" s="206"/>
      <c r="G68" s="207"/>
      <c r="H68" s="206"/>
      <c r="I68" s="207"/>
      <c r="J68" s="206"/>
      <c r="K68" s="207"/>
      <c r="L68" s="206"/>
      <c r="M68" s="207"/>
      <c r="N68" s="206"/>
      <c r="O68" s="207"/>
      <c r="P68" s="206"/>
      <c r="Q68" s="207"/>
      <c r="R68" s="206">
        <v>15</v>
      </c>
      <c r="S68" s="207">
        <v>1477705.0499999998</v>
      </c>
      <c r="T68" s="206">
        <v>2</v>
      </c>
      <c r="U68" s="207">
        <v>197027.34</v>
      </c>
      <c r="V68" s="206"/>
      <c r="W68" s="207"/>
      <c r="X68" s="206"/>
      <c r="Y68" s="207"/>
      <c r="Z68" s="206"/>
      <c r="AA68" s="207"/>
      <c r="AB68" s="206"/>
      <c r="AC68" s="207"/>
      <c r="AD68" s="206"/>
      <c r="AE68" s="207"/>
      <c r="AF68" s="206"/>
      <c r="AG68" s="207"/>
      <c r="AH68" s="206"/>
      <c r="AI68" s="207"/>
      <c r="AJ68" s="206">
        <v>8</v>
      </c>
      <c r="AK68" s="207">
        <v>788109.36</v>
      </c>
      <c r="AL68" s="206">
        <v>1</v>
      </c>
      <c r="AM68" s="207">
        <v>98513.67</v>
      </c>
      <c r="AN68" s="206">
        <v>1</v>
      </c>
      <c r="AO68" s="207">
        <v>98513.67</v>
      </c>
      <c r="AP68" s="206">
        <v>1</v>
      </c>
      <c r="AQ68" s="207">
        <v>98513.67</v>
      </c>
      <c r="AR68" s="208">
        <f t="shared" si="0"/>
        <v>24</v>
      </c>
      <c r="AS68" s="209">
        <f t="shared" si="0"/>
        <v>2364328.0799999996</v>
      </c>
      <c r="AT68" s="208">
        <f t="shared" si="1"/>
        <v>4</v>
      </c>
      <c r="AU68" s="209">
        <f t="shared" si="1"/>
        <v>394054.68</v>
      </c>
      <c r="AV68" s="208">
        <v>28</v>
      </c>
      <c r="AW68" s="209">
        <v>2758382.76</v>
      </c>
    </row>
    <row r="69" spans="1:49" ht="41.25" customHeight="1" x14ac:dyDescent="0.2">
      <c r="A69" s="210" t="s">
        <v>360</v>
      </c>
      <c r="B69" s="210" t="s">
        <v>234</v>
      </c>
      <c r="C69" s="211" t="s">
        <v>235</v>
      </c>
      <c r="D69" s="212">
        <v>436</v>
      </c>
      <c r="E69" s="211" t="s">
        <v>338</v>
      </c>
      <c r="F69" s="206"/>
      <c r="G69" s="207"/>
      <c r="H69" s="206"/>
      <c r="I69" s="207"/>
      <c r="J69" s="206"/>
      <c r="K69" s="207"/>
      <c r="L69" s="206"/>
      <c r="M69" s="207"/>
      <c r="N69" s="206"/>
      <c r="O69" s="207"/>
      <c r="P69" s="206"/>
      <c r="Q69" s="207"/>
      <c r="R69" s="206"/>
      <c r="S69" s="207"/>
      <c r="T69" s="206"/>
      <c r="U69" s="207"/>
      <c r="V69" s="206"/>
      <c r="W69" s="207"/>
      <c r="X69" s="206"/>
      <c r="Y69" s="207"/>
      <c r="Z69" s="206"/>
      <c r="AA69" s="207"/>
      <c r="AB69" s="206"/>
      <c r="AC69" s="207"/>
      <c r="AD69" s="206"/>
      <c r="AE69" s="207"/>
      <c r="AF69" s="206"/>
      <c r="AG69" s="207"/>
      <c r="AH69" s="206"/>
      <c r="AI69" s="207"/>
      <c r="AJ69" s="206"/>
      <c r="AK69" s="207"/>
      <c r="AL69" s="206"/>
      <c r="AM69" s="207"/>
      <c r="AN69" s="206"/>
      <c r="AO69" s="207"/>
      <c r="AP69" s="206">
        <v>1</v>
      </c>
      <c r="AQ69" s="207">
        <v>98513.67</v>
      </c>
      <c r="AR69" s="208">
        <f t="shared" si="0"/>
        <v>0</v>
      </c>
      <c r="AS69" s="209">
        <f t="shared" si="0"/>
        <v>0</v>
      </c>
      <c r="AT69" s="208">
        <f t="shared" si="1"/>
        <v>1</v>
      </c>
      <c r="AU69" s="209">
        <f t="shared" si="1"/>
        <v>98513.67</v>
      </c>
      <c r="AV69" s="208">
        <v>1</v>
      </c>
      <c r="AW69" s="209">
        <v>98513.67</v>
      </c>
    </row>
    <row r="70" spans="1:49" ht="41.25" customHeight="1" x14ac:dyDescent="0.2">
      <c r="A70" s="203" t="s">
        <v>360</v>
      </c>
      <c r="B70" s="203" t="s">
        <v>238</v>
      </c>
      <c r="C70" s="204" t="s">
        <v>239</v>
      </c>
      <c r="D70" s="205">
        <v>439</v>
      </c>
      <c r="E70" s="204" t="s">
        <v>240</v>
      </c>
      <c r="F70" s="206"/>
      <c r="G70" s="207"/>
      <c r="H70" s="206"/>
      <c r="I70" s="207"/>
      <c r="J70" s="206"/>
      <c r="K70" s="207"/>
      <c r="L70" s="206"/>
      <c r="M70" s="207"/>
      <c r="N70" s="206"/>
      <c r="O70" s="207"/>
      <c r="P70" s="206"/>
      <c r="Q70" s="207"/>
      <c r="R70" s="206"/>
      <c r="S70" s="207"/>
      <c r="T70" s="206"/>
      <c r="U70" s="207"/>
      <c r="V70" s="206"/>
      <c r="W70" s="207"/>
      <c r="X70" s="206"/>
      <c r="Y70" s="207"/>
      <c r="Z70" s="206"/>
      <c r="AA70" s="207"/>
      <c r="AB70" s="206"/>
      <c r="AC70" s="207"/>
      <c r="AD70" s="206"/>
      <c r="AE70" s="207"/>
      <c r="AF70" s="206"/>
      <c r="AG70" s="207"/>
      <c r="AH70" s="206"/>
      <c r="AI70" s="207"/>
      <c r="AJ70" s="206">
        <v>3</v>
      </c>
      <c r="AK70" s="207">
        <v>295541.01</v>
      </c>
      <c r="AL70" s="206"/>
      <c r="AM70" s="207"/>
      <c r="AN70" s="206">
        <v>9</v>
      </c>
      <c r="AO70" s="207">
        <v>886623.03</v>
      </c>
      <c r="AP70" s="206"/>
      <c r="AQ70" s="207"/>
      <c r="AR70" s="208">
        <f t="shared" si="0"/>
        <v>12</v>
      </c>
      <c r="AS70" s="209">
        <f t="shared" si="0"/>
        <v>1182164.04</v>
      </c>
      <c r="AT70" s="208">
        <f t="shared" si="1"/>
        <v>0</v>
      </c>
      <c r="AU70" s="209">
        <f t="shared" si="1"/>
        <v>0</v>
      </c>
      <c r="AV70" s="208">
        <v>12</v>
      </c>
      <c r="AW70" s="209">
        <v>1182164.04</v>
      </c>
    </row>
    <row r="71" spans="1:49" ht="41.25" customHeight="1" x14ac:dyDescent="0.2">
      <c r="A71" s="203" t="s">
        <v>361</v>
      </c>
      <c r="B71" s="203" t="s">
        <v>241</v>
      </c>
      <c r="C71" s="204" t="s">
        <v>242</v>
      </c>
      <c r="D71" s="205">
        <v>440</v>
      </c>
      <c r="E71" s="204" t="s">
        <v>243</v>
      </c>
      <c r="F71" s="206"/>
      <c r="G71" s="207"/>
      <c r="H71" s="206"/>
      <c r="I71" s="207"/>
      <c r="J71" s="206"/>
      <c r="K71" s="207"/>
      <c r="L71" s="206"/>
      <c r="M71" s="207"/>
      <c r="N71" s="206"/>
      <c r="O71" s="207"/>
      <c r="P71" s="206"/>
      <c r="Q71" s="207"/>
      <c r="R71" s="206">
        <v>1</v>
      </c>
      <c r="S71" s="207">
        <v>127836.49</v>
      </c>
      <c r="T71" s="206"/>
      <c r="U71" s="207"/>
      <c r="V71" s="206"/>
      <c r="W71" s="207"/>
      <c r="X71" s="206"/>
      <c r="Y71" s="207"/>
      <c r="Z71" s="206"/>
      <c r="AA71" s="207"/>
      <c r="AB71" s="206"/>
      <c r="AC71" s="207"/>
      <c r="AD71" s="206"/>
      <c r="AE71" s="207"/>
      <c r="AF71" s="206"/>
      <c r="AG71" s="207"/>
      <c r="AH71" s="206">
        <v>2</v>
      </c>
      <c r="AI71" s="207">
        <v>255672.98</v>
      </c>
      <c r="AJ71" s="206"/>
      <c r="AK71" s="207"/>
      <c r="AL71" s="206"/>
      <c r="AM71" s="207"/>
      <c r="AN71" s="206"/>
      <c r="AO71" s="207"/>
      <c r="AP71" s="206"/>
      <c r="AQ71" s="207"/>
      <c r="AR71" s="208">
        <f t="shared" si="0"/>
        <v>3</v>
      </c>
      <c r="AS71" s="209">
        <f t="shared" si="0"/>
        <v>383509.47000000003</v>
      </c>
      <c r="AT71" s="208">
        <f t="shared" si="1"/>
        <v>0</v>
      </c>
      <c r="AU71" s="209">
        <f t="shared" si="1"/>
        <v>0</v>
      </c>
      <c r="AV71" s="208">
        <v>3</v>
      </c>
      <c r="AW71" s="209">
        <v>383509.47000000003</v>
      </c>
    </row>
    <row r="72" spans="1:49" ht="41.25" customHeight="1" x14ac:dyDescent="0.2">
      <c r="A72" s="203" t="s">
        <v>361</v>
      </c>
      <c r="B72" s="203" t="s">
        <v>241</v>
      </c>
      <c r="C72" s="204" t="s">
        <v>242</v>
      </c>
      <c r="D72" s="205">
        <v>442</v>
      </c>
      <c r="E72" s="204" t="s">
        <v>244</v>
      </c>
      <c r="F72" s="206"/>
      <c r="G72" s="207"/>
      <c r="H72" s="206"/>
      <c r="I72" s="207"/>
      <c r="J72" s="206"/>
      <c r="K72" s="207"/>
      <c r="L72" s="206"/>
      <c r="M72" s="207"/>
      <c r="N72" s="206"/>
      <c r="O72" s="207"/>
      <c r="P72" s="206"/>
      <c r="Q72" s="207"/>
      <c r="R72" s="206"/>
      <c r="S72" s="207"/>
      <c r="T72" s="206"/>
      <c r="U72" s="207"/>
      <c r="V72" s="206"/>
      <c r="W72" s="207"/>
      <c r="X72" s="206"/>
      <c r="Y72" s="207"/>
      <c r="Z72" s="206"/>
      <c r="AA72" s="207"/>
      <c r="AB72" s="206"/>
      <c r="AC72" s="207"/>
      <c r="AD72" s="206"/>
      <c r="AE72" s="207"/>
      <c r="AF72" s="206"/>
      <c r="AG72" s="207"/>
      <c r="AH72" s="206">
        <v>1</v>
      </c>
      <c r="AI72" s="207">
        <v>127836.49</v>
      </c>
      <c r="AJ72" s="206"/>
      <c r="AK72" s="207"/>
      <c r="AL72" s="206"/>
      <c r="AM72" s="207"/>
      <c r="AN72" s="206"/>
      <c r="AO72" s="207"/>
      <c r="AP72" s="206"/>
      <c r="AQ72" s="207"/>
      <c r="AR72" s="208">
        <f t="shared" ref="AR72:AS95" si="2">F72+H72+J72+N72+P72+R72+V72+Z72+AD72+AH72+AJ72+AN72</f>
        <v>1</v>
      </c>
      <c r="AS72" s="209">
        <f t="shared" si="2"/>
        <v>127836.49</v>
      </c>
      <c r="AT72" s="208">
        <f t="shared" ref="AT72:AU95" si="3">L72+T72+X72+AB72+AF72+AL72+AP72</f>
        <v>0</v>
      </c>
      <c r="AU72" s="209">
        <f t="shared" si="3"/>
        <v>0</v>
      </c>
      <c r="AV72" s="208">
        <v>1</v>
      </c>
      <c r="AW72" s="209">
        <v>127836.49</v>
      </c>
    </row>
    <row r="73" spans="1:49" ht="41.25" customHeight="1" x14ac:dyDescent="0.2">
      <c r="A73" s="203" t="s">
        <v>361</v>
      </c>
      <c r="B73" s="203" t="s">
        <v>241</v>
      </c>
      <c r="C73" s="204" t="s">
        <v>242</v>
      </c>
      <c r="D73" s="205">
        <v>443</v>
      </c>
      <c r="E73" s="204" t="s">
        <v>245</v>
      </c>
      <c r="F73" s="206"/>
      <c r="G73" s="207"/>
      <c r="H73" s="206"/>
      <c r="I73" s="207"/>
      <c r="J73" s="206"/>
      <c r="K73" s="207"/>
      <c r="L73" s="206"/>
      <c r="M73" s="207"/>
      <c r="N73" s="206"/>
      <c r="O73" s="207"/>
      <c r="P73" s="206"/>
      <c r="Q73" s="207"/>
      <c r="R73" s="206">
        <v>2</v>
      </c>
      <c r="S73" s="207">
        <v>255672.98</v>
      </c>
      <c r="T73" s="206"/>
      <c r="U73" s="207"/>
      <c r="V73" s="206"/>
      <c r="W73" s="207"/>
      <c r="X73" s="206"/>
      <c r="Y73" s="207"/>
      <c r="Z73" s="206"/>
      <c r="AA73" s="207"/>
      <c r="AB73" s="206"/>
      <c r="AC73" s="207"/>
      <c r="AD73" s="206"/>
      <c r="AE73" s="207"/>
      <c r="AF73" s="206"/>
      <c r="AG73" s="207"/>
      <c r="AH73" s="206"/>
      <c r="AI73" s="207"/>
      <c r="AJ73" s="206"/>
      <c r="AK73" s="207"/>
      <c r="AL73" s="206"/>
      <c r="AM73" s="207"/>
      <c r="AN73" s="206"/>
      <c r="AO73" s="207"/>
      <c r="AP73" s="206"/>
      <c r="AQ73" s="207"/>
      <c r="AR73" s="208">
        <f t="shared" si="2"/>
        <v>2</v>
      </c>
      <c r="AS73" s="209">
        <f t="shared" si="2"/>
        <v>255672.98</v>
      </c>
      <c r="AT73" s="208">
        <f t="shared" si="3"/>
        <v>0</v>
      </c>
      <c r="AU73" s="209">
        <f t="shared" si="3"/>
        <v>0</v>
      </c>
      <c r="AV73" s="208">
        <v>2</v>
      </c>
      <c r="AW73" s="209">
        <v>255672.98</v>
      </c>
    </row>
    <row r="74" spans="1:49" ht="63" customHeight="1" x14ac:dyDescent="0.2">
      <c r="A74" s="203" t="s">
        <v>361</v>
      </c>
      <c r="B74" s="203" t="s">
        <v>241</v>
      </c>
      <c r="C74" s="204" t="s">
        <v>242</v>
      </c>
      <c r="D74" s="205">
        <v>444</v>
      </c>
      <c r="E74" s="204" t="s">
        <v>246</v>
      </c>
      <c r="F74" s="206"/>
      <c r="G74" s="207"/>
      <c r="H74" s="206"/>
      <c r="I74" s="207"/>
      <c r="J74" s="206"/>
      <c r="K74" s="207"/>
      <c r="L74" s="206"/>
      <c r="M74" s="207"/>
      <c r="N74" s="206"/>
      <c r="O74" s="207"/>
      <c r="P74" s="206"/>
      <c r="Q74" s="207"/>
      <c r="R74" s="206">
        <v>1</v>
      </c>
      <c r="S74" s="207">
        <v>127836.49</v>
      </c>
      <c r="T74" s="206"/>
      <c r="U74" s="207"/>
      <c r="V74" s="206"/>
      <c r="W74" s="207"/>
      <c r="X74" s="206"/>
      <c r="Y74" s="207"/>
      <c r="Z74" s="206"/>
      <c r="AA74" s="207"/>
      <c r="AB74" s="206"/>
      <c r="AC74" s="207"/>
      <c r="AD74" s="206"/>
      <c r="AE74" s="207"/>
      <c r="AF74" s="206"/>
      <c r="AG74" s="207"/>
      <c r="AH74" s="206"/>
      <c r="AI74" s="207"/>
      <c r="AJ74" s="206"/>
      <c r="AK74" s="207"/>
      <c r="AL74" s="206"/>
      <c r="AM74" s="207"/>
      <c r="AN74" s="206"/>
      <c r="AO74" s="207"/>
      <c r="AP74" s="206"/>
      <c r="AQ74" s="207"/>
      <c r="AR74" s="208">
        <f t="shared" si="2"/>
        <v>1</v>
      </c>
      <c r="AS74" s="209">
        <f t="shared" si="2"/>
        <v>127836.49</v>
      </c>
      <c r="AT74" s="208">
        <f t="shared" si="3"/>
        <v>0</v>
      </c>
      <c r="AU74" s="209">
        <f t="shared" si="3"/>
        <v>0</v>
      </c>
      <c r="AV74" s="208">
        <v>1</v>
      </c>
      <c r="AW74" s="209">
        <v>127836.49</v>
      </c>
    </row>
    <row r="75" spans="1:49" ht="87" customHeight="1" x14ac:dyDescent="0.2">
      <c r="A75" s="203" t="s">
        <v>361</v>
      </c>
      <c r="B75" s="203" t="s">
        <v>247</v>
      </c>
      <c r="C75" s="204" t="s">
        <v>248</v>
      </c>
      <c r="D75" s="205">
        <v>449</v>
      </c>
      <c r="E75" s="204" t="s">
        <v>249</v>
      </c>
      <c r="F75" s="206"/>
      <c r="G75" s="207"/>
      <c r="H75" s="206"/>
      <c r="I75" s="207"/>
      <c r="J75" s="206"/>
      <c r="K75" s="207"/>
      <c r="L75" s="206"/>
      <c r="M75" s="207"/>
      <c r="N75" s="206"/>
      <c r="O75" s="207"/>
      <c r="P75" s="206"/>
      <c r="Q75" s="207"/>
      <c r="R75" s="206">
        <v>1</v>
      </c>
      <c r="S75" s="207">
        <v>127836.49</v>
      </c>
      <c r="T75" s="206"/>
      <c r="U75" s="207"/>
      <c r="V75" s="206"/>
      <c r="W75" s="207"/>
      <c r="X75" s="206"/>
      <c r="Y75" s="207"/>
      <c r="Z75" s="206"/>
      <c r="AA75" s="207"/>
      <c r="AB75" s="206"/>
      <c r="AC75" s="207"/>
      <c r="AD75" s="206"/>
      <c r="AE75" s="207"/>
      <c r="AF75" s="206"/>
      <c r="AG75" s="207"/>
      <c r="AH75" s="206">
        <v>8</v>
      </c>
      <c r="AI75" s="207">
        <v>1022691.92</v>
      </c>
      <c r="AJ75" s="206"/>
      <c r="AK75" s="207"/>
      <c r="AL75" s="206"/>
      <c r="AM75" s="207"/>
      <c r="AN75" s="206"/>
      <c r="AO75" s="207"/>
      <c r="AP75" s="206"/>
      <c r="AQ75" s="207"/>
      <c r="AR75" s="208">
        <f t="shared" si="2"/>
        <v>9</v>
      </c>
      <c r="AS75" s="209">
        <f t="shared" si="2"/>
        <v>1150528.4100000001</v>
      </c>
      <c r="AT75" s="208">
        <f t="shared" si="3"/>
        <v>0</v>
      </c>
      <c r="AU75" s="209">
        <f t="shared" si="3"/>
        <v>0</v>
      </c>
      <c r="AV75" s="208">
        <v>9</v>
      </c>
      <c r="AW75" s="209">
        <v>1150528.4100000001</v>
      </c>
    </row>
    <row r="76" spans="1:49" ht="87" customHeight="1" x14ac:dyDescent="0.2">
      <c r="A76" s="210" t="s">
        <v>350</v>
      </c>
      <c r="B76" s="210" t="s">
        <v>195</v>
      </c>
      <c r="C76" s="211" t="s">
        <v>196</v>
      </c>
      <c r="D76" s="212">
        <v>456</v>
      </c>
      <c r="E76" s="211" t="s">
        <v>339</v>
      </c>
      <c r="F76" s="206"/>
      <c r="G76" s="207"/>
      <c r="H76" s="206"/>
      <c r="I76" s="207"/>
      <c r="J76" s="206"/>
      <c r="K76" s="207"/>
      <c r="L76" s="206"/>
      <c r="M76" s="207"/>
      <c r="N76" s="206"/>
      <c r="O76" s="207"/>
      <c r="P76" s="206"/>
      <c r="Q76" s="207"/>
      <c r="R76" s="206"/>
      <c r="S76" s="207"/>
      <c r="T76" s="206"/>
      <c r="U76" s="207"/>
      <c r="V76" s="206"/>
      <c r="W76" s="207"/>
      <c r="X76" s="206"/>
      <c r="Y76" s="207"/>
      <c r="Z76" s="206"/>
      <c r="AA76" s="207"/>
      <c r="AB76" s="206"/>
      <c r="AC76" s="207"/>
      <c r="AD76" s="206">
        <v>11</v>
      </c>
      <c r="AE76" s="207">
        <v>814320.43</v>
      </c>
      <c r="AF76" s="206">
        <v>7</v>
      </c>
      <c r="AG76" s="207">
        <v>518203.91000000003</v>
      </c>
      <c r="AH76" s="206"/>
      <c r="AI76" s="207"/>
      <c r="AJ76" s="206"/>
      <c r="AK76" s="207"/>
      <c r="AL76" s="206"/>
      <c r="AM76" s="207"/>
      <c r="AN76" s="206"/>
      <c r="AO76" s="207"/>
      <c r="AP76" s="206"/>
      <c r="AQ76" s="207"/>
      <c r="AR76" s="208">
        <f t="shared" si="2"/>
        <v>11</v>
      </c>
      <c r="AS76" s="209">
        <f t="shared" si="2"/>
        <v>814320.43</v>
      </c>
      <c r="AT76" s="208">
        <f t="shared" si="3"/>
        <v>7</v>
      </c>
      <c r="AU76" s="209">
        <f t="shared" si="3"/>
        <v>518203.91000000003</v>
      </c>
      <c r="AV76" s="208">
        <v>18</v>
      </c>
      <c r="AW76" s="209">
        <v>1332524.3400000001</v>
      </c>
    </row>
    <row r="77" spans="1:49" ht="52.5" customHeight="1" x14ac:dyDescent="0.2">
      <c r="A77" s="203" t="s">
        <v>341</v>
      </c>
      <c r="B77" s="203" t="s">
        <v>137</v>
      </c>
      <c r="C77" s="204" t="s">
        <v>138</v>
      </c>
      <c r="D77" s="205">
        <v>464</v>
      </c>
      <c r="E77" s="204" t="s">
        <v>250</v>
      </c>
      <c r="F77" s="206"/>
      <c r="G77" s="207"/>
      <c r="H77" s="206"/>
      <c r="I77" s="207"/>
      <c r="J77" s="206"/>
      <c r="K77" s="207"/>
      <c r="L77" s="206"/>
      <c r="M77" s="207"/>
      <c r="N77" s="206"/>
      <c r="O77" s="207"/>
      <c r="P77" s="206"/>
      <c r="Q77" s="207"/>
      <c r="R77" s="206"/>
      <c r="S77" s="207"/>
      <c r="T77" s="206"/>
      <c r="U77" s="207"/>
      <c r="V77" s="206"/>
      <c r="W77" s="207"/>
      <c r="X77" s="206"/>
      <c r="Y77" s="207"/>
      <c r="Z77" s="206"/>
      <c r="AA77" s="207"/>
      <c r="AB77" s="206"/>
      <c r="AC77" s="207"/>
      <c r="AD77" s="206"/>
      <c r="AE77" s="207"/>
      <c r="AF77" s="206"/>
      <c r="AG77" s="207"/>
      <c r="AH77" s="206"/>
      <c r="AI77" s="207"/>
      <c r="AJ77" s="206">
        <v>15</v>
      </c>
      <c r="AK77" s="207">
        <v>2421896.25</v>
      </c>
      <c r="AL77" s="206"/>
      <c r="AM77" s="207"/>
      <c r="AN77" s="206"/>
      <c r="AO77" s="207"/>
      <c r="AP77" s="206"/>
      <c r="AQ77" s="207"/>
      <c r="AR77" s="208">
        <f t="shared" si="2"/>
        <v>15</v>
      </c>
      <c r="AS77" s="209">
        <f t="shared" si="2"/>
        <v>2421896.25</v>
      </c>
      <c r="AT77" s="208">
        <f t="shared" si="3"/>
        <v>0</v>
      </c>
      <c r="AU77" s="209">
        <f t="shared" si="3"/>
        <v>0</v>
      </c>
      <c r="AV77" s="208">
        <v>15</v>
      </c>
      <c r="AW77" s="209">
        <v>2421896.25</v>
      </c>
    </row>
    <row r="78" spans="1:49" ht="52.5" customHeight="1" x14ac:dyDescent="0.2">
      <c r="A78" s="210" t="s">
        <v>341</v>
      </c>
      <c r="B78" s="210" t="s">
        <v>137</v>
      </c>
      <c r="C78" s="211" t="s">
        <v>138</v>
      </c>
      <c r="D78" s="212">
        <v>465</v>
      </c>
      <c r="E78" s="211" t="s">
        <v>340</v>
      </c>
      <c r="F78" s="206"/>
      <c r="G78" s="207"/>
      <c r="H78" s="206"/>
      <c r="I78" s="207"/>
      <c r="J78" s="206"/>
      <c r="K78" s="207"/>
      <c r="L78" s="206"/>
      <c r="M78" s="207"/>
      <c r="N78" s="206"/>
      <c r="O78" s="207"/>
      <c r="P78" s="206"/>
      <c r="Q78" s="207"/>
      <c r="R78" s="206"/>
      <c r="S78" s="207"/>
      <c r="T78" s="206"/>
      <c r="U78" s="207"/>
      <c r="V78" s="206"/>
      <c r="W78" s="207"/>
      <c r="X78" s="206"/>
      <c r="Y78" s="207"/>
      <c r="Z78" s="206"/>
      <c r="AA78" s="207"/>
      <c r="AB78" s="206"/>
      <c r="AC78" s="207"/>
      <c r="AD78" s="206"/>
      <c r="AE78" s="207"/>
      <c r="AF78" s="206"/>
      <c r="AG78" s="207"/>
      <c r="AH78" s="206"/>
      <c r="AI78" s="207"/>
      <c r="AJ78" s="206">
        <v>1</v>
      </c>
      <c r="AK78" s="207">
        <v>161459.75</v>
      </c>
      <c r="AL78" s="206"/>
      <c r="AM78" s="207"/>
      <c r="AN78" s="206"/>
      <c r="AO78" s="207"/>
      <c r="AP78" s="206"/>
      <c r="AQ78" s="207"/>
      <c r="AR78" s="208">
        <f t="shared" si="2"/>
        <v>1</v>
      </c>
      <c r="AS78" s="209">
        <f t="shared" si="2"/>
        <v>161459.75</v>
      </c>
      <c r="AT78" s="208">
        <f t="shared" si="3"/>
        <v>0</v>
      </c>
      <c r="AU78" s="209">
        <f t="shared" si="3"/>
        <v>0</v>
      </c>
      <c r="AV78" s="208">
        <v>1</v>
      </c>
      <c r="AW78" s="209">
        <v>161459.75</v>
      </c>
    </row>
    <row r="79" spans="1:49" ht="41.25" customHeight="1" x14ac:dyDescent="0.2">
      <c r="A79" s="203" t="s">
        <v>341</v>
      </c>
      <c r="B79" s="203" t="s">
        <v>137</v>
      </c>
      <c r="C79" s="204" t="s">
        <v>138</v>
      </c>
      <c r="D79" s="205">
        <v>470</v>
      </c>
      <c r="E79" s="204" t="s">
        <v>251</v>
      </c>
      <c r="F79" s="206">
        <v>2</v>
      </c>
      <c r="G79" s="207">
        <v>322919.5</v>
      </c>
      <c r="H79" s="206"/>
      <c r="I79" s="207"/>
      <c r="J79" s="206"/>
      <c r="K79" s="207"/>
      <c r="L79" s="206"/>
      <c r="M79" s="207"/>
      <c r="N79" s="206"/>
      <c r="O79" s="207"/>
      <c r="P79" s="206"/>
      <c r="Q79" s="207"/>
      <c r="R79" s="206">
        <v>1</v>
      </c>
      <c r="S79" s="207">
        <v>161459.75</v>
      </c>
      <c r="T79" s="206"/>
      <c r="U79" s="207"/>
      <c r="V79" s="206"/>
      <c r="W79" s="207"/>
      <c r="X79" s="206"/>
      <c r="Y79" s="207"/>
      <c r="Z79" s="206"/>
      <c r="AA79" s="207"/>
      <c r="AB79" s="206"/>
      <c r="AC79" s="207"/>
      <c r="AD79" s="206"/>
      <c r="AE79" s="207"/>
      <c r="AF79" s="206"/>
      <c r="AG79" s="207"/>
      <c r="AH79" s="206"/>
      <c r="AI79" s="207"/>
      <c r="AJ79" s="206">
        <v>2</v>
      </c>
      <c r="AK79" s="207">
        <v>322919.5</v>
      </c>
      <c r="AL79" s="206"/>
      <c r="AM79" s="207"/>
      <c r="AN79" s="206"/>
      <c r="AO79" s="207"/>
      <c r="AP79" s="206"/>
      <c r="AQ79" s="207"/>
      <c r="AR79" s="208">
        <f t="shared" si="2"/>
        <v>5</v>
      </c>
      <c r="AS79" s="209">
        <f t="shared" si="2"/>
        <v>807298.75</v>
      </c>
      <c r="AT79" s="208">
        <f t="shared" si="3"/>
        <v>0</v>
      </c>
      <c r="AU79" s="209">
        <f t="shared" si="3"/>
        <v>0</v>
      </c>
      <c r="AV79" s="208">
        <v>5</v>
      </c>
      <c r="AW79" s="209">
        <v>807298.75</v>
      </c>
    </row>
    <row r="80" spans="1:49" ht="29.25" customHeight="1" x14ac:dyDescent="0.2">
      <c r="A80" s="203" t="s">
        <v>362</v>
      </c>
      <c r="B80" s="203" t="s">
        <v>252</v>
      </c>
      <c r="C80" s="204" t="s">
        <v>253</v>
      </c>
      <c r="D80" s="205">
        <v>481</v>
      </c>
      <c r="E80" s="204" t="s">
        <v>254</v>
      </c>
      <c r="F80" s="206">
        <v>1</v>
      </c>
      <c r="G80" s="207">
        <v>186800.04</v>
      </c>
      <c r="H80" s="206"/>
      <c r="I80" s="207"/>
      <c r="J80" s="206"/>
      <c r="K80" s="207"/>
      <c r="L80" s="206"/>
      <c r="M80" s="207"/>
      <c r="N80" s="206"/>
      <c r="O80" s="207"/>
      <c r="P80" s="206"/>
      <c r="Q80" s="207"/>
      <c r="R80" s="206">
        <v>5</v>
      </c>
      <c r="S80" s="207">
        <v>934000.2</v>
      </c>
      <c r="T80" s="206"/>
      <c r="U80" s="207"/>
      <c r="V80" s="206"/>
      <c r="W80" s="207"/>
      <c r="X80" s="206"/>
      <c r="Y80" s="207"/>
      <c r="Z80" s="206"/>
      <c r="AA80" s="207"/>
      <c r="AB80" s="206"/>
      <c r="AC80" s="207"/>
      <c r="AD80" s="206"/>
      <c r="AE80" s="207"/>
      <c r="AF80" s="206"/>
      <c r="AG80" s="207"/>
      <c r="AH80" s="206"/>
      <c r="AI80" s="207"/>
      <c r="AJ80" s="206"/>
      <c r="AK80" s="207"/>
      <c r="AL80" s="206"/>
      <c r="AM80" s="207"/>
      <c r="AN80" s="206"/>
      <c r="AO80" s="207"/>
      <c r="AP80" s="206"/>
      <c r="AQ80" s="207"/>
      <c r="AR80" s="208">
        <f t="shared" si="2"/>
        <v>6</v>
      </c>
      <c r="AS80" s="209">
        <f t="shared" si="2"/>
        <v>1120800.24</v>
      </c>
      <c r="AT80" s="208">
        <f t="shared" si="3"/>
        <v>0</v>
      </c>
      <c r="AU80" s="209">
        <f t="shared" si="3"/>
        <v>0</v>
      </c>
      <c r="AV80" s="208">
        <v>6</v>
      </c>
      <c r="AW80" s="209">
        <v>1120800.24</v>
      </c>
    </row>
    <row r="81" spans="1:52" ht="78.75" customHeight="1" x14ac:dyDescent="0.2">
      <c r="A81" s="203" t="s">
        <v>363</v>
      </c>
      <c r="B81" s="203" t="s">
        <v>255</v>
      </c>
      <c r="C81" s="204" t="s">
        <v>256</v>
      </c>
      <c r="D81" s="205">
        <v>486</v>
      </c>
      <c r="E81" s="204" t="s">
        <v>257</v>
      </c>
      <c r="F81" s="206"/>
      <c r="G81" s="207"/>
      <c r="H81" s="206"/>
      <c r="I81" s="207"/>
      <c r="J81" s="206">
        <v>6</v>
      </c>
      <c r="K81" s="207">
        <v>928818.42000000016</v>
      </c>
      <c r="L81" s="206"/>
      <c r="M81" s="207"/>
      <c r="N81" s="206"/>
      <c r="O81" s="207"/>
      <c r="P81" s="206"/>
      <c r="Q81" s="207"/>
      <c r="R81" s="206"/>
      <c r="S81" s="207"/>
      <c r="T81" s="206"/>
      <c r="U81" s="207"/>
      <c r="V81" s="206"/>
      <c r="W81" s="207"/>
      <c r="X81" s="206"/>
      <c r="Y81" s="207"/>
      <c r="Z81" s="206"/>
      <c r="AA81" s="207"/>
      <c r="AB81" s="206"/>
      <c r="AC81" s="207"/>
      <c r="AD81" s="206"/>
      <c r="AE81" s="207"/>
      <c r="AF81" s="206"/>
      <c r="AG81" s="207"/>
      <c r="AH81" s="206"/>
      <c r="AI81" s="207"/>
      <c r="AJ81" s="206"/>
      <c r="AK81" s="207"/>
      <c r="AL81" s="206"/>
      <c r="AM81" s="207"/>
      <c r="AN81" s="206"/>
      <c r="AO81" s="207"/>
      <c r="AP81" s="206"/>
      <c r="AQ81" s="207"/>
      <c r="AR81" s="208">
        <f t="shared" si="2"/>
        <v>6</v>
      </c>
      <c r="AS81" s="209">
        <f t="shared" si="2"/>
        <v>928818.42000000016</v>
      </c>
      <c r="AT81" s="208">
        <f t="shared" si="3"/>
        <v>0</v>
      </c>
      <c r="AU81" s="209">
        <f t="shared" si="3"/>
        <v>0</v>
      </c>
      <c r="AV81" s="208">
        <v>6</v>
      </c>
      <c r="AW81" s="209">
        <v>928818.42000000016</v>
      </c>
      <c r="AX81" s="136">
        <f>SUM(AS81/AR81)</f>
        <v>154803.07000000004</v>
      </c>
    </row>
    <row r="82" spans="1:52" ht="81" customHeight="1" x14ac:dyDescent="0.2">
      <c r="A82" s="203" t="s">
        <v>364</v>
      </c>
      <c r="B82" s="203" t="s">
        <v>258</v>
      </c>
      <c r="C82" s="204" t="s">
        <v>259</v>
      </c>
      <c r="D82" s="205">
        <v>487</v>
      </c>
      <c r="E82" s="204" t="s">
        <v>257</v>
      </c>
      <c r="F82" s="206"/>
      <c r="G82" s="207"/>
      <c r="H82" s="206"/>
      <c r="I82" s="207"/>
      <c r="J82" s="206">
        <v>6</v>
      </c>
      <c r="K82" s="207">
        <v>1335346.68</v>
      </c>
      <c r="L82" s="206"/>
      <c r="M82" s="207"/>
      <c r="N82" s="206"/>
      <c r="O82" s="207"/>
      <c r="P82" s="206"/>
      <c r="Q82" s="207"/>
      <c r="R82" s="206"/>
      <c r="S82" s="207"/>
      <c r="T82" s="206"/>
      <c r="U82" s="207"/>
      <c r="V82" s="206"/>
      <c r="W82" s="207"/>
      <c r="X82" s="206"/>
      <c r="Y82" s="207"/>
      <c r="Z82" s="206"/>
      <c r="AA82" s="207"/>
      <c r="AB82" s="206"/>
      <c r="AC82" s="207"/>
      <c r="AD82" s="206"/>
      <c r="AE82" s="207"/>
      <c r="AF82" s="206"/>
      <c r="AG82" s="207"/>
      <c r="AH82" s="206"/>
      <c r="AI82" s="207"/>
      <c r="AJ82" s="206"/>
      <c r="AK82" s="207"/>
      <c r="AL82" s="206"/>
      <c r="AM82" s="207"/>
      <c r="AN82" s="206"/>
      <c r="AO82" s="207"/>
      <c r="AP82" s="206"/>
      <c r="AQ82" s="207"/>
      <c r="AR82" s="208">
        <f t="shared" si="2"/>
        <v>6</v>
      </c>
      <c r="AS82" s="209">
        <f t="shared" si="2"/>
        <v>1335346.68</v>
      </c>
      <c r="AT82" s="208">
        <f t="shared" si="3"/>
        <v>0</v>
      </c>
      <c r="AU82" s="209">
        <f t="shared" si="3"/>
        <v>0</v>
      </c>
      <c r="AV82" s="208">
        <v>6</v>
      </c>
      <c r="AW82" s="209">
        <v>1335346.68</v>
      </c>
      <c r="AX82" s="136">
        <f>SUM(AS82/AR82)</f>
        <v>222557.78</v>
      </c>
    </row>
    <row r="83" spans="1:52" ht="60" x14ac:dyDescent="0.2">
      <c r="A83" s="203" t="s">
        <v>365</v>
      </c>
      <c r="B83" s="203" t="s">
        <v>260</v>
      </c>
      <c r="C83" s="204" t="s">
        <v>261</v>
      </c>
      <c r="D83" s="205">
        <v>498</v>
      </c>
      <c r="E83" s="204" t="s">
        <v>262</v>
      </c>
      <c r="F83" s="206"/>
      <c r="G83" s="207"/>
      <c r="H83" s="206"/>
      <c r="I83" s="207"/>
      <c r="J83" s="206">
        <v>219</v>
      </c>
      <c r="K83" s="207">
        <v>45876601.200000018</v>
      </c>
      <c r="L83" s="206">
        <v>15</v>
      </c>
      <c r="M83" s="207">
        <v>3142381.0500000003</v>
      </c>
      <c r="N83" s="206"/>
      <c r="O83" s="207"/>
      <c r="P83" s="206"/>
      <c r="Q83" s="207"/>
      <c r="R83" s="206">
        <v>9</v>
      </c>
      <c r="S83" s="207">
        <v>1885428.6300000004</v>
      </c>
      <c r="T83" s="206"/>
      <c r="U83" s="207"/>
      <c r="V83" s="206">
        <v>1</v>
      </c>
      <c r="W83" s="207">
        <v>209492.07</v>
      </c>
      <c r="X83" s="206"/>
      <c r="Y83" s="207"/>
      <c r="Z83" s="206"/>
      <c r="AA83" s="207"/>
      <c r="AB83" s="206"/>
      <c r="AC83" s="207"/>
      <c r="AD83" s="206"/>
      <c r="AE83" s="207"/>
      <c r="AF83" s="206"/>
      <c r="AG83" s="207"/>
      <c r="AH83" s="206"/>
      <c r="AI83" s="207"/>
      <c r="AJ83" s="206"/>
      <c r="AK83" s="207"/>
      <c r="AL83" s="206"/>
      <c r="AM83" s="207"/>
      <c r="AN83" s="206">
        <v>7</v>
      </c>
      <c r="AO83" s="207">
        <v>1466444.4900000002</v>
      </c>
      <c r="AP83" s="206"/>
      <c r="AQ83" s="207"/>
      <c r="AR83" s="208">
        <f t="shared" si="2"/>
        <v>236</v>
      </c>
      <c r="AS83" s="209">
        <f t="shared" si="2"/>
        <v>49437966.390000023</v>
      </c>
      <c r="AT83" s="208">
        <f t="shared" si="3"/>
        <v>15</v>
      </c>
      <c r="AU83" s="209">
        <f t="shared" si="3"/>
        <v>3142381.0500000003</v>
      </c>
      <c r="AV83" s="208">
        <v>251</v>
      </c>
      <c r="AW83" s="209">
        <v>52580347.44000002</v>
      </c>
      <c r="AX83" s="172">
        <f>SUM(AS83/AR83)</f>
        <v>209482.90843220349</v>
      </c>
      <c r="AY83" s="173">
        <v>209492.0724</v>
      </c>
      <c r="AZ83" s="172">
        <f>AY83-AX83</f>
        <v>9.1639677965140436</v>
      </c>
    </row>
    <row r="84" spans="1:52" ht="60" x14ac:dyDescent="0.2">
      <c r="A84" s="203" t="s">
        <v>366</v>
      </c>
      <c r="B84" s="203" t="s">
        <v>263</v>
      </c>
      <c r="C84" s="204" t="s">
        <v>261</v>
      </c>
      <c r="D84" s="205">
        <v>499</v>
      </c>
      <c r="E84" s="204" t="s">
        <v>262</v>
      </c>
      <c r="F84" s="206"/>
      <c r="G84" s="207"/>
      <c r="H84" s="206"/>
      <c r="I84" s="207"/>
      <c r="J84" s="206">
        <v>118</v>
      </c>
      <c r="K84" s="207">
        <v>22041014.680000011</v>
      </c>
      <c r="L84" s="206">
        <v>8</v>
      </c>
      <c r="M84" s="207">
        <v>1494306.08</v>
      </c>
      <c r="N84" s="206"/>
      <c r="O84" s="207"/>
      <c r="P84" s="206"/>
      <c r="Q84" s="207"/>
      <c r="R84" s="206">
        <v>13</v>
      </c>
      <c r="S84" s="207">
        <v>2428247.38</v>
      </c>
      <c r="T84" s="206"/>
      <c r="U84" s="207"/>
      <c r="V84" s="206">
        <v>1</v>
      </c>
      <c r="W84" s="207">
        <v>184386.39</v>
      </c>
      <c r="X84" s="206"/>
      <c r="Y84" s="207"/>
      <c r="Z84" s="206"/>
      <c r="AA84" s="207"/>
      <c r="AB84" s="206"/>
      <c r="AC84" s="207"/>
      <c r="AD84" s="206"/>
      <c r="AE84" s="207"/>
      <c r="AF84" s="206"/>
      <c r="AG84" s="207"/>
      <c r="AH84" s="206"/>
      <c r="AI84" s="207"/>
      <c r="AJ84" s="206"/>
      <c r="AK84" s="207"/>
      <c r="AL84" s="206"/>
      <c r="AM84" s="207"/>
      <c r="AN84" s="206">
        <v>37</v>
      </c>
      <c r="AO84" s="207">
        <v>6911165.6200000001</v>
      </c>
      <c r="AP84" s="206">
        <v>7</v>
      </c>
      <c r="AQ84" s="207">
        <v>1307517.82</v>
      </c>
      <c r="AR84" s="208">
        <f t="shared" si="2"/>
        <v>169</v>
      </c>
      <c r="AS84" s="209">
        <f t="shared" si="2"/>
        <v>31564814.070000011</v>
      </c>
      <c r="AT84" s="208">
        <f t="shared" si="3"/>
        <v>15</v>
      </c>
      <c r="AU84" s="209">
        <f t="shared" si="3"/>
        <v>2801823.9000000004</v>
      </c>
      <c r="AV84" s="208">
        <v>184</v>
      </c>
      <c r="AW84" s="209">
        <v>34366637.970000014</v>
      </c>
      <c r="AX84" s="172">
        <f>SUM(AS84/AR84)</f>
        <v>186774.04775147935</v>
      </c>
      <c r="AY84" s="173">
        <v>186788.2616</v>
      </c>
      <c r="AZ84" s="172">
        <f>AY84-AX84</f>
        <v>14.213848520652391</v>
      </c>
    </row>
    <row r="85" spans="1:52" ht="41.25" customHeight="1" x14ac:dyDescent="0.2">
      <c r="A85" s="203" t="s">
        <v>367</v>
      </c>
      <c r="B85" s="203" t="s">
        <v>264</v>
      </c>
      <c r="C85" s="204" t="s">
        <v>265</v>
      </c>
      <c r="D85" s="205">
        <v>500</v>
      </c>
      <c r="E85" s="204" t="s">
        <v>266</v>
      </c>
      <c r="F85" s="206"/>
      <c r="G85" s="207"/>
      <c r="H85" s="206"/>
      <c r="I85" s="207"/>
      <c r="J85" s="206"/>
      <c r="K85" s="207"/>
      <c r="L85" s="206"/>
      <c r="M85" s="207"/>
      <c r="N85" s="206"/>
      <c r="O85" s="207"/>
      <c r="P85" s="206"/>
      <c r="Q85" s="207"/>
      <c r="R85" s="206">
        <v>87</v>
      </c>
      <c r="S85" s="207">
        <v>12789562.890000004</v>
      </c>
      <c r="T85" s="206">
        <v>2</v>
      </c>
      <c r="U85" s="207">
        <v>294012.94</v>
      </c>
      <c r="V85" s="206">
        <v>20</v>
      </c>
      <c r="W85" s="207">
        <v>2940129.4000000013</v>
      </c>
      <c r="X85" s="206">
        <v>11</v>
      </c>
      <c r="Y85" s="207">
        <v>1617071.17</v>
      </c>
      <c r="Z85" s="206"/>
      <c r="AA85" s="207"/>
      <c r="AB85" s="206"/>
      <c r="AC85" s="207"/>
      <c r="AD85" s="206"/>
      <c r="AE85" s="207"/>
      <c r="AF85" s="206"/>
      <c r="AG85" s="207"/>
      <c r="AH85" s="206"/>
      <c r="AI85" s="207"/>
      <c r="AJ85" s="206"/>
      <c r="AK85" s="207"/>
      <c r="AL85" s="206"/>
      <c r="AM85" s="207"/>
      <c r="AN85" s="206">
        <v>1</v>
      </c>
      <c r="AO85" s="207">
        <v>147006.47</v>
      </c>
      <c r="AP85" s="206"/>
      <c r="AQ85" s="207"/>
      <c r="AR85" s="208">
        <f t="shared" si="2"/>
        <v>108</v>
      </c>
      <c r="AS85" s="209">
        <f t="shared" si="2"/>
        <v>15876698.760000007</v>
      </c>
      <c r="AT85" s="208">
        <f t="shared" si="3"/>
        <v>13</v>
      </c>
      <c r="AU85" s="209">
        <f t="shared" si="3"/>
        <v>1911084.1099999999</v>
      </c>
      <c r="AV85" s="208">
        <v>121</v>
      </c>
      <c r="AW85" s="209">
        <v>17787782.870000005</v>
      </c>
    </row>
    <row r="86" spans="1:52" ht="41.25" customHeight="1" x14ac:dyDescent="0.2">
      <c r="A86" s="203" t="s">
        <v>360</v>
      </c>
      <c r="B86" s="203" t="s">
        <v>307</v>
      </c>
      <c r="C86" s="204" t="s">
        <v>308</v>
      </c>
      <c r="D86" s="205">
        <v>506</v>
      </c>
      <c r="E86" s="204" t="s">
        <v>309</v>
      </c>
      <c r="F86" s="206">
        <v>2</v>
      </c>
      <c r="G86" s="207">
        <v>197027.34</v>
      </c>
      <c r="H86" s="206"/>
      <c r="I86" s="207"/>
      <c r="J86" s="206"/>
      <c r="K86" s="207"/>
      <c r="L86" s="206"/>
      <c r="M86" s="207"/>
      <c r="N86" s="206"/>
      <c r="O86" s="207"/>
      <c r="P86" s="206"/>
      <c r="Q86" s="207"/>
      <c r="R86" s="206"/>
      <c r="S86" s="207"/>
      <c r="T86" s="206"/>
      <c r="U86" s="207"/>
      <c r="V86" s="206"/>
      <c r="W86" s="207"/>
      <c r="X86" s="206"/>
      <c r="Y86" s="207"/>
      <c r="Z86" s="206"/>
      <c r="AA86" s="207"/>
      <c r="AB86" s="206"/>
      <c r="AC86" s="207"/>
      <c r="AD86" s="206"/>
      <c r="AE86" s="207"/>
      <c r="AF86" s="206"/>
      <c r="AG86" s="207"/>
      <c r="AH86" s="206"/>
      <c r="AI86" s="207"/>
      <c r="AJ86" s="206"/>
      <c r="AK86" s="207"/>
      <c r="AL86" s="206"/>
      <c r="AM86" s="207"/>
      <c r="AN86" s="206"/>
      <c r="AO86" s="207"/>
      <c r="AP86" s="206"/>
      <c r="AQ86" s="207"/>
      <c r="AR86" s="208">
        <f t="shared" si="2"/>
        <v>2</v>
      </c>
      <c r="AS86" s="209">
        <f t="shared" si="2"/>
        <v>197027.34</v>
      </c>
      <c r="AT86" s="208">
        <f t="shared" si="3"/>
        <v>0</v>
      </c>
      <c r="AU86" s="209">
        <f t="shared" si="3"/>
        <v>0</v>
      </c>
      <c r="AV86" s="208">
        <v>2</v>
      </c>
      <c r="AW86" s="209">
        <v>197027.34</v>
      </c>
    </row>
    <row r="87" spans="1:52" ht="41.25" customHeight="1" x14ac:dyDescent="0.2">
      <c r="A87" s="203" t="s">
        <v>360</v>
      </c>
      <c r="B87" s="203" t="s">
        <v>307</v>
      </c>
      <c r="C87" s="204" t="s">
        <v>308</v>
      </c>
      <c r="D87" s="205">
        <v>508</v>
      </c>
      <c r="E87" s="204" t="s">
        <v>310</v>
      </c>
      <c r="F87" s="206">
        <v>7</v>
      </c>
      <c r="G87" s="207">
        <v>689595.69000000006</v>
      </c>
      <c r="H87" s="206"/>
      <c r="I87" s="207"/>
      <c r="J87" s="206"/>
      <c r="K87" s="207"/>
      <c r="L87" s="206"/>
      <c r="M87" s="207"/>
      <c r="N87" s="206"/>
      <c r="O87" s="207"/>
      <c r="P87" s="206"/>
      <c r="Q87" s="207"/>
      <c r="R87" s="206"/>
      <c r="S87" s="207"/>
      <c r="T87" s="206"/>
      <c r="U87" s="207"/>
      <c r="V87" s="206"/>
      <c r="W87" s="207"/>
      <c r="X87" s="206"/>
      <c r="Y87" s="207"/>
      <c r="Z87" s="206"/>
      <c r="AA87" s="207"/>
      <c r="AB87" s="206"/>
      <c r="AC87" s="207"/>
      <c r="AD87" s="206"/>
      <c r="AE87" s="207"/>
      <c r="AF87" s="206"/>
      <c r="AG87" s="207"/>
      <c r="AH87" s="206"/>
      <c r="AI87" s="207"/>
      <c r="AJ87" s="206"/>
      <c r="AK87" s="207"/>
      <c r="AL87" s="206"/>
      <c r="AM87" s="207"/>
      <c r="AN87" s="206"/>
      <c r="AO87" s="207"/>
      <c r="AP87" s="206"/>
      <c r="AQ87" s="207"/>
      <c r="AR87" s="208">
        <f t="shared" si="2"/>
        <v>7</v>
      </c>
      <c r="AS87" s="209">
        <f t="shared" si="2"/>
        <v>689595.69000000006</v>
      </c>
      <c r="AT87" s="208">
        <f t="shared" si="3"/>
        <v>0</v>
      </c>
      <c r="AU87" s="209">
        <f t="shared" si="3"/>
        <v>0</v>
      </c>
      <c r="AV87" s="208">
        <v>7</v>
      </c>
      <c r="AW87" s="209">
        <v>689595.69000000006</v>
      </c>
    </row>
    <row r="88" spans="1:52" ht="41.25" customHeight="1" x14ac:dyDescent="0.2">
      <c r="A88" s="203" t="s">
        <v>360</v>
      </c>
      <c r="B88" s="203" t="s">
        <v>307</v>
      </c>
      <c r="C88" s="204" t="s">
        <v>308</v>
      </c>
      <c r="D88" s="205">
        <v>512</v>
      </c>
      <c r="E88" s="204" t="s">
        <v>311</v>
      </c>
      <c r="F88" s="206">
        <v>3</v>
      </c>
      <c r="G88" s="207">
        <v>295541.01</v>
      </c>
      <c r="H88" s="206"/>
      <c r="I88" s="207"/>
      <c r="J88" s="206"/>
      <c r="K88" s="207"/>
      <c r="L88" s="206"/>
      <c r="M88" s="207"/>
      <c r="N88" s="206"/>
      <c r="O88" s="207"/>
      <c r="P88" s="206"/>
      <c r="Q88" s="207"/>
      <c r="R88" s="206"/>
      <c r="S88" s="207"/>
      <c r="T88" s="206"/>
      <c r="U88" s="207"/>
      <c r="V88" s="206"/>
      <c r="W88" s="207"/>
      <c r="X88" s="206"/>
      <c r="Y88" s="207"/>
      <c r="Z88" s="206"/>
      <c r="AA88" s="207"/>
      <c r="AB88" s="206"/>
      <c r="AC88" s="207"/>
      <c r="AD88" s="206"/>
      <c r="AE88" s="207"/>
      <c r="AF88" s="206"/>
      <c r="AG88" s="207"/>
      <c r="AH88" s="206"/>
      <c r="AI88" s="207"/>
      <c r="AJ88" s="206"/>
      <c r="AK88" s="207"/>
      <c r="AL88" s="206"/>
      <c r="AM88" s="207"/>
      <c r="AN88" s="206">
        <v>1</v>
      </c>
      <c r="AO88" s="207">
        <v>98513.67</v>
      </c>
      <c r="AP88" s="206"/>
      <c r="AQ88" s="207"/>
      <c r="AR88" s="208">
        <f t="shared" si="2"/>
        <v>4</v>
      </c>
      <c r="AS88" s="209">
        <f t="shared" si="2"/>
        <v>394054.68</v>
      </c>
      <c r="AT88" s="208">
        <f t="shared" si="3"/>
        <v>0</v>
      </c>
      <c r="AU88" s="209">
        <f t="shared" si="3"/>
        <v>0</v>
      </c>
      <c r="AV88" s="208">
        <v>4</v>
      </c>
      <c r="AW88" s="209">
        <v>394054.68</v>
      </c>
    </row>
    <row r="89" spans="1:52" ht="24" customHeight="1" x14ac:dyDescent="0.2">
      <c r="A89" s="203" t="s">
        <v>358</v>
      </c>
      <c r="B89" s="203" t="s">
        <v>231</v>
      </c>
      <c r="C89" s="204" t="s">
        <v>232</v>
      </c>
      <c r="D89" s="205">
        <v>521</v>
      </c>
      <c r="E89" s="204" t="s">
        <v>233</v>
      </c>
      <c r="F89" s="206"/>
      <c r="G89" s="207"/>
      <c r="H89" s="206"/>
      <c r="I89" s="207"/>
      <c r="J89" s="206">
        <v>10</v>
      </c>
      <c r="K89" s="207">
        <v>1520468.4000000001</v>
      </c>
      <c r="L89" s="206"/>
      <c r="M89" s="207"/>
      <c r="N89" s="206"/>
      <c r="O89" s="207"/>
      <c r="P89" s="206"/>
      <c r="Q89" s="207"/>
      <c r="R89" s="206">
        <v>15</v>
      </c>
      <c r="S89" s="207">
        <v>2280702.6</v>
      </c>
      <c r="T89" s="206"/>
      <c r="U89" s="207"/>
      <c r="V89" s="206"/>
      <c r="W89" s="207"/>
      <c r="X89" s="206"/>
      <c r="Y89" s="207"/>
      <c r="Z89" s="206"/>
      <c r="AA89" s="207"/>
      <c r="AB89" s="206"/>
      <c r="AC89" s="207"/>
      <c r="AD89" s="206"/>
      <c r="AE89" s="207"/>
      <c r="AF89" s="206"/>
      <c r="AG89" s="207"/>
      <c r="AH89" s="206"/>
      <c r="AI89" s="207"/>
      <c r="AJ89" s="206"/>
      <c r="AK89" s="207"/>
      <c r="AL89" s="206"/>
      <c r="AM89" s="207"/>
      <c r="AN89" s="206">
        <v>8</v>
      </c>
      <c r="AO89" s="207">
        <v>1216374.72</v>
      </c>
      <c r="AP89" s="206">
        <v>1</v>
      </c>
      <c r="AQ89" s="207">
        <v>152046.84</v>
      </c>
      <c r="AR89" s="208">
        <f t="shared" si="2"/>
        <v>33</v>
      </c>
      <c r="AS89" s="209">
        <f t="shared" si="2"/>
        <v>5017545.72</v>
      </c>
      <c r="AT89" s="208">
        <f t="shared" si="3"/>
        <v>1</v>
      </c>
      <c r="AU89" s="209">
        <f t="shared" si="3"/>
        <v>152046.84</v>
      </c>
      <c r="AV89" s="208">
        <v>34</v>
      </c>
      <c r="AW89" s="209">
        <v>5169592.5599999996</v>
      </c>
    </row>
    <row r="90" spans="1:52" ht="99" customHeight="1" x14ac:dyDescent="0.2">
      <c r="A90" s="203" t="s">
        <v>368</v>
      </c>
      <c r="B90" s="203" t="s">
        <v>267</v>
      </c>
      <c r="C90" s="204" t="s">
        <v>268</v>
      </c>
      <c r="D90" s="205">
        <v>523</v>
      </c>
      <c r="E90" s="204" t="s">
        <v>269</v>
      </c>
      <c r="F90" s="206"/>
      <c r="G90" s="207"/>
      <c r="H90" s="206">
        <v>12</v>
      </c>
      <c r="I90" s="207">
        <v>1584666.12</v>
      </c>
      <c r="J90" s="206"/>
      <c r="K90" s="207"/>
      <c r="L90" s="206"/>
      <c r="M90" s="207"/>
      <c r="N90" s="206"/>
      <c r="O90" s="207"/>
      <c r="P90" s="206"/>
      <c r="Q90" s="207"/>
      <c r="R90" s="206"/>
      <c r="S90" s="207"/>
      <c r="T90" s="206"/>
      <c r="U90" s="207"/>
      <c r="V90" s="206"/>
      <c r="W90" s="207"/>
      <c r="X90" s="206"/>
      <c r="Y90" s="207"/>
      <c r="Z90" s="206"/>
      <c r="AA90" s="207"/>
      <c r="AB90" s="206"/>
      <c r="AC90" s="207"/>
      <c r="AD90" s="206"/>
      <c r="AE90" s="207"/>
      <c r="AF90" s="206"/>
      <c r="AG90" s="207"/>
      <c r="AH90" s="206"/>
      <c r="AI90" s="207"/>
      <c r="AJ90" s="206"/>
      <c r="AK90" s="207"/>
      <c r="AL90" s="206"/>
      <c r="AM90" s="207"/>
      <c r="AN90" s="206"/>
      <c r="AO90" s="207"/>
      <c r="AP90" s="206"/>
      <c r="AQ90" s="207"/>
      <c r="AR90" s="208">
        <f t="shared" si="2"/>
        <v>12</v>
      </c>
      <c r="AS90" s="209">
        <f t="shared" si="2"/>
        <v>1584666.12</v>
      </c>
      <c r="AT90" s="208">
        <f t="shared" si="3"/>
        <v>0</v>
      </c>
      <c r="AU90" s="209">
        <f t="shared" si="3"/>
        <v>0</v>
      </c>
      <c r="AV90" s="208">
        <v>12</v>
      </c>
      <c r="AW90" s="209">
        <v>1584666.12</v>
      </c>
    </row>
    <row r="91" spans="1:52" ht="99" customHeight="1" x14ac:dyDescent="0.2">
      <c r="A91" s="203" t="s">
        <v>368</v>
      </c>
      <c r="B91" s="203" t="s">
        <v>267</v>
      </c>
      <c r="C91" s="204" t="s">
        <v>268</v>
      </c>
      <c r="D91" s="205">
        <v>524</v>
      </c>
      <c r="E91" s="204" t="s">
        <v>312</v>
      </c>
      <c r="F91" s="206"/>
      <c r="G91" s="207"/>
      <c r="H91" s="206">
        <v>1</v>
      </c>
      <c r="I91" s="207">
        <v>132055.51</v>
      </c>
      <c r="J91" s="206"/>
      <c r="K91" s="207"/>
      <c r="L91" s="206"/>
      <c r="M91" s="207"/>
      <c r="N91" s="206"/>
      <c r="O91" s="207"/>
      <c r="P91" s="206"/>
      <c r="Q91" s="207"/>
      <c r="R91" s="206"/>
      <c r="S91" s="207"/>
      <c r="T91" s="206"/>
      <c r="U91" s="207"/>
      <c r="V91" s="206"/>
      <c r="W91" s="207"/>
      <c r="X91" s="206"/>
      <c r="Y91" s="207"/>
      <c r="Z91" s="206"/>
      <c r="AA91" s="207"/>
      <c r="AB91" s="206"/>
      <c r="AC91" s="207"/>
      <c r="AD91" s="206"/>
      <c r="AE91" s="207"/>
      <c r="AF91" s="206"/>
      <c r="AG91" s="207"/>
      <c r="AH91" s="206"/>
      <c r="AI91" s="207"/>
      <c r="AJ91" s="206"/>
      <c r="AK91" s="207"/>
      <c r="AL91" s="206"/>
      <c r="AM91" s="207"/>
      <c r="AN91" s="206"/>
      <c r="AO91" s="207"/>
      <c r="AP91" s="206"/>
      <c r="AQ91" s="207"/>
      <c r="AR91" s="208">
        <f t="shared" si="2"/>
        <v>1</v>
      </c>
      <c r="AS91" s="209">
        <f t="shared" si="2"/>
        <v>132055.51</v>
      </c>
      <c r="AT91" s="208">
        <f t="shared" si="3"/>
        <v>0</v>
      </c>
      <c r="AU91" s="209">
        <f t="shared" si="3"/>
        <v>0</v>
      </c>
      <c r="AV91" s="208">
        <v>1</v>
      </c>
      <c r="AW91" s="209">
        <v>132055.51</v>
      </c>
    </row>
    <row r="92" spans="1:52" ht="95.25" customHeight="1" x14ac:dyDescent="0.2">
      <c r="A92" s="203" t="s">
        <v>369</v>
      </c>
      <c r="B92" s="203" t="s">
        <v>270</v>
      </c>
      <c r="C92" s="204" t="s">
        <v>271</v>
      </c>
      <c r="D92" s="205">
        <v>525</v>
      </c>
      <c r="E92" s="204" t="s">
        <v>272</v>
      </c>
      <c r="F92" s="206"/>
      <c r="G92" s="207"/>
      <c r="H92" s="206"/>
      <c r="I92" s="207"/>
      <c r="J92" s="206"/>
      <c r="K92" s="207"/>
      <c r="L92" s="206"/>
      <c r="M92" s="207"/>
      <c r="N92" s="206"/>
      <c r="O92" s="207"/>
      <c r="P92" s="206"/>
      <c r="Q92" s="207"/>
      <c r="R92" s="206">
        <v>5</v>
      </c>
      <c r="S92" s="207">
        <v>994478.8</v>
      </c>
      <c r="T92" s="206"/>
      <c r="U92" s="207"/>
      <c r="V92" s="206"/>
      <c r="W92" s="207"/>
      <c r="X92" s="206"/>
      <c r="Y92" s="207"/>
      <c r="Z92" s="206"/>
      <c r="AA92" s="207"/>
      <c r="AB92" s="206"/>
      <c r="AC92" s="207"/>
      <c r="AD92" s="206"/>
      <c r="AE92" s="207"/>
      <c r="AF92" s="206"/>
      <c r="AG92" s="207"/>
      <c r="AH92" s="206"/>
      <c r="AI92" s="207"/>
      <c r="AJ92" s="206">
        <v>1</v>
      </c>
      <c r="AK92" s="207">
        <v>198895.76</v>
      </c>
      <c r="AL92" s="206"/>
      <c r="AM92" s="207"/>
      <c r="AN92" s="206"/>
      <c r="AO92" s="207"/>
      <c r="AP92" s="206"/>
      <c r="AQ92" s="207"/>
      <c r="AR92" s="208">
        <f t="shared" si="2"/>
        <v>6</v>
      </c>
      <c r="AS92" s="209">
        <f t="shared" si="2"/>
        <v>1193374.56</v>
      </c>
      <c r="AT92" s="208">
        <f t="shared" si="3"/>
        <v>0</v>
      </c>
      <c r="AU92" s="209">
        <f t="shared" si="3"/>
        <v>0</v>
      </c>
      <c r="AV92" s="208">
        <v>6</v>
      </c>
      <c r="AW92" s="209">
        <v>1193374.56</v>
      </c>
    </row>
    <row r="93" spans="1:52" ht="39" customHeight="1" x14ac:dyDescent="0.2">
      <c r="A93" s="203" t="s">
        <v>370</v>
      </c>
      <c r="B93" s="203" t="s">
        <v>273</v>
      </c>
      <c r="C93" s="204" t="s">
        <v>274</v>
      </c>
      <c r="D93" s="205">
        <v>527</v>
      </c>
      <c r="E93" s="204" t="s">
        <v>275</v>
      </c>
      <c r="F93" s="206"/>
      <c r="G93" s="207"/>
      <c r="H93" s="206"/>
      <c r="I93" s="207"/>
      <c r="J93" s="206"/>
      <c r="K93" s="207"/>
      <c r="L93" s="206"/>
      <c r="M93" s="207"/>
      <c r="N93" s="206"/>
      <c r="O93" s="207"/>
      <c r="P93" s="206"/>
      <c r="Q93" s="207"/>
      <c r="R93" s="206">
        <v>3</v>
      </c>
      <c r="S93" s="207">
        <v>728030.16</v>
      </c>
      <c r="T93" s="206"/>
      <c r="U93" s="207"/>
      <c r="V93" s="206">
        <v>62</v>
      </c>
      <c r="W93" s="207">
        <v>15045956.640000008</v>
      </c>
      <c r="X93" s="206">
        <v>38</v>
      </c>
      <c r="Y93" s="207">
        <v>9221715.3600000013</v>
      </c>
      <c r="Z93" s="206"/>
      <c r="AA93" s="207"/>
      <c r="AB93" s="206"/>
      <c r="AC93" s="207"/>
      <c r="AD93" s="206"/>
      <c r="AE93" s="207"/>
      <c r="AF93" s="206"/>
      <c r="AG93" s="207"/>
      <c r="AH93" s="206"/>
      <c r="AI93" s="207"/>
      <c r="AJ93" s="206"/>
      <c r="AK93" s="207"/>
      <c r="AL93" s="206"/>
      <c r="AM93" s="207"/>
      <c r="AN93" s="206"/>
      <c r="AO93" s="207"/>
      <c r="AP93" s="206"/>
      <c r="AQ93" s="207"/>
      <c r="AR93" s="208">
        <f t="shared" si="2"/>
        <v>65</v>
      </c>
      <c r="AS93" s="209">
        <f t="shared" si="2"/>
        <v>15773986.800000008</v>
      </c>
      <c r="AT93" s="208">
        <f t="shared" si="3"/>
        <v>38</v>
      </c>
      <c r="AU93" s="209">
        <f t="shared" si="3"/>
        <v>9221715.3600000013</v>
      </c>
      <c r="AV93" s="208">
        <v>103</v>
      </c>
      <c r="AW93" s="209">
        <v>24995702.160000011</v>
      </c>
    </row>
    <row r="94" spans="1:52" ht="41.25" customHeight="1" x14ac:dyDescent="0.2">
      <c r="A94" s="203" t="s">
        <v>371</v>
      </c>
      <c r="B94" s="203" t="s">
        <v>276</v>
      </c>
      <c r="C94" s="204" t="s">
        <v>277</v>
      </c>
      <c r="D94" s="205">
        <v>528</v>
      </c>
      <c r="E94" s="204" t="s">
        <v>278</v>
      </c>
      <c r="F94" s="206"/>
      <c r="G94" s="207"/>
      <c r="H94" s="206"/>
      <c r="I94" s="207"/>
      <c r="J94" s="206"/>
      <c r="K94" s="207"/>
      <c r="L94" s="206"/>
      <c r="M94" s="207"/>
      <c r="N94" s="206"/>
      <c r="O94" s="207"/>
      <c r="P94" s="206"/>
      <c r="Q94" s="207"/>
      <c r="R94" s="206"/>
      <c r="S94" s="207"/>
      <c r="T94" s="206"/>
      <c r="U94" s="207"/>
      <c r="V94" s="206"/>
      <c r="W94" s="207"/>
      <c r="X94" s="206"/>
      <c r="Y94" s="207"/>
      <c r="Z94" s="206"/>
      <c r="AA94" s="207"/>
      <c r="AB94" s="206"/>
      <c r="AC94" s="207"/>
      <c r="AD94" s="206"/>
      <c r="AE94" s="207"/>
      <c r="AF94" s="206"/>
      <c r="AG94" s="207"/>
      <c r="AH94" s="206"/>
      <c r="AI94" s="207"/>
      <c r="AJ94" s="206">
        <v>1</v>
      </c>
      <c r="AK94" s="207">
        <v>144394.69</v>
      </c>
      <c r="AL94" s="206"/>
      <c r="AM94" s="207"/>
      <c r="AN94" s="206">
        <v>4</v>
      </c>
      <c r="AO94" s="207">
        <v>577578.76</v>
      </c>
      <c r="AP94" s="206"/>
      <c r="AQ94" s="207"/>
      <c r="AR94" s="208">
        <f t="shared" si="2"/>
        <v>5</v>
      </c>
      <c r="AS94" s="209">
        <f t="shared" si="2"/>
        <v>721973.45</v>
      </c>
      <c r="AT94" s="208">
        <f t="shared" si="3"/>
        <v>0</v>
      </c>
      <c r="AU94" s="209">
        <f t="shared" si="3"/>
        <v>0</v>
      </c>
      <c r="AV94" s="208">
        <v>5</v>
      </c>
      <c r="AW94" s="209">
        <v>721973.45</v>
      </c>
    </row>
    <row r="95" spans="1:52" ht="18.75" customHeight="1" x14ac:dyDescent="0.2">
      <c r="A95" s="213"/>
      <c r="B95" s="213"/>
      <c r="C95" s="203"/>
      <c r="D95" s="205" t="s">
        <v>372</v>
      </c>
      <c r="E95" s="203"/>
      <c r="F95" s="208">
        <v>45</v>
      </c>
      <c r="G95" s="209">
        <v>5784127.4499999993</v>
      </c>
      <c r="H95" s="208">
        <v>24</v>
      </c>
      <c r="I95" s="209">
        <v>4376535.49</v>
      </c>
      <c r="J95" s="208">
        <v>631</v>
      </c>
      <c r="K95" s="209">
        <v>112000718.71000001</v>
      </c>
      <c r="L95" s="208">
        <v>36</v>
      </c>
      <c r="M95" s="209">
        <v>6791768.7600000007</v>
      </c>
      <c r="N95" s="208">
        <v>23</v>
      </c>
      <c r="O95" s="209">
        <v>3045893.2200000007</v>
      </c>
      <c r="P95" s="208">
        <v>23</v>
      </c>
      <c r="Q95" s="209">
        <v>2408163.25</v>
      </c>
      <c r="R95" s="208">
        <v>299</v>
      </c>
      <c r="S95" s="209">
        <v>42822615.759999983</v>
      </c>
      <c r="T95" s="208">
        <v>8</v>
      </c>
      <c r="U95" s="209">
        <v>907420.17999999993</v>
      </c>
      <c r="V95" s="208">
        <v>84</v>
      </c>
      <c r="W95" s="209">
        <v>18379964.500000007</v>
      </c>
      <c r="X95" s="208">
        <v>49</v>
      </c>
      <c r="Y95" s="209">
        <v>10838786.530000001</v>
      </c>
      <c r="Z95" s="208">
        <v>51</v>
      </c>
      <c r="AA95" s="209">
        <v>5725691.0999999987</v>
      </c>
      <c r="AB95" s="208">
        <v>10</v>
      </c>
      <c r="AC95" s="209">
        <v>995056.72000000009</v>
      </c>
      <c r="AD95" s="208">
        <v>266</v>
      </c>
      <c r="AE95" s="209">
        <v>19691748.579999991</v>
      </c>
      <c r="AF95" s="208">
        <v>148</v>
      </c>
      <c r="AG95" s="209">
        <v>10956311.239999998</v>
      </c>
      <c r="AH95" s="208">
        <v>15</v>
      </c>
      <c r="AI95" s="209">
        <v>1690135.9500000002</v>
      </c>
      <c r="AJ95" s="208">
        <v>39</v>
      </c>
      <c r="AK95" s="209">
        <v>5373110</v>
      </c>
      <c r="AL95" s="208">
        <v>1</v>
      </c>
      <c r="AM95" s="209">
        <v>98513.67</v>
      </c>
      <c r="AN95" s="208">
        <v>116</v>
      </c>
      <c r="AO95" s="209">
        <v>17879064.32</v>
      </c>
      <c r="AP95" s="208">
        <v>12</v>
      </c>
      <c r="AQ95" s="209">
        <v>1925732.3</v>
      </c>
      <c r="AR95" s="208">
        <f t="shared" si="2"/>
        <v>1616</v>
      </c>
      <c r="AS95" s="209">
        <f t="shared" si="2"/>
        <v>239177768.32999995</v>
      </c>
      <c r="AT95" s="208">
        <f t="shared" si="3"/>
        <v>264</v>
      </c>
      <c r="AU95" s="209">
        <f t="shared" si="3"/>
        <v>32513589.400000002</v>
      </c>
      <c r="AV95" s="208">
        <v>1880</v>
      </c>
      <c r="AW95" s="209">
        <v>271691357.73000002</v>
      </c>
    </row>
    <row r="97" spans="3:47" x14ac:dyDescent="0.2">
      <c r="E97" s="72" t="s">
        <v>317</v>
      </c>
      <c r="K97" s="138">
        <v>112203982.84</v>
      </c>
      <c r="AP97" s="72" t="s">
        <v>317</v>
      </c>
      <c r="AQ97" s="72" t="s">
        <v>316</v>
      </c>
      <c r="AR97" s="72">
        <v>1183</v>
      </c>
      <c r="AS97" s="138">
        <v>175436277.04999998</v>
      </c>
      <c r="AT97" s="72">
        <v>188</v>
      </c>
      <c r="AU97" s="138">
        <v>23070904.560000002</v>
      </c>
    </row>
    <row r="98" spans="3:47" x14ac:dyDescent="0.2">
      <c r="K98" s="138">
        <v>309606.14720000001</v>
      </c>
      <c r="AR98" s="147">
        <f>AR95-AR97</f>
        <v>433</v>
      </c>
      <c r="AS98" s="147">
        <f>AS95-AS97</f>
        <v>63741491.279999971</v>
      </c>
      <c r="AT98" s="147">
        <f t="shared" ref="AT98:AU98" si="4">AT95-AT97</f>
        <v>76</v>
      </c>
      <c r="AU98" s="147">
        <f t="shared" si="4"/>
        <v>9442684.8399999999</v>
      </c>
    </row>
    <row r="100" spans="3:47" x14ac:dyDescent="0.2">
      <c r="C100" s="72" t="s">
        <v>318</v>
      </c>
      <c r="D100" s="171">
        <v>498</v>
      </c>
      <c r="E100" s="170">
        <v>209492.0724</v>
      </c>
      <c r="K100" s="170">
        <f>SUM(K83/J83)</f>
        <v>209482.19726027406</v>
      </c>
      <c r="M100" s="138">
        <f>SUM(M83/L83)</f>
        <v>209492.07</v>
      </c>
      <c r="S100" s="170">
        <f>SUM(S83/R83)</f>
        <v>209492.07000000004</v>
      </c>
      <c r="W100" s="170">
        <f>SUM(W83/V83)</f>
        <v>209492.07</v>
      </c>
      <c r="AO100" s="170">
        <f>SUM(AO83/AN83)</f>
        <v>209492.07000000004</v>
      </c>
      <c r="AQ100" s="170"/>
      <c r="AR100" s="170"/>
      <c r="AS100" s="170">
        <f>SUM(AS83/AR83)</f>
        <v>209482.90843220349</v>
      </c>
      <c r="AU100" s="170">
        <f>SUM(AU83/AT83)</f>
        <v>209492.07</v>
      </c>
    </row>
    <row r="101" spans="3:47" x14ac:dyDescent="0.2">
      <c r="C101" s="72" t="s">
        <v>318</v>
      </c>
      <c r="D101" s="171">
        <v>499</v>
      </c>
      <c r="E101" s="170">
        <v>186788.2616</v>
      </c>
      <c r="K101" s="138">
        <f>SUM(K84/J84)</f>
        <v>186788.2600000001</v>
      </c>
      <c r="M101" s="138">
        <f>SUM(M84/L84)</f>
        <v>186788.26</v>
      </c>
      <c r="S101" s="170">
        <f>SUM(S84/R84)</f>
        <v>186788.25999999998</v>
      </c>
      <c r="W101" s="174">
        <f>SUM(W84/V84)</f>
        <v>184386.39</v>
      </c>
      <c r="AO101" s="170">
        <f>SUM(AO84/AN84)</f>
        <v>186788.26</v>
      </c>
      <c r="AQ101" s="170">
        <f>SUM(AQ84/AP84)</f>
        <v>186788.26</v>
      </c>
      <c r="AR101" s="170"/>
      <c r="AS101" s="174">
        <f>SUM(AS84/AR84)</f>
        <v>186774.04775147935</v>
      </c>
      <c r="AU101" s="174">
        <f>SUM(AU84/AT84)</f>
        <v>186788.26000000004</v>
      </c>
    </row>
    <row r="103" spans="3:47" x14ac:dyDescent="0.2">
      <c r="K103" s="170">
        <f>K100-$E$100</f>
        <v>-9.8751397259475198</v>
      </c>
      <c r="S103" s="170">
        <f>S100-$E$100</f>
        <v>-2.3999999684747308E-3</v>
      </c>
      <c r="W103" s="170">
        <f>W100-$E$100</f>
        <v>-2.3999999975785613E-3</v>
      </c>
      <c r="AO103" s="170">
        <f>AO100-$E$100</f>
        <v>-2.3999999684747308E-3</v>
      </c>
      <c r="AS103" s="170">
        <f>AS100-$E$100</f>
        <v>-9.1639677965140436</v>
      </c>
    </row>
    <row r="104" spans="3:47" x14ac:dyDescent="0.2">
      <c r="K104" s="170">
        <f>K101-$E$101</f>
        <v>-1.5999999013729393E-3</v>
      </c>
      <c r="S104" s="170">
        <f>S101-$E$101</f>
        <v>-1.6000000177882612E-3</v>
      </c>
      <c r="W104" s="170">
        <f>W101-$E$101</f>
        <v>-2401.871599999984</v>
      </c>
      <c r="AO104" s="170">
        <f>AO101-$E$101</f>
        <v>-1.5999999886844307E-3</v>
      </c>
      <c r="AS104" s="170">
        <f>AS101-$E$101</f>
        <v>-14.213848520652391</v>
      </c>
    </row>
    <row r="107" spans="3:47" x14ac:dyDescent="0.2">
      <c r="K107" s="138">
        <f>K97-K95</f>
        <v>203264.12999999523</v>
      </c>
    </row>
  </sheetData>
  <autoFilter ref="A6:AZ6"/>
  <sortState ref="A5:Z40">
    <sortCondition ref="A5:A40"/>
  </sortState>
  <mergeCells count="52">
    <mergeCell ref="AJ5:AK5"/>
    <mergeCell ref="AL5:AM5"/>
    <mergeCell ref="AN5:AO5"/>
    <mergeCell ref="AP5:AQ5"/>
    <mergeCell ref="AJ4:AM4"/>
    <mergeCell ref="F5:G5"/>
    <mergeCell ref="H5:I5"/>
    <mergeCell ref="J5:K5"/>
    <mergeCell ref="L5:M5"/>
    <mergeCell ref="N5:O5"/>
    <mergeCell ref="AD5:AE5"/>
    <mergeCell ref="AF5:AG5"/>
    <mergeCell ref="AH5:AI5"/>
    <mergeCell ref="P5:Q5"/>
    <mergeCell ref="R5:S5"/>
    <mergeCell ref="T5:U5"/>
    <mergeCell ref="V5:W5"/>
    <mergeCell ref="X5:Y5"/>
    <mergeCell ref="A3:A6"/>
    <mergeCell ref="B3:B6"/>
    <mergeCell ref="C3:C6"/>
    <mergeCell ref="D3:D6"/>
    <mergeCell ref="E3:E6"/>
    <mergeCell ref="AR3:AU3"/>
    <mergeCell ref="F3:G3"/>
    <mergeCell ref="H3:I3"/>
    <mergeCell ref="P3:Q3"/>
    <mergeCell ref="N3:O3"/>
    <mergeCell ref="AH3:AI3"/>
    <mergeCell ref="AD3:AG3"/>
    <mergeCell ref="AN3:AQ3"/>
    <mergeCell ref="J3:M3"/>
    <mergeCell ref="R3:U3"/>
    <mergeCell ref="V3:Y3"/>
    <mergeCell ref="Z3:AC3"/>
    <mergeCell ref="AJ3:AM3"/>
    <mergeCell ref="AR5:AS5"/>
    <mergeCell ref="AT5:AU5"/>
    <mergeCell ref="AV5:AW5"/>
    <mergeCell ref="F4:G4"/>
    <mergeCell ref="H4:I4"/>
    <mergeCell ref="J4:M4"/>
    <mergeCell ref="P4:Q4"/>
    <mergeCell ref="R4:U4"/>
    <mergeCell ref="V4:Y4"/>
    <mergeCell ref="Z4:AC4"/>
    <mergeCell ref="AD4:AG4"/>
    <mergeCell ref="AH4:AI4"/>
    <mergeCell ref="AN4:AQ4"/>
    <mergeCell ref="N4:O4"/>
    <mergeCell ref="Z5:AA5"/>
    <mergeCell ref="AB5:AC5"/>
  </mergeCells>
  <pageMargins left="0" right="0" top="0.35433070866141736" bottom="0.15748031496062992" header="0.11811023622047245" footer="0.11811023622047245"/>
  <pageSetup paperSize="9" scale="60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W204"/>
  <sheetViews>
    <sheetView tabSelected="1" topLeftCell="A2" workbookViewId="0">
      <pane xSplit="7" ySplit="8" topLeftCell="GI101" activePane="bottomRight" state="frozen"/>
      <selection activeCell="A2" sqref="A2"/>
      <selection pane="topRight" activeCell="H2" sqref="H2"/>
      <selection pane="bottomLeft" activeCell="A10" sqref="A10"/>
      <selection pane="bottomRight" activeCell="GU130" sqref="GU130"/>
    </sheetView>
  </sheetViews>
  <sheetFormatPr defaultRowHeight="12" x14ac:dyDescent="0.2"/>
  <cols>
    <col min="1" max="1" width="3.42578125" style="80" customWidth="1"/>
    <col min="2" max="2" width="11.5703125" style="80" customWidth="1"/>
    <col min="3" max="3" width="24.5703125" style="80" customWidth="1"/>
    <col min="4" max="4" width="6.28515625" style="80" customWidth="1"/>
    <col min="5" max="5" width="33.140625" style="80" customWidth="1"/>
    <col min="6" max="6" width="5.42578125" style="80" customWidth="1"/>
    <col min="7" max="7" width="9.28515625" style="80" customWidth="1"/>
    <col min="8" max="8" width="9.140625" style="80" customWidth="1"/>
    <col min="9" max="9" width="14.7109375" style="80" customWidth="1"/>
    <col min="10" max="10" width="6.85546875" style="80" customWidth="1"/>
    <col min="11" max="11" width="11.85546875" style="80" customWidth="1"/>
    <col min="12" max="12" width="9.5703125" style="80" customWidth="1"/>
    <col min="13" max="13" width="13.140625" style="80" customWidth="1"/>
    <col min="14" max="15" width="8.7109375" style="80" customWidth="1"/>
    <col min="16" max="16" width="10.28515625" style="80" customWidth="1"/>
    <col min="17" max="17" width="13.140625" style="80" customWidth="1"/>
    <col min="18" max="18" width="6.85546875" style="80" customWidth="1"/>
    <col min="19" max="19" width="11.5703125" style="80" customWidth="1"/>
    <col min="20" max="20" width="8.28515625" style="80" customWidth="1"/>
    <col min="21" max="21" width="12.140625" style="80" customWidth="1"/>
    <col min="22" max="22" width="7.42578125" style="80" customWidth="1"/>
    <col min="23" max="23" width="14.42578125" style="80" customWidth="1"/>
    <col min="24" max="24" width="7.28515625" style="80" customWidth="1"/>
    <col min="25" max="25" width="13.140625" style="80" customWidth="1"/>
    <col min="26" max="26" width="6.28515625" style="80" customWidth="1"/>
    <col min="27" max="27" width="13.140625" style="80" customWidth="1"/>
    <col min="28" max="28" width="8.140625" style="80" customWidth="1"/>
    <col min="29" max="29" width="13.140625" style="80" customWidth="1"/>
    <col min="30" max="30" width="9.42578125" style="80" customWidth="1"/>
    <col min="31" max="31" width="11.5703125" style="80" customWidth="1"/>
    <col min="32" max="32" width="10.140625" style="80" customWidth="1"/>
    <col min="33" max="33" width="14.5703125" style="80" customWidth="1"/>
    <col min="34" max="34" width="11.28515625" style="80" customWidth="1"/>
    <col min="35" max="35" width="16" style="80" customWidth="1"/>
    <col min="36" max="36" width="9.5703125" style="80" customWidth="1"/>
    <col min="37" max="37" width="13.140625" style="80" customWidth="1"/>
    <col min="38" max="38" width="9.42578125" style="80" customWidth="1"/>
    <col min="39" max="39" width="13.140625" style="80" customWidth="1"/>
    <col min="40" max="40" width="10.28515625" style="80" customWidth="1"/>
    <col min="41" max="41" width="13.140625" style="80" customWidth="1"/>
    <col min="42" max="42" width="9.42578125" style="80" customWidth="1"/>
    <col min="43" max="43" width="11.5703125" style="80" customWidth="1"/>
    <col min="44" max="44" width="11.42578125" style="80" customWidth="1"/>
    <col min="45" max="45" width="15.28515625" style="80" customWidth="1"/>
    <col min="46" max="46" width="11.85546875" style="80" customWidth="1"/>
    <col min="47" max="47" width="15.28515625" style="80" customWidth="1"/>
    <col min="48" max="48" width="9.5703125" style="80" customWidth="1"/>
    <col min="49" max="49" width="13.140625" style="80" customWidth="1"/>
    <col min="50" max="50" width="9.42578125" style="80" customWidth="1"/>
    <col min="51" max="51" width="13.140625" style="80" customWidth="1"/>
    <col min="52" max="52" width="10.28515625" style="80" customWidth="1"/>
    <col min="53" max="53" width="13.140625" style="80" customWidth="1"/>
    <col min="54" max="54" width="9.42578125" style="80" customWidth="1"/>
    <col min="55" max="55" width="11.5703125" style="80" customWidth="1"/>
    <col min="56" max="56" width="8.140625" style="80" customWidth="1"/>
    <col min="57" max="57" width="15.42578125" style="80" customWidth="1"/>
    <col min="58" max="58" width="10.28515625" style="80" customWidth="1"/>
    <col min="59" max="59" width="15.42578125" style="80" customWidth="1"/>
    <col min="60" max="60" width="9.5703125" style="80" customWidth="1"/>
    <col min="61" max="61" width="13.140625" style="80" customWidth="1"/>
    <col min="62" max="62" width="9.42578125" style="80" customWidth="1"/>
    <col min="63" max="63" width="13.140625" style="80" customWidth="1"/>
    <col min="64" max="64" width="10.28515625" style="80" customWidth="1"/>
    <col min="65" max="65" width="13.140625" style="80" customWidth="1"/>
    <col min="66" max="66" width="9.42578125" style="80" customWidth="1"/>
    <col min="67" max="67" width="11.5703125" style="80" customWidth="1"/>
    <col min="68" max="68" width="7.42578125" style="80" customWidth="1"/>
    <col min="69" max="69" width="13" style="80" customWidth="1"/>
    <col min="70" max="70" width="7.85546875" style="80" customWidth="1"/>
    <col min="71" max="71" width="13.28515625" style="80" customWidth="1"/>
    <col min="72" max="72" width="9.5703125" style="80" customWidth="1"/>
    <col min="73" max="73" width="13.140625" style="80" customWidth="1"/>
    <col min="74" max="74" width="7.28515625" style="80" customWidth="1"/>
    <col min="75" max="75" width="11.7109375" style="80" customWidth="1"/>
    <col min="76" max="76" width="8.42578125" style="80" customWidth="1"/>
    <col min="77" max="77" width="11.28515625" style="80" customWidth="1"/>
    <col min="78" max="78" width="8" style="80" customWidth="1"/>
    <col min="79" max="79" width="11.5703125" style="80" customWidth="1"/>
    <col min="80" max="80" width="7.42578125" style="80" customWidth="1"/>
    <col min="81" max="81" width="12" style="80" customWidth="1"/>
    <col min="82" max="82" width="6.85546875" style="80" customWidth="1"/>
    <col min="83" max="83" width="11.85546875" style="80" customWidth="1"/>
    <col min="84" max="84" width="7.7109375" style="80" customWidth="1"/>
    <col min="85" max="85" width="10.28515625" style="80" customWidth="1"/>
    <col min="86" max="86" width="6" style="80" customWidth="1"/>
    <col min="87" max="87" width="8.85546875" style="80" customWidth="1"/>
    <col min="88" max="88" width="7.5703125" style="80" customWidth="1"/>
    <col min="89" max="89" width="10.7109375" style="80" customWidth="1"/>
    <col min="90" max="90" width="6.42578125" style="80" customWidth="1"/>
    <col min="91" max="91" width="9.85546875" style="80" customWidth="1"/>
    <col min="92" max="92" width="12.140625" style="80" customWidth="1"/>
    <col min="93" max="93" width="14.42578125" style="80" customWidth="1"/>
    <col min="94" max="94" width="11.7109375" style="80" customWidth="1"/>
    <col min="95" max="95" width="14.42578125" style="80" customWidth="1"/>
    <col min="96" max="96" width="9.5703125" style="80" customWidth="1"/>
    <col min="97" max="97" width="13.140625" style="80" customWidth="1"/>
    <col min="98" max="98" width="9.42578125" style="80" customWidth="1"/>
    <col min="99" max="99" width="13.140625" style="80" customWidth="1"/>
    <col min="100" max="100" width="10.28515625" style="80" customWidth="1"/>
    <col min="101" max="101" width="13.140625" style="80" customWidth="1"/>
    <col min="102" max="102" width="9.42578125" style="80" customWidth="1"/>
    <col min="103" max="104" width="11.5703125" style="80" customWidth="1"/>
    <col min="105" max="105" width="14.28515625" style="80" customWidth="1"/>
    <col min="106" max="106" width="10.85546875" style="80" customWidth="1"/>
    <col min="107" max="107" width="14.28515625" style="80" customWidth="1"/>
    <col min="108" max="108" width="9.5703125" style="80" customWidth="1"/>
    <col min="109" max="109" width="13.140625" style="80" customWidth="1"/>
    <col min="110" max="110" width="9.42578125" style="80" customWidth="1"/>
    <col min="111" max="111" width="13.140625" style="80" customWidth="1"/>
    <col min="112" max="112" width="10.28515625" style="80" customWidth="1"/>
    <col min="113" max="113" width="13.140625" style="80" customWidth="1"/>
    <col min="114" max="114" width="9.42578125" style="80" customWidth="1"/>
    <col min="115" max="115" width="11.5703125" style="80" customWidth="1"/>
    <col min="116" max="116" width="10.85546875" style="80" customWidth="1"/>
    <col min="117" max="117" width="14.28515625" style="80" customWidth="1"/>
    <col min="118" max="118" width="10.85546875" style="80" customWidth="1"/>
    <col min="119" max="119" width="14.28515625" style="80" customWidth="1"/>
    <col min="120" max="120" width="9.5703125" style="80" customWidth="1"/>
    <col min="121" max="121" width="13.140625" style="80" customWidth="1"/>
    <col min="122" max="122" width="9.42578125" style="80" customWidth="1"/>
    <col min="123" max="123" width="13.140625" style="80" customWidth="1"/>
    <col min="124" max="124" width="10.28515625" style="80" customWidth="1"/>
    <col min="125" max="125" width="13.140625" style="80" customWidth="1"/>
    <col min="126" max="126" width="9.42578125" style="80" customWidth="1"/>
    <col min="127" max="127" width="11.5703125" style="80" customWidth="1"/>
    <col min="128" max="128" width="8.5703125" style="80" customWidth="1"/>
    <col min="129" max="129" width="14.28515625" style="80" customWidth="1"/>
    <col min="130" max="130" width="8.28515625" style="80" customWidth="1"/>
    <col min="131" max="131" width="12" style="80" customWidth="1"/>
    <col min="132" max="132" width="9.5703125" style="80" customWidth="1"/>
    <col min="133" max="133" width="13.140625" style="80" customWidth="1"/>
    <col min="134" max="134" width="9.42578125" style="80" customWidth="1"/>
    <col min="135" max="135" width="13.140625" style="80" customWidth="1"/>
    <col min="136" max="136" width="10.28515625" style="80" customWidth="1"/>
    <col min="137" max="137" width="13.140625" style="80" customWidth="1"/>
    <col min="138" max="138" width="9.42578125" style="80" customWidth="1"/>
    <col min="139" max="139" width="11.5703125" style="80" customWidth="1"/>
    <col min="140" max="140" width="14" style="80" customWidth="1"/>
    <col min="141" max="141" width="15.7109375" style="80" customWidth="1"/>
    <col min="142" max="142" width="12" style="80" customWidth="1"/>
    <col min="143" max="143" width="15.7109375" style="80" customWidth="1"/>
    <col min="144" max="144" width="9.5703125" style="80" customWidth="1"/>
    <col min="145" max="145" width="13.140625" style="80" customWidth="1"/>
    <col min="146" max="146" width="9.42578125" style="80" customWidth="1"/>
    <col min="147" max="147" width="13.140625" style="80" customWidth="1"/>
    <col min="148" max="148" width="10.28515625" style="80" customWidth="1"/>
    <col min="149" max="149" width="13.140625" style="80" customWidth="1"/>
    <col min="150" max="150" width="9.42578125" style="80" customWidth="1"/>
    <col min="151" max="151" width="11.5703125" style="80" customWidth="1"/>
    <col min="152" max="152" width="10.85546875" style="80" customWidth="1"/>
    <col min="153" max="155" width="14.28515625" style="80" customWidth="1"/>
    <col min="156" max="156" width="9.5703125" style="80" customWidth="1"/>
    <col min="157" max="157" width="13.140625" style="80" customWidth="1"/>
    <col min="158" max="158" width="9.42578125" style="80" customWidth="1"/>
    <col min="159" max="159" width="13.140625" style="80" customWidth="1"/>
    <col min="160" max="160" width="10.28515625" style="80" customWidth="1"/>
    <col min="161" max="161" width="13.140625" style="80" customWidth="1"/>
    <col min="162" max="162" width="9.42578125" style="80" customWidth="1"/>
    <col min="163" max="164" width="11.5703125" style="80" customWidth="1"/>
    <col min="165" max="165" width="14.28515625" style="80" customWidth="1"/>
    <col min="166" max="166" width="9.140625" style="80" customWidth="1"/>
    <col min="167" max="167" width="12.42578125" style="80" customWidth="1"/>
    <col min="168" max="168" width="9.5703125" style="80" customWidth="1"/>
    <col min="169" max="169" width="13.140625" style="80" customWidth="1"/>
    <col min="170" max="170" width="9.42578125" style="80" customWidth="1"/>
    <col min="171" max="171" width="13.140625" style="80" customWidth="1"/>
    <col min="172" max="172" width="10.28515625" style="80" customWidth="1"/>
    <col min="173" max="173" width="13.140625" style="80" customWidth="1"/>
    <col min="174" max="174" width="9.42578125" style="80" customWidth="1"/>
    <col min="175" max="175" width="11.5703125" style="80" customWidth="1"/>
    <col min="176" max="176" width="9.42578125" style="80" customWidth="1"/>
    <col min="177" max="177" width="14.28515625" style="80" customWidth="1"/>
    <col min="178" max="178" width="8.5703125" style="80" customWidth="1"/>
    <col min="179" max="179" width="11.140625" style="80" customWidth="1"/>
    <col min="180" max="180" width="9.5703125" style="80" customWidth="1"/>
    <col min="181" max="181" width="13.140625" style="80" customWidth="1"/>
    <col min="182" max="182" width="9.42578125" style="80" customWidth="1"/>
    <col min="183" max="183" width="13.140625" style="80" customWidth="1"/>
    <col min="184" max="184" width="10.28515625" style="80" customWidth="1"/>
    <col min="185" max="185" width="13.140625" style="80" customWidth="1"/>
    <col min="186" max="186" width="9.42578125" style="80" customWidth="1"/>
    <col min="187" max="187" width="11.5703125" style="80" customWidth="1"/>
    <col min="188" max="188" width="11.7109375" style="80" customWidth="1"/>
    <col min="189" max="189" width="16.5703125" style="80" customWidth="1"/>
    <col min="190" max="190" width="10.140625" style="80" customWidth="1"/>
    <col min="191" max="191" width="14.7109375" style="80" customWidth="1"/>
    <col min="192" max="192" width="9.5703125" style="80" customWidth="1"/>
    <col min="193" max="193" width="13.140625" style="80" customWidth="1"/>
    <col min="194" max="194" width="9.42578125" style="80" customWidth="1"/>
    <col min="195" max="195" width="13.140625" style="80" customWidth="1"/>
    <col min="196" max="196" width="10.28515625" style="80" customWidth="1"/>
    <col min="197" max="197" width="13.140625" style="80" customWidth="1"/>
    <col min="198" max="198" width="8.7109375" style="80" customWidth="1"/>
    <col min="199" max="199" width="13.85546875" style="80" customWidth="1"/>
    <col min="200" max="200" width="6.85546875" style="80" customWidth="1"/>
    <col min="201" max="201" width="8.85546875" style="80" customWidth="1"/>
    <col min="202" max="202" width="11.140625" style="80" bestFit="1" customWidth="1"/>
    <col min="203" max="203" width="12.28515625" style="80" customWidth="1"/>
    <col min="204" max="204" width="9.140625" style="80"/>
    <col min="205" max="205" width="10.7109375" style="80" bestFit="1" customWidth="1"/>
    <col min="206" max="16384" width="9.140625" style="80"/>
  </cols>
  <sheetData>
    <row r="1" spans="1:205" ht="15.75" hidden="1" customHeight="1" x14ac:dyDescent="0.2">
      <c r="AS1" s="257" t="s">
        <v>78</v>
      </c>
      <c r="AT1" s="257"/>
      <c r="AU1" s="257"/>
      <c r="AV1" s="257"/>
      <c r="AW1" s="257"/>
      <c r="AX1" s="257"/>
      <c r="AY1" s="257"/>
      <c r="AZ1" s="257"/>
      <c r="BA1" s="257"/>
      <c r="BB1" s="257"/>
      <c r="BC1" s="257"/>
      <c r="BD1" s="257"/>
      <c r="BE1" s="257"/>
      <c r="BF1" s="87"/>
      <c r="BG1" s="87"/>
    </row>
    <row r="2" spans="1:205" ht="18" customHeight="1" x14ac:dyDescent="0.2">
      <c r="A2" s="88">
        <v>4</v>
      </c>
      <c r="B2" s="88"/>
      <c r="AS2" s="258" t="s">
        <v>76</v>
      </c>
      <c r="AT2" s="258"/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F2" s="89"/>
      <c r="BG2" s="89"/>
    </row>
    <row r="3" spans="1:205" x14ac:dyDescent="0.2">
      <c r="I3" s="90"/>
    </row>
    <row r="4" spans="1:205" s="91" customFormat="1" ht="19.5" customHeight="1" x14ac:dyDescent="0.2">
      <c r="C4" s="259" t="s">
        <v>79</v>
      </c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259"/>
      <c r="AJ4" s="259"/>
      <c r="AK4" s="259"/>
      <c r="AL4" s="259"/>
      <c r="AM4" s="259"/>
      <c r="AN4" s="259"/>
      <c r="AO4" s="259"/>
      <c r="AP4" s="259"/>
      <c r="AQ4" s="259"/>
      <c r="AR4" s="259"/>
      <c r="AS4" s="259"/>
      <c r="AT4" s="259"/>
      <c r="AU4" s="259"/>
      <c r="AV4" s="259"/>
      <c r="AW4" s="259"/>
      <c r="AX4" s="259"/>
      <c r="AY4" s="259"/>
      <c r="AZ4" s="259"/>
      <c r="BA4" s="259"/>
      <c r="BB4" s="259"/>
      <c r="BC4" s="259"/>
      <c r="BD4" s="259"/>
      <c r="BE4" s="259"/>
      <c r="BF4" s="259"/>
      <c r="BG4" s="259"/>
      <c r="BH4" s="259"/>
      <c r="BI4" s="259"/>
      <c r="BJ4" s="259"/>
      <c r="BK4" s="259"/>
      <c r="BL4" s="259"/>
      <c r="BM4" s="259"/>
      <c r="BN4" s="259"/>
      <c r="BO4" s="259"/>
      <c r="BP4" s="260"/>
      <c r="BQ4" s="139"/>
      <c r="BR4" s="139"/>
      <c r="BS4" s="139"/>
      <c r="BT4" s="139"/>
      <c r="BU4" s="139"/>
      <c r="BV4" s="139"/>
      <c r="BW4" s="139"/>
      <c r="BX4" s="139"/>
      <c r="BY4" s="139"/>
      <c r="BZ4" s="139"/>
      <c r="CA4" s="139"/>
      <c r="CB4" s="139"/>
      <c r="CC4" s="139"/>
      <c r="CD4" s="139"/>
      <c r="CE4" s="139"/>
      <c r="CF4" s="139"/>
      <c r="CG4" s="139"/>
      <c r="CH4" s="139"/>
      <c r="CI4" s="139"/>
      <c r="CJ4" s="139"/>
      <c r="CK4" s="139"/>
      <c r="CL4" s="139"/>
      <c r="CM4" s="139"/>
      <c r="CN4" s="139"/>
      <c r="CO4" s="139"/>
      <c r="CP4" s="139"/>
      <c r="CQ4" s="139"/>
      <c r="CR4" s="139"/>
      <c r="CS4" s="139"/>
      <c r="CT4" s="139"/>
      <c r="CU4" s="139"/>
      <c r="CV4" s="139"/>
      <c r="CW4" s="139"/>
      <c r="CX4" s="139"/>
      <c r="CY4" s="139"/>
      <c r="CZ4" s="139"/>
      <c r="DA4" s="139"/>
      <c r="DB4" s="139"/>
      <c r="DC4" s="139"/>
      <c r="DD4" s="139"/>
      <c r="DE4" s="139"/>
      <c r="DF4" s="139"/>
      <c r="DG4" s="139"/>
      <c r="DH4" s="139"/>
      <c r="DI4" s="139"/>
      <c r="DJ4" s="139"/>
      <c r="DK4" s="139"/>
      <c r="DL4" s="139"/>
      <c r="DM4" s="139"/>
      <c r="DN4" s="139"/>
      <c r="DO4" s="139"/>
      <c r="DP4" s="139"/>
      <c r="DQ4" s="139"/>
      <c r="DR4" s="139"/>
      <c r="DS4" s="139"/>
      <c r="DT4" s="139"/>
      <c r="DU4" s="139"/>
      <c r="DV4" s="139"/>
      <c r="DW4" s="139"/>
      <c r="DX4" s="139"/>
      <c r="DY4" s="139"/>
      <c r="DZ4" s="139"/>
      <c r="EA4" s="139"/>
      <c r="EB4" s="139"/>
      <c r="EC4" s="139"/>
      <c r="ED4" s="139"/>
      <c r="EE4" s="139"/>
      <c r="EF4" s="139"/>
      <c r="EG4" s="139"/>
      <c r="EH4" s="139"/>
      <c r="EI4" s="139"/>
      <c r="EJ4" s="139"/>
      <c r="EK4" s="139"/>
      <c r="EL4" s="139"/>
      <c r="EM4" s="139"/>
      <c r="EN4" s="139"/>
      <c r="EO4" s="139"/>
      <c r="EP4" s="139"/>
      <c r="EQ4" s="139"/>
      <c r="ER4" s="139"/>
      <c r="ES4" s="139"/>
      <c r="ET4" s="139"/>
      <c r="EU4" s="139"/>
      <c r="EV4" s="139"/>
      <c r="EW4" s="92"/>
      <c r="EX4" s="92"/>
      <c r="EY4" s="92"/>
      <c r="EZ4" s="92"/>
      <c r="FA4" s="92"/>
      <c r="FB4" s="139"/>
      <c r="FC4" s="139"/>
      <c r="FD4" s="139"/>
      <c r="FE4" s="139"/>
      <c r="FF4" s="92"/>
      <c r="FG4" s="92"/>
      <c r="FH4" s="92"/>
      <c r="FI4" s="92"/>
      <c r="FJ4" s="92"/>
      <c r="FK4" s="92"/>
      <c r="FL4" s="92"/>
      <c r="FM4" s="92"/>
      <c r="FN4" s="139"/>
      <c r="FO4" s="139"/>
      <c r="FP4" s="139"/>
      <c r="FQ4" s="139"/>
      <c r="FR4" s="92"/>
      <c r="FS4" s="92"/>
      <c r="FT4" s="92"/>
      <c r="FU4" s="92"/>
      <c r="FV4" s="92"/>
      <c r="FW4" s="92"/>
      <c r="FX4" s="92"/>
      <c r="FY4" s="92"/>
      <c r="FZ4" s="139"/>
      <c r="GA4" s="139"/>
      <c r="GB4" s="139"/>
      <c r="GC4" s="139"/>
      <c r="GD4" s="92"/>
      <c r="GE4" s="92"/>
      <c r="GL4" s="139"/>
      <c r="GM4" s="139"/>
      <c r="GN4" s="139"/>
      <c r="GO4" s="139"/>
    </row>
    <row r="5" spans="1:205" s="23" customFormat="1" ht="21.75" customHeight="1" x14ac:dyDescent="0.2">
      <c r="B5" s="256" t="s">
        <v>97</v>
      </c>
      <c r="C5" s="256" t="s">
        <v>96</v>
      </c>
      <c r="D5" s="256" t="s">
        <v>94</v>
      </c>
      <c r="E5" s="256" t="s">
        <v>93</v>
      </c>
      <c r="F5" s="256" t="s">
        <v>95</v>
      </c>
      <c r="G5" s="261" t="s">
        <v>5</v>
      </c>
      <c r="H5" s="247" t="s">
        <v>6</v>
      </c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9"/>
      <c r="T5" s="247" t="s">
        <v>7</v>
      </c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9"/>
      <c r="AF5" s="247" t="s">
        <v>8</v>
      </c>
      <c r="AG5" s="248"/>
      <c r="AH5" s="248"/>
      <c r="AI5" s="248"/>
      <c r="AJ5" s="248"/>
      <c r="AK5" s="248"/>
      <c r="AL5" s="248"/>
      <c r="AM5" s="248"/>
      <c r="AN5" s="248"/>
      <c r="AO5" s="248"/>
      <c r="AP5" s="248"/>
      <c r="AQ5" s="249"/>
      <c r="AR5" s="247" t="s">
        <v>9</v>
      </c>
      <c r="AS5" s="248"/>
      <c r="AT5" s="248"/>
      <c r="AU5" s="248"/>
      <c r="AV5" s="248"/>
      <c r="AW5" s="248"/>
      <c r="AX5" s="248"/>
      <c r="AY5" s="248"/>
      <c r="AZ5" s="248"/>
      <c r="BA5" s="248"/>
      <c r="BB5" s="248"/>
      <c r="BC5" s="249"/>
      <c r="BD5" s="247" t="s">
        <v>10</v>
      </c>
      <c r="BE5" s="248"/>
      <c r="BF5" s="248"/>
      <c r="BG5" s="248"/>
      <c r="BH5" s="248"/>
      <c r="BI5" s="248"/>
      <c r="BJ5" s="248"/>
      <c r="BK5" s="248"/>
      <c r="BL5" s="248"/>
      <c r="BM5" s="248"/>
      <c r="BN5" s="248"/>
      <c r="BO5" s="249"/>
      <c r="BP5" s="245" t="s">
        <v>80</v>
      </c>
      <c r="BQ5" s="245"/>
      <c r="BR5" s="245"/>
      <c r="BS5" s="245"/>
      <c r="BT5" s="245"/>
      <c r="BU5" s="245"/>
      <c r="BV5" s="245"/>
      <c r="BW5" s="245"/>
      <c r="BX5" s="245"/>
      <c r="BY5" s="245"/>
      <c r="BZ5" s="245"/>
      <c r="CA5" s="245"/>
      <c r="CB5" s="245" t="s">
        <v>11</v>
      </c>
      <c r="CC5" s="245"/>
      <c r="CD5" s="245"/>
      <c r="CE5" s="245"/>
      <c r="CF5" s="245"/>
      <c r="CG5" s="245"/>
      <c r="CH5" s="245"/>
      <c r="CI5" s="245"/>
      <c r="CJ5" s="245"/>
      <c r="CK5" s="245"/>
      <c r="CL5" s="245"/>
      <c r="CM5" s="245"/>
      <c r="CN5" s="245" t="s">
        <v>81</v>
      </c>
      <c r="CO5" s="245"/>
      <c r="CP5" s="245"/>
      <c r="CQ5" s="245"/>
      <c r="CR5" s="245"/>
      <c r="CS5" s="245"/>
      <c r="CT5" s="245"/>
      <c r="CU5" s="245"/>
      <c r="CV5" s="245"/>
      <c r="CW5" s="245"/>
      <c r="CX5" s="245"/>
      <c r="CY5" s="245"/>
      <c r="CZ5" s="245" t="s">
        <v>12</v>
      </c>
      <c r="DA5" s="245"/>
      <c r="DB5" s="245"/>
      <c r="DC5" s="245"/>
      <c r="DD5" s="245"/>
      <c r="DE5" s="245"/>
      <c r="DF5" s="245"/>
      <c r="DG5" s="245"/>
      <c r="DH5" s="245"/>
      <c r="DI5" s="245"/>
      <c r="DJ5" s="245"/>
      <c r="DK5" s="245"/>
      <c r="DL5" s="245" t="s">
        <v>321</v>
      </c>
      <c r="DM5" s="245"/>
      <c r="DN5" s="245"/>
      <c r="DO5" s="245"/>
      <c r="DP5" s="245"/>
      <c r="DQ5" s="245"/>
      <c r="DR5" s="245"/>
      <c r="DS5" s="245"/>
      <c r="DT5" s="245"/>
      <c r="DU5" s="245"/>
      <c r="DV5" s="245"/>
      <c r="DW5" s="245"/>
      <c r="DX5" s="245" t="s">
        <v>13</v>
      </c>
      <c r="DY5" s="245"/>
      <c r="DZ5" s="245"/>
      <c r="EA5" s="245"/>
      <c r="EB5" s="245"/>
      <c r="EC5" s="245"/>
      <c r="ED5" s="245"/>
      <c r="EE5" s="245"/>
      <c r="EF5" s="245"/>
      <c r="EG5" s="245"/>
      <c r="EH5" s="245"/>
      <c r="EI5" s="245"/>
      <c r="EJ5" s="245" t="s">
        <v>14</v>
      </c>
      <c r="EK5" s="245"/>
      <c r="EL5" s="245"/>
      <c r="EM5" s="245"/>
      <c r="EN5" s="245"/>
      <c r="EO5" s="245"/>
      <c r="EP5" s="245"/>
      <c r="EQ5" s="245"/>
      <c r="ER5" s="245"/>
      <c r="ES5" s="245"/>
      <c r="ET5" s="245"/>
      <c r="EU5" s="245"/>
      <c r="EV5" s="239" t="s">
        <v>15</v>
      </c>
      <c r="EW5" s="239"/>
      <c r="EX5" s="239"/>
      <c r="EY5" s="239"/>
      <c r="EZ5" s="239"/>
      <c r="FA5" s="239"/>
      <c r="FB5" s="239"/>
      <c r="FC5" s="239"/>
      <c r="FD5" s="239"/>
      <c r="FE5" s="239"/>
      <c r="FF5" s="239"/>
      <c r="FG5" s="239"/>
      <c r="FH5" s="243" t="s">
        <v>16</v>
      </c>
      <c r="FI5" s="243"/>
      <c r="FJ5" s="243"/>
      <c r="FK5" s="243"/>
      <c r="FL5" s="243"/>
      <c r="FM5" s="243"/>
      <c r="FN5" s="243"/>
      <c r="FO5" s="243"/>
      <c r="FP5" s="243"/>
      <c r="FQ5" s="243"/>
      <c r="FR5" s="243"/>
      <c r="FS5" s="243"/>
      <c r="FT5" s="239" t="s">
        <v>17</v>
      </c>
      <c r="FU5" s="239"/>
      <c r="FV5" s="239"/>
      <c r="FW5" s="239"/>
      <c r="FX5" s="239"/>
      <c r="FY5" s="239"/>
      <c r="FZ5" s="239"/>
      <c r="GA5" s="239"/>
      <c r="GB5" s="239"/>
      <c r="GC5" s="239"/>
      <c r="GD5" s="239"/>
      <c r="GE5" s="239"/>
      <c r="GF5" s="239" t="s">
        <v>18</v>
      </c>
      <c r="GG5" s="239"/>
      <c r="GH5" s="239"/>
      <c r="GI5" s="239"/>
      <c r="GJ5" s="239"/>
      <c r="GK5" s="239"/>
      <c r="GL5" s="239"/>
      <c r="GM5" s="239"/>
      <c r="GN5" s="239"/>
      <c r="GO5" s="239"/>
      <c r="GP5" s="239"/>
      <c r="GQ5" s="239"/>
      <c r="GR5" s="140"/>
      <c r="GS5" s="140"/>
      <c r="GT5" s="140"/>
      <c r="GU5" s="140"/>
    </row>
    <row r="6" spans="1:205" s="93" customFormat="1" ht="15.75" customHeight="1" x14ac:dyDescent="0.2">
      <c r="B6" s="256"/>
      <c r="C6" s="256"/>
      <c r="D6" s="256"/>
      <c r="E6" s="256"/>
      <c r="F6" s="256"/>
      <c r="G6" s="261"/>
      <c r="H6" s="263" t="s">
        <v>86</v>
      </c>
      <c r="I6" s="264"/>
      <c r="J6" s="264"/>
      <c r="K6" s="264"/>
      <c r="L6" s="264"/>
      <c r="M6" s="264"/>
      <c r="N6" s="264"/>
      <c r="O6" s="264"/>
      <c r="P6" s="264"/>
      <c r="Q6" s="264"/>
      <c r="R6" s="264"/>
      <c r="S6" s="265"/>
      <c r="T6" s="250" t="s">
        <v>98</v>
      </c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2"/>
      <c r="AF6" s="263" t="s">
        <v>85</v>
      </c>
      <c r="AG6" s="264"/>
      <c r="AH6" s="264"/>
      <c r="AI6" s="264"/>
      <c r="AJ6" s="264"/>
      <c r="AK6" s="264"/>
      <c r="AL6" s="264"/>
      <c r="AM6" s="264"/>
      <c r="AN6" s="264"/>
      <c r="AO6" s="264"/>
      <c r="AP6" s="264"/>
      <c r="AQ6" s="265"/>
      <c r="AR6" s="250" t="s">
        <v>87</v>
      </c>
      <c r="AS6" s="251"/>
      <c r="AT6" s="251"/>
      <c r="AU6" s="251"/>
      <c r="AV6" s="251"/>
      <c r="AW6" s="251"/>
      <c r="AX6" s="251"/>
      <c r="AY6" s="251"/>
      <c r="AZ6" s="251"/>
      <c r="BA6" s="251"/>
      <c r="BB6" s="251"/>
      <c r="BC6" s="252"/>
      <c r="BD6" s="250" t="s">
        <v>88</v>
      </c>
      <c r="BE6" s="251"/>
      <c r="BF6" s="251"/>
      <c r="BG6" s="251"/>
      <c r="BH6" s="251"/>
      <c r="BI6" s="251"/>
      <c r="BJ6" s="251"/>
      <c r="BK6" s="251"/>
      <c r="BL6" s="251"/>
      <c r="BM6" s="251"/>
      <c r="BN6" s="251"/>
      <c r="BO6" s="252"/>
      <c r="BP6" s="246" t="s">
        <v>89</v>
      </c>
      <c r="BQ6" s="246"/>
      <c r="BR6" s="246"/>
      <c r="BS6" s="246"/>
      <c r="BT6" s="246"/>
      <c r="BU6" s="246"/>
      <c r="BV6" s="246"/>
      <c r="BW6" s="246"/>
      <c r="BX6" s="246"/>
      <c r="BY6" s="246"/>
      <c r="BZ6" s="246"/>
      <c r="CA6" s="246"/>
      <c r="CB6" s="246" t="s">
        <v>90</v>
      </c>
      <c r="CC6" s="246"/>
      <c r="CD6" s="246"/>
      <c r="CE6" s="246"/>
      <c r="CF6" s="246"/>
      <c r="CG6" s="246"/>
      <c r="CH6" s="246"/>
      <c r="CI6" s="246"/>
      <c r="CJ6" s="246"/>
      <c r="CK6" s="246"/>
      <c r="CL6" s="246"/>
      <c r="CM6" s="246"/>
      <c r="CN6" s="246" t="s">
        <v>91</v>
      </c>
      <c r="CO6" s="246"/>
      <c r="CP6" s="246"/>
      <c r="CQ6" s="246"/>
      <c r="CR6" s="246"/>
      <c r="CS6" s="246"/>
      <c r="CT6" s="246"/>
      <c r="CU6" s="246"/>
      <c r="CV6" s="246"/>
      <c r="CW6" s="246"/>
      <c r="CX6" s="246"/>
      <c r="CY6" s="246"/>
      <c r="CZ6" s="246" t="s">
        <v>99</v>
      </c>
      <c r="DA6" s="246"/>
      <c r="DB6" s="246"/>
      <c r="DC6" s="246"/>
      <c r="DD6" s="246"/>
      <c r="DE6" s="246"/>
      <c r="DF6" s="246"/>
      <c r="DG6" s="246"/>
      <c r="DH6" s="246"/>
      <c r="DI6" s="246"/>
      <c r="DJ6" s="246"/>
      <c r="DK6" s="246"/>
      <c r="DL6" s="246" t="s">
        <v>92</v>
      </c>
      <c r="DM6" s="246"/>
      <c r="DN6" s="246"/>
      <c r="DO6" s="246"/>
      <c r="DP6" s="246"/>
      <c r="DQ6" s="246"/>
      <c r="DR6" s="246"/>
      <c r="DS6" s="246"/>
      <c r="DT6" s="246"/>
      <c r="DU6" s="246"/>
      <c r="DV6" s="246"/>
      <c r="DW6" s="246"/>
      <c r="DX6" s="246" t="s">
        <v>100</v>
      </c>
      <c r="DY6" s="246"/>
      <c r="DZ6" s="246"/>
      <c r="EA6" s="246"/>
      <c r="EB6" s="246"/>
      <c r="EC6" s="246"/>
      <c r="ED6" s="246"/>
      <c r="EE6" s="246"/>
      <c r="EF6" s="246"/>
      <c r="EG6" s="246"/>
      <c r="EH6" s="246"/>
      <c r="EI6" s="246"/>
      <c r="EJ6" s="246" t="s">
        <v>101</v>
      </c>
      <c r="EK6" s="246"/>
      <c r="EL6" s="246"/>
      <c r="EM6" s="246"/>
      <c r="EN6" s="246"/>
      <c r="EO6" s="246"/>
      <c r="EP6" s="246"/>
      <c r="EQ6" s="246"/>
      <c r="ER6" s="246"/>
      <c r="ES6" s="246"/>
      <c r="ET6" s="246"/>
      <c r="EU6" s="246"/>
      <c r="EV6" s="242" t="s">
        <v>103</v>
      </c>
      <c r="EW6" s="242"/>
      <c r="EX6" s="242"/>
      <c r="EY6" s="242"/>
      <c r="EZ6" s="242"/>
      <c r="FA6" s="242"/>
      <c r="FB6" s="242"/>
      <c r="FC6" s="242"/>
      <c r="FD6" s="242"/>
      <c r="FE6" s="242"/>
      <c r="FF6" s="242"/>
      <c r="FG6" s="242"/>
      <c r="FH6" s="244" t="s">
        <v>102</v>
      </c>
      <c r="FI6" s="244"/>
      <c r="FJ6" s="244"/>
      <c r="FK6" s="244"/>
      <c r="FL6" s="244"/>
      <c r="FM6" s="244"/>
      <c r="FN6" s="244"/>
      <c r="FO6" s="244"/>
      <c r="FP6" s="244"/>
      <c r="FQ6" s="244"/>
      <c r="FR6" s="244"/>
      <c r="FS6" s="244"/>
      <c r="FT6" s="242" t="s">
        <v>104</v>
      </c>
      <c r="FU6" s="242"/>
      <c r="FV6" s="242"/>
      <c r="FW6" s="242"/>
      <c r="FX6" s="242"/>
      <c r="FY6" s="242"/>
      <c r="FZ6" s="242"/>
      <c r="GA6" s="242"/>
      <c r="GB6" s="242"/>
      <c r="GC6" s="242"/>
      <c r="GD6" s="242"/>
      <c r="GE6" s="242"/>
      <c r="GF6" s="242"/>
      <c r="GG6" s="242"/>
      <c r="GH6" s="242"/>
      <c r="GI6" s="242"/>
      <c r="GJ6" s="242"/>
      <c r="GK6" s="242"/>
      <c r="GL6" s="242"/>
      <c r="GM6" s="242"/>
      <c r="GN6" s="242"/>
      <c r="GO6" s="242"/>
      <c r="GP6" s="242"/>
      <c r="GQ6" s="242"/>
      <c r="GR6" s="141"/>
      <c r="GS6" s="141"/>
      <c r="GT6" s="255" t="s">
        <v>315</v>
      </c>
      <c r="GU6" s="255"/>
    </row>
    <row r="7" spans="1:205" s="23" customFormat="1" ht="23.25" customHeight="1" x14ac:dyDescent="0.2">
      <c r="B7" s="256"/>
      <c r="C7" s="256"/>
      <c r="D7" s="256"/>
      <c r="E7" s="256"/>
      <c r="F7" s="256"/>
      <c r="G7" s="261"/>
      <c r="H7" s="253" t="s">
        <v>82</v>
      </c>
      <c r="I7" s="253"/>
      <c r="J7" s="253" t="s">
        <v>320</v>
      </c>
      <c r="K7" s="253"/>
      <c r="L7" s="240" t="s">
        <v>122</v>
      </c>
      <c r="M7" s="241"/>
      <c r="N7" s="240" t="s">
        <v>120</v>
      </c>
      <c r="O7" s="241"/>
      <c r="P7" s="240" t="s">
        <v>121</v>
      </c>
      <c r="Q7" s="241"/>
      <c r="R7" s="253" t="s">
        <v>83</v>
      </c>
      <c r="S7" s="253"/>
      <c r="T7" s="253" t="s">
        <v>82</v>
      </c>
      <c r="U7" s="253"/>
      <c r="V7" s="253" t="s">
        <v>320</v>
      </c>
      <c r="W7" s="253"/>
      <c r="X7" s="240" t="s">
        <v>122</v>
      </c>
      <c r="Y7" s="241"/>
      <c r="Z7" s="240" t="s">
        <v>120</v>
      </c>
      <c r="AA7" s="241"/>
      <c r="AB7" s="240" t="s">
        <v>121</v>
      </c>
      <c r="AC7" s="241"/>
      <c r="AD7" s="253" t="s">
        <v>83</v>
      </c>
      <c r="AE7" s="253"/>
      <c r="AF7" s="253" t="s">
        <v>82</v>
      </c>
      <c r="AG7" s="253"/>
      <c r="AH7" s="253" t="s">
        <v>320</v>
      </c>
      <c r="AI7" s="253"/>
      <c r="AJ7" s="240" t="s">
        <v>122</v>
      </c>
      <c r="AK7" s="241"/>
      <c r="AL7" s="240" t="s">
        <v>120</v>
      </c>
      <c r="AM7" s="241"/>
      <c r="AN7" s="240" t="s">
        <v>121</v>
      </c>
      <c r="AO7" s="241"/>
      <c r="AP7" s="253" t="s">
        <v>83</v>
      </c>
      <c r="AQ7" s="253"/>
      <c r="AR7" s="253" t="s">
        <v>82</v>
      </c>
      <c r="AS7" s="253"/>
      <c r="AT7" s="253" t="s">
        <v>320</v>
      </c>
      <c r="AU7" s="253"/>
      <c r="AV7" s="240" t="s">
        <v>122</v>
      </c>
      <c r="AW7" s="241"/>
      <c r="AX7" s="240" t="s">
        <v>120</v>
      </c>
      <c r="AY7" s="241"/>
      <c r="AZ7" s="240" t="s">
        <v>121</v>
      </c>
      <c r="BA7" s="241"/>
      <c r="BB7" s="253" t="s">
        <v>83</v>
      </c>
      <c r="BC7" s="253"/>
      <c r="BD7" s="253" t="s">
        <v>82</v>
      </c>
      <c r="BE7" s="253"/>
      <c r="BF7" s="253" t="s">
        <v>320</v>
      </c>
      <c r="BG7" s="253"/>
      <c r="BH7" s="240" t="s">
        <v>122</v>
      </c>
      <c r="BI7" s="241"/>
      <c r="BJ7" s="240" t="s">
        <v>120</v>
      </c>
      <c r="BK7" s="241"/>
      <c r="BL7" s="240" t="s">
        <v>121</v>
      </c>
      <c r="BM7" s="241"/>
      <c r="BN7" s="253" t="s">
        <v>83</v>
      </c>
      <c r="BO7" s="253"/>
      <c r="BP7" s="253" t="s">
        <v>82</v>
      </c>
      <c r="BQ7" s="253"/>
      <c r="BR7" s="253" t="s">
        <v>320</v>
      </c>
      <c r="BS7" s="253"/>
      <c r="BT7" s="253" t="s">
        <v>122</v>
      </c>
      <c r="BU7" s="253"/>
      <c r="BV7" s="253" t="s">
        <v>120</v>
      </c>
      <c r="BW7" s="253"/>
      <c r="BX7" s="253" t="s">
        <v>121</v>
      </c>
      <c r="BY7" s="253"/>
      <c r="BZ7" s="240" t="s">
        <v>83</v>
      </c>
      <c r="CA7" s="241"/>
      <c r="CB7" s="240" t="s">
        <v>82</v>
      </c>
      <c r="CC7" s="241"/>
      <c r="CD7" s="240" t="s">
        <v>320</v>
      </c>
      <c r="CE7" s="241"/>
      <c r="CF7" s="240" t="s">
        <v>122</v>
      </c>
      <c r="CG7" s="241"/>
      <c r="CH7" s="240" t="s">
        <v>120</v>
      </c>
      <c r="CI7" s="241"/>
      <c r="CJ7" s="240" t="s">
        <v>121</v>
      </c>
      <c r="CK7" s="241"/>
      <c r="CL7" s="240" t="s">
        <v>83</v>
      </c>
      <c r="CM7" s="241"/>
      <c r="CN7" s="240" t="s">
        <v>82</v>
      </c>
      <c r="CO7" s="241"/>
      <c r="CP7" s="240" t="s">
        <v>320</v>
      </c>
      <c r="CQ7" s="241"/>
      <c r="CR7" s="240" t="s">
        <v>122</v>
      </c>
      <c r="CS7" s="241"/>
      <c r="CT7" s="240" t="s">
        <v>120</v>
      </c>
      <c r="CU7" s="241"/>
      <c r="CV7" s="240" t="s">
        <v>121</v>
      </c>
      <c r="CW7" s="241"/>
      <c r="CX7" s="240" t="s">
        <v>83</v>
      </c>
      <c r="CY7" s="241"/>
      <c r="CZ7" s="240" t="s">
        <v>82</v>
      </c>
      <c r="DA7" s="241"/>
      <c r="DB7" s="240" t="s">
        <v>320</v>
      </c>
      <c r="DC7" s="241"/>
      <c r="DD7" s="240" t="s">
        <v>122</v>
      </c>
      <c r="DE7" s="241"/>
      <c r="DF7" s="240" t="s">
        <v>120</v>
      </c>
      <c r="DG7" s="241"/>
      <c r="DH7" s="240" t="s">
        <v>121</v>
      </c>
      <c r="DI7" s="241"/>
      <c r="DJ7" s="240" t="s">
        <v>83</v>
      </c>
      <c r="DK7" s="241"/>
      <c r="DL7" s="240" t="s">
        <v>82</v>
      </c>
      <c r="DM7" s="241"/>
      <c r="DN7" s="240" t="s">
        <v>320</v>
      </c>
      <c r="DO7" s="241"/>
      <c r="DP7" s="240" t="s">
        <v>122</v>
      </c>
      <c r="DQ7" s="241"/>
      <c r="DR7" s="240" t="s">
        <v>120</v>
      </c>
      <c r="DS7" s="241"/>
      <c r="DT7" s="240" t="s">
        <v>121</v>
      </c>
      <c r="DU7" s="241"/>
      <c r="DV7" s="240" t="s">
        <v>83</v>
      </c>
      <c r="DW7" s="241"/>
      <c r="DX7" s="240" t="s">
        <v>82</v>
      </c>
      <c r="DY7" s="241"/>
      <c r="DZ7" s="240" t="s">
        <v>320</v>
      </c>
      <c r="EA7" s="241"/>
      <c r="EB7" s="240" t="s">
        <v>122</v>
      </c>
      <c r="EC7" s="241"/>
      <c r="ED7" s="240" t="s">
        <v>120</v>
      </c>
      <c r="EE7" s="241"/>
      <c r="EF7" s="240" t="s">
        <v>121</v>
      </c>
      <c r="EG7" s="241"/>
      <c r="EH7" s="240" t="s">
        <v>83</v>
      </c>
      <c r="EI7" s="241"/>
      <c r="EJ7" s="240" t="s">
        <v>82</v>
      </c>
      <c r="EK7" s="241"/>
      <c r="EL7" s="240" t="s">
        <v>320</v>
      </c>
      <c r="EM7" s="241"/>
      <c r="EN7" s="240" t="s">
        <v>122</v>
      </c>
      <c r="EO7" s="241"/>
      <c r="EP7" s="240" t="s">
        <v>120</v>
      </c>
      <c r="EQ7" s="241"/>
      <c r="ER7" s="240" t="s">
        <v>121</v>
      </c>
      <c r="ES7" s="241"/>
      <c r="ET7" s="240" t="s">
        <v>83</v>
      </c>
      <c r="EU7" s="241"/>
      <c r="EV7" s="240" t="s">
        <v>82</v>
      </c>
      <c r="EW7" s="241"/>
      <c r="EX7" s="240" t="s">
        <v>320</v>
      </c>
      <c r="EY7" s="241"/>
      <c r="EZ7" s="240" t="s">
        <v>122</v>
      </c>
      <c r="FA7" s="241"/>
      <c r="FB7" s="240" t="s">
        <v>120</v>
      </c>
      <c r="FC7" s="241"/>
      <c r="FD7" s="240" t="s">
        <v>121</v>
      </c>
      <c r="FE7" s="241"/>
      <c r="FF7" s="240" t="s">
        <v>83</v>
      </c>
      <c r="FG7" s="241"/>
      <c r="FH7" s="240" t="s">
        <v>82</v>
      </c>
      <c r="FI7" s="241"/>
      <c r="FJ7" s="240" t="s">
        <v>320</v>
      </c>
      <c r="FK7" s="241"/>
      <c r="FL7" s="240" t="s">
        <v>122</v>
      </c>
      <c r="FM7" s="241"/>
      <c r="FN7" s="240" t="s">
        <v>120</v>
      </c>
      <c r="FO7" s="241"/>
      <c r="FP7" s="240" t="s">
        <v>121</v>
      </c>
      <c r="FQ7" s="241"/>
      <c r="FR7" s="240" t="s">
        <v>83</v>
      </c>
      <c r="FS7" s="241"/>
      <c r="FT7" s="240" t="s">
        <v>82</v>
      </c>
      <c r="FU7" s="241"/>
      <c r="FV7" s="240" t="s">
        <v>320</v>
      </c>
      <c r="FW7" s="241"/>
      <c r="FX7" s="240" t="s">
        <v>122</v>
      </c>
      <c r="FY7" s="241"/>
      <c r="FZ7" s="240" t="s">
        <v>120</v>
      </c>
      <c r="GA7" s="241"/>
      <c r="GB7" s="240" t="s">
        <v>121</v>
      </c>
      <c r="GC7" s="241"/>
      <c r="GD7" s="240" t="s">
        <v>83</v>
      </c>
      <c r="GE7" s="241"/>
      <c r="GF7" s="240" t="s">
        <v>82</v>
      </c>
      <c r="GG7" s="241"/>
      <c r="GH7" s="240" t="s">
        <v>320</v>
      </c>
      <c r="GI7" s="241"/>
      <c r="GJ7" s="240" t="s">
        <v>122</v>
      </c>
      <c r="GK7" s="241"/>
      <c r="GL7" s="240" t="s">
        <v>120</v>
      </c>
      <c r="GM7" s="241"/>
      <c r="GN7" s="240" t="s">
        <v>121</v>
      </c>
      <c r="GO7" s="241"/>
      <c r="GP7" s="240" t="s">
        <v>83</v>
      </c>
      <c r="GQ7" s="241"/>
      <c r="GR7" s="240" t="s">
        <v>83</v>
      </c>
      <c r="GS7" s="241"/>
      <c r="GT7" s="254">
        <v>4017</v>
      </c>
      <c r="GU7" s="254"/>
    </row>
    <row r="8" spans="1:205" s="23" customFormat="1" ht="39.75" customHeight="1" x14ac:dyDescent="0.2">
      <c r="B8" s="256"/>
      <c r="C8" s="256"/>
      <c r="D8" s="256"/>
      <c r="E8" s="256"/>
      <c r="F8" s="256"/>
      <c r="G8" s="262"/>
      <c r="H8" s="24" t="s">
        <v>84</v>
      </c>
      <c r="I8" s="24" t="s">
        <v>19</v>
      </c>
      <c r="J8" s="24" t="s">
        <v>84</v>
      </c>
      <c r="K8" s="24" t="s">
        <v>19</v>
      </c>
      <c r="L8" s="24" t="s">
        <v>84</v>
      </c>
      <c r="M8" s="24" t="s">
        <v>19</v>
      </c>
      <c r="N8" s="24" t="s">
        <v>84</v>
      </c>
      <c r="O8" s="24" t="s">
        <v>19</v>
      </c>
      <c r="P8" s="24" t="s">
        <v>84</v>
      </c>
      <c r="Q8" s="24" t="s">
        <v>19</v>
      </c>
      <c r="R8" s="24" t="s">
        <v>84</v>
      </c>
      <c r="S8" s="24" t="s">
        <v>19</v>
      </c>
      <c r="T8" s="24" t="s">
        <v>84</v>
      </c>
      <c r="U8" s="24" t="s">
        <v>19</v>
      </c>
      <c r="V8" s="24" t="s">
        <v>84</v>
      </c>
      <c r="W8" s="24" t="s">
        <v>19</v>
      </c>
      <c r="X8" s="24" t="s">
        <v>84</v>
      </c>
      <c r="Y8" s="24" t="s">
        <v>19</v>
      </c>
      <c r="Z8" s="24" t="s">
        <v>84</v>
      </c>
      <c r="AA8" s="24" t="s">
        <v>19</v>
      </c>
      <c r="AB8" s="24" t="s">
        <v>84</v>
      </c>
      <c r="AC8" s="24" t="s">
        <v>19</v>
      </c>
      <c r="AD8" s="24" t="s">
        <v>84</v>
      </c>
      <c r="AE8" s="24" t="s">
        <v>19</v>
      </c>
      <c r="AF8" s="24" t="s">
        <v>84</v>
      </c>
      <c r="AG8" s="24" t="s">
        <v>19</v>
      </c>
      <c r="AH8" s="24" t="s">
        <v>84</v>
      </c>
      <c r="AI8" s="24" t="s">
        <v>19</v>
      </c>
      <c r="AJ8" s="24" t="s">
        <v>84</v>
      </c>
      <c r="AK8" s="24" t="s">
        <v>19</v>
      </c>
      <c r="AL8" s="24" t="s">
        <v>84</v>
      </c>
      <c r="AM8" s="24" t="s">
        <v>19</v>
      </c>
      <c r="AN8" s="24" t="s">
        <v>84</v>
      </c>
      <c r="AO8" s="24" t="s">
        <v>19</v>
      </c>
      <c r="AP8" s="24" t="s">
        <v>84</v>
      </c>
      <c r="AQ8" s="24" t="s">
        <v>19</v>
      </c>
      <c r="AR8" s="24" t="s">
        <v>84</v>
      </c>
      <c r="AS8" s="24" t="s">
        <v>19</v>
      </c>
      <c r="AT8" s="24" t="s">
        <v>84</v>
      </c>
      <c r="AU8" s="24" t="s">
        <v>19</v>
      </c>
      <c r="AV8" s="24" t="s">
        <v>84</v>
      </c>
      <c r="AW8" s="24" t="s">
        <v>19</v>
      </c>
      <c r="AX8" s="24" t="s">
        <v>84</v>
      </c>
      <c r="AY8" s="24" t="s">
        <v>19</v>
      </c>
      <c r="AZ8" s="24" t="s">
        <v>84</v>
      </c>
      <c r="BA8" s="24" t="s">
        <v>19</v>
      </c>
      <c r="BB8" s="24" t="s">
        <v>84</v>
      </c>
      <c r="BC8" s="24" t="s">
        <v>19</v>
      </c>
      <c r="BD8" s="24" t="s">
        <v>84</v>
      </c>
      <c r="BE8" s="24" t="s">
        <v>19</v>
      </c>
      <c r="BF8" s="24" t="s">
        <v>84</v>
      </c>
      <c r="BG8" s="24" t="s">
        <v>19</v>
      </c>
      <c r="BH8" s="24" t="s">
        <v>84</v>
      </c>
      <c r="BI8" s="24" t="s">
        <v>19</v>
      </c>
      <c r="BJ8" s="24" t="s">
        <v>84</v>
      </c>
      <c r="BK8" s="24" t="s">
        <v>19</v>
      </c>
      <c r="BL8" s="24" t="s">
        <v>84</v>
      </c>
      <c r="BM8" s="24" t="s">
        <v>19</v>
      </c>
      <c r="BN8" s="24" t="s">
        <v>84</v>
      </c>
      <c r="BO8" s="24" t="s">
        <v>19</v>
      </c>
      <c r="BP8" s="137" t="s">
        <v>84</v>
      </c>
      <c r="BQ8" s="137" t="s">
        <v>19</v>
      </c>
      <c r="BR8" s="137" t="s">
        <v>84</v>
      </c>
      <c r="BS8" s="137" t="s">
        <v>19</v>
      </c>
      <c r="BT8" s="137" t="s">
        <v>84</v>
      </c>
      <c r="BU8" s="137" t="s">
        <v>19</v>
      </c>
      <c r="BV8" s="137" t="s">
        <v>84</v>
      </c>
      <c r="BW8" s="137" t="s">
        <v>19</v>
      </c>
      <c r="BX8" s="137" t="s">
        <v>84</v>
      </c>
      <c r="BY8" s="137" t="s">
        <v>19</v>
      </c>
      <c r="BZ8" s="137" t="s">
        <v>84</v>
      </c>
      <c r="CA8" s="137" t="s">
        <v>19</v>
      </c>
      <c r="CB8" s="137" t="s">
        <v>84</v>
      </c>
      <c r="CC8" s="137" t="s">
        <v>19</v>
      </c>
      <c r="CD8" s="137" t="s">
        <v>84</v>
      </c>
      <c r="CE8" s="137" t="s">
        <v>19</v>
      </c>
      <c r="CF8" s="137" t="s">
        <v>84</v>
      </c>
      <c r="CG8" s="137" t="s">
        <v>19</v>
      </c>
      <c r="CH8" s="137" t="s">
        <v>84</v>
      </c>
      <c r="CI8" s="137" t="s">
        <v>19</v>
      </c>
      <c r="CJ8" s="137" t="s">
        <v>84</v>
      </c>
      <c r="CK8" s="137" t="s">
        <v>19</v>
      </c>
      <c r="CL8" s="137" t="s">
        <v>84</v>
      </c>
      <c r="CM8" s="137" t="s">
        <v>19</v>
      </c>
      <c r="CN8" s="137" t="s">
        <v>84</v>
      </c>
      <c r="CO8" s="137" t="s">
        <v>19</v>
      </c>
      <c r="CP8" s="137" t="s">
        <v>84</v>
      </c>
      <c r="CQ8" s="137" t="s">
        <v>19</v>
      </c>
      <c r="CR8" s="137" t="s">
        <v>84</v>
      </c>
      <c r="CS8" s="137" t="s">
        <v>19</v>
      </c>
      <c r="CT8" s="137" t="s">
        <v>84</v>
      </c>
      <c r="CU8" s="137" t="s">
        <v>19</v>
      </c>
      <c r="CV8" s="137" t="s">
        <v>84</v>
      </c>
      <c r="CW8" s="137" t="s">
        <v>19</v>
      </c>
      <c r="CX8" s="137" t="s">
        <v>84</v>
      </c>
      <c r="CY8" s="137" t="s">
        <v>19</v>
      </c>
      <c r="CZ8" s="137" t="s">
        <v>84</v>
      </c>
      <c r="DA8" s="137" t="s">
        <v>19</v>
      </c>
      <c r="DB8" s="137" t="s">
        <v>84</v>
      </c>
      <c r="DC8" s="137" t="s">
        <v>19</v>
      </c>
      <c r="DD8" s="137" t="s">
        <v>84</v>
      </c>
      <c r="DE8" s="137" t="s">
        <v>19</v>
      </c>
      <c r="DF8" s="137" t="s">
        <v>84</v>
      </c>
      <c r="DG8" s="137" t="s">
        <v>19</v>
      </c>
      <c r="DH8" s="137" t="s">
        <v>84</v>
      </c>
      <c r="DI8" s="137" t="s">
        <v>19</v>
      </c>
      <c r="DJ8" s="137" t="s">
        <v>84</v>
      </c>
      <c r="DK8" s="137" t="s">
        <v>19</v>
      </c>
      <c r="DL8" s="137" t="s">
        <v>84</v>
      </c>
      <c r="DM8" s="137" t="s">
        <v>19</v>
      </c>
      <c r="DN8" s="137" t="s">
        <v>84</v>
      </c>
      <c r="DO8" s="137" t="s">
        <v>19</v>
      </c>
      <c r="DP8" s="137" t="s">
        <v>84</v>
      </c>
      <c r="DQ8" s="137" t="s">
        <v>19</v>
      </c>
      <c r="DR8" s="137" t="s">
        <v>84</v>
      </c>
      <c r="DS8" s="137" t="s">
        <v>19</v>
      </c>
      <c r="DT8" s="137" t="s">
        <v>84</v>
      </c>
      <c r="DU8" s="137" t="s">
        <v>19</v>
      </c>
      <c r="DV8" s="137" t="s">
        <v>84</v>
      </c>
      <c r="DW8" s="137" t="s">
        <v>19</v>
      </c>
      <c r="DX8" s="137" t="s">
        <v>84</v>
      </c>
      <c r="DY8" s="137" t="s">
        <v>19</v>
      </c>
      <c r="DZ8" s="137" t="s">
        <v>84</v>
      </c>
      <c r="EA8" s="137" t="s">
        <v>19</v>
      </c>
      <c r="EB8" s="137" t="s">
        <v>84</v>
      </c>
      <c r="EC8" s="137" t="s">
        <v>19</v>
      </c>
      <c r="ED8" s="137" t="s">
        <v>84</v>
      </c>
      <c r="EE8" s="137" t="s">
        <v>19</v>
      </c>
      <c r="EF8" s="137" t="s">
        <v>84</v>
      </c>
      <c r="EG8" s="137" t="s">
        <v>19</v>
      </c>
      <c r="EH8" s="137" t="s">
        <v>84</v>
      </c>
      <c r="EI8" s="137" t="s">
        <v>19</v>
      </c>
      <c r="EJ8" s="137" t="s">
        <v>84</v>
      </c>
      <c r="EK8" s="137" t="s">
        <v>19</v>
      </c>
      <c r="EL8" s="137" t="s">
        <v>84</v>
      </c>
      <c r="EM8" s="137" t="s">
        <v>19</v>
      </c>
      <c r="EN8" s="137" t="s">
        <v>84</v>
      </c>
      <c r="EO8" s="137" t="s">
        <v>19</v>
      </c>
      <c r="EP8" s="137" t="s">
        <v>84</v>
      </c>
      <c r="EQ8" s="137" t="s">
        <v>19</v>
      </c>
      <c r="ER8" s="137" t="s">
        <v>84</v>
      </c>
      <c r="ES8" s="137" t="s">
        <v>19</v>
      </c>
      <c r="ET8" s="137" t="s">
        <v>84</v>
      </c>
      <c r="EU8" s="137" t="s">
        <v>19</v>
      </c>
      <c r="EV8" s="137" t="s">
        <v>84</v>
      </c>
      <c r="EW8" s="137" t="s">
        <v>19</v>
      </c>
      <c r="EX8" s="137" t="s">
        <v>84</v>
      </c>
      <c r="EY8" s="137" t="s">
        <v>19</v>
      </c>
      <c r="EZ8" s="137" t="s">
        <v>84</v>
      </c>
      <c r="FA8" s="137" t="s">
        <v>19</v>
      </c>
      <c r="FB8" s="137" t="s">
        <v>84</v>
      </c>
      <c r="FC8" s="137" t="s">
        <v>19</v>
      </c>
      <c r="FD8" s="137" t="s">
        <v>84</v>
      </c>
      <c r="FE8" s="137" t="s">
        <v>19</v>
      </c>
      <c r="FF8" s="137" t="s">
        <v>84</v>
      </c>
      <c r="FG8" s="137" t="s">
        <v>19</v>
      </c>
      <c r="FH8" s="137" t="s">
        <v>84</v>
      </c>
      <c r="FI8" s="137" t="s">
        <v>19</v>
      </c>
      <c r="FJ8" s="137" t="s">
        <v>84</v>
      </c>
      <c r="FK8" s="137" t="s">
        <v>19</v>
      </c>
      <c r="FL8" s="137" t="s">
        <v>84</v>
      </c>
      <c r="FM8" s="137" t="s">
        <v>19</v>
      </c>
      <c r="FN8" s="137" t="s">
        <v>84</v>
      </c>
      <c r="FO8" s="137" t="s">
        <v>19</v>
      </c>
      <c r="FP8" s="137" t="s">
        <v>84</v>
      </c>
      <c r="FQ8" s="137" t="s">
        <v>19</v>
      </c>
      <c r="FR8" s="137" t="s">
        <v>84</v>
      </c>
      <c r="FS8" s="137" t="s">
        <v>19</v>
      </c>
      <c r="FT8" s="137" t="s">
        <v>84</v>
      </c>
      <c r="FU8" s="137" t="s">
        <v>19</v>
      </c>
      <c r="FV8" s="137" t="s">
        <v>84</v>
      </c>
      <c r="FW8" s="137" t="s">
        <v>19</v>
      </c>
      <c r="FX8" s="137" t="s">
        <v>84</v>
      </c>
      <c r="FY8" s="137" t="s">
        <v>19</v>
      </c>
      <c r="FZ8" s="137" t="s">
        <v>84</v>
      </c>
      <c r="GA8" s="137" t="s">
        <v>19</v>
      </c>
      <c r="GB8" s="137" t="s">
        <v>84</v>
      </c>
      <c r="GC8" s="137" t="s">
        <v>19</v>
      </c>
      <c r="GD8" s="137" t="s">
        <v>84</v>
      </c>
      <c r="GE8" s="137" t="s">
        <v>19</v>
      </c>
      <c r="GF8" s="137" t="s">
        <v>84</v>
      </c>
      <c r="GG8" s="137" t="s">
        <v>19</v>
      </c>
      <c r="GH8" s="137" t="s">
        <v>84</v>
      </c>
      <c r="GI8" s="137" t="s">
        <v>19</v>
      </c>
      <c r="GJ8" s="137" t="s">
        <v>84</v>
      </c>
      <c r="GK8" s="137" t="s">
        <v>19</v>
      </c>
      <c r="GL8" s="137" t="s">
        <v>84</v>
      </c>
      <c r="GM8" s="137" t="s">
        <v>19</v>
      </c>
      <c r="GN8" s="137" t="s">
        <v>84</v>
      </c>
      <c r="GO8" s="137" t="s">
        <v>19</v>
      </c>
      <c r="GP8" s="137" t="s">
        <v>84</v>
      </c>
      <c r="GQ8" s="137" t="s">
        <v>19</v>
      </c>
      <c r="GR8" s="137" t="s">
        <v>84</v>
      </c>
      <c r="GS8" s="137" t="s">
        <v>19</v>
      </c>
      <c r="GT8" s="140" t="s">
        <v>313</v>
      </c>
      <c r="GU8" s="140" t="s">
        <v>314</v>
      </c>
    </row>
    <row r="9" spans="1:205" s="23" customFormat="1" x14ac:dyDescent="0.2">
      <c r="A9" s="23">
        <v>1</v>
      </c>
      <c r="B9" s="30"/>
      <c r="C9" s="94"/>
      <c r="D9" s="94"/>
      <c r="E9" s="94" t="s">
        <v>20</v>
      </c>
      <c r="F9" s="128"/>
      <c r="G9" s="129"/>
      <c r="H9" s="130">
        <f>SUM(H10:H17)</f>
        <v>8</v>
      </c>
      <c r="I9" s="130">
        <f t="shared" ref="I9:BS9" si="0">SUM(I10:I17)</f>
        <v>1317018.2530000003</v>
      </c>
      <c r="J9" s="130">
        <f t="shared" si="0"/>
        <v>2.666666666666667</v>
      </c>
      <c r="K9" s="130">
        <f t="shared" si="0"/>
        <v>439006.08433333336</v>
      </c>
      <c r="L9" s="131">
        <f>SUM(L10,L17)</f>
        <v>3</v>
      </c>
      <c r="M9" s="131">
        <f t="shared" ref="M9:Q9" si="1">SUM(M10,M17)</f>
        <v>509719.54000000004</v>
      </c>
      <c r="N9" s="131">
        <f t="shared" si="1"/>
        <v>0</v>
      </c>
      <c r="O9" s="131">
        <f t="shared" si="1"/>
        <v>0</v>
      </c>
      <c r="P9" s="131">
        <f t="shared" si="1"/>
        <v>3</v>
      </c>
      <c r="Q9" s="131">
        <f t="shared" si="1"/>
        <v>509719.54000000004</v>
      </c>
      <c r="R9" s="132">
        <f t="shared" ref="R9" si="2">SUM(L9-J9)</f>
        <v>0.33333333333333304</v>
      </c>
      <c r="S9" s="132">
        <f t="shared" ref="S9" si="3">SUM(M9-K9)</f>
        <v>70713.455666666676</v>
      </c>
      <c r="T9" s="130">
        <f t="shared" si="0"/>
        <v>0</v>
      </c>
      <c r="U9" s="130">
        <f t="shared" si="0"/>
        <v>0</v>
      </c>
      <c r="V9" s="130">
        <f t="shared" si="0"/>
        <v>0</v>
      </c>
      <c r="W9" s="130">
        <f t="shared" si="0"/>
        <v>0</v>
      </c>
      <c r="X9" s="131">
        <f>SUM(X10,X17)</f>
        <v>0</v>
      </c>
      <c r="Y9" s="131">
        <f t="shared" ref="Y9" si="4">SUM(Y10,Y17)</f>
        <v>0</v>
      </c>
      <c r="Z9" s="131">
        <f t="shared" ref="Z9" si="5">SUM(Z10,Z17)</f>
        <v>0</v>
      </c>
      <c r="AA9" s="131">
        <f t="shared" ref="AA9" si="6">SUM(AA10,AA17)</f>
        <v>0</v>
      </c>
      <c r="AB9" s="131">
        <f t="shared" ref="AB9" si="7">SUM(AB10,AB17)</f>
        <v>0</v>
      </c>
      <c r="AC9" s="131">
        <f t="shared" ref="AC9" si="8">SUM(AC10,AC17)</f>
        <v>0</v>
      </c>
      <c r="AD9" s="132">
        <f t="shared" ref="AD9:AD21" si="9">SUM(X9-V9)</f>
        <v>0</v>
      </c>
      <c r="AE9" s="132">
        <f t="shared" ref="AE9:AE21" si="10">SUM(Y9-W9)</f>
        <v>0</v>
      </c>
      <c r="AF9" s="130">
        <f t="shared" si="0"/>
        <v>0</v>
      </c>
      <c r="AG9" s="130">
        <f t="shared" si="0"/>
        <v>0</v>
      </c>
      <c r="AH9" s="130">
        <f t="shared" si="0"/>
        <v>0</v>
      </c>
      <c r="AI9" s="130">
        <f t="shared" si="0"/>
        <v>0</v>
      </c>
      <c r="AJ9" s="131">
        <f>SUM(AJ10,AJ17)</f>
        <v>0</v>
      </c>
      <c r="AK9" s="131">
        <f t="shared" ref="AK9" si="11">SUM(AK10,AK17)</f>
        <v>0</v>
      </c>
      <c r="AL9" s="131">
        <f t="shared" ref="AL9" si="12">SUM(AL10,AL17)</f>
        <v>0</v>
      </c>
      <c r="AM9" s="131">
        <f t="shared" ref="AM9" si="13">SUM(AM10,AM17)</f>
        <v>0</v>
      </c>
      <c r="AN9" s="131">
        <f t="shared" ref="AN9" si="14">SUM(AN10,AN17)</f>
        <v>0</v>
      </c>
      <c r="AO9" s="131">
        <f t="shared" ref="AO9" si="15">SUM(AO10,AO17)</f>
        <v>0</v>
      </c>
      <c r="AP9" s="132">
        <f t="shared" ref="AP9:AP21" si="16">SUM(AJ9-AH9)</f>
        <v>0</v>
      </c>
      <c r="AQ9" s="132">
        <f t="shared" ref="AQ9:AQ21" si="17">SUM(AK9-AI9)</f>
        <v>0</v>
      </c>
      <c r="AR9" s="130">
        <f t="shared" si="0"/>
        <v>0</v>
      </c>
      <c r="AS9" s="130">
        <f t="shared" si="0"/>
        <v>0</v>
      </c>
      <c r="AT9" s="130">
        <f t="shared" si="0"/>
        <v>0</v>
      </c>
      <c r="AU9" s="130">
        <f t="shared" si="0"/>
        <v>0</v>
      </c>
      <c r="AV9" s="131">
        <f>SUM(AV10,AV17)</f>
        <v>0</v>
      </c>
      <c r="AW9" s="131">
        <f t="shared" ref="AW9" si="18">SUM(AW10,AW17)</f>
        <v>0</v>
      </c>
      <c r="AX9" s="131">
        <f t="shared" ref="AX9" si="19">SUM(AX10,AX17)</f>
        <v>0</v>
      </c>
      <c r="AY9" s="131">
        <f t="shared" ref="AY9" si="20">SUM(AY10,AY17)</f>
        <v>0</v>
      </c>
      <c r="AZ9" s="131">
        <f t="shared" ref="AZ9" si="21">SUM(AZ10,AZ17)</f>
        <v>0</v>
      </c>
      <c r="BA9" s="131">
        <f t="shared" ref="BA9" si="22">SUM(BA10,BA17)</f>
        <v>0</v>
      </c>
      <c r="BB9" s="132">
        <f t="shared" ref="BB9:BB21" si="23">SUM(AV9-AT9)</f>
        <v>0</v>
      </c>
      <c r="BC9" s="132">
        <f t="shared" ref="BC9:BC21" si="24">SUM(AW9-AU9)</f>
        <v>0</v>
      </c>
      <c r="BD9" s="130">
        <f t="shared" si="0"/>
        <v>8</v>
      </c>
      <c r="BE9" s="130">
        <f t="shared" si="0"/>
        <v>1418379.4122000001</v>
      </c>
      <c r="BF9" s="130">
        <f t="shared" si="0"/>
        <v>2.666666666666667</v>
      </c>
      <c r="BG9" s="130">
        <f t="shared" si="0"/>
        <v>472793.13740000001</v>
      </c>
      <c r="BH9" s="131">
        <f>SUM(BH10,BH17)</f>
        <v>6</v>
      </c>
      <c r="BI9" s="131">
        <f t="shared" ref="BI9" si="25">SUM(BI10,BI17)</f>
        <v>1095459.95</v>
      </c>
      <c r="BJ9" s="131">
        <f t="shared" ref="BJ9" si="26">SUM(BJ10,BJ17)</f>
        <v>0</v>
      </c>
      <c r="BK9" s="131">
        <f t="shared" ref="BK9" si="27">SUM(BK10,BK17)</f>
        <v>0</v>
      </c>
      <c r="BL9" s="131">
        <f t="shared" ref="BL9" si="28">SUM(BL10,BL17)</f>
        <v>6</v>
      </c>
      <c r="BM9" s="131">
        <f t="shared" ref="BM9" si="29">SUM(BM10,BM17)</f>
        <v>1095459.95</v>
      </c>
      <c r="BN9" s="132">
        <f t="shared" ref="BN9:BN21" si="30">SUM(BH9-BF9)</f>
        <v>3.333333333333333</v>
      </c>
      <c r="BO9" s="132">
        <f t="shared" ref="BO9:BO21" si="31">SUM(BI9-BG9)</f>
        <v>622666.81259999995</v>
      </c>
      <c r="BP9" s="130">
        <f t="shared" si="0"/>
        <v>0</v>
      </c>
      <c r="BQ9" s="130">
        <f t="shared" si="0"/>
        <v>0</v>
      </c>
      <c r="BR9" s="130">
        <f t="shared" si="0"/>
        <v>0</v>
      </c>
      <c r="BS9" s="130">
        <f t="shared" si="0"/>
        <v>0</v>
      </c>
      <c r="BT9" s="131">
        <f>SUM(BT10,BT17)</f>
        <v>0</v>
      </c>
      <c r="BU9" s="131">
        <f t="shared" ref="BU9" si="32">SUM(BU10,BU17)</f>
        <v>0</v>
      </c>
      <c r="BV9" s="131">
        <f t="shared" ref="BV9" si="33">SUM(BV10,BV17)</f>
        <v>0</v>
      </c>
      <c r="BW9" s="131">
        <f t="shared" ref="BW9" si="34">SUM(BW10,BW17)</f>
        <v>0</v>
      </c>
      <c r="BX9" s="131">
        <f t="shared" ref="BX9" si="35">SUM(BX10,BX17)</f>
        <v>0</v>
      </c>
      <c r="BY9" s="131">
        <f t="shared" ref="BY9" si="36">SUM(BY10,BY17)</f>
        <v>0</v>
      </c>
      <c r="BZ9" s="132">
        <f t="shared" ref="BZ9:BZ21" si="37">SUM(BT9-BR9)</f>
        <v>0</v>
      </c>
      <c r="CA9" s="132">
        <f t="shared" ref="CA9:CA21" si="38">SUM(BU9-BS9)</f>
        <v>0</v>
      </c>
      <c r="CB9" s="130">
        <f t="shared" ref="CB9:EA9" si="39">SUM(CB10:CB17)</f>
        <v>0</v>
      </c>
      <c r="CC9" s="130">
        <f t="shared" si="39"/>
        <v>0</v>
      </c>
      <c r="CD9" s="130">
        <f t="shared" si="39"/>
        <v>0</v>
      </c>
      <c r="CE9" s="130">
        <f t="shared" si="39"/>
        <v>0</v>
      </c>
      <c r="CF9" s="131">
        <f>SUM(CF10,CF17)</f>
        <v>0</v>
      </c>
      <c r="CG9" s="131">
        <f t="shared" ref="CG9" si="40">SUM(CG10,CG17)</f>
        <v>0</v>
      </c>
      <c r="CH9" s="131">
        <f t="shared" ref="CH9" si="41">SUM(CH10,CH17)</f>
        <v>0</v>
      </c>
      <c r="CI9" s="131">
        <f t="shared" ref="CI9" si="42">SUM(CI10,CI17)</f>
        <v>0</v>
      </c>
      <c r="CJ9" s="131">
        <f t="shared" ref="CJ9" si="43">SUM(CJ10,CJ17)</f>
        <v>0</v>
      </c>
      <c r="CK9" s="131">
        <f t="shared" ref="CK9" si="44">SUM(CK10,CK17)</f>
        <v>0</v>
      </c>
      <c r="CL9" s="132">
        <f t="shared" ref="CL9:CL21" si="45">SUM(CF9-CD9)</f>
        <v>0</v>
      </c>
      <c r="CM9" s="132">
        <f t="shared" ref="CM9:CM21" si="46">SUM(CG9-CE9)</f>
        <v>0</v>
      </c>
      <c r="CN9" s="130">
        <f t="shared" si="39"/>
        <v>0</v>
      </c>
      <c r="CO9" s="130">
        <f t="shared" si="39"/>
        <v>0</v>
      </c>
      <c r="CP9" s="130">
        <f t="shared" si="39"/>
        <v>0</v>
      </c>
      <c r="CQ9" s="130">
        <f t="shared" si="39"/>
        <v>0</v>
      </c>
      <c r="CR9" s="131">
        <f>SUM(CR10,CR17)</f>
        <v>0</v>
      </c>
      <c r="CS9" s="131">
        <f t="shared" ref="CS9" si="47">SUM(CS10,CS17)</f>
        <v>0</v>
      </c>
      <c r="CT9" s="131">
        <f t="shared" ref="CT9" si="48">SUM(CT10,CT17)</f>
        <v>0</v>
      </c>
      <c r="CU9" s="131">
        <f t="shared" ref="CU9" si="49">SUM(CU10,CU17)</f>
        <v>0</v>
      </c>
      <c r="CV9" s="131">
        <f t="shared" ref="CV9" si="50">SUM(CV10,CV17)</f>
        <v>0</v>
      </c>
      <c r="CW9" s="131">
        <f t="shared" ref="CW9" si="51">SUM(CW10,CW17)</f>
        <v>0</v>
      </c>
      <c r="CX9" s="132">
        <f t="shared" ref="CX9:CX21" si="52">SUM(CR9-CP9)</f>
        <v>0</v>
      </c>
      <c r="CY9" s="132">
        <f t="shared" ref="CY9:CY21" si="53">SUM(CS9-CQ9)</f>
        <v>0</v>
      </c>
      <c r="CZ9" s="130">
        <f t="shared" si="39"/>
        <v>0</v>
      </c>
      <c r="DA9" s="130">
        <f t="shared" si="39"/>
        <v>0</v>
      </c>
      <c r="DB9" s="130">
        <f t="shared" si="39"/>
        <v>0</v>
      </c>
      <c r="DC9" s="130">
        <f t="shared" si="39"/>
        <v>0</v>
      </c>
      <c r="DD9" s="131">
        <f>SUM(DD10,DD17)</f>
        <v>0</v>
      </c>
      <c r="DE9" s="131">
        <f t="shared" ref="DE9" si="54">SUM(DE10,DE17)</f>
        <v>0</v>
      </c>
      <c r="DF9" s="131">
        <f t="shared" ref="DF9" si="55">SUM(DF10,DF17)</f>
        <v>0</v>
      </c>
      <c r="DG9" s="131">
        <f t="shared" ref="DG9" si="56">SUM(DG10,DG17)</f>
        <v>0</v>
      </c>
      <c r="DH9" s="131">
        <f t="shared" ref="DH9" si="57">SUM(DH10,DH17)</f>
        <v>0</v>
      </c>
      <c r="DI9" s="131">
        <f t="shared" ref="DI9" si="58">SUM(DI10,DI17)</f>
        <v>0</v>
      </c>
      <c r="DJ9" s="132">
        <f t="shared" ref="DJ9:DJ21" si="59">SUM(DD9-DB9)</f>
        <v>0</v>
      </c>
      <c r="DK9" s="132">
        <f t="shared" ref="DK9:DK21" si="60">SUM(DE9-DC9)</f>
        <v>0</v>
      </c>
      <c r="DL9" s="130">
        <f t="shared" si="39"/>
        <v>0</v>
      </c>
      <c r="DM9" s="130">
        <f t="shared" si="39"/>
        <v>0</v>
      </c>
      <c r="DN9" s="130">
        <f t="shared" si="39"/>
        <v>0</v>
      </c>
      <c r="DO9" s="130">
        <f t="shared" si="39"/>
        <v>0</v>
      </c>
      <c r="DP9" s="131">
        <f>SUM(DP10,DP17)</f>
        <v>0</v>
      </c>
      <c r="DQ9" s="131">
        <f t="shared" ref="DQ9" si="61">SUM(DQ10,DQ17)</f>
        <v>0</v>
      </c>
      <c r="DR9" s="131">
        <f t="shared" ref="DR9" si="62">SUM(DR10,DR17)</f>
        <v>0</v>
      </c>
      <c r="DS9" s="131">
        <f t="shared" ref="DS9" si="63">SUM(DS10,DS17)</f>
        <v>0</v>
      </c>
      <c r="DT9" s="131">
        <f t="shared" ref="DT9" si="64">SUM(DT10,DT17)</f>
        <v>0</v>
      </c>
      <c r="DU9" s="131">
        <f t="shared" ref="DU9" si="65">SUM(DU10,DU17)</f>
        <v>0</v>
      </c>
      <c r="DV9" s="158">
        <f t="shared" ref="DV9:DV21" si="66">SUM(DP9-DN9)</f>
        <v>0</v>
      </c>
      <c r="DW9" s="158">
        <f t="shared" ref="DW9:DW21" si="67">SUM(DQ9-DO9)</f>
        <v>0</v>
      </c>
      <c r="DX9" s="130">
        <f t="shared" si="39"/>
        <v>39</v>
      </c>
      <c r="DY9" s="130">
        <f t="shared" si="39"/>
        <v>6296930.0706000002</v>
      </c>
      <c r="DZ9" s="130">
        <f t="shared" si="39"/>
        <v>13</v>
      </c>
      <c r="EA9" s="130">
        <f t="shared" si="39"/>
        <v>2098976.6902000001</v>
      </c>
      <c r="EB9" s="131">
        <f>SUM(EB10,EB17)</f>
        <v>22</v>
      </c>
      <c r="EC9" s="131">
        <f t="shared" ref="EC9" si="68">SUM(EC10,EC17)</f>
        <v>3552114.5</v>
      </c>
      <c r="ED9" s="131">
        <f t="shared" ref="ED9" si="69">SUM(ED10,ED17)</f>
        <v>0</v>
      </c>
      <c r="EE9" s="131">
        <f t="shared" ref="EE9" si="70">SUM(EE10,EE17)</f>
        <v>0</v>
      </c>
      <c r="EF9" s="131">
        <f t="shared" ref="EF9" si="71">SUM(EF10,EF17)</f>
        <v>22</v>
      </c>
      <c r="EG9" s="131">
        <f t="shared" ref="EG9" si="72">SUM(EG10,EG17)</f>
        <v>3552114.5</v>
      </c>
      <c r="EH9" s="132">
        <f t="shared" ref="EH9:EH21" si="73">SUM(EB9-DZ9)</f>
        <v>9</v>
      </c>
      <c r="EI9" s="132">
        <f t="shared" ref="EI9:EI21" si="74">SUM(EC9-EA9)</f>
        <v>1453137.8097999999</v>
      </c>
      <c r="EJ9" s="130">
        <f t="shared" ref="EJ9:GQ9" si="75">SUM(EJ10:EJ17)</f>
        <v>5</v>
      </c>
      <c r="EK9" s="130">
        <f t="shared" si="75"/>
        <v>807298.72700000007</v>
      </c>
      <c r="EL9" s="130">
        <f t="shared" si="75"/>
        <v>1.6666666666666667</v>
      </c>
      <c r="EM9" s="130">
        <f t="shared" si="75"/>
        <v>269099.57566666667</v>
      </c>
      <c r="EN9" s="131">
        <f>SUM(EN10,EN17)</f>
        <v>0</v>
      </c>
      <c r="EO9" s="131">
        <f t="shared" ref="EO9" si="76">SUM(EO10,EO17)</f>
        <v>0</v>
      </c>
      <c r="EP9" s="131">
        <f t="shared" ref="EP9" si="77">SUM(EP10,EP17)</f>
        <v>0</v>
      </c>
      <c r="EQ9" s="131">
        <f t="shared" ref="EQ9" si="78">SUM(EQ10,EQ17)</f>
        <v>0</v>
      </c>
      <c r="ER9" s="131">
        <f t="shared" ref="ER9" si="79">SUM(ER10,ER17)</f>
        <v>0</v>
      </c>
      <c r="ES9" s="131">
        <f t="shared" ref="ES9" si="80">SUM(ES10,ES17)</f>
        <v>0</v>
      </c>
      <c r="ET9" s="132">
        <f t="shared" ref="ET9:ET21" si="81">SUM(EN9-EL9)</f>
        <v>-1.6666666666666667</v>
      </c>
      <c r="EU9" s="132">
        <f t="shared" ref="EU9:EU21" si="82">SUM(EO9-EM9)</f>
        <v>-269099.57566666667</v>
      </c>
      <c r="EV9" s="130">
        <f t="shared" si="75"/>
        <v>0</v>
      </c>
      <c r="EW9" s="130">
        <f t="shared" si="75"/>
        <v>0</v>
      </c>
      <c r="EX9" s="130">
        <f t="shared" si="75"/>
        <v>0</v>
      </c>
      <c r="EY9" s="130">
        <f t="shared" si="75"/>
        <v>0</v>
      </c>
      <c r="EZ9" s="131">
        <f>SUM(EZ10,EZ17)</f>
        <v>0</v>
      </c>
      <c r="FA9" s="131">
        <f t="shared" ref="FA9" si="83">SUM(FA10,FA17)</f>
        <v>0</v>
      </c>
      <c r="FB9" s="131">
        <f t="shared" ref="FB9" si="84">SUM(FB10,FB17)</f>
        <v>0</v>
      </c>
      <c r="FC9" s="131">
        <f t="shared" ref="FC9" si="85">SUM(FC10,FC17)</f>
        <v>0</v>
      </c>
      <c r="FD9" s="131">
        <f t="shared" ref="FD9" si="86">SUM(FD10,FD17)</f>
        <v>0</v>
      </c>
      <c r="FE9" s="131">
        <f t="shared" ref="FE9" si="87">SUM(FE10,FE17)</f>
        <v>0</v>
      </c>
      <c r="FF9" s="132">
        <f t="shared" ref="FF9:FF22" si="88">SUM(EZ9-EX9)</f>
        <v>0</v>
      </c>
      <c r="FG9" s="132">
        <f t="shared" ref="FG9:FG22" si="89">SUM(FA9-EY9)</f>
        <v>0</v>
      </c>
      <c r="FH9" s="130">
        <f t="shared" si="75"/>
        <v>0</v>
      </c>
      <c r="FI9" s="130">
        <f t="shared" si="75"/>
        <v>0</v>
      </c>
      <c r="FJ9" s="130">
        <f t="shared" si="75"/>
        <v>0</v>
      </c>
      <c r="FK9" s="130">
        <f t="shared" si="75"/>
        <v>0</v>
      </c>
      <c r="FL9" s="131">
        <f>SUM(FL10,FL17)</f>
        <v>0</v>
      </c>
      <c r="FM9" s="131">
        <f t="shared" ref="FM9" si="90">SUM(FM10,FM17)</f>
        <v>0</v>
      </c>
      <c r="FN9" s="131">
        <f t="shared" ref="FN9" si="91">SUM(FN10,FN17)</f>
        <v>0</v>
      </c>
      <c r="FO9" s="131">
        <f t="shared" ref="FO9" si="92">SUM(FO10,FO17)</f>
        <v>0</v>
      </c>
      <c r="FP9" s="131">
        <f t="shared" ref="FP9" si="93">SUM(FP10,FP17)</f>
        <v>0</v>
      </c>
      <c r="FQ9" s="131">
        <f t="shared" ref="FQ9" si="94">SUM(FQ10,FQ17)</f>
        <v>0</v>
      </c>
      <c r="FR9" s="132">
        <f t="shared" ref="FR9:FR22" si="95">SUM(FL9-FJ9)</f>
        <v>0</v>
      </c>
      <c r="FS9" s="132">
        <f t="shared" ref="FS9:FS22" si="96">SUM(FM9-FK9)</f>
        <v>0</v>
      </c>
      <c r="FT9" s="130">
        <f t="shared" si="75"/>
        <v>0</v>
      </c>
      <c r="FU9" s="130">
        <f t="shared" si="75"/>
        <v>0</v>
      </c>
      <c r="FV9" s="130">
        <f t="shared" si="75"/>
        <v>0</v>
      </c>
      <c r="FW9" s="130">
        <f t="shared" si="75"/>
        <v>0</v>
      </c>
      <c r="FX9" s="131">
        <f>SUM(FX10,FX17)</f>
        <v>0</v>
      </c>
      <c r="FY9" s="131">
        <f t="shared" ref="FY9" si="97">SUM(FY10,FY17)</f>
        <v>0</v>
      </c>
      <c r="FZ9" s="131">
        <f t="shared" ref="FZ9" si="98">SUM(FZ10,FZ17)</f>
        <v>0</v>
      </c>
      <c r="GA9" s="131">
        <f t="shared" ref="GA9" si="99">SUM(GA10,GA17)</f>
        <v>0</v>
      </c>
      <c r="GB9" s="131">
        <f t="shared" ref="GB9" si="100">SUM(GB10,GB17)</f>
        <v>0</v>
      </c>
      <c r="GC9" s="131">
        <f t="shared" ref="GC9" si="101">SUM(GC10,GC17)</f>
        <v>0</v>
      </c>
      <c r="GD9" s="132">
        <f t="shared" ref="GD9:GD22" si="102">SUM(FX9-FV9)</f>
        <v>0</v>
      </c>
      <c r="GE9" s="132">
        <f t="shared" ref="GE9:GE22" si="103">SUM(FY9-FW9)</f>
        <v>0</v>
      </c>
      <c r="GF9" s="130">
        <f>SUM(GF10,GF17)</f>
        <v>60</v>
      </c>
      <c r="GG9" s="131">
        <f t="shared" ref="GG9:GO9" si="104">SUM(GG10,GG17)</f>
        <v>9839626.4628000017</v>
      </c>
      <c r="GH9" s="130">
        <f>SUM(GF9/12*$A$2)</f>
        <v>20</v>
      </c>
      <c r="GI9" s="180">
        <f>SUM(GG9/12*$A$2)</f>
        <v>3279875.4876000006</v>
      </c>
      <c r="GJ9" s="130">
        <f t="shared" si="104"/>
        <v>31</v>
      </c>
      <c r="GK9" s="131">
        <f t="shared" si="104"/>
        <v>5157293.99</v>
      </c>
      <c r="GL9" s="130">
        <f t="shared" si="104"/>
        <v>0</v>
      </c>
      <c r="GM9" s="130">
        <f t="shared" si="104"/>
        <v>0</v>
      </c>
      <c r="GN9" s="130">
        <f t="shared" si="104"/>
        <v>31</v>
      </c>
      <c r="GO9" s="131">
        <f t="shared" si="104"/>
        <v>5157293.99</v>
      </c>
      <c r="GP9" s="130">
        <f t="shared" si="75"/>
        <v>11</v>
      </c>
      <c r="GQ9" s="131">
        <f t="shared" si="75"/>
        <v>1877418.5023999994</v>
      </c>
      <c r="GR9" s="142"/>
      <c r="GS9" s="140"/>
      <c r="GT9" s="140"/>
      <c r="GU9" s="140"/>
    </row>
    <row r="10" spans="1:205" x14ac:dyDescent="0.2">
      <c r="A10" s="23">
        <v>1</v>
      </c>
      <c r="B10" s="102"/>
      <c r="C10" s="108"/>
      <c r="D10" s="109"/>
      <c r="E10" s="124" t="s">
        <v>21</v>
      </c>
      <c r="F10" s="126">
        <v>1</v>
      </c>
      <c r="G10" s="127">
        <v>161459.74540000001</v>
      </c>
      <c r="H10" s="107">
        <f>VLOOKUP($E10,'ВМП план'!$B$8:$AN$43,8,0)</f>
        <v>7</v>
      </c>
      <c r="I10" s="107">
        <f>VLOOKUP($E10,'ВМП план'!$B$8:$AN$43,9,0)</f>
        <v>1130218.2178000002</v>
      </c>
      <c r="J10" s="107">
        <f>SUM(H10/12*$A$2)</f>
        <v>2.3333333333333335</v>
      </c>
      <c r="K10" s="107">
        <f>SUM(I10/12*$A$2)</f>
        <v>376739.40593333339</v>
      </c>
      <c r="L10" s="107">
        <f>SUM(L11:L16)</f>
        <v>2</v>
      </c>
      <c r="M10" s="107">
        <f t="shared" ref="M10:Q10" si="105">SUM(M11:M16)</f>
        <v>322919.5</v>
      </c>
      <c r="N10" s="107">
        <f t="shared" si="105"/>
        <v>0</v>
      </c>
      <c r="O10" s="107">
        <f t="shared" si="105"/>
        <v>0</v>
      </c>
      <c r="P10" s="107">
        <f t="shared" si="105"/>
        <v>2</v>
      </c>
      <c r="Q10" s="107">
        <f t="shared" si="105"/>
        <v>322919.5</v>
      </c>
      <c r="R10" s="123">
        <f t="shared" ref="R10" si="106">SUM(L10-J10)</f>
        <v>-0.33333333333333348</v>
      </c>
      <c r="S10" s="123">
        <f t="shared" ref="S10" si="107">SUM(M10-K10)</f>
        <v>-53819.905933333386</v>
      </c>
      <c r="T10" s="107">
        <f>VLOOKUP($E10,'ВМП план'!$B$8:$AN$43,10,0)</f>
        <v>0</v>
      </c>
      <c r="U10" s="107">
        <f>VLOOKUP($E10,'ВМП план'!$B$8:$AN$43,11,0)</f>
        <v>0</v>
      </c>
      <c r="V10" s="107">
        <f>SUM(T10/12*$A$2)</f>
        <v>0</v>
      </c>
      <c r="W10" s="107">
        <f>SUM(U10/12*$A$2)</f>
        <v>0</v>
      </c>
      <c r="X10" s="107">
        <f>SUM(X11:X16)</f>
        <v>0</v>
      </c>
      <c r="Y10" s="107">
        <f t="shared" ref="Y10" si="108">SUM(Y11:Y16)</f>
        <v>0</v>
      </c>
      <c r="Z10" s="107">
        <f t="shared" ref="Z10" si="109">SUM(Z11:Z16)</f>
        <v>0</v>
      </c>
      <c r="AA10" s="107">
        <f t="shared" ref="AA10" si="110">SUM(AA11:AA16)</f>
        <v>0</v>
      </c>
      <c r="AB10" s="107">
        <f t="shared" ref="AB10" si="111">SUM(AB11:AB16)</f>
        <v>0</v>
      </c>
      <c r="AC10" s="107">
        <f t="shared" ref="AC10" si="112">SUM(AC11:AC16)</f>
        <v>0</v>
      </c>
      <c r="AD10" s="123">
        <f t="shared" si="9"/>
        <v>0</v>
      </c>
      <c r="AE10" s="123">
        <f t="shared" si="10"/>
        <v>0</v>
      </c>
      <c r="AF10" s="107">
        <f>VLOOKUP($E10,'ВМП план'!$B$8:$AL$43,12,0)</f>
        <v>0</v>
      </c>
      <c r="AG10" s="107">
        <f>VLOOKUP($E10,'ВМП план'!$B$8:$AL$43,13,0)</f>
        <v>0</v>
      </c>
      <c r="AH10" s="107">
        <f>SUM(AF10/12*$A$2)</f>
        <v>0</v>
      </c>
      <c r="AI10" s="107">
        <f>SUM(AG10/12*$A$2)</f>
        <v>0</v>
      </c>
      <c r="AJ10" s="107">
        <f>SUM(AJ11:AJ16)</f>
        <v>0</v>
      </c>
      <c r="AK10" s="107">
        <f t="shared" ref="AK10" si="113">SUM(AK11:AK16)</f>
        <v>0</v>
      </c>
      <c r="AL10" s="107">
        <f t="shared" ref="AL10" si="114">SUM(AL11:AL16)</f>
        <v>0</v>
      </c>
      <c r="AM10" s="107">
        <f t="shared" ref="AM10" si="115">SUM(AM11:AM16)</f>
        <v>0</v>
      </c>
      <c r="AN10" s="107">
        <f t="shared" ref="AN10" si="116">SUM(AN11:AN16)</f>
        <v>0</v>
      </c>
      <c r="AO10" s="107">
        <f t="shared" ref="AO10" si="117">SUM(AO11:AO16)</f>
        <v>0</v>
      </c>
      <c r="AP10" s="123">
        <f t="shared" si="16"/>
        <v>0</v>
      </c>
      <c r="AQ10" s="123">
        <f t="shared" si="17"/>
        <v>0</v>
      </c>
      <c r="AR10" s="107"/>
      <c r="AS10" s="107"/>
      <c r="AT10" s="107">
        <f>SUM(AR10/12*$A$2)</f>
        <v>0</v>
      </c>
      <c r="AU10" s="107">
        <f>SUM(AS10/12*$A$2)</f>
        <v>0</v>
      </c>
      <c r="AV10" s="107">
        <f>SUM(AV11:AV16)</f>
        <v>0</v>
      </c>
      <c r="AW10" s="107">
        <f t="shared" ref="AW10" si="118">SUM(AW11:AW16)</f>
        <v>0</v>
      </c>
      <c r="AX10" s="107">
        <f t="shared" ref="AX10" si="119">SUM(AX11:AX16)</f>
        <v>0</v>
      </c>
      <c r="AY10" s="107">
        <f t="shared" ref="AY10" si="120">SUM(AY11:AY16)</f>
        <v>0</v>
      </c>
      <c r="AZ10" s="107">
        <f t="shared" ref="AZ10" si="121">SUM(AZ11:AZ16)</f>
        <v>0</v>
      </c>
      <c r="BA10" s="107">
        <f t="shared" ref="BA10" si="122">SUM(BA11:BA16)</f>
        <v>0</v>
      </c>
      <c r="BB10" s="123">
        <f t="shared" si="23"/>
        <v>0</v>
      </c>
      <c r="BC10" s="123">
        <f t="shared" si="24"/>
        <v>0</v>
      </c>
      <c r="BD10" s="107">
        <v>3</v>
      </c>
      <c r="BE10" s="107">
        <v>484379.23620000004</v>
      </c>
      <c r="BF10" s="107">
        <f>SUM(BD10/12*$A$2)</f>
        <v>1</v>
      </c>
      <c r="BG10" s="107">
        <f>SUM(BE10/12*$A$2)</f>
        <v>161459.74540000001</v>
      </c>
      <c r="BH10" s="107">
        <f>SUM(BH11:BH16)</f>
        <v>1</v>
      </c>
      <c r="BI10" s="107">
        <f t="shared" ref="BI10" si="123">SUM(BI11:BI16)</f>
        <v>161459.75</v>
      </c>
      <c r="BJ10" s="107">
        <f t="shared" ref="BJ10" si="124">SUM(BJ11:BJ16)</f>
        <v>0</v>
      </c>
      <c r="BK10" s="107">
        <f t="shared" ref="BK10" si="125">SUM(BK11:BK16)</f>
        <v>0</v>
      </c>
      <c r="BL10" s="107">
        <f t="shared" ref="BL10" si="126">SUM(BL11:BL16)</f>
        <v>1</v>
      </c>
      <c r="BM10" s="107">
        <f t="shared" ref="BM10" si="127">SUM(BM11:BM16)</f>
        <v>161459.75</v>
      </c>
      <c r="BN10" s="123">
        <f t="shared" si="30"/>
        <v>0</v>
      </c>
      <c r="BO10" s="123">
        <f t="shared" si="31"/>
        <v>4.5999999856576324E-3</v>
      </c>
      <c r="BP10" s="107"/>
      <c r="BQ10" s="107"/>
      <c r="BR10" s="107">
        <f>SUM(BP10/12*$A$2)</f>
        <v>0</v>
      </c>
      <c r="BS10" s="107">
        <f>SUM(BQ10/12*$A$2)</f>
        <v>0</v>
      </c>
      <c r="BT10" s="107">
        <f>SUM(BT11:BT16)</f>
        <v>0</v>
      </c>
      <c r="BU10" s="107">
        <f t="shared" ref="BU10" si="128">SUM(BU11:BU16)</f>
        <v>0</v>
      </c>
      <c r="BV10" s="107">
        <f t="shared" ref="BV10" si="129">SUM(BV11:BV16)</f>
        <v>0</v>
      </c>
      <c r="BW10" s="107">
        <f t="shared" ref="BW10" si="130">SUM(BW11:BW16)</f>
        <v>0</v>
      </c>
      <c r="BX10" s="107">
        <f t="shared" ref="BX10" si="131">SUM(BX11:BX16)</f>
        <v>0</v>
      </c>
      <c r="BY10" s="107">
        <f t="shared" ref="BY10" si="132">SUM(BY11:BY16)</f>
        <v>0</v>
      </c>
      <c r="BZ10" s="123">
        <f t="shared" si="37"/>
        <v>0</v>
      </c>
      <c r="CA10" s="123">
        <f t="shared" si="38"/>
        <v>0</v>
      </c>
      <c r="CB10" s="107"/>
      <c r="CC10" s="107"/>
      <c r="CD10" s="107">
        <f>SUM(CB10/12*$A$2)</f>
        <v>0</v>
      </c>
      <c r="CE10" s="107">
        <f>SUM(CC10/12*$A$2)</f>
        <v>0</v>
      </c>
      <c r="CF10" s="107">
        <f>SUM(CF11:CF16)</f>
        <v>0</v>
      </c>
      <c r="CG10" s="107">
        <f t="shared" ref="CG10" si="133">SUM(CG11:CG16)</f>
        <v>0</v>
      </c>
      <c r="CH10" s="107">
        <f t="shared" ref="CH10" si="134">SUM(CH11:CH16)</f>
        <v>0</v>
      </c>
      <c r="CI10" s="107">
        <f t="shared" ref="CI10" si="135">SUM(CI11:CI16)</f>
        <v>0</v>
      </c>
      <c r="CJ10" s="107">
        <f t="shared" ref="CJ10" si="136">SUM(CJ11:CJ16)</f>
        <v>0</v>
      </c>
      <c r="CK10" s="107">
        <f t="shared" ref="CK10" si="137">SUM(CK11:CK16)</f>
        <v>0</v>
      </c>
      <c r="CL10" s="123">
        <f t="shared" si="45"/>
        <v>0</v>
      </c>
      <c r="CM10" s="123">
        <f t="shared" si="46"/>
        <v>0</v>
      </c>
      <c r="CN10" s="107"/>
      <c r="CO10" s="107"/>
      <c r="CP10" s="107">
        <f>SUM(CN10/12*$A$2)</f>
        <v>0</v>
      </c>
      <c r="CQ10" s="107">
        <f>SUM(CO10/12*$A$2)</f>
        <v>0</v>
      </c>
      <c r="CR10" s="107">
        <f>SUM(CR11:CR16)</f>
        <v>0</v>
      </c>
      <c r="CS10" s="107">
        <f t="shared" ref="CS10" si="138">SUM(CS11:CS16)</f>
        <v>0</v>
      </c>
      <c r="CT10" s="107">
        <f t="shared" ref="CT10" si="139">SUM(CT11:CT16)</f>
        <v>0</v>
      </c>
      <c r="CU10" s="107">
        <f t="shared" ref="CU10" si="140">SUM(CU11:CU16)</f>
        <v>0</v>
      </c>
      <c r="CV10" s="107">
        <f t="shared" ref="CV10" si="141">SUM(CV11:CV16)</f>
        <v>0</v>
      </c>
      <c r="CW10" s="107">
        <f t="shared" ref="CW10" si="142">SUM(CW11:CW16)</f>
        <v>0</v>
      </c>
      <c r="CX10" s="123">
        <f t="shared" si="52"/>
        <v>0</v>
      </c>
      <c r="CY10" s="123">
        <f t="shared" si="53"/>
        <v>0</v>
      </c>
      <c r="CZ10" s="107"/>
      <c r="DA10" s="107"/>
      <c r="DB10" s="107">
        <f>SUM(CZ10/12*$A$2)</f>
        <v>0</v>
      </c>
      <c r="DC10" s="107">
        <f>SUM(DA10/12*$A$2)</f>
        <v>0</v>
      </c>
      <c r="DD10" s="107">
        <f>SUM(DD11:DD16)</f>
        <v>0</v>
      </c>
      <c r="DE10" s="107">
        <f t="shared" ref="DE10" si="143">SUM(DE11:DE16)</f>
        <v>0</v>
      </c>
      <c r="DF10" s="107">
        <f t="shared" ref="DF10" si="144">SUM(DF11:DF16)</f>
        <v>0</v>
      </c>
      <c r="DG10" s="107">
        <f t="shared" ref="DG10" si="145">SUM(DG11:DG16)</f>
        <v>0</v>
      </c>
      <c r="DH10" s="107">
        <f t="shared" ref="DH10" si="146">SUM(DH11:DH16)</f>
        <v>0</v>
      </c>
      <c r="DI10" s="107">
        <f t="shared" ref="DI10" si="147">SUM(DI11:DI16)</f>
        <v>0</v>
      </c>
      <c r="DJ10" s="123">
        <f t="shared" si="59"/>
        <v>0</v>
      </c>
      <c r="DK10" s="123">
        <f t="shared" si="60"/>
        <v>0</v>
      </c>
      <c r="DL10" s="107"/>
      <c r="DM10" s="107"/>
      <c r="DN10" s="107">
        <f>SUM(DL10/12*$A$2)</f>
        <v>0</v>
      </c>
      <c r="DO10" s="107">
        <f>SUM(DM10/12*$A$2)</f>
        <v>0</v>
      </c>
      <c r="DP10" s="107">
        <f>SUM(DP11:DP16)</f>
        <v>0</v>
      </c>
      <c r="DQ10" s="107">
        <f t="shared" ref="DQ10" si="148">SUM(DQ11:DQ16)</f>
        <v>0</v>
      </c>
      <c r="DR10" s="107">
        <f t="shared" ref="DR10" si="149">SUM(DR11:DR16)</f>
        <v>0</v>
      </c>
      <c r="DS10" s="107">
        <f t="shared" ref="DS10" si="150">SUM(DS11:DS16)</f>
        <v>0</v>
      </c>
      <c r="DT10" s="107">
        <f t="shared" ref="DT10" si="151">SUM(DT11:DT16)</f>
        <v>0</v>
      </c>
      <c r="DU10" s="107">
        <f t="shared" ref="DU10" si="152">SUM(DU11:DU16)</f>
        <v>0</v>
      </c>
      <c r="DV10" s="123">
        <f t="shared" si="66"/>
        <v>0</v>
      </c>
      <c r="DW10" s="123">
        <f t="shared" si="67"/>
        <v>0</v>
      </c>
      <c r="DX10" s="107">
        <v>39</v>
      </c>
      <c r="DY10" s="107">
        <v>6296930.0706000002</v>
      </c>
      <c r="DZ10" s="107">
        <f>SUM(DX10/12*$A$2)</f>
        <v>13</v>
      </c>
      <c r="EA10" s="107">
        <f>SUM(DY10/12*$A$2)</f>
        <v>2098976.6902000001</v>
      </c>
      <c r="EB10" s="107">
        <f>SUM(EB11:EB16)</f>
        <v>22</v>
      </c>
      <c r="EC10" s="107">
        <f t="shared" ref="EC10" si="153">SUM(EC11:EC16)</f>
        <v>3552114.5</v>
      </c>
      <c r="ED10" s="107">
        <f t="shared" ref="ED10" si="154">SUM(ED11:ED16)</f>
        <v>0</v>
      </c>
      <c r="EE10" s="107">
        <f t="shared" ref="EE10" si="155">SUM(EE11:EE16)</f>
        <v>0</v>
      </c>
      <c r="EF10" s="107">
        <f t="shared" ref="EF10" si="156">SUM(EF11:EF16)</f>
        <v>22</v>
      </c>
      <c r="EG10" s="107">
        <f t="shared" ref="EG10" si="157">SUM(EG11:EG16)</f>
        <v>3552114.5</v>
      </c>
      <c r="EH10" s="123">
        <f t="shared" si="73"/>
        <v>9</v>
      </c>
      <c r="EI10" s="123">
        <f t="shared" si="74"/>
        <v>1453137.8097999999</v>
      </c>
      <c r="EJ10" s="107">
        <v>5</v>
      </c>
      <c r="EK10" s="107">
        <v>807298.72700000007</v>
      </c>
      <c r="EL10" s="107">
        <f>SUM(EJ10/12*$A$2)</f>
        <v>1.6666666666666667</v>
      </c>
      <c r="EM10" s="107">
        <f>SUM(EK10/12*$A$2)</f>
        <v>269099.57566666667</v>
      </c>
      <c r="EN10" s="107">
        <f>SUM(EN11:EN16)</f>
        <v>0</v>
      </c>
      <c r="EO10" s="107">
        <f t="shared" ref="EO10" si="158">SUM(EO11:EO16)</f>
        <v>0</v>
      </c>
      <c r="EP10" s="107">
        <f t="shared" ref="EP10" si="159">SUM(EP11:EP16)</f>
        <v>0</v>
      </c>
      <c r="EQ10" s="107">
        <f t="shared" ref="EQ10" si="160">SUM(EQ11:EQ16)</f>
        <v>0</v>
      </c>
      <c r="ER10" s="107">
        <f t="shared" ref="ER10" si="161">SUM(ER11:ER16)</f>
        <v>0</v>
      </c>
      <c r="ES10" s="107">
        <f t="shared" ref="ES10" si="162">SUM(ES11:ES16)</f>
        <v>0</v>
      </c>
      <c r="ET10" s="123">
        <f t="shared" si="81"/>
        <v>-1.6666666666666667</v>
      </c>
      <c r="EU10" s="123">
        <f t="shared" si="82"/>
        <v>-269099.57566666667</v>
      </c>
      <c r="EV10" s="107"/>
      <c r="EW10" s="107"/>
      <c r="EX10" s="107">
        <f>SUM(EV10/12*$A$2)</f>
        <v>0</v>
      </c>
      <c r="EY10" s="107">
        <f>SUM(EW10/12*$A$2)</f>
        <v>0</v>
      </c>
      <c r="EZ10" s="107">
        <f>SUM(EZ11:EZ16)</f>
        <v>0</v>
      </c>
      <c r="FA10" s="107">
        <f t="shared" ref="FA10" si="163">SUM(FA11:FA16)</f>
        <v>0</v>
      </c>
      <c r="FB10" s="107">
        <f t="shared" ref="FB10" si="164">SUM(FB11:FB16)</f>
        <v>0</v>
      </c>
      <c r="FC10" s="107">
        <f t="shared" ref="FC10" si="165">SUM(FC11:FC16)</f>
        <v>0</v>
      </c>
      <c r="FD10" s="107">
        <f t="shared" ref="FD10" si="166">SUM(FD11:FD16)</f>
        <v>0</v>
      </c>
      <c r="FE10" s="107">
        <f t="shared" ref="FE10" si="167">SUM(FE11:FE16)</f>
        <v>0</v>
      </c>
      <c r="FF10" s="123">
        <f t="shared" si="88"/>
        <v>0</v>
      </c>
      <c r="FG10" s="123">
        <f t="shared" si="89"/>
        <v>0</v>
      </c>
      <c r="FH10" s="107"/>
      <c r="FI10" s="107"/>
      <c r="FJ10" s="107">
        <f>SUM(FH10/12*$A$2)</f>
        <v>0</v>
      </c>
      <c r="FK10" s="107">
        <f>SUM(FI10/12*$A$2)</f>
        <v>0</v>
      </c>
      <c r="FL10" s="107">
        <f>SUM(FL11:FL16)</f>
        <v>0</v>
      </c>
      <c r="FM10" s="107">
        <f t="shared" ref="FM10" si="168">SUM(FM11:FM16)</f>
        <v>0</v>
      </c>
      <c r="FN10" s="107">
        <f t="shared" ref="FN10" si="169">SUM(FN11:FN16)</f>
        <v>0</v>
      </c>
      <c r="FO10" s="107">
        <f t="shared" ref="FO10" si="170">SUM(FO11:FO16)</f>
        <v>0</v>
      </c>
      <c r="FP10" s="107">
        <f t="shared" ref="FP10" si="171">SUM(FP11:FP16)</f>
        <v>0</v>
      </c>
      <c r="FQ10" s="107">
        <f t="shared" ref="FQ10" si="172">SUM(FQ11:FQ16)</f>
        <v>0</v>
      </c>
      <c r="FR10" s="123">
        <f t="shared" si="95"/>
        <v>0</v>
      </c>
      <c r="FS10" s="123">
        <f t="shared" si="96"/>
        <v>0</v>
      </c>
      <c r="FT10" s="107"/>
      <c r="FU10" s="107"/>
      <c r="FV10" s="107">
        <f>SUM(FT10/12*$A$2)</f>
        <v>0</v>
      </c>
      <c r="FW10" s="107">
        <f>SUM(FU10/12*$A$2)</f>
        <v>0</v>
      </c>
      <c r="FX10" s="107">
        <f>SUM(FX11:FX16)</f>
        <v>0</v>
      </c>
      <c r="FY10" s="107">
        <f t="shared" ref="FY10" si="173">SUM(FY11:FY16)</f>
        <v>0</v>
      </c>
      <c r="FZ10" s="107">
        <f t="shared" ref="FZ10" si="174">SUM(FZ11:FZ16)</f>
        <v>0</v>
      </c>
      <c r="GA10" s="107">
        <f t="shared" ref="GA10" si="175">SUM(GA11:GA16)</f>
        <v>0</v>
      </c>
      <c r="GB10" s="107">
        <f t="shared" ref="GB10" si="176">SUM(GB11:GB16)</f>
        <v>0</v>
      </c>
      <c r="GC10" s="107">
        <f t="shared" ref="GC10" si="177">SUM(GC11:GC16)</f>
        <v>0</v>
      </c>
      <c r="GD10" s="123">
        <f t="shared" si="102"/>
        <v>0</v>
      </c>
      <c r="GE10" s="123">
        <f t="shared" si="103"/>
        <v>0</v>
      </c>
      <c r="GF10" s="107">
        <f t="shared" ref="GF10:GG17" si="178">H10+T10+AF10+AR10+BD10+BP10+CB10+CN10+CZ10+DL10+DX10+EJ10+EV10+FH10+FT10</f>
        <v>54</v>
      </c>
      <c r="GG10" s="107">
        <f t="shared" si="178"/>
        <v>8718826.251600001</v>
      </c>
      <c r="GH10" s="130">
        <f>SUM(GF10/12*$A$2)</f>
        <v>18</v>
      </c>
      <c r="GI10" s="180">
        <f>SUM(GG10/12*$A$2)</f>
        <v>2906275.4172000005</v>
      </c>
      <c r="GJ10" s="107">
        <f>SUM(GJ11:GJ16)</f>
        <v>25</v>
      </c>
      <c r="GK10" s="107">
        <f t="shared" ref="GK10:GO10" si="179">SUM(GK11:GK16)</f>
        <v>4036493.75</v>
      </c>
      <c r="GL10" s="107">
        <f t="shared" si="179"/>
        <v>0</v>
      </c>
      <c r="GM10" s="107">
        <f t="shared" si="179"/>
        <v>0</v>
      </c>
      <c r="GN10" s="107">
        <f t="shared" si="179"/>
        <v>25</v>
      </c>
      <c r="GO10" s="107">
        <f t="shared" si="179"/>
        <v>4036493.75</v>
      </c>
      <c r="GP10" s="107">
        <f>SUM(GJ10-GH10)</f>
        <v>7</v>
      </c>
      <c r="GQ10" s="107">
        <f>SUM(GK10-GI10)</f>
        <v>1130218.3327999995</v>
      </c>
      <c r="GR10" s="143"/>
      <c r="GS10" s="78"/>
      <c r="GT10" s="166">
        <v>161459.74540000001</v>
      </c>
      <c r="GU10" s="166">
        <f>SUM(GK10/GJ10)</f>
        <v>161459.75</v>
      </c>
      <c r="GV10" s="90">
        <f>SUM(GT10-GU10)</f>
        <v>-4.5999999856576324E-3</v>
      </c>
      <c r="GW10" s="168"/>
    </row>
    <row r="11" spans="1:205" ht="32.25" customHeight="1" x14ac:dyDescent="0.2">
      <c r="A11" s="23">
        <v>1</v>
      </c>
      <c r="B11" s="78" t="s">
        <v>134</v>
      </c>
      <c r="C11" s="79" t="s">
        <v>135</v>
      </c>
      <c r="D11" s="86">
        <v>2</v>
      </c>
      <c r="E11" s="86" t="s">
        <v>136</v>
      </c>
      <c r="F11" s="86">
        <v>1</v>
      </c>
      <c r="G11" s="98">
        <v>161459.74540000001</v>
      </c>
      <c r="H11" s="99"/>
      <c r="I11" s="99"/>
      <c r="J11" s="99"/>
      <c r="K11" s="99"/>
      <c r="L11" s="99">
        <f>VLOOKUP($D11,'факт '!$D$7:$AQ$94,3,0)</f>
        <v>0</v>
      </c>
      <c r="M11" s="99">
        <f>VLOOKUP($D11,'факт '!$D$7:$AQ$94,4,0)</f>
        <v>0</v>
      </c>
      <c r="N11" s="99"/>
      <c r="O11" s="99"/>
      <c r="P11" s="99">
        <f>SUM(L11+N11)</f>
        <v>0</v>
      </c>
      <c r="Q11" s="99">
        <f>SUM(M11+O11)</f>
        <v>0</v>
      </c>
      <c r="R11" s="100">
        <f t="shared" ref="R11:R91" si="180">SUM(L11-J11)</f>
        <v>0</v>
      </c>
      <c r="S11" s="100">
        <f t="shared" ref="S11:S91" si="181">SUM(M11-K11)</f>
        <v>0</v>
      </c>
      <c r="T11" s="99"/>
      <c r="U11" s="99"/>
      <c r="V11" s="99"/>
      <c r="W11" s="99"/>
      <c r="X11" s="99">
        <f>VLOOKUP($D11,'факт '!$D$7:$AQ$94,7,0)</f>
        <v>0</v>
      </c>
      <c r="Y11" s="99">
        <f>VLOOKUP($D11,'факт '!$D$7:$AQ$94,8,0)</f>
        <v>0</v>
      </c>
      <c r="Z11" s="99">
        <f>VLOOKUP($D11,'факт '!$D$7:$AQ$94,9,0)</f>
        <v>0</v>
      </c>
      <c r="AA11" s="99">
        <f>VLOOKUP($D11,'факт '!$D$7:$AQ$94,10,0)</f>
        <v>0</v>
      </c>
      <c r="AB11" s="99">
        <f>SUM(X11+Z11)</f>
        <v>0</v>
      </c>
      <c r="AC11" s="99">
        <f>SUM(Y11+AA11)</f>
        <v>0</v>
      </c>
      <c r="AD11" s="100">
        <f t="shared" si="9"/>
        <v>0</v>
      </c>
      <c r="AE11" s="100">
        <f t="shared" si="10"/>
        <v>0</v>
      </c>
      <c r="AF11" s="99"/>
      <c r="AG11" s="99"/>
      <c r="AH11" s="99"/>
      <c r="AI11" s="99"/>
      <c r="AJ11" s="99">
        <f>VLOOKUP($D11,'факт '!$D$7:$AQ$94,5,0)</f>
        <v>0</v>
      </c>
      <c r="AK11" s="99">
        <f>VLOOKUP($D11,'факт '!$D$7:$AQ$94,6,0)</f>
        <v>0</v>
      </c>
      <c r="AL11" s="99"/>
      <c r="AM11" s="99"/>
      <c r="AN11" s="99">
        <f>SUM(AJ11+AL11)</f>
        <v>0</v>
      </c>
      <c r="AO11" s="99">
        <f>SUM(AK11+AM11)</f>
        <v>0</v>
      </c>
      <c r="AP11" s="100">
        <f t="shared" si="16"/>
        <v>0</v>
      </c>
      <c r="AQ11" s="100">
        <f t="shared" si="17"/>
        <v>0</v>
      </c>
      <c r="AR11" s="99"/>
      <c r="AS11" s="99"/>
      <c r="AT11" s="99"/>
      <c r="AU11" s="99"/>
      <c r="AV11" s="99">
        <f>VLOOKUP($D11,'факт '!$D$7:$AQ$94,11,0)</f>
        <v>0</v>
      </c>
      <c r="AW11" s="99">
        <f>VLOOKUP($D11,'факт '!$D$7:$AQ$94,12,0)</f>
        <v>0</v>
      </c>
      <c r="AX11" s="99"/>
      <c r="AY11" s="99"/>
      <c r="AZ11" s="99">
        <f>SUM(AV11+AX11)</f>
        <v>0</v>
      </c>
      <c r="BA11" s="99">
        <f>SUM(AW11+AY11)</f>
        <v>0</v>
      </c>
      <c r="BB11" s="100">
        <f t="shared" si="23"/>
        <v>0</v>
      </c>
      <c r="BC11" s="100">
        <f t="shared" si="24"/>
        <v>0</v>
      </c>
      <c r="BD11" s="99"/>
      <c r="BE11" s="99"/>
      <c r="BF11" s="99"/>
      <c r="BG11" s="99"/>
      <c r="BH11" s="99">
        <f>VLOOKUP($D11,'факт '!$D$7:$AQ$94,15,0)</f>
        <v>0</v>
      </c>
      <c r="BI11" s="99">
        <f>VLOOKUP($D11,'факт '!$D$7:$AQ$94,16,0)</f>
        <v>0</v>
      </c>
      <c r="BJ11" s="99">
        <f>VLOOKUP($D11,'факт '!$D$7:$AQ$94,17,0)</f>
        <v>0</v>
      </c>
      <c r="BK11" s="99">
        <f>VLOOKUP($D11,'факт '!$D$7:$AQ$94,18,0)</f>
        <v>0</v>
      </c>
      <c r="BL11" s="99">
        <f>SUM(BH11+BJ11)</f>
        <v>0</v>
      </c>
      <c r="BM11" s="99">
        <f>SUM(BI11+BK11)</f>
        <v>0</v>
      </c>
      <c r="BN11" s="100">
        <f t="shared" si="30"/>
        <v>0</v>
      </c>
      <c r="BO11" s="100">
        <f t="shared" si="31"/>
        <v>0</v>
      </c>
      <c r="BP11" s="99"/>
      <c r="BQ11" s="99"/>
      <c r="BR11" s="99"/>
      <c r="BS11" s="99"/>
      <c r="BT11" s="99">
        <f>VLOOKUP($D11,'факт '!$D$7:$AQ$94,19,0)</f>
        <v>0</v>
      </c>
      <c r="BU11" s="99">
        <f>VLOOKUP($D11,'факт '!$D$7:$AQ$94,20,0)</f>
        <v>0</v>
      </c>
      <c r="BV11" s="99">
        <f>VLOOKUP($D11,'факт '!$D$7:$AQ$94,21,0)</f>
        <v>0</v>
      </c>
      <c r="BW11" s="99">
        <f>VLOOKUP($D11,'факт '!$D$7:$AQ$94,22,0)</f>
        <v>0</v>
      </c>
      <c r="BX11" s="99">
        <f>SUM(BT11+BV11)</f>
        <v>0</v>
      </c>
      <c r="BY11" s="99">
        <f>SUM(BU11+BW11)</f>
        <v>0</v>
      </c>
      <c r="BZ11" s="100">
        <f t="shared" si="37"/>
        <v>0</v>
      </c>
      <c r="CA11" s="100">
        <f t="shared" si="38"/>
        <v>0</v>
      </c>
      <c r="CB11" s="99"/>
      <c r="CC11" s="99"/>
      <c r="CD11" s="99"/>
      <c r="CE11" s="99"/>
      <c r="CF11" s="99">
        <f>VLOOKUP($D11,'факт '!$D$7:$AQ$94,23,0)</f>
        <v>0</v>
      </c>
      <c r="CG11" s="99">
        <f>VLOOKUP($D11,'факт '!$D$7:$AQ$94,24,0)</f>
        <v>0</v>
      </c>
      <c r="CH11" s="99">
        <f>VLOOKUP($D11,'факт '!$D$7:$AQ$94,25,0)</f>
        <v>0</v>
      </c>
      <c r="CI11" s="99">
        <f>VLOOKUP($D11,'факт '!$D$7:$AQ$94,26,0)</f>
        <v>0</v>
      </c>
      <c r="CJ11" s="99">
        <f>SUM(CF11+CH11)</f>
        <v>0</v>
      </c>
      <c r="CK11" s="99">
        <f>SUM(CG11+CI11)</f>
        <v>0</v>
      </c>
      <c r="CL11" s="100">
        <f t="shared" si="45"/>
        <v>0</v>
      </c>
      <c r="CM11" s="100">
        <f t="shared" si="46"/>
        <v>0</v>
      </c>
      <c r="CN11" s="99"/>
      <c r="CO11" s="99"/>
      <c r="CP11" s="99"/>
      <c r="CQ11" s="99"/>
      <c r="CR11" s="99">
        <f>VLOOKUP($D11,'факт '!$D$7:$AQ$94,27,0)</f>
        <v>0</v>
      </c>
      <c r="CS11" s="99">
        <f>VLOOKUP($D11,'факт '!$D$7:$AQ$94,28,0)</f>
        <v>0</v>
      </c>
      <c r="CT11" s="99">
        <f>VLOOKUP($D11,'факт '!$D$7:$AQ$94,29,0)</f>
        <v>0</v>
      </c>
      <c r="CU11" s="99">
        <f>VLOOKUP($D11,'факт '!$D$7:$AQ$94,30,0)</f>
        <v>0</v>
      </c>
      <c r="CV11" s="99">
        <f>SUM(CR11+CT11)</f>
        <v>0</v>
      </c>
      <c r="CW11" s="99">
        <f>SUM(CS11+CU11)</f>
        <v>0</v>
      </c>
      <c r="CX11" s="100">
        <f t="shared" si="52"/>
        <v>0</v>
      </c>
      <c r="CY11" s="100">
        <f t="shared" si="53"/>
        <v>0</v>
      </c>
      <c r="CZ11" s="99"/>
      <c r="DA11" s="99"/>
      <c r="DB11" s="99"/>
      <c r="DC11" s="99"/>
      <c r="DD11" s="99">
        <f>VLOOKUP($D11,'факт '!$D$7:$AQ$94,31,0)</f>
        <v>0</v>
      </c>
      <c r="DE11" s="99">
        <f>VLOOKUP($D11,'факт '!$D$7:$AQ$94,32,0)</f>
        <v>0</v>
      </c>
      <c r="DF11" s="99"/>
      <c r="DG11" s="99"/>
      <c r="DH11" s="99">
        <f>SUM(DD11+DF11)</f>
        <v>0</v>
      </c>
      <c r="DI11" s="99">
        <f>SUM(DE11+DG11)</f>
        <v>0</v>
      </c>
      <c r="DJ11" s="100">
        <f t="shared" si="59"/>
        <v>0</v>
      </c>
      <c r="DK11" s="100">
        <f t="shared" si="60"/>
        <v>0</v>
      </c>
      <c r="DL11" s="99"/>
      <c r="DM11" s="99"/>
      <c r="DN11" s="99"/>
      <c r="DO11" s="99"/>
      <c r="DP11" s="99">
        <f>VLOOKUP($D11,'факт '!$D$7:$AQ$94,13,0)</f>
        <v>0</v>
      </c>
      <c r="DQ11" s="99">
        <f>VLOOKUP($D11,'факт '!$D$7:$AQ$94,14,0)</f>
        <v>0</v>
      </c>
      <c r="DR11" s="99"/>
      <c r="DS11" s="99"/>
      <c r="DT11" s="99">
        <f>SUM(DP11+DR11)</f>
        <v>0</v>
      </c>
      <c r="DU11" s="99">
        <f>SUM(DQ11+DS11)</f>
        <v>0</v>
      </c>
      <c r="DV11" s="100">
        <f t="shared" si="66"/>
        <v>0</v>
      </c>
      <c r="DW11" s="100">
        <f t="shared" si="67"/>
        <v>0</v>
      </c>
      <c r="DX11" s="99"/>
      <c r="DY11" s="99"/>
      <c r="DZ11" s="99"/>
      <c r="EA11" s="99"/>
      <c r="EB11" s="99">
        <f>VLOOKUP($D11,'факт '!$D$7:$AQ$94,33,0)</f>
        <v>1</v>
      </c>
      <c r="EC11" s="99">
        <f>VLOOKUP($D11,'факт '!$D$7:$AQ$94,34,0)</f>
        <v>161459.75</v>
      </c>
      <c r="ED11" s="99">
        <f>VLOOKUP($D11,'факт '!$D$7:$AQ$94,35,0)</f>
        <v>0</v>
      </c>
      <c r="EE11" s="99">
        <f>VLOOKUP($D11,'факт '!$D$7:$AQ$94,36,0)</f>
        <v>0</v>
      </c>
      <c r="EF11" s="99">
        <f>SUM(EB11+ED11)</f>
        <v>1</v>
      </c>
      <c r="EG11" s="99">
        <f>SUM(EC11+EE11)</f>
        <v>161459.75</v>
      </c>
      <c r="EH11" s="100">
        <f t="shared" si="73"/>
        <v>1</v>
      </c>
      <c r="EI11" s="100">
        <f t="shared" si="74"/>
        <v>161459.75</v>
      </c>
      <c r="EJ11" s="99"/>
      <c r="EK11" s="99"/>
      <c r="EL11" s="99"/>
      <c r="EM11" s="99"/>
      <c r="EN11" s="99">
        <f>VLOOKUP($D11,'факт '!$D$7:$AQ$94,37,0)</f>
        <v>0</v>
      </c>
      <c r="EO11" s="99">
        <f>VLOOKUP($D11,'факт '!$D$7:$AQ$94,38,0)</f>
        <v>0</v>
      </c>
      <c r="EP11" s="99">
        <f>VLOOKUP($D11,'факт '!$D$7:$AQ$94,39,0)</f>
        <v>0</v>
      </c>
      <c r="EQ11" s="99">
        <f>VLOOKUP($D11,'факт '!$D$7:$AQ$94,40,0)</f>
        <v>0</v>
      </c>
      <c r="ER11" s="99">
        <f>SUM(EN11+EP11)</f>
        <v>0</v>
      </c>
      <c r="ES11" s="99">
        <f>SUM(EO11+EQ11)</f>
        <v>0</v>
      </c>
      <c r="ET11" s="100">
        <f t="shared" si="81"/>
        <v>0</v>
      </c>
      <c r="EU11" s="100">
        <f t="shared" si="82"/>
        <v>0</v>
      </c>
      <c r="EV11" s="99"/>
      <c r="EW11" s="99"/>
      <c r="EX11" s="99"/>
      <c r="EY11" s="99"/>
      <c r="EZ11" s="99"/>
      <c r="FA11" s="99"/>
      <c r="FB11" s="99"/>
      <c r="FC11" s="99"/>
      <c r="FD11" s="99">
        <f>SUM(EZ11+FB11)</f>
        <v>0</v>
      </c>
      <c r="FE11" s="99">
        <f>SUM(FA11+FC11)</f>
        <v>0</v>
      </c>
      <c r="FF11" s="100">
        <f t="shared" si="88"/>
        <v>0</v>
      </c>
      <c r="FG11" s="100">
        <f t="shared" si="89"/>
        <v>0</v>
      </c>
      <c r="FH11" s="99"/>
      <c r="FI11" s="99"/>
      <c r="FJ11" s="99"/>
      <c r="FK11" s="99"/>
      <c r="FL11" s="99"/>
      <c r="FM11" s="99"/>
      <c r="FN11" s="99"/>
      <c r="FO11" s="99"/>
      <c r="FP11" s="99">
        <f>SUM(FL11+FN11)</f>
        <v>0</v>
      </c>
      <c r="FQ11" s="99">
        <f>SUM(FM11+FO11)</f>
        <v>0</v>
      </c>
      <c r="FR11" s="100">
        <f t="shared" si="95"/>
        <v>0</v>
      </c>
      <c r="FS11" s="100">
        <f t="shared" si="96"/>
        <v>0</v>
      </c>
      <c r="FT11" s="99"/>
      <c r="FU11" s="99"/>
      <c r="FV11" s="99"/>
      <c r="FW11" s="99"/>
      <c r="FX11" s="99"/>
      <c r="FY11" s="99"/>
      <c r="FZ11" s="99"/>
      <c r="GA11" s="99"/>
      <c r="GB11" s="99">
        <f>SUM(FX11+FZ11)</f>
        <v>0</v>
      </c>
      <c r="GC11" s="99">
        <f>SUM(FY11+GA11)</f>
        <v>0</v>
      </c>
      <c r="GD11" s="100">
        <f t="shared" si="102"/>
        <v>0</v>
      </c>
      <c r="GE11" s="100">
        <f t="shared" si="103"/>
        <v>0</v>
      </c>
      <c r="GF11" s="99">
        <f>SUM(H11,T11,AF11,AR11,BD11,BP11,CB11,CN11,CZ11,DL11,DX11,EJ11,EV11)</f>
        <v>0</v>
      </c>
      <c r="GG11" s="99">
        <f t="shared" ref="GG11:GO11" si="182">SUM(I11,U11,AG11,AS11,BE11,BQ11,CC11,CO11,DA11,DM11,DY11,EK11,EW11)</f>
        <v>0</v>
      </c>
      <c r="GH11" s="99">
        <f t="shared" si="182"/>
        <v>0</v>
      </c>
      <c r="GI11" s="99">
        <f t="shared" si="182"/>
        <v>0</v>
      </c>
      <c r="GJ11" s="99">
        <f t="shared" si="182"/>
        <v>1</v>
      </c>
      <c r="GK11" s="99">
        <f t="shared" si="182"/>
        <v>161459.75</v>
      </c>
      <c r="GL11" s="99">
        <f t="shared" si="182"/>
        <v>0</v>
      </c>
      <c r="GM11" s="99">
        <f t="shared" si="182"/>
        <v>0</v>
      </c>
      <c r="GN11" s="99">
        <f t="shared" si="182"/>
        <v>1</v>
      </c>
      <c r="GO11" s="99">
        <f t="shared" si="182"/>
        <v>161459.75</v>
      </c>
      <c r="GP11" s="99"/>
      <c r="GQ11" s="99"/>
      <c r="GR11" s="143"/>
      <c r="GS11" s="78"/>
      <c r="GT11" s="166">
        <v>161459.74540000001</v>
      </c>
      <c r="GU11" s="166">
        <f t="shared" ref="GU11:GU77" si="183">SUM(GK11/GJ11)</f>
        <v>161459.75</v>
      </c>
      <c r="GV11" s="90">
        <f t="shared" ref="GV11:GV13" si="184">SUM(GT11-GU11)</f>
        <v>-4.5999999856576324E-3</v>
      </c>
    </row>
    <row r="12" spans="1:205" ht="32.25" customHeight="1" x14ac:dyDescent="0.2">
      <c r="A12" s="23">
        <v>1</v>
      </c>
      <c r="B12" s="78" t="s">
        <v>137</v>
      </c>
      <c r="C12" s="79" t="s">
        <v>138</v>
      </c>
      <c r="D12" s="86">
        <v>13</v>
      </c>
      <c r="E12" s="86" t="s">
        <v>139</v>
      </c>
      <c r="F12" s="86">
        <v>1</v>
      </c>
      <c r="G12" s="98">
        <v>161459.74540000001</v>
      </c>
      <c r="H12" s="99"/>
      <c r="I12" s="99"/>
      <c r="J12" s="99"/>
      <c r="K12" s="99"/>
      <c r="L12" s="99">
        <f>VLOOKUP($D12,'факт '!$D$7:$AQ$94,3,0)</f>
        <v>0</v>
      </c>
      <c r="M12" s="99">
        <f>VLOOKUP($D12,'факт '!$D$7:$AQ$94,4,0)</f>
        <v>0</v>
      </c>
      <c r="N12" s="99"/>
      <c r="O12" s="99"/>
      <c r="P12" s="99">
        <f t="shared" ref="P12:P15" si="185">SUM(L12+N12)</f>
        <v>0</v>
      </c>
      <c r="Q12" s="99">
        <f t="shared" ref="Q12:Q15" si="186">SUM(M12+O12)</f>
        <v>0</v>
      </c>
      <c r="R12" s="100">
        <f t="shared" ref="R12:R15" si="187">SUM(L12-J12)</f>
        <v>0</v>
      </c>
      <c r="S12" s="100">
        <f t="shared" ref="S12:S15" si="188">SUM(M12-K12)</f>
        <v>0</v>
      </c>
      <c r="T12" s="99"/>
      <c r="U12" s="99"/>
      <c r="V12" s="99"/>
      <c r="W12" s="99"/>
      <c r="X12" s="99">
        <f>VLOOKUP($D12,'факт '!$D$7:$AQ$94,7,0)</f>
        <v>0</v>
      </c>
      <c r="Y12" s="99">
        <f>VLOOKUP($D12,'факт '!$D$7:$AQ$94,8,0)</f>
        <v>0</v>
      </c>
      <c r="Z12" s="99">
        <f>VLOOKUP($D12,'факт '!$D$7:$AQ$94,9,0)</f>
        <v>0</v>
      </c>
      <c r="AA12" s="99">
        <f>VLOOKUP($D12,'факт '!$D$7:$AQ$94,10,0)</f>
        <v>0</v>
      </c>
      <c r="AB12" s="99">
        <f t="shared" ref="AB12:AB15" si="189">SUM(X12+Z12)</f>
        <v>0</v>
      </c>
      <c r="AC12" s="99">
        <f t="shared" ref="AC12:AC15" si="190">SUM(Y12+AA12)</f>
        <v>0</v>
      </c>
      <c r="AD12" s="100">
        <f t="shared" ref="AD12:AD15" si="191">SUM(X12-V12)</f>
        <v>0</v>
      </c>
      <c r="AE12" s="100">
        <f t="shared" ref="AE12:AE15" si="192">SUM(Y12-W12)</f>
        <v>0</v>
      </c>
      <c r="AF12" s="99"/>
      <c r="AG12" s="99"/>
      <c r="AH12" s="99"/>
      <c r="AI12" s="99"/>
      <c r="AJ12" s="99">
        <f>VLOOKUP($D12,'факт '!$D$7:$AQ$94,5,0)</f>
        <v>0</v>
      </c>
      <c r="AK12" s="99">
        <f>VLOOKUP($D12,'факт '!$D$7:$AQ$94,6,0)</f>
        <v>0</v>
      </c>
      <c r="AL12" s="99"/>
      <c r="AM12" s="99"/>
      <c r="AN12" s="99">
        <f t="shared" ref="AN12:AN15" si="193">SUM(AJ12+AL12)</f>
        <v>0</v>
      </c>
      <c r="AO12" s="99">
        <f t="shared" ref="AO12:AO15" si="194">SUM(AK12+AM12)</f>
        <v>0</v>
      </c>
      <c r="AP12" s="100">
        <f t="shared" ref="AP12:AP15" si="195">SUM(AJ12-AH12)</f>
        <v>0</v>
      </c>
      <c r="AQ12" s="100">
        <f t="shared" ref="AQ12:AQ15" si="196">SUM(AK12-AI12)</f>
        <v>0</v>
      </c>
      <c r="AR12" s="99"/>
      <c r="AS12" s="99"/>
      <c r="AT12" s="99"/>
      <c r="AU12" s="99"/>
      <c r="AV12" s="99">
        <f>VLOOKUP($D12,'факт '!$D$7:$AQ$94,11,0)</f>
        <v>0</v>
      </c>
      <c r="AW12" s="99">
        <f>VLOOKUP($D12,'факт '!$D$7:$AQ$94,12,0)</f>
        <v>0</v>
      </c>
      <c r="AX12" s="99"/>
      <c r="AY12" s="99"/>
      <c r="AZ12" s="99">
        <f t="shared" ref="AZ12:AZ15" si="197">SUM(AV12+AX12)</f>
        <v>0</v>
      </c>
      <c r="BA12" s="99">
        <f t="shared" ref="BA12:BA15" si="198">SUM(AW12+AY12)</f>
        <v>0</v>
      </c>
      <c r="BB12" s="100">
        <f t="shared" ref="BB12:BB15" si="199">SUM(AV12-AT12)</f>
        <v>0</v>
      </c>
      <c r="BC12" s="100">
        <f t="shared" ref="BC12:BC15" si="200">SUM(AW12-AU12)</f>
        <v>0</v>
      </c>
      <c r="BD12" s="99"/>
      <c r="BE12" s="99"/>
      <c r="BF12" s="99"/>
      <c r="BG12" s="99"/>
      <c r="BH12" s="99">
        <f>VLOOKUP($D12,'факт '!$D$7:$AQ$94,15,0)</f>
        <v>0</v>
      </c>
      <c r="BI12" s="99">
        <f>VLOOKUP($D12,'факт '!$D$7:$AQ$94,16,0)</f>
        <v>0</v>
      </c>
      <c r="BJ12" s="99">
        <f>VLOOKUP($D12,'факт '!$D$7:$AQ$94,17,0)</f>
        <v>0</v>
      </c>
      <c r="BK12" s="99">
        <f>VLOOKUP($D12,'факт '!$D$7:$AQ$94,18,0)</f>
        <v>0</v>
      </c>
      <c r="BL12" s="99">
        <f t="shared" ref="BL12:BL15" si="201">SUM(BH12+BJ12)</f>
        <v>0</v>
      </c>
      <c r="BM12" s="99">
        <f t="shared" ref="BM12:BM15" si="202">SUM(BI12+BK12)</f>
        <v>0</v>
      </c>
      <c r="BN12" s="100">
        <f t="shared" ref="BN12:BN15" si="203">SUM(BH12-BF12)</f>
        <v>0</v>
      </c>
      <c r="BO12" s="100">
        <f t="shared" ref="BO12:BO15" si="204">SUM(BI12-BG12)</f>
        <v>0</v>
      </c>
      <c r="BP12" s="99"/>
      <c r="BQ12" s="99"/>
      <c r="BR12" s="99"/>
      <c r="BS12" s="99"/>
      <c r="BT12" s="99">
        <f>VLOOKUP($D12,'факт '!$D$7:$AQ$94,19,0)</f>
        <v>0</v>
      </c>
      <c r="BU12" s="99">
        <f>VLOOKUP($D12,'факт '!$D$7:$AQ$94,20,0)</f>
        <v>0</v>
      </c>
      <c r="BV12" s="99">
        <f>VLOOKUP($D12,'факт '!$D$7:$AQ$94,21,0)</f>
        <v>0</v>
      </c>
      <c r="BW12" s="99">
        <f>VLOOKUP($D12,'факт '!$D$7:$AQ$94,22,0)</f>
        <v>0</v>
      </c>
      <c r="BX12" s="99">
        <f t="shared" ref="BX12:BX15" si="205">SUM(BT12+BV12)</f>
        <v>0</v>
      </c>
      <c r="BY12" s="99">
        <f t="shared" ref="BY12:BY15" si="206">SUM(BU12+BW12)</f>
        <v>0</v>
      </c>
      <c r="BZ12" s="100">
        <f t="shared" ref="BZ12:BZ15" si="207">SUM(BT12-BR12)</f>
        <v>0</v>
      </c>
      <c r="CA12" s="100">
        <f t="shared" ref="CA12:CA15" si="208">SUM(BU12-BS12)</f>
        <v>0</v>
      </c>
      <c r="CB12" s="99"/>
      <c r="CC12" s="99"/>
      <c r="CD12" s="99"/>
      <c r="CE12" s="99"/>
      <c r="CF12" s="99">
        <f>VLOOKUP($D12,'факт '!$D$7:$AQ$94,23,0)</f>
        <v>0</v>
      </c>
      <c r="CG12" s="99">
        <f>VLOOKUP($D12,'факт '!$D$7:$AQ$94,24,0)</f>
        <v>0</v>
      </c>
      <c r="CH12" s="99">
        <f>VLOOKUP($D12,'факт '!$D$7:$AQ$94,25,0)</f>
        <v>0</v>
      </c>
      <c r="CI12" s="99">
        <f>VLOOKUP($D12,'факт '!$D$7:$AQ$94,26,0)</f>
        <v>0</v>
      </c>
      <c r="CJ12" s="99">
        <f t="shared" ref="CJ12:CJ15" si="209">SUM(CF12+CH12)</f>
        <v>0</v>
      </c>
      <c r="CK12" s="99">
        <f t="shared" ref="CK12:CK15" si="210">SUM(CG12+CI12)</f>
        <v>0</v>
      </c>
      <c r="CL12" s="100">
        <f t="shared" ref="CL12:CL15" si="211">SUM(CF12-CD12)</f>
        <v>0</v>
      </c>
      <c r="CM12" s="100">
        <f t="shared" ref="CM12:CM15" si="212">SUM(CG12-CE12)</f>
        <v>0</v>
      </c>
      <c r="CN12" s="99"/>
      <c r="CO12" s="99"/>
      <c r="CP12" s="99"/>
      <c r="CQ12" s="99"/>
      <c r="CR12" s="99">
        <f>VLOOKUP($D12,'факт '!$D$7:$AQ$94,27,0)</f>
        <v>0</v>
      </c>
      <c r="CS12" s="99">
        <f>VLOOKUP($D12,'факт '!$D$7:$AQ$94,28,0)</f>
        <v>0</v>
      </c>
      <c r="CT12" s="99">
        <f>VLOOKUP($D12,'факт '!$D$7:$AQ$94,29,0)</f>
        <v>0</v>
      </c>
      <c r="CU12" s="99">
        <f>VLOOKUP($D12,'факт '!$D$7:$AQ$94,30,0)</f>
        <v>0</v>
      </c>
      <c r="CV12" s="99">
        <f t="shared" ref="CV12:CV15" si="213">SUM(CR12+CT12)</f>
        <v>0</v>
      </c>
      <c r="CW12" s="99">
        <f t="shared" ref="CW12:CW15" si="214">SUM(CS12+CU12)</f>
        <v>0</v>
      </c>
      <c r="CX12" s="100">
        <f t="shared" ref="CX12:CX15" si="215">SUM(CR12-CP12)</f>
        <v>0</v>
      </c>
      <c r="CY12" s="100">
        <f t="shared" ref="CY12:CY15" si="216">SUM(CS12-CQ12)</f>
        <v>0</v>
      </c>
      <c r="CZ12" s="99"/>
      <c r="DA12" s="99"/>
      <c r="DB12" s="99"/>
      <c r="DC12" s="99"/>
      <c r="DD12" s="99">
        <f>VLOOKUP($D12,'факт '!$D$7:$AQ$94,31,0)</f>
        <v>0</v>
      </c>
      <c r="DE12" s="99">
        <f>VLOOKUP($D12,'факт '!$D$7:$AQ$94,32,0)</f>
        <v>0</v>
      </c>
      <c r="DF12" s="99"/>
      <c r="DG12" s="99"/>
      <c r="DH12" s="99">
        <f t="shared" ref="DH12:DH15" si="217">SUM(DD12+DF12)</f>
        <v>0</v>
      </c>
      <c r="DI12" s="99">
        <f t="shared" ref="DI12:DI15" si="218">SUM(DE12+DG12)</f>
        <v>0</v>
      </c>
      <c r="DJ12" s="100">
        <f t="shared" ref="DJ12:DJ15" si="219">SUM(DD12-DB12)</f>
        <v>0</v>
      </c>
      <c r="DK12" s="100">
        <f t="shared" ref="DK12:DK15" si="220">SUM(DE12-DC12)</f>
        <v>0</v>
      </c>
      <c r="DL12" s="99"/>
      <c r="DM12" s="99"/>
      <c r="DN12" s="99"/>
      <c r="DO12" s="99"/>
      <c r="DP12" s="99">
        <f>VLOOKUP($D12,'факт '!$D$7:$AQ$94,13,0)</f>
        <v>0</v>
      </c>
      <c r="DQ12" s="99">
        <f>VLOOKUP($D12,'факт '!$D$7:$AQ$94,14,0)</f>
        <v>0</v>
      </c>
      <c r="DR12" s="99"/>
      <c r="DS12" s="99"/>
      <c r="DT12" s="99">
        <f t="shared" ref="DT12:DT15" si="221">SUM(DP12+DR12)</f>
        <v>0</v>
      </c>
      <c r="DU12" s="99">
        <f t="shared" ref="DU12:DU15" si="222">SUM(DQ12+DS12)</f>
        <v>0</v>
      </c>
      <c r="DV12" s="100">
        <f t="shared" ref="DV12:DV15" si="223">SUM(DP12-DN12)</f>
        <v>0</v>
      </c>
      <c r="DW12" s="100">
        <f t="shared" ref="DW12:DW15" si="224">SUM(DQ12-DO12)</f>
        <v>0</v>
      </c>
      <c r="DX12" s="99"/>
      <c r="DY12" s="99"/>
      <c r="DZ12" s="99"/>
      <c r="EA12" s="99"/>
      <c r="EB12" s="99">
        <f>VLOOKUP($D12,'факт '!$D$7:$AQ$94,33,0)</f>
        <v>3</v>
      </c>
      <c r="EC12" s="99">
        <f>VLOOKUP($D12,'факт '!$D$7:$AQ$94,34,0)</f>
        <v>484379.25</v>
      </c>
      <c r="ED12" s="99">
        <f>VLOOKUP($D12,'факт '!$D$7:$AQ$94,35,0)</f>
        <v>0</v>
      </c>
      <c r="EE12" s="99">
        <f>VLOOKUP($D12,'факт '!$D$7:$AQ$94,36,0)</f>
        <v>0</v>
      </c>
      <c r="EF12" s="99">
        <f t="shared" ref="EF12:EF15" si="225">SUM(EB12+ED12)</f>
        <v>3</v>
      </c>
      <c r="EG12" s="99">
        <f t="shared" ref="EG12:EG15" si="226">SUM(EC12+EE12)</f>
        <v>484379.25</v>
      </c>
      <c r="EH12" s="100">
        <f t="shared" ref="EH12:EH15" si="227">SUM(EB12-DZ12)</f>
        <v>3</v>
      </c>
      <c r="EI12" s="100">
        <f t="shared" ref="EI12:EI15" si="228">SUM(EC12-EA12)</f>
        <v>484379.25</v>
      </c>
      <c r="EJ12" s="99"/>
      <c r="EK12" s="99"/>
      <c r="EL12" s="99"/>
      <c r="EM12" s="99"/>
      <c r="EN12" s="99">
        <f>VLOOKUP($D12,'факт '!$D$7:$AQ$94,37,0)</f>
        <v>0</v>
      </c>
      <c r="EO12" s="99">
        <f>VLOOKUP($D12,'факт '!$D$7:$AQ$94,38,0)</f>
        <v>0</v>
      </c>
      <c r="EP12" s="99">
        <f>VLOOKUP($D12,'факт '!$D$7:$AQ$94,39,0)</f>
        <v>0</v>
      </c>
      <c r="EQ12" s="99">
        <f>VLOOKUP($D12,'факт '!$D$7:$AQ$94,40,0)</f>
        <v>0</v>
      </c>
      <c r="ER12" s="99">
        <f t="shared" ref="ER12:ER15" si="229">SUM(EN12+EP12)</f>
        <v>0</v>
      </c>
      <c r="ES12" s="99">
        <f t="shared" ref="ES12:ES15" si="230">SUM(EO12+EQ12)</f>
        <v>0</v>
      </c>
      <c r="ET12" s="100">
        <f t="shared" ref="ET12:ET15" si="231">SUM(EN12-EL12)</f>
        <v>0</v>
      </c>
      <c r="EU12" s="100">
        <f t="shared" ref="EU12:EU15" si="232">SUM(EO12-EM12)</f>
        <v>0</v>
      </c>
      <c r="EV12" s="99"/>
      <c r="EW12" s="99"/>
      <c r="EX12" s="99"/>
      <c r="EY12" s="99"/>
      <c r="EZ12" s="99"/>
      <c r="FA12" s="99"/>
      <c r="FB12" s="99"/>
      <c r="FC12" s="99"/>
      <c r="FD12" s="99">
        <f t="shared" ref="FD12:FD16" si="233">SUM(EZ12+FB12)</f>
        <v>0</v>
      </c>
      <c r="FE12" s="99">
        <f t="shared" ref="FE12:FE16" si="234">SUM(FA12+FC12)</f>
        <v>0</v>
      </c>
      <c r="FF12" s="100">
        <f t="shared" si="88"/>
        <v>0</v>
      </c>
      <c r="FG12" s="100">
        <f t="shared" si="89"/>
        <v>0</v>
      </c>
      <c r="FH12" s="99"/>
      <c r="FI12" s="99"/>
      <c r="FJ12" s="99"/>
      <c r="FK12" s="99"/>
      <c r="FL12" s="99"/>
      <c r="FM12" s="99"/>
      <c r="FN12" s="99"/>
      <c r="FO12" s="99"/>
      <c r="FP12" s="99">
        <f t="shared" ref="FP12:FP16" si="235">SUM(FL12+FN12)</f>
        <v>0</v>
      </c>
      <c r="FQ12" s="99">
        <f t="shared" ref="FQ12:FQ16" si="236">SUM(FM12+FO12)</f>
        <v>0</v>
      </c>
      <c r="FR12" s="100">
        <f t="shared" si="95"/>
        <v>0</v>
      </c>
      <c r="FS12" s="100">
        <f t="shared" si="96"/>
        <v>0</v>
      </c>
      <c r="FT12" s="99"/>
      <c r="FU12" s="99"/>
      <c r="FV12" s="99"/>
      <c r="FW12" s="99"/>
      <c r="FX12" s="99"/>
      <c r="FY12" s="99"/>
      <c r="FZ12" s="99"/>
      <c r="GA12" s="99"/>
      <c r="GB12" s="99">
        <f t="shared" ref="GB12:GB16" si="237">SUM(FX12+FZ12)</f>
        <v>0</v>
      </c>
      <c r="GC12" s="99">
        <f t="shared" ref="GC12:GC16" si="238">SUM(FY12+GA12)</f>
        <v>0</v>
      </c>
      <c r="GD12" s="100">
        <f t="shared" si="102"/>
        <v>0</v>
      </c>
      <c r="GE12" s="100">
        <f t="shared" si="103"/>
        <v>0</v>
      </c>
      <c r="GF12" s="99">
        <f t="shared" ref="GF12:GF16" si="239">SUM(H12,T12,AF12,AR12,BD12,BP12,CB12,CN12,CZ12,DL12,DX12,EJ12,EV12)</f>
        <v>0</v>
      </c>
      <c r="GG12" s="99">
        <f t="shared" ref="GG12:GG16" si="240">SUM(I12,U12,AG12,AS12,BE12,BQ12,CC12,CO12,DA12,DM12,DY12,EK12,EW12)</f>
        <v>0</v>
      </c>
      <c r="GH12" s="99">
        <f t="shared" ref="GH12:GH16" si="241">SUM(J12,V12,AH12,AT12,BF12,BR12,CD12,CP12,DB12,DN12,DZ12,EL12,EX12)</f>
        <v>0</v>
      </c>
      <c r="GI12" s="99">
        <f t="shared" ref="GI12:GI16" si="242">SUM(K12,W12,AI12,AU12,BG12,BS12,CE12,CQ12,DC12,DO12,EA12,EM12,EY12)</f>
        <v>0</v>
      </c>
      <c r="GJ12" s="99">
        <f t="shared" ref="GJ12:GJ15" si="243">SUM(L12,X12,AJ12,AV12,BH12,BT12,CF12,CR12,DD12,DP12,EB12,EN12,EZ12)</f>
        <v>3</v>
      </c>
      <c r="GK12" s="99">
        <f t="shared" ref="GK12:GK15" si="244">SUM(M12,Y12,AK12,AW12,BI12,BU12,CG12,CS12,DE12,DQ12,EC12,EO12,FA12)</f>
        <v>484379.25</v>
      </c>
      <c r="GL12" s="99">
        <f t="shared" ref="GL12:GL15" si="245">SUM(N12,Z12,AL12,AX12,BJ12,BV12,CH12,CT12,DF12,DR12,ED12,EP12,FB12)</f>
        <v>0</v>
      </c>
      <c r="GM12" s="99">
        <f t="shared" ref="GM12:GM15" si="246">SUM(O12,AA12,AM12,AY12,BK12,BW12,CI12,CU12,DG12,DS12,EE12,EQ12,FC12)</f>
        <v>0</v>
      </c>
      <c r="GN12" s="99">
        <f t="shared" ref="GN12:GN15" si="247">SUM(P12,AB12,AN12,AZ12,BL12,BX12,CJ12,CV12,DH12,DT12,EF12,ER12,FD12)</f>
        <v>3</v>
      </c>
      <c r="GO12" s="99">
        <f t="shared" ref="GO12:GO15" si="248">SUM(Q12,AC12,AO12,BA12,BM12,BY12,CK12,CW12,DI12,DU12,EG12,ES12,FE12)</f>
        <v>484379.25</v>
      </c>
      <c r="GP12" s="99"/>
      <c r="GQ12" s="99"/>
      <c r="GR12" s="143"/>
      <c r="GS12" s="78"/>
      <c r="GT12" s="166">
        <v>161459.74540000001</v>
      </c>
      <c r="GU12" s="166">
        <f t="shared" si="183"/>
        <v>161459.75</v>
      </c>
      <c r="GV12" s="90">
        <f t="shared" si="184"/>
        <v>-4.5999999856576324E-3</v>
      </c>
    </row>
    <row r="13" spans="1:205" ht="32.25" customHeight="1" x14ac:dyDescent="0.2">
      <c r="A13" s="23">
        <v>1</v>
      </c>
      <c r="B13" s="78" t="s">
        <v>137</v>
      </c>
      <c r="C13" s="163" t="s">
        <v>138</v>
      </c>
      <c r="D13" s="86">
        <v>464</v>
      </c>
      <c r="E13" s="164" t="s">
        <v>250</v>
      </c>
      <c r="F13" s="86">
        <v>1</v>
      </c>
      <c r="G13" s="98">
        <v>161459.74540000001</v>
      </c>
      <c r="H13" s="99"/>
      <c r="I13" s="99"/>
      <c r="J13" s="99"/>
      <c r="K13" s="99"/>
      <c r="L13" s="99">
        <f>VLOOKUP($D13,'факт '!$D$7:$AQ$94,3,0)</f>
        <v>0</v>
      </c>
      <c r="M13" s="99">
        <f>VLOOKUP($D13,'факт '!$D$7:$AQ$94,4,0)</f>
        <v>0</v>
      </c>
      <c r="N13" s="99"/>
      <c r="O13" s="99"/>
      <c r="P13" s="99">
        <f t="shared" si="185"/>
        <v>0</v>
      </c>
      <c r="Q13" s="99">
        <f t="shared" si="186"/>
        <v>0</v>
      </c>
      <c r="R13" s="100">
        <f t="shared" si="187"/>
        <v>0</v>
      </c>
      <c r="S13" s="100">
        <f t="shared" si="188"/>
        <v>0</v>
      </c>
      <c r="T13" s="99"/>
      <c r="U13" s="99"/>
      <c r="V13" s="99"/>
      <c r="W13" s="99"/>
      <c r="X13" s="99">
        <f>VLOOKUP($D13,'факт '!$D$7:$AQ$94,7,0)</f>
        <v>0</v>
      </c>
      <c r="Y13" s="99">
        <f>VLOOKUP($D13,'факт '!$D$7:$AQ$94,8,0)</f>
        <v>0</v>
      </c>
      <c r="Z13" s="99">
        <f>VLOOKUP($D13,'факт '!$D$7:$AQ$94,9,0)</f>
        <v>0</v>
      </c>
      <c r="AA13" s="99">
        <f>VLOOKUP($D13,'факт '!$D$7:$AQ$94,10,0)</f>
        <v>0</v>
      </c>
      <c r="AB13" s="99">
        <f t="shared" si="189"/>
        <v>0</v>
      </c>
      <c r="AC13" s="99">
        <f t="shared" si="190"/>
        <v>0</v>
      </c>
      <c r="AD13" s="100">
        <f t="shared" si="191"/>
        <v>0</v>
      </c>
      <c r="AE13" s="100">
        <f t="shared" si="192"/>
        <v>0</v>
      </c>
      <c r="AF13" s="99"/>
      <c r="AG13" s="99"/>
      <c r="AH13" s="99"/>
      <c r="AI13" s="99"/>
      <c r="AJ13" s="99">
        <f>VLOOKUP($D13,'факт '!$D$7:$AQ$94,5,0)</f>
        <v>0</v>
      </c>
      <c r="AK13" s="99">
        <f>VLOOKUP($D13,'факт '!$D$7:$AQ$94,6,0)</f>
        <v>0</v>
      </c>
      <c r="AL13" s="99"/>
      <c r="AM13" s="99"/>
      <c r="AN13" s="99">
        <f t="shared" si="193"/>
        <v>0</v>
      </c>
      <c r="AO13" s="99">
        <f t="shared" si="194"/>
        <v>0</v>
      </c>
      <c r="AP13" s="100">
        <f t="shared" si="195"/>
        <v>0</v>
      </c>
      <c r="AQ13" s="100">
        <f t="shared" si="196"/>
        <v>0</v>
      </c>
      <c r="AR13" s="99"/>
      <c r="AS13" s="99"/>
      <c r="AT13" s="99"/>
      <c r="AU13" s="99"/>
      <c r="AV13" s="99">
        <f>VLOOKUP($D13,'факт '!$D$7:$AQ$94,11,0)</f>
        <v>0</v>
      </c>
      <c r="AW13" s="99">
        <f>VLOOKUP($D13,'факт '!$D$7:$AQ$94,12,0)</f>
        <v>0</v>
      </c>
      <c r="AX13" s="99"/>
      <c r="AY13" s="99"/>
      <c r="AZ13" s="99">
        <f t="shared" si="197"/>
        <v>0</v>
      </c>
      <c r="BA13" s="99">
        <f t="shared" si="198"/>
        <v>0</v>
      </c>
      <c r="BB13" s="100">
        <f t="shared" si="199"/>
        <v>0</v>
      </c>
      <c r="BC13" s="100">
        <f t="shared" si="200"/>
        <v>0</v>
      </c>
      <c r="BD13" s="99"/>
      <c r="BE13" s="99"/>
      <c r="BF13" s="99"/>
      <c r="BG13" s="99"/>
      <c r="BH13" s="99">
        <f>VLOOKUP($D13,'факт '!$D$7:$AQ$94,15,0)</f>
        <v>0</v>
      </c>
      <c r="BI13" s="99">
        <f>VLOOKUP($D13,'факт '!$D$7:$AQ$94,16,0)</f>
        <v>0</v>
      </c>
      <c r="BJ13" s="99">
        <f>VLOOKUP($D13,'факт '!$D$7:$AQ$94,17,0)</f>
        <v>0</v>
      </c>
      <c r="BK13" s="99">
        <f>VLOOKUP($D13,'факт '!$D$7:$AQ$94,18,0)</f>
        <v>0</v>
      </c>
      <c r="BL13" s="99">
        <f t="shared" si="201"/>
        <v>0</v>
      </c>
      <c r="BM13" s="99">
        <f t="shared" si="202"/>
        <v>0</v>
      </c>
      <c r="BN13" s="100">
        <f t="shared" si="203"/>
        <v>0</v>
      </c>
      <c r="BO13" s="100">
        <f t="shared" si="204"/>
        <v>0</v>
      </c>
      <c r="BP13" s="99"/>
      <c r="BQ13" s="99"/>
      <c r="BR13" s="99"/>
      <c r="BS13" s="99"/>
      <c r="BT13" s="99">
        <f>VLOOKUP($D13,'факт '!$D$7:$AQ$94,19,0)</f>
        <v>0</v>
      </c>
      <c r="BU13" s="99">
        <f>VLOOKUP($D13,'факт '!$D$7:$AQ$94,20,0)</f>
        <v>0</v>
      </c>
      <c r="BV13" s="99">
        <f>VLOOKUP($D13,'факт '!$D$7:$AQ$94,21,0)</f>
        <v>0</v>
      </c>
      <c r="BW13" s="99">
        <f>VLOOKUP($D13,'факт '!$D$7:$AQ$94,22,0)</f>
        <v>0</v>
      </c>
      <c r="BX13" s="99">
        <f t="shared" si="205"/>
        <v>0</v>
      </c>
      <c r="BY13" s="99">
        <f t="shared" si="206"/>
        <v>0</v>
      </c>
      <c r="BZ13" s="100">
        <f t="shared" si="207"/>
        <v>0</v>
      </c>
      <c r="CA13" s="100">
        <f t="shared" si="208"/>
        <v>0</v>
      </c>
      <c r="CB13" s="99"/>
      <c r="CC13" s="99"/>
      <c r="CD13" s="99"/>
      <c r="CE13" s="99"/>
      <c r="CF13" s="99">
        <f>VLOOKUP($D13,'факт '!$D$7:$AQ$94,23,0)</f>
        <v>0</v>
      </c>
      <c r="CG13" s="99">
        <f>VLOOKUP($D13,'факт '!$D$7:$AQ$94,24,0)</f>
        <v>0</v>
      </c>
      <c r="CH13" s="99">
        <f>VLOOKUP($D13,'факт '!$D$7:$AQ$94,25,0)</f>
        <v>0</v>
      </c>
      <c r="CI13" s="99">
        <f>VLOOKUP($D13,'факт '!$D$7:$AQ$94,26,0)</f>
        <v>0</v>
      </c>
      <c r="CJ13" s="99">
        <f t="shared" si="209"/>
        <v>0</v>
      </c>
      <c r="CK13" s="99">
        <f t="shared" si="210"/>
        <v>0</v>
      </c>
      <c r="CL13" s="100">
        <f t="shared" si="211"/>
        <v>0</v>
      </c>
      <c r="CM13" s="100">
        <f t="shared" si="212"/>
        <v>0</v>
      </c>
      <c r="CN13" s="99"/>
      <c r="CO13" s="99"/>
      <c r="CP13" s="99"/>
      <c r="CQ13" s="99"/>
      <c r="CR13" s="99">
        <f>VLOOKUP($D13,'факт '!$D$7:$AQ$94,27,0)</f>
        <v>0</v>
      </c>
      <c r="CS13" s="99">
        <f>VLOOKUP($D13,'факт '!$D$7:$AQ$94,28,0)</f>
        <v>0</v>
      </c>
      <c r="CT13" s="99">
        <f>VLOOKUP($D13,'факт '!$D$7:$AQ$94,29,0)</f>
        <v>0</v>
      </c>
      <c r="CU13" s="99">
        <f>VLOOKUP($D13,'факт '!$D$7:$AQ$94,30,0)</f>
        <v>0</v>
      </c>
      <c r="CV13" s="99">
        <f t="shared" si="213"/>
        <v>0</v>
      </c>
      <c r="CW13" s="99">
        <f t="shared" si="214"/>
        <v>0</v>
      </c>
      <c r="CX13" s="100">
        <f t="shared" si="215"/>
        <v>0</v>
      </c>
      <c r="CY13" s="100">
        <f t="shared" si="216"/>
        <v>0</v>
      </c>
      <c r="CZ13" s="99"/>
      <c r="DA13" s="99"/>
      <c r="DB13" s="99"/>
      <c r="DC13" s="99"/>
      <c r="DD13" s="99">
        <f>VLOOKUP($D13,'факт '!$D$7:$AQ$94,31,0)</f>
        <v>0</v>
      </c>
      <c r="DE13" s="99">
        <f>VLOOKUP($D13,'факт '!$D$7:$AQ$94,32,0)</f>
        <v>0</v>
      </c>
      <c r="DF13" s="99"/>
      <c r="DG13" s="99"/>
      <c r="DH13" s="99">
        <f t="shared" si="217"/>
        <v>0</v>
      </c>
      <c r="DI13" s="99">
        <f t="shared" si="218"/>
        <v>0</v>
      </c>
      <c r="DJ13" s="100">
        <f t="shared" si="219"/>
        <v>0</v>
      </c>
      <c r="DK13" s="100">
        <f t="shared" si="220"/>
        <v>0</v>
      </c>
      <c r="DL13" s="99"/>
      <c r="DM13" s="99"/>
      <c r="DN13" s="99"/>
      <c r="DO13" s="99"/>
      <c r="DP13" s="99">
        <f>VLOOKUP($D13,'факт '!$D$7:$AQ$94,13,0)</f>
        <v>0</v>
      </c>
      <c r="DQ13" s="99">
        <f>VLOOKUP($D13,'факт '!$D$7:$AQ$94,14,0)</f>
        <v>0</v>
      </c>
      <c r="DR13" s="99"/>
      <c r="DS13" s="99"/>
      <c r="DT13" s="99">
        <f t="shared" si="221"/>
        <v>0</v>
      </c>
      <c r="DU13" s="99">
        <f t="shared" si="222"/>
        <v>0</v>
      </c>
      <c r="DV13" s="100">
        <f t="shared" si="223"/>
        <v>0</v>
      </c>
      <c r="DW13" s="100">
        <f t="shared" si="224"/>
        <v>0</v>
      </c>
      <c r="DX13" s="99"/>
      <c r="DY13" s="99"/>
      <c r="DZ13" s="99"/>
      <c r="EA13" s="99"/>
      <c r="EB13" s="99">
        <f>VLOOKUP($D13,'факт '!$D$7:$AQ$94,33,0)</f>
        <v>15</v>
      </c>
      <c r="EC13" s="99">
        <f>VLOOKUP($D13,'факт '!$D$7:$AQ$94,34,0)</f>
        <v>2421896.25</v>
      </c>
      <c r="ED13" s="99">
        <f>VLOOKUP($D13,'факт '!$D$7:$AQ$94,35,0)</f>
        <v>0</v>
      </c>
      <c r="EE13" s="99">
        <f>VLOOKUP($D13,'факт '!$D$7:$AQ$94,36,0)</f>
        <v>0</v>
      </c>
      <c r="EF13" s="99">
        <f t="shared" si="225"/>
        <v>15</v>
      </c>
      <c r="EG13" s="99">
        <f t="shared" si="226"/>
        <v>2421896.25</v>
      </c>
      <c r="EH13" s="100">
        <f t="shared" si="227"/>
        <v>15</v>
      </c>
      <c r="EI13" s="100">
        <f t="shared" si="228"/>
        <v>2421896.25</v>
      </c>
      <c r="EJ13" s="99"/>
      <c r="EK13" s="99"/>
      <c r="EL13" s="99"/>
      <c r="EM13" s="99"/>
      <c r="EN13" s="99">
        <f>VLOOKUP($D13,'факт '!$D$7:$AQ$94,37,0)</f>
        <v>0</v>
      </c>
      <c r="EO13" s="99">
        <f>VLOOKUP($D13,'факт '!$D$7:$AQ$94,38,0)</f>
        <v>0</v>
      </c>
      <c r="EP13" s="99">
        <f>VLOOKUP($D13,'факт '!$D$7:$AQ$94,39,0)</f>
        <v>0</v>
      </c>
      <c r="EQ13" s="99">
        <f>VLOOKUP($D13,'факт '!$D$7:$AQ$94,40,0)</f>
        <v>0</v>
      </c>
      <c r="ER13" s="99">
        <f t="shared" si="229"/>
        <v>0</v>
      </c>
      <c r="ES13" s="99">
        <f t="shared" si="230"/>
        <v>0</v>
      </c>
      <c r="ET13" s="100">
        <f t="shared" si="231"/>
        <v>0</v>
      </c>
      <c r="EU13" s="100">
        <f t="shared" si="232"/>
        <v>0</v>
      </c>
      <c r="EV13" s="99"/>
      <c r="EW13" s="99"/>
      <c r="EX13" s="99"/>
      <c r="EY13" s="99"/>
      <c r="EZ13" s="99"/>
      <c r="FA13" s="99"/>
      <c r="FB13" s="99"/>
      <c r="FC13" s="99"/>
      <c r="FD13" s="99">
        <f t="shared" si="233"/>
        <v>0</v>
      </c>
      <c r="FE13" s="99">
        <f t="shared" si="234"/>
        <v>0</v>
      </c>
      <c r="FF13" s="100">
        <f t="shared" si="88"/>
        <v>0</v>
      </c>
      <c r="FG13" s="100">
        <f t="shared" si="89"/>
        <v>0</v>
      </c>
      <c r="FH13" s="99"/>
      <c r="FI13" s="99"/>
      <c r="FJ13" s="99"/>
      <c r="FK13" s="99"/>
      <c r="FL13" s="99"/>
      <c r="FM13" s="99"/>
      <c r="FN13" s="99"/>
      <c r="FO13" s="99"/>
      <c r="FP13" s="99">
        <f t="shared" si="235"/>
        <v>0</v>
      </c>
      <c r="FQ13" s="99">
        <f t="shared" si="236"/>
        <v>0</v>
      </c>
      <c r="FR13" s="100">
        <f t="shared" si="95"/>
        <v>0</v>
      </c>
      <c r="FS13" s="100">
        <f t="shared" si="96"/>
        <v>0</v>
      </c>
      <c r="FT13" s="99"/>
      <c r="FU13" s="99"/>
      <c r="FV13" s="99"/>
      <c r="FW13" s="99"/>
      <c r="FX13" s="99"/>
      <c r="FY13" s="99"/>
      <c r="FZ13" s="99"/>
      <c r="GA13" s="99"/>
      <c r="GB13" s="99">
        <f t="shared" si="237"/>
        <v>0</v>
      </c>
      <c r="GC13" s="99">
        <f t="shared" si="238"/>
        <v>0</v>
      </c>
      <c r="GD13" s="100">
        <f t="shared" si="102"/>
        <v>0</v>
      </c>
      <c r="GE13" s="100">
        <f t="shared" si="103"/>
        <v>0</v>
      </c>
      <c r="GF13" s="99">
        <f t="shared" si="239"/>
        <v>0</v>
      </c>
      <c r="GG13" s="99">
        <f t="shared" si="240"/>
        <v>0</v>
      </c>
      <c r="GH13" s="99">
        <f t="shared" si="241"/>
        <v>0</v>
      </c>
      <c r="GI13" s="99">
        <f t="shared" si="242"/>
        <v>0</v>
      </c>
      <c r="GJ13" s="99">
        <f t="shared" si="243"/>
        <v>15</v>
      </c>
      <c r="GK13" s="99">
        <f t="shared" si="244"/>
        <v>2421896.25</v>
      </c>
      <c r="GL13" s="99">
        <f t="shared" si="245"/>
        <v>0</v>
      </c>
      <c r="GM13" s="99">
        <f t="shared" si="246"/>
        <v>0</v>
      </c>
      <c r="GN13" s="99">
        <f t="shared" si="247"/>
        <v>15</v>
      </c>
      <c r="GO13" s="99">
        <f t="shared" si="248"/>
        <v>2421896.25</v>
      </c>
      <c r="GP13" s="99"/>
      <c r="GQ13" s="99"/>
      <c r="GR13" s="143"/>
      <c r="GS13" s="78"/>
      <c r="GT13" s="166">
        <v>161459.74540000001</v>
      </c>
      <c r="GU13" s="166">
        <f t="shared" si="183"/>
        <v>161459.75</v>
      </c>
      <c r="GV13" s="90">
        <f t="shared" si="184"/>
        <v>-4.5999999856576324E-3</v>
      </c>
    </row>
    <row r="14" spans="1:205" ht="32.25" customHeight="1" x14ac:dyDescent="0.2">
      <c r="A14" s="23">
        <v>1</v>
      </c>
      <c r="B14" s="198" t="s">
        <v>137</v>
      </c>
      <c r="C14" s="201" t="s">
        <v>138</v>
      </c>
      <c r="D14" s="197">
        <v>465</v>
      </c>
      <c r="E14" s="202" t="s">
        <v>340</v>
      </c>
      <c r="F14" s="86">
        <v>1</v>
      </c>
      <c r="G14" s="98">
        <v>161459.74540000001</v>
      </c>
      <c r="H14" s="99"/>
      <c r="I14" s="99"/>
      <c r="J14" s="99"/>
      <c r="K14" s="99"/>
      <c r="L14" s="99">
        <f>VLOOKUP($D14,'факт '!$D$7:$AQ$94,3,0)</f>
        <v>0</v>
      </c>
      <c r="M14" s="99">
        <f>VLOOKUP($D14,'факт '!$D$7:$AQ$94,4,0)</f>
        <v>0</v>
      </c>
      <c r="N14" s="99"/>
      <c r="O14" s="99"/>
      <c r="P14" s="99">
        <f t="shared" si="185"/>
        <v>0</v>
      </c>
      <c r="Q14" s="99">
        <f t="shared" si="186"/>
        <v>0</v>
      </c>
      <c r="R14" s="100">
        <f t="shared" si="187"/>
        <v>0</v>
      </c>
      <c r="S14" s="100">
        <f t="shared" si="188"/>
        <v>0</v>
      </c>
      <c r="T14" s="99"/>
      <c r="U14" s="99"/>
      <c r="V14" s="99"/>
      <c r="W14" s="99"/>
      <c r="X14" s="99">
        <f>VLOOKUP($D14,'факт '!$D$7:$AQ$94,7,0)</f>
        <v>0</v>
      </c>
      <c r="Y14" s="99">
        <f>VLOOKUP($D14,'факт '!$D$7:$AQ$94,8,0)</f>
        <v>0</v>
      </c>
      <c r="Z14" s="99">
        <f>VLOOKUP($D14,'факт '!$D$7:$AQ$94,9,0)</f>
        <v>0</v>
      </c>
      <c r="AA14" s="99">
        <f>VLOOKUP($D14,'факт '!$D$7:$AQ$94,10,0)</f>
        <v>0</v>
      </c>
      <c r="AB14" s="99">
        <f t="shared" si="189"/>
        <v>0</v>
      </c>
      <c r="AC14" s="99">
        <f t="shared" si="190"/>
        <v>0</v>
      </c>
      <c r="AD14" s="100">
        <f t="shared" si="191"/>
        <v>0</v>
      </c>
      <c r="AE14" s="100">
        <f t="shared" si="192"/>
        <v>0</v>
      </c>
      <c r="AF14" s="99"/>
      <c r="AG14" s="99"/>
      <c r="AH14" s="99"/>
      <c r="AI14" s="99"/>
      <c r="AJ14" s="99">
        <f>VLOOKUP($D14,'факт '!$D$7:$AQ$94,5,0)</f>
        <v>0</v>
      </c>
      <c r="AK14" s="99">
        <f>VLOOKUP($D14,'факт '!$D$7:$AQ$94,6,0)</f>
        <v>0</v>
      </c>
      <c r="AL14" s="99"/>
      <c r="AM14" s="99"/>
      <c r="AN14" s="99">
        <f t="shared" si="193"/>
        <v>0</v>
      </c>
      <c r="AO14" s="99">
        <f t="shared" si="194"/>
        <v>0</v>
      </c>
      <c r="AP14" s="100">
        <f t="shared" si="195"/>
        <v>0</v>
      </c>
      <c r="AQ14" s="100">
        <f t="shared" si="196"/>
        <v>0</v>
      </c>
      <c r="AR14" s="99"/>
      <c r="AS14" s="99"/>
      <c r="AT14" s="99"/>
      <c r="AU14" s="99"/>
      <c r="AV14" s="99">
        <f>VLOOKUP($D14,'факт '!$D$7:$AQ$94,11,0)</f>
        <v>0</v>
      </c>
      <c r="AW14" s="99">
        <f>VLOOKUP($D14,'факт '!$D$7:$AQ$94,12,0)</f>
        <v>0</v>
      </c>
      <c r="AX14" s="99"/>
      <c r="AY14" s="99"/>
      <c r="AZ14" s="99">
        <f t="shared" si="197"/>
        <v>0</v>
      </c>
      <c r="BA14" s="99">
        <f t="shared" si="198"/>
        <v>0</v>
      </c>
      <c r="BB14" s="100">
        <f t="shared" si="199"/>
        <v>0</v>
      </c>
      <c r="BC14" s="100">
        <f t="shared" si="200"/>
        <v>0</v>
      </c>
      <c r="BD14" s="99"/>
      <c r="BE14" s="99"/>
      <c r="BF14" s="99"/>
      <c r="BG14" s="99"/>
      <c r="BH14" s="99">
        <f>VLOOKUP($D14,'факт '!$D$7:$AQ$94,15,0)</f>
        <v>0</v>
      </c>
      <c r="BI14" s="99">
        <f>VLOOKUP($D14,'факт '!$D$7:$AQ$94,16,0)</f>
        <v>0</v>
      </c>
      <c r="BJ14" s="99">
        <f>VLOOKUP($D14,'факт '!$D$7:$AQ$94,17,0)</f>
        <v>0</v>
      </c>
      <c r="BK14" s="99">
        <f>VLOOKUP($D14,'факт '!$D$7:$AQ$94,18,0)</f>
        <v>0</v>
      </c>
      <c r="BL14" s="99">
        <f t="shared" si="201"/>
        <v>0</v>
      </c>
      <c r="BM14" s="99">
        <f t="shared" si="202"/>
        <v>0</v>
      </c>
      <c r="BN14" s="100">
        <f t="shared" si="203"/>
        <v>0</v>
      </c>
      <c r="BO14" s="100">
        <f t="shared" si="204"/>
        <v>0</v>
      </c>
      <c r="BP14" s="99"/>
      <c r="BQ14" s="99"/>
      <c r="BR14" s="99"/>
      <c r="BS14" s="99"/>
      <c r="BT14" s="99">
        <f>VLOOKUP($D14,'факт '!$D$7:$AQ$94,19,0)</f>
        <v>0</v>
      </c>
      <c r="BU14" s="99">
        <f>VLOOKUP($D14,'факт '!$D$7:$AQ$94,20,0)</f>
        <v>0</v>
      </c>
      <c r="BV14" s="99">
        <f>VLOOKUP($D14,'факт '!$D$7:$AQ$94,21,0)</f>
        <v>0</v>
      </c>
      <c r="BW14" s="99">
        <f>VLOOKUP($D14,'факт '!$D$7:$AQ$94,22,0)</f>
        <v>0</v>
      </c>
      <c r="BX14" s="99">
        <f t="shared" si="205"/>
        <v>0</v>
      </c>
      <c r="BY14" s="99">
        <f t="shared" si="206"/>
        <v>0</v>
      </c>
      <c r="BZ14" s="100">
        <f t="shared" si="207"/>
        <v>0</v>
      </c>
      <c r="CA14" s="100">
        <f t="shared" si="208"/>
        <v>0</v>
      </c>
      <c r="CB14" s="99"/>
      <c r="CC14" s="99"/>
      <c r="CD14" s="99"/>
      <c r="CE14" s="99"/>
      <c r="CF14" s="99">
        <f>VLOOKUP($D14,'факт '!$D$7:$AQ$94,23,0)</f>
        <v>0</v>
      </c>
      <c r="CG14" s="99">
        <f>VLOOKUP($D14,'факт '!$D$7:$AQ$94,24,0)</f>
        <v>0</v>
      </c>
      <c r="CH14" s="99">
        <f>VLOOKUP($D14,'факт '!$D$7:$AQ$94,25,0)</f>
        <v>0</v>
      </c>
      <c r="CI14" s="99">
        <f>VLOOKUP($D14,'факт '!$D$7:$AQ$94,26,0)</f>
        <v>0</v>
      </c>
      <c r="CJ14" s="99">
        <f t="shared" si="209"/>
        <v>0</v>
      </c>
      <c r="CK14" s="99">
        <f t="shared" si="210"/>
        <v>0</v>
      </c>
      <c r="CL14" s="100">
        <f t="shared" si="211"/>
        <v>0</v>
      </c>
      <c r="CM14" s="100">
        <f t="shared" si="212"/>
        <v>0</v>
      </c>
      <c r="CN14" s="99"/>
      <c r="CO14" s="99"/>
      <c r="CP14" s="99"/>
      <c r="CQ14" s="99"/>
      <c r="CR14" s="99">
        <f>VLOOKUP($D14,'факт '!$D$7:$AQ$94,27,0)</f>
        <v>0</v>
      </c>
      <c r="CS14" s="99">
        <f>VLOOKUP($D14,'факт '!$D$7:$AQ$94,28,0)</f>
        <v>0</v>
      </c>
      <c r="CT14" s="99">
        <f>VLOOKUP($D14,'факт '!$D$7:$AQ$94,29,0)</f>
        <v>0</v>
      </c>
      <c r="CU14" s="99">
        <f>VLOOKUP($D14,'факт '!$D$7:$AQ$94,30,0)</f>
        <v>0</v>
      </c>
      <c r="CV14" s="99">
        <f t="shared" si="213"/>
        <v>0</v>
      </c>
      <c r="CW14" s="99">
        <f t="shared" si="214"/>
        <v>0</v>
      </c>
      <c r="CX14" s="100">
        <f t="shared" si="215"/>
        <v>0</v>
      </c>
      <c r="CY14" s="100">
        <f t="shared" si="216"/>
        <v>0</v>
      </c>
      <c r="CZ14" s="99"/>
      <c r="DA14" s="99"/>
      <c r="DB14" s="99"/>
      <c r="DC14" s="99"/>
      <c r="DD14" s="99">
        <f>VLOOKUP($D14,'факт '!$D$7:$AQ$94,31,0)</f>
        <v>0</v>
      </c>
      <c r="DE14" s="99">
        <f>VLOOKUP($D14,'факт '!$D$7:$AQ$94,32,0)</f>
        <v>0</v>
      </c>
      <c r="DF14" s="99"/>
      <c r="DG14" s="99"/>
      <c r="DH14" s="99">
        <f t="shared" si="217"/>
        <v>0</v>
      </c>
      <c r="DI14" s="99">
        <f t="shared" si="218"/>
        <v>0</v>
      </c>
      <c r="DJ14" s="100">
        <f t="shared" si="219"/>
        <v>0</v>
      </c>
      <c r="DK14" s="100">
        <f t="shared" si="220"/>
        <v>0</v>
      </c>
      <c r="DL14" s="99"/>
      <c r="DM14" s="99"/>
      <c r="DN14" s="99"/>
      <c r="DO14" s="99"/>
      <c r="DP14" s="99">
        <f>VLOOKUP($D14,'факт '!$D$7:$AQ$94,13,0)</f>
        <v>0</v>
      </c>
      <c r="DQ14" s="99">
        <f>VLOOKUP($D14,'факт '!$D$7:$AQ$94,14,0)</f>
        <v>0</v>
      </c>
      <c r="DR14" s="99"/>
      <c r="DS14" s="99"/>
      <c r="DT14" s="99">
        <f t="shared" si="221"/>
        <v>0</v>
      </c>
      <c r="DU14" s="99">
        <f t="shared" si="222"/>
        <v>0</v>
      </c>
      <c r="DV14" s="100">
        <f t="shared" si="223"/>
        <v>0</v>
      </c>
      <c r="DW14" s="100">
        <f t="shared" si="224"/>
        <v>0</v>
      </c>
      <c r="DX14" s="99"/>
      <c r="DY14" s="99"/>
      <c r="DZ14" s="99"/>
      <c r="EA14" s="99"/>
      <c r="EB14" s="99">
        <f>VLOOKUP($D14,'факт '!$D$7:$AQ$94,33,0)</f>
        <v>1</v>
      </c>
      <c r="EC14" s="99">
        <f>VLOOKUP($D14,'факт '!$D$7:$AQ$94,34,0)</f>
        <v>161459.75</v>
      </c>
      <c r="ED14" s="99">
        <f>VLOOKUP($D14,'факт '!$D$7:$AQ$94,35,0)</f>
        <v>0</v>
      </c>
      <c r="EE14" s="99">
        <f>VLOOKUP($D14,'факт '!$D$7:$AQ$94,36,0)</f>
        <v>0</v>
      </c>
      <c r="EF14" s="99">
        <f t="shared" si="225"/>
        <v>1</v>
      </c>
      <c r="EG14" s="99">
        <f t="shared" si="226"/>
        <v>161459.75</v>
      </c>
      <c r="EH14" s="100">
        <f t="shared" si="227"/>
        <v>1</v>
      </c>
      <c r="EI14" s="100">
        <f t="shared" si="228"/>
        <v>161459.75</v>
      </c>
      <c r="EJ14" s="99"/>
      <c r="EK14" s="99"/>
      <c r="EL14" s="99"/>
      <c r="EM14" s="99"/>
      <c r="EN14" s="99">
        <f>VLOOKUP($D14,'факт '!$D$7:$AQ$94,37,0)</f>
        <v>0</v>
      </c>
      <c r="EO14" s="99">
        <f>VLOOKUP($D14,'факт '!$D$7:$AQ$94,38,0)</f>
        <v>0</v>
      </c>
      <c r="EP14" s="99">
        <f>VLOOKUP($D14,'факт '!$D$7:$AQ$94,39,0)</f>
        <v>0</v>
      </c>
      <c r="EQ14" s="99">
        <f>VLOOKUP($D14,'факт '!$D$7:$AQ$94,40,0)</f>
        <v>0</v>
      </c>
      <c r="ER14" s="99">
        <f t="shared" si="229"/>
        <v>0</v>
      </c>
      <c r="ES14" s="99">
        <f t="shared" si="230"/>
        <v>0</v>
      </c>
      <c r="ET14" s="100">
        <f t="shared" si="231"/>
        <v>0</v>
      </c>
      <c r="EU14" s="100">
        <f t="shared" si="232"/>
        <v>0</v>
      </c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100"/>
      <c r="FG14" s="100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100"/>
      <c r="FS14" s="100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100"/>
      <c r="GE14" s="100"/>
      <c r="GF14" s="99"/>
      <c r="GG14" s="99"/>
      <c r="GH14" s="99"/>
      <c r="GI14" s="99"/>
      <c r="GJ14" s="99">
        <f t="shared" si="243"/>
        <v>1</v>
      </c>
      <c r="GK14" s="99">
        <f t="shared" si="244"/>
        <v>161459.75</v>
      </c>
      <c r="GL14" s="99">
        <f t="shared" si="245"/>
        <v>0</v>
      </c>
      <c r="GM14" s="99">
        <f t="shared" si="246"/>
        <v>0</v>
      </c>
      <c r="GN14" s="99">
        <f t="shared" si="247"/>
        <v>1</v>
      </c>
      <c r="GO14" s="99">
        <f t="shared" si="248"/>
        <v>161459.75</v>
      </c>
      <c r="GP14" s="99"/>
      <c r="GQ14" s="99"/>
      <c r="GR14" s="143"/>
      <c r="GS14" s="78"/>
      <c r="GT14" s="166"/>
      <c r="GU14" s="166"/>
    </row>
    <row r="15" spans="1:205" ht="32.25" customHeight="1" x14ac:dyDescent="0.2">
      <c r="A15" s="23">
        <v>1</v>
      </c>
      <c r="B15" s="78" t="s">
        <v>137</v>
      </c>
      <c r="C15" s="163" t="s">
        <v>138</v>
      </c>
      <c r="D15" s="86">
        <v>470</v>
      </c>
      <c r="E15" s="164" t="s">
        <v>251</v>
      </c>
      <c r="F15" s="86">
        <v>1</v>
      </c>
      <c r="G15" s="98">
        <v>161459.74540000001</v>
      </c>
      <c r="H15" s="99"/>
      <c r="I15" s="99"/>
      <c r="J15" s="99"/>
      <c r="K15" s="99"/>
      <c r="L15" s="99">
        <f>VLOOKUP($D15,'факт '!$D$7:$AQ$94,3,0)</f>
        <v>2</v>
      </c>
      <c r="M15" s="99">
        <f>VLOOKUP($D15,'факт '!$D$7:$AQ$94,4,0)</f>
        <v>322919.5</v>
      </c>
      <c r="N15" s="99"/>
      <c r="O15" s="99"/>
      <c r="P15" s="99">
        <f t="shared" si="185"/>
        <v>2</v>
      </c>
      <c r="Q15" s="99">
        <f t="shared" si="186"/>
        <v>322919.5</v>
      </c>
      <c r="R15" s="100">
        <f t="shared" si="187"/>
        <v>2</v>
      </c>
      <c r="S15" s="100">
        <f t="shared" si="188"/>
        <v>322919.5</v>
      </c>
      <c r="T15" s="99"/>
      <c r="U15" s="99"/>
      <c r="V15" s="99"/>
      <c r="W15" s="99"/>
      <c r="X15" s="99">
        <f>VLOOKUP($D15,'факт '!$D$7:$AQ$94,7,0)</f>
        <v>0</v>
      </c>
      <c r="Y15" s="99">
        <f>VLOOKUP($D15,'факт '!$D$7:$AQ$94,8,0)</f>
        <v>0</v>
      </c>
      <c r="Z15" s="99">
        <f>VLOOKUP($D15,'факт '!$D$7:$AQ$94,9,0)</f>
        <v>0</v>
      </c>
      <c r="AA15" s="99">
        <f>VLOOKUP($D15,'факт '!$D$7:$AQ$94,10,0)</f>
        <v>0</v>
      </c>
      <c r="AB15" s="99">
        <f t="shared" si="189"/>
        <v>0</v>
      </c>
      <c r="AC15" s="99">
        <f t="shared" si="190"/>
        <v>0</v>
      </c>
      <c r="AD15" s="100">
        <f t="shared" si="191"/>
        <v>0</v>
      </c>
      <c r="AE15" s="100">
        <f t="shared" si="192"/>
        <v>0</v>
      </c>
      <c r="AF15" s="99"/>
      <c r="AG15" s="99"/>
      <c r="AH15" s="99"/>
      <c r="AI15" s="99"/>
      <c r="AJ15" s="99">
        <f>VLOOKUP($D15,'факт '!$D$7:$AQ$94,5,0)</f>
        <v>0</v>
      </c>
      <c r="AK15" s="99">
        <f>VLOOKUP($D15,'факт '!$D$7:$AQ$94,6,0)</f>
        <v>0</v>
      </c>
      <c r="AL15" s="99"/>
      <c r="AM15" s="99"/>
      <c r="AN15" s="99">
        <f t="shared" si="193"/>
        <v>0</v>
      </c>
      <c r="AO15" s="99">
        <f t="shared" si="194"/>
        <v>0</v>
      </c>
      <c r="AP15" s="100">
        <f t="shared" si="195"/>
        <v>0</v>
      </c>
      <c r="AQ15" s="100">
        <f t="shared" si="196"/>
        <v>0</v>
      </c>
      <c r="AR15" s="99"/>
      <c r="AS15" s="99"/>
      <c r="AT15" s="99"/>
      <c r="AU15" s="99"/>
      <c r="AV15" s="99">
        <f>VLOOKUP($D15,'факт '!$D$7:$AQ$94,11,0)</f>
        <v>0</v>
      </c>
      <c r="AW15" s="99">
        <f>VLOOKUP($D15,'факт '!$D$7:$AQ$94,12,0)</f>
        <v>0</v>
      </c>
      <c r="AX15" s="99"/>
      <c r="AY15" s="99"/>
      <c r="AZ15" s="99">
        <f t="shared" si="197"/>
        <v>0</v>
      </c>
      <c r="BA15" s="99">
        <f t="shared" si="198"/>
        <v>0</v>
      </c>
      <c r="BB15" s="100">
        <f t="shared" si="199"/>
        <v>0</v>
      </c>
      <c r="BC15" s="100">
        <f t="shared" si="200"/>
        <v>0</v>
      </c>
      <c r="BD15" s="99"/>
      <c r="BE15" s="99"/>
      <c r="BF15" s="99"/>
      <c r="BG15" s="99"/>
      <c r="BH15" s="99">
        <f>VLOOKUP($D15,'факт '!$D$7:$AQ$94,15,0)</f>
        <v>1</v>
      </c>
      <c r="BI15" s="99">
        <f>VLOOKUP($D15,'факт '!$D$7:$AQ$94,16,0)</f>
        <v>161459.75</v>
      </c>
      <c r="BJ15" s="99">
        <f>VLOOKUP($D15,'факт '!$D$7:$AQ$94,17,0)</f>
        <v>0</v>
      </c>
      <c r="BK15" s="99">
        <f>VLOOKUP($D15,'факт '!$D$7:$AQ$94,18,0)</f>
        <v>0</v>
      </c>
      <c r="BL15" s="99">
        <f t="shared" si="201"/>
        <v>1</v>
      </c>
      <c r="BM15" s="99">
        <f t="shared" si="202"/>
        <v>161459.75</v>
      </c>
      <c r="BN15" s="100">
        <f t="shared" si="203"/>
        <v>1</v>
      </c>
      <c r="BO15" s="100">
        <f t="shared" si="204"/>
        <v>161459.75</v>
      </c>
      <c r="BP15" s="99"/>
      <c r="BQ15" s="99"/>
      <c r="BR15" s="99"/>
      <c r="BS15" s="99"/>
      <c r="BT15" s="99">
        <f>VLOOKUP($D15,'факт '!$D$7:$AQ$94,19,0)</f>
        <v>0</v>
      </c>
      <c r="BU15" s="99">
        <f>VLOOKUP($D15,'факт '!$D$7:$AQ$94,20,0)</f>
        <v>0</v>
      </c>
      <c r="BV15" s="99">
        <f>VLOOKUP($D15,'факт '!$D$7:$AQ$94,21,0)</f>
        <v>0</v>
      </c>
      <c r="BW15" s="99">
        <f>VLOOKUP($D15,'факт '!$D$7:$AQ$94,22,0)</f>
        <v>0</v>
      </c>
      <c r="BX15" s="99">
        <f t="shared" si="205"/>
        <v>0</v>
      </c>
      <c r="BY15" s="99">
        <f t="shared" si="206"/>
        <v>0</v>
      </c>
      <c r="BZ15" s="100">
        <f t="shared" si="207"/>
        <v>0</v>
      </c>
      <c r="CA15" s="100">
        <f t="shared" si="208"/>
        <v>0</v>
      </c>
      <c r="CB15" s="99"/>
      <c r="CC15" s="99"/>
      <c r="CD15" s="99"/>
      <c r="CE15" s="99"/>
      <c r="CF15" s="99">
        <f>VLOOKUP($D15,'факт '!$D$7:$AQ$94,23,0)</f>
        <v>0</v>
      </c>
      <c r="CG15" s="99">
        <f>VLOOKUP($D15,'факт '!$D$7:$AQ$94,24,0)</f>
        <v>0</v>
      </c>
      <c r="CH15" s="99">
        <f>VLOOKUP($D15,'факт '!$D$7:$AQ$94,25,0)</f>
        <v>0</v>
      </c>
      <c r="CI15" s="99">
        <f>VLOOKUP($D15,'факт '!$D$7:$AQ$94,26,0)</f>
        <v>0</v>
      </c>
      <c r="CJ15" s="99">
        <f t="shared" si="209"/>
        <v>0</v>
      </c>
      <c r="CK15" s="99">
        <f t="shared" si="210"/>
        <v>0</v>
      </c>
      <c r="CL15" s="100">
        <f t="shared" si="211"/>
        <v>0</v>
      </c>
      <c r="CM15" s="100">
        <f t="shared" si="212"/>
        <v>0</v>
      </c>
      <c r="CN15" s="99"/>
      <c r="CO15" s="99"/>
      <c r="CP15" s="99"/>
      <c r="CQ15" s="99"/>
      <c r="CR15" s="99">
        <f>VLOOKUP($D15,'факт '!$D$7:$AQ$94,27,0)</f>
        <v>0</v>
      </c>
      <c r="CS15" s="99">
        <f>VLOOKUP($D15,'факт '!$D$7:$AQ$94,28,0)</f>
        <v>0</v>
      </c>
      <c r="CT15" s="99">
        <f>VLOOKUP($D15,'факт '!$D$7:$AQ$94,29,0)</f>
        <v>0</v>
      </c>
      <c r="CU15" s="99">
        <f>VLOOKUP($D15,'факт '!$D$7:$AQ$94,30,0)</f>
        <v>0</v>
      </c>
      <c r="CV15" s="99">
        <f t="shared" si="213"/>
        <v>0</v>
      </c>
      <c r="CW15" s="99">
        <f t="shared" si="214"/>
        <v>0</v>
      </c>
      <c r="CX15" s="100">
        <f t="shared" si="215"/>
        <v>0</v>
      </c>
      <c r="CY15" s="100">
        <f t="shared" si="216"/>
        <v>0</v>
      </c>
      <c r="CZ15" s="99"/>
      <c r="DA15" s="99"/>
      <c r="DB15" s="99"/>
      <c r="DC15" s="99"/>
      <c r="DD15" s="99">
        <f>VLOOKUP($D15,'факт '!$D$7:$AQ$94,31,0)</f>
        <v>0</v>
      </c>
      <c r="DE15" s="99">
        <f>VLOOKUP($D15,'факт '!$D$7:$AQ$94,32,0)</f>
        <v>0</v>
      </c>
      <c r="DF15" s="99"/>
      <c r="DG15" s="99"/>
      <c r="DH15" s="99">
        <f t="shared" si="217"/>
        <v>0</v>
      </c>
      <c r="DI15" s="99">
        <f t="shared" si="218"/>
        <v>0</v>
      </c>
      <c r="DJ15" s="100">
        <f t="shared" si="219"/>
        <v>0</v>
      </c>
      <c r="DK15" s="100">
        <f t="shared" si="220"/>
        <v>0</v>
      </c>
      <c r="DL15" s="99"/>
      <c r="DM15" s="99"/>
      <c r="DN15" s="99"/>
      <c r="DO15" s="99"/>
      <c r="DP15" s="99">
        <f>VLOOKUP($D15,'факт '!$D$7:$AQ$94,13,0)</f>
        <v>0</v>
      </c>
      <c r="DQ15" s="99">
        <f>VLOOKUP($D15,'факт '!$D$7:$AQ$94,14,0)</f>
        <v>0</v>
      </c>
      <c r="DR15" s="99"/>
      <c r="DS15" s="99"/>
      <c r="DT15" s="99">
        <f t="shared" si="221"/>
        <v>0</v>
      </c>
      <c r="DU15" s="99">
        <f t="shared" si="222"/>
        <v>0</v>
      </c>
      <c r="DV15" s="100">
        <f t="shared" si="223"/>
        <v>0</v>
      </c>
      <c r="DW15" s="100">
        <f t="shared" si="224"/>
        <v>0</v>
      </c>
      <c r="DX15" s="99"/>
      <c r="DY15" s="99"/>
      <c r="DZ15" s="99"/>
      <c r="EA15" s="99"/>
      <c r="EB15" s="99">
        <f>VLOOKUP($D15,'факт '!$D$7:$AQ$94,33,0)</f>
        <v>2</v>
      </c>
      <c r="EC15" s="99">
        <f>VLOOKUP($D15,'факт '!$D$7:$AQ$94,34,0)</f>
        <v>322919.5</v>
      </c>
      <c r="ED15" s="99">
        <f>VLOOKUP($D15,'факт '!$D$7:$AQ$94,35,0)</f>
        <v>0</v>
      </c>
      <c r="EE15" s="99">
        <f>VLOOKUP($D15,'факт '!$D$7:$AQ$94,36,0)</f>
        <v>0</v>
      </c>
      <c r="EF15" s="99">
        <f t="shared" si="225"/>
        <v>2</v>
      </c>
      <c r="EG15" s="99">
        <f t="shared" si="226"/>
        <v>322919.5</v>
      </c>
      <c r="EH15" s="100">
        <f t="shared" si="227"/>
        <v>2</v>
      </c>
      <c r="EI15" s="100">
        <f t="shared" si="228"/>
        <v>322919.5</v>
      </c>
      <c r="EJ15" s="99"/>
      <c r="EK15" s="99"/>
      <c r="EL15" s="99"/>
      <c r="EM15" s="99"/>
      <c r="EN15" s="99">
        <f>VLOOKUP($D15,'факт '!$D$7:$AQ$94,37,0)</f>
        <v>0</v>
      </c>
      <c r="EO15" s="99">
        <f>VLOOKUP($D15,'факт '!$D$7:$AQ$94,38,0)</f>
        <v>0</v>
      </c>
      <c r="EP15" s="99">
        <f>VLOOKUP($D15,'факт '!$D$7:$AQ$94,39,0)</f>
        <v>0</v>
      </c>
      <c r="EQ15" s="99">
        <f>VLOOKUP($D15,'факт '!$D$7:$AQ$94,40,0)</f>
        <v>0</v>
      </c>
      <c r="ER15" s="99">
        <f t="shared" si="229"/>
        <v>0</v>
      </c>
      <c r="ES15" s="99">
        <f t="shared" si="230"/>
        <v>0</v>
      </c>
      <c r="ET15" s="100">
        <f t="shared" si="231"/>
        <v>0</v>
      </c>
      <c r="EU15" s="100">
        <f t="shared" si="232"/>
        <v>0</v>
      </c>
      <c r="EV15" s="99"/>
      <c r="EW15" s="99"/>
      <c r="EX15" s="99"/>
      <c r="EY15" s="99"/>
      <c r="EZ15" s="99"/>
      <c r="FA15" s="99"/>
      <c r="FB15" s="99"/>
      <c r="FC15" s="99"/>
      <c r="FD15" s="99">
        <f t="shared" si="233"/>
        <v>0</v>
      </c>
      <c r="FE15" s="99">
        <f t="shared" si="234"/>
        <v>0</v>
      </c>
      <c r="FF15" s="100">
        <f t="shared" si="88"/>
        <v>0</v>
      </c>
      <c r="FG15" s="100">
        <f t="shared" si="89"/>
        <v>0</v>
      </c>
      <c r="FH15" s="99"/>
      <c r="FI15" s="99"/>
      <c r="FJ15" s="99"/>
      <c r="FK15" s="99"/>
      <c r="FL15" s="99"/>
      <c r="FM15" s="99"/>
      <c r="FN15" s="99"/>
      <c r="FO15" s="99"/>
      <c r="FP15" s="99">
        <f t="shared" si="235"/>
        <v>0</v>
      </c>
      <c r="FQ15" s="99">
        <f t="shared" si="236"/>
        <v>0</v>
      </c>
      <c r="FR15" s="100">
        <f t="shared" si="95"/>
        <v>0</v>
      </c>
      <c r="FS15" s="100">
        <f t="shared" si="96"/>
        <v>0</v>
      </c>
      <c r="FT15" s="99"/>
      <c r="FU15" s="99"/>
      <c r="FV15" s="99"/>
      <c r="FW15" s="99"/>
      <c r="FX15" s="99"/>
      <c r="FY15" s="99"/>
      <c r="FZ15" s="99"/>
      <c r="GA15" s="99"/>
      <c r="GB15" s="99">
        <f t="shared" si="237"/>
        <v>0</v>
      </c>
      <c r="GC15" s="99">
        <f t="shared" si="238"/>
        <v>0</v>
      </c>
      <c r="GD15" s="100">
        <f t="shared" si="102"/>
        <v>0</v>
      </c>
      <c r="GE15" s="100">
        <f t="shared" si="103"/>
        <v>0</v>
      </c>
      <c r="GF15" s="99">
        <f t="shared" si="239"/>
        <v>0</v>
      </c>
      <c r="GG15" s="99">
        <f t="shared" si="240"/>
        <v>0</v>
      </c>
      <c r="GH15" s="99">
        <f t="shared" si="241"/>
        <v>0</v>
      </c>
      <c r="GI15" s="99">
        <f t="shared" si="242"/>
        <v>0</v>
      </c>
      <c r="GJ15" s="99">
        <f t="shared" si="243"/>
        <v>5</v>
      </c>
      <c r="GK15" s="99">
        <f t="shared" si="244"/>
        <v>807298.75</v>
      </c>
      <c r="GL15" s="99">
        <f t="shared" si="245"/>
        <v>0</v>
      </c>
      <c r="GM15" s="99">
        <f t="shared" si="246"/>
        <v>0</v>
      </c>
      <c r="GN15" s="99">
        <f t="shared" si="247"/>
        <v>5</v>
      </c>
      <c r="GO15" s="99">
        <f t="shared" si="248"/>
        <v>807298.75</v>
      </c>
      <c r="GP15" s="99"/>
      <c r="GQ15" s="99"/>
      <c r="GR15" s="143"/>
      <c r="GS15" s="78"/>
      <c r="GT15" s="166">
        <v>161459.74540000001</v>
      </c>
      <c r="GU15" s="166">
        <f t="shared" si="183"/>
        <v>161459.75</v>
      </c>
      <c r="GV15" s="90">
        <f>SUM(GT15-GU15)</f>
        <v>-4.5999999856576324E-3</v>
      </c>
    </row>
    <row r="16" spans="1:205" x14ac:dyDescent="0.2">
      <c r="A16" s="23">
        <v>1</v>
      </c>
      <c r="B16" s="78"/>
      <c r="C16" s="79"/>
      <c r="D16" s="86"/>
      <c r="E16" s="86"/>
      <c r="F16" s="86"/>
      <c r="G16" s="98"/>
      <c r="H16" s="99"/>
      <c r="I16" s="99"/>
      <c r="J16" s="99"/>
      <c r="K16" s="99"/>
      <c r="L16" s="99"/>
      <c r="M16" s="99"/>
      <c r="N16" s="99"/>
      <c r="O16" s="99"/>
      <c r="P16" s="99">
        <f t="shared" ref="P16" si="249">SUM(L16+N16)</f>
        <v>0</v>
      </c>
      <c r="Q16" s="99">
        <f t="shared" ref="Q16" si="250">SUM(M16+O16)</f>
        <v>0</v>
      </c>
      <c r="R16" s="100">
        <f t="shared" si="180"/>
        <v>0</v>
      </c>
      <c r="S16" s="100">
        <f t="shared" si="181"/>
        <v>0</v>
      </c>
      <c r="T16" s="99"/>
      <c r="U16" s="99"/>
      <c r="V16" s="99"/>
      <c r="W16" s="99"/>
      <c r="X16" s="99"/>
      <c r="Y16" s="99"/>
      <c r="Z16" s="99"/>
      <c r="AA16" s="99"/>
      <c r="AB16" s="99">
        <f t="shared" ref="AB16" si="251">SUM(X16+Z16)</f>
        <v>0</v>
      </c>
      <c r="AC16" s="99">
        <f t="shared" ref="AC16" si="252">SUM(Y16+AA16)</f>
        <v>0</v>
      </c>
      <c r="AD16" s="100">
        <f t="shared" si="9"/>
        <v>0</v>
      </c>
      <c r="AE16" s="100">
        <f t="shared" si="10"/>
        <v>0</v>
      </c>
      <c r="AF16" s="99"/>
      <c r="AG16" s="99"/>
      <c r="AH16" s="99"/>
      <c r="AI16" s="99"/>
      <c r="AJ16" s="99"/>
      <c r="AK16" s="99"/>
      <c r="AL16" s="99"/>
      <c r="AM16" s="99"/>
      <c r="AN16" s="99">
        <f t="shared" ref="AN16" si="253">SUM(AJ16+AL16)</f>
        <v>0</v>
      </c>
      <c r="AO16" s="99">
        <f t="shared" ref="AO16" si="254">SUM(AK16+AM16)</f>
        <v>0</v>
      </c>
      <c r="AP16" s="100">
        <f t="shared" si="16"/>
        <v>0</v>
      </c>
      <c r="AQ16" s="100">
        <f t="shared" si="17"/>
        <v>0</v>
      </c>
      <c r="AR16" s="99"/>
      <c r="AS16" s="99"/>
      <c r="AT16" s="99"/>
      <c r="AU16" s="99"/>
      <c r="AV16" s="99"/>
      <c r="AW16" s="99"/>
      <c r="AX16" s="99"/>
      <c r="AY16" s="99"/>
      <c r="AZ16" s="99">
        <f t="shared" ref="AZ16" si="255">SUM(AV16+AX16)</f>
        <v>0</v>
      </c>
      <c r="BA16" s="99">
        <f t="shared" ref="BA16" si="256">SUM(AW16+AY16)</f>
        <v>0</v>
      </c>
      <c r="BB16" s="100">
        <f t="shared" si="23"/>
        <v>0</v>
      </c>
      <c r="BC16" s="100">
        <f t="shared" si="24"/>
        <v>0</v>
      </c>
      <c r="BD16" s="99"/>
      <c r="BE16" s="99"/>
      <c r="BF16" s="99"/>
      <c r="BG16" s="99"/>
      <c r="BH16" s="99"/>
      <c r="BI16" s="99"/>
      <c r="BJ16" s="99"/>
      <c r="BK16" s="99"/>
      <c r="BL16" s="99">
        <f t="shared" ref="BL16" si="257">SUM(BH16+BJ16)</f>
        <v>0</v>
      </c>
      <c r="BM16" s="99">
        <f t="shared" ref="BM16" si="258">SUM(BI16+BK16)</f>
        <v>0</v>
      </c>
      <c r="BN16" s="100">
        <f t="shared" si="30"/>
        <v>0</v>
      </c>
      <c r="BO16" s="100">
        <f t="shared" si="31"/>
        <v>0</v>
      </c>
      <c r="BP16" s="99"/>
      <c r="BQ16" s="99"/>
      <c r="BR16" s="99"/>
      <c r="BS16" s="99"/>
      <c r="BT16" s="99"/>
      <c r="BU16" s="99"/>
      <c r="BV16" s="99"/>
      <c r="BW16" s="99"/>
      <c r="BX16" s="99">
        <f t="shared" ref="BX16" si="259">SUM(BT16+BV16)</f>
        <v>0</v>
      </c>
      <c r="BY16" s="99">
        <f t="shared" ref="BY16" si="260">SUM(BU16+BW16)</f>
        <v>0</v>
      </c>
      <c r="BZ16" s="100">
        <f t="shared" si="37"/>
        <v>0</v>
      </c>
      <c r="CA16" s="100">
        <f t="shared" si="38"/>
        <v>0</v>
      </c>
      <c r="CB16" s="99"/>
      <c r="CC16" s="99"/>
      <c r="CD16" s="99"/>
      <c r="CE16" s="99"/>
      <c r="CF16" s="99"/>
      <c r="CG16" s="99"/>
      <c r="CH16" s="99"/>
      <c r="CI16" s="99"/>
      <c r="CJ16" s="99">
        <f t="shared" ref="CJ16" si="261">SUM(CF16+CH16)</f>
        <v>0</v>
      </c>
      <c r="CK16" s="99">
        <f t="shared" ref="CK16" si="262">SUM(CG16+CI16)</f>
        <v>0</v>
      </c>
      <c r="CL16" s="100">
        <f t="shared" si="45"/>
        <v>0</v>
      </c>
      <c r="CM16" s="100">
        <f t="shared" si="46"/>
        <v>0</v>
      </c>
      <c r="CN16" s="99"/>
      <c r="CO16" s="99"/>
      <c r="CP16" s="99"/>
      <c r="CQ16" s="99"/>
      <c r="CR16" s="99"/>
      <c r="CS16" s="99"/>
      <c r="CT16" s="99"/>
      <c r="CU16" s="99"/>
      <c r="CV16" s="99">
        <f t="shared" ref="CV16" si="263">SUM(CR16+CT16)</f>
        <v>0</v>
      </c>
      <c r="CW16" s="99">
        <f t="shared" ref="CW16" si="264">SUM(CS16+CU16)</f>
        <v>0</v>
      </c>
      <c r="CX16" s="100">
        <f t="shared" si="52"/>
        <v>0</v>
      </c>
      <c r="CY16" s="100">
        <f t="shared" si="53"/>
        <v>0</v>
      </c>
      <c r="CZ16" s="99"/>
      <c r="DA16" s="99"/>
      <c r="DB16" s="99"/>
      <c r="DC16" s="99"/>
      <c r="DD16" s="99"/>
      <c r="DE16" s="99"/>
      <c r="DF16" s="99"/>
      <c r="DG16" s="99"/>
      <c r="DH16" s="99">
        <f t="shared" ref="DH16" si="265">SUM(DD16+DF16)</f>
        <v>0</v>
      </c>
      <c r="DI16" s="99">
        <f t="shared" ref="DI16" si="266">SUM(DE16+DG16)</f>
        <v>0</v>
      </c>
      <c r="DJ16" s="100">
        <f t="shared" si="59"/>
        <v>0</v>
      </c>
      <c r="DK16" s="100">
        <f t="shared" si="60"/>
        <v>0</v>
      </c>
      <c r="DL16" s="99"/>
      <c r="DM16" s="99"/>
      <c r="DN16" s="99"/>
      <c r="DO16" s="99"/>
      <c r="DP16" s="99"/>
      <c r="DQ16" s="99"/>
      <c r="DR16" s="99"/>
      <c r="DS16" s="99"/>
      <c r="DT16" s="99">
        <f t="shared" ref="DT16" si="267">SUM(DP16+DR16)</f>
        <v>0</v>
      </c>
      <c r="DU16" s="99">
        <f t="shared" ref="DU16" si="268">SUM(DQ16+DS16)</f>
        <v>0</v>
      </c>
      <c r="DV16" s="100">
        <f t="shared" si="66"/>
        <v>0</v>
      </c>
      <c r="DW16" s="100">
        <f t="shared" si="67"/>
        <v>0</v>
      </c>
      <c r="DX16" s="99"/>
      <c r="DY16" s="99"/>
      <c r="DZ16" s="99"/>
      <c r="EA16" s="99"/>
      <c r="EB16" s="99"/>
      <c r="EC16" s="99"/>
      <c r="ED16" s="99"/>
      <c r="EE16" s="99"/>
      <c r="EF16" s="99">
        <f t="shared" ref="EF16" si="269">SUM(EB16+ED16)</f>
        <v>0</v>
      </c>
      <c r="EG16" s="99">
        <f t="shared" ref="EG16" si="270">SUM(EC16+EE16)</f>
        <v>0</v>
      </c>
      <c r="EH16" s="100">
        <f t="shared" si="73"/>
        <v>0</v>
      </c>
      <c r="EI16" s="100">
        <f t="shared" si="74"/>
        <v>0</v>
      </c>
      <c r="EJ16" s="99"/>
      <c r="EK16" s="99"/>
      <c r="EL16" s="99"/>
      <c r="EM16" s="99"/>
      <c r="EN16" s="99"/>
      <c r="EO16" s="99"/>
      <c r="EP16" s="99"/>
      <c r="EQ16" s="99"/>
      <c r="ER16" s="99">
        <f t="shared" ref="ER16" si="271">SUM(EN16+EP16)</f>
        <v>0</v>
      </c>
      <c r="ES16" s="99">
        <f t="shared" ref="ES16" si="272">SUM(EO16+EQ16)</f>
        <v>0</v>
      </c>
      <c r="ET16" s="100">
        <f t="shared" si="81"/>
        <v>0</v>
      </c>
      <c r="EU16" s="100">
        <f t="shared" si="82"/>
        <v>0</v>
      </c>
      <c r="EV16" s="99"/>
      <c r="EW16" s="99"/>
      <c r="EX16" s="99"/>
      <c r="EY16" s="99"/>
      <c r="EZ16" s="99"/>
      <c r="FA16" s="99"/>
      <c r="FB16" s="99"/>
      <c r="FC16" s="99"/>
      <c r="FD16" s="99">
        <f t="shared" si="233"/>
        <v>0</v>
      </c>
      <c r="FE16" s="99">
        <f t="shared" si="234"/>
        <v>0</v>
      </c>
      <c r="FF16" s="100">
        <f t="shared" si="88"/>
        <v>0</v>
      </c>
      <c r="FG16" s="100">
        <f t="shared" si="89"/>
        <v>0</v>
      </c>
      <c r="FH16" s="99"/>
      <c r="FI16" s="99"/>
      <c r="FJ16" s="99"/>
      <c r="FK16" s="99"/>
      <c r="FL16" s="99"/>
      <c r="FM16" s="99"/>
      <c r="FN16" s="99"/>
      <c r="FO16" s="99"/>
      <c r="FP16" s="99">
        <f t="shared" si="235"/>
        <v>0</v>
      </c>
      <c r="FQ16" s="99">
        <f t="shared" si="236"/>
        <v>0</v>
      </c>
      <c r="FR16" s="100">
        <f t="shared" si="95"/>
        <v>0</v>
      </c>
      <c r="FS16" s="100">
        <f t="shared" si="96"/>
        <v>0</v>
      </c>
      <c r="FT16" s="99"/>
      <c r="FU16" s="99"/>
      <c r="FV16" s="99"/>
      <c r="FW16" s="99"/>
      <c r="FX16" s="99"/>
      <c r="FY16" s="99"/>
      <c r="FZ16" s="99"/>
      <c r="GA16" s="99"/>
      <c r="GB16" s="99">
        <f t="shared" si="237"/>
        <v>0</v>
      </c>
      <c r="GC16" s="99">
        <f t="shared" si="238"/>
        <v>0</v>
      </c>
      <c r="GD16" s="100">
        <f t="shared" si="102"/>
        <v>0</v>
      </c>
      <c r="GE16" s="100">
        <f t="shared" si="103"/>
        <v>0</v>
      </c>
      <c r="GF16" s="99">
        <f t="shared" si="239"/>
        <v>0</v>
      </c>
      <c r="GG16" s="99">
        <f t="shared" si="240"/>
        <v>0</v>
      </c>
      <c r="GH16" s="99">
        <f t="shared" si="241"/>
        <v>0</v>
      </c>
      <c r="GI16" s="99">
        <f t="shared" si="242"/>
        <v>0</v>
      </c>
      <c r="GJ16" s="99">
        <f t="shared" ref="GJ16" si="273">SUM(L16,X16,AJ16,AV16,BH16,BT16,CF16,CR16,DD16,DP16,EB16,EN16,EZ16)</f>
        <v>0</v>
      </c>
      <c r="GK16" s="99">
        <f t="shared" ref="GK16" si="274">SUM(M16,Y16,AK16,AW16,BI16,BU16,CG16,CS16,DE16,DQ16,EC16,EO16,FA16)</f>
        <v>0</v>
      </c>
      <c r="GL16" s="99">
        <f t="shared" ref="GL16" si="275">SUM(N16,Z16,AL16,AX16,BJ16,BV16,CH16,CT16,DF16,DR16,ED16,EP16,FB16)</f>
        <v>0</v>
      </c>
      <c r="GM16" s="99">
        <f t="shared" ref="GM16" si="276">SUM(O16,AA16,AM16,AY16,BK16,BW16,CI16,CU16,DG16,DS16,EE16,EQ16,FC16)</f>
        <v>0</v>
      </c>
      <c r="GN16" s="99">
        <f t="shared" ref="GN16" si="277">SUM(P16,AB16,AN16,AZ16,BL16,BX16,CJ16,CV16,DH16,DT16,EF16,ER16,FD16)</f>
        <v>0</v>
      </c>
      <c r="GO16" s="99">
        <f t="shared" ref="GO16" si="278">SUM(Q16,AC16,AO16,BA16,BM16,BY16,CK16,CW16,DI16,DU16,EG16,ES16,FE16)</f>
        <v>0</v>
      </c>
      <c r="GP16" s="99"/>
      <c r="GQ16" s="99"/>
      <c r="GR16" s="143"/>
      <c r="GS16" s="78"/>
      <c r="GT16" s="166"/>
      <c r="GU16" s="166"/>
    </row>
    <row r="17" spans="1:204" x14ac:dyDescent="0.2">
      <c r="A17" s="23">
        <v>1</v>
      </c>
      <c r="B17" s="102"/>
      <c r="C17" s="103"/>
      <c r="D17" s="104"/>
      <c r="E17" s="124" t="s">
        <v>22</v>
      </c>
      <c r="F17" s="126">
        <v>2</v>
      </c>
      <c r="G17" s="127">
        <v>186800.03519999998</v>
      </c>
      <c r="H17" s="107">
        <f>VLOOKUP($E17,'ВМП план'!$B$8:$AN$43,8,0)</f>
        <v>1</v>
      </c>
      <c r="I17" s="107">
        <f>VLOOKUP($E17,'ВМП план'!$B$8:$AN$43,9,0)</f>
        <v>186800.03519999998</v>
      </c>
      <c r="J17" s="107">
        <f t="shared" ref="J17:J192" si="279">SUM(H17/12*$A$2)</f>
        <v>0.33333333333333331</v>
      </c>
      <c r="K17" s="107">
        <f t="shared" ref="K17:K192" si="280">SUM(I17/12*$A$2)</f>
        <v>62266.678399999997</v>
      </c>
      <c r="L17" s="107">
        <f>SUM(L18:L19)</f>
        <v>1</v>
      </c>
      <c r="M17" s="107">
        <f t="shared" ref="M17:Q17" si="281">SUM(M18:M19)</f>
        <v>186800.04</v>
      </c>
      <c r="N17" s="107">
        <f t="shared" si="281"/>
        <v>0</v>
      </c>
      <c r="O17" s="107">
        <f t="shared" si="281"/>
        <v>0</v>
      </c>
      <c r="P17" s="107">
        <f t="shared" si="281"/>
        <v>1</v>
      </c>
      <c r="Q17" s="107">
        <f t="shared" si="281"/>
        <v>186800.04</v>
      </c>
      <c r="R17" s="123">
        <f t="shared" si="180"/>
        <v>0.66666666666666674</v>
      </c>
      <c r="S17" s="123">
        <f t="shared" si="181"/>
        <v>124533.3616</v>
      </c>
      <c r="T17" s="107">
        <f>VLOOKUP($E17,'ВМП план'!$B$8:$AN$43,10,0)</f>
        <v>0</v>
      </c>
      <c r="U17" s="107">
        <f>VLOOKUP($E17,'ВМП план'!$B$8:$AN$43,11,0)</f>
        <v>0</v>
      </c>
      <c r="V17" s="107">
        <f t="shared" ref="V17:V192" si="282">SUM(T17/12*$A$2)</f>
        <v>0</v>
      </c>
      <c r="W17" s="107">
        <f t="shared" ref="W17:W192" si="283">SUM(U17/12*$A$2)</f>
        <v>0</v>
      </c>
      <c r="X17" s="107">
        <f>SUM(X18:X19)</f>
        <v>0</v>
      </c>
      <c r="Y17" s="107">
        <f t="shared" ref="Y17" si="284">SUM(Y18:Y19)</f>
        <v>0</v>
      </c>
      <c r="Z17" s="107">
        <f t="shared" ref="Z17" si="285">SUM(Z18:Z19)</f>
        <v>0</v>
      </c>
      <c r="AA17" s="107">
        <f t="shared" ref="AA17" si="286">SUM(AA18:AA19)</f>
        <v>0</v>
      </c>
      <c r="AB17" s="107">
        <f t="shared" ref="AB17" si="287">SUM(AB18:AB19)</f>
        <v>0</v>
      </c>
      <c r="AC17" s="107">
        <f t="shared" ref="AC17" si="288">SUM(AC18:AC19)</f>
        <v>0</v>
      </c>
      <c r="AD17" s="123">
        <f t="shared" si="9"/>
        <v>0</v>
      </c>
      <c r="AE17" s="123">
        <f t="shared" si="10"/>
        <v>0</v>
      </c>
      <c r="AF17" s="107">
        <f>VLOOKUP($E17,'ВМП план'!$B$8:$AL$43,12,0)</f>
        <v>0</v>
      </c>
      <c r="AG17" s="107">
        <f>VLOOKUP($E17,'ВМП план'!$B$8:$AL$43,13,0)</f>
        <v>0</v>
      </c>
      <c r="AH17" s="107">
        <f t="shared" ref="AH17:AH192" si="289">SUM(AF17/12*$A$2)</f>
        <v>0</v>
      </c>
      <c r="AI17" s="107">
        <f t="shared" ref="AI17:AI192" si="290">SUM(AG17/12*$A$2)</f>
        <v>0</v>
      </c>
      <c r="AJ17" s="107">
        <f>SUM(AJ18:AJ19)</f>
        <v>0</v>
      </c>
      <c r="AK17" s="107">
        <f t="shared" ref="AK17" si="291">SUM(AK18:AK19)</f>
        <v>0</v>
      </c>
      <c r="AL17" s="107">
        <f t="shared" ref="AL17" si="292">SUM(AL18:AL19)</f>
        <v>0</v>
      </c>
      <c r="AM17" s="107">
        <f t="shared" ref="AM17" si="293">SUM(AM18:AM19)</f>
        <v>0</v>
      </c>
      <c r="AN17" s="107">
        <f t="shared" ref="AN17" si="294">SUM(AN18:AN19)</f>
        <v>0</v>
      </c>
      <c r="AO17" s="107">
        <f t="shared" ref="AO17" si="295">SUM(AO18:AO19)</f>
        <v>0</v>
      </c>
      <c r="AP17" s="123">
        <f t="shared" si="16"/>
        <v>0</v>
      </c>
      <c r="AQ17" s="123">
        <f t="shared" si="17"/>
        <v>0</v>
      </c>
      <c r="AR17" s="107"/>
      <c r="AS17" s="107"/>
      <c r="AT17" s="107">
        <f t="shared" ref="AT17:AT192" si="296">SUM(AR17/12*$A$2)</f>
        <v>0</v>
      </c>
      <c r="AU17" s="107">
        <f t="shared" ref="AU17:AU192" si="297">SUM(AS17/12*$A$2)</f>
        <v>0</v>
      </c>
      <c r="AV17" s="107">
        <f>SUM(AV18:AV19)</f>
        <v>0</v>
      </c>
      <c r="AW17" s="107">
        <f t="shared" ref="AW17" si="298">SUM(AW18:AW19)</f>
        <v>0</v>
      </c>
      <c r="AX17" s="107">
        <f t="shared" ref="AX17" si="299">SUM(AX18:AX19)</f>
        <v>0</v>
      </c>
      <c r="AY17" s="107">
        <f t="shared" ref="AY17" si="300">SUM(AY18:AY19)</f>
        <v>0</v>
      </c>
      <c r="AZ17" s="107">
        <f t="shared" ref="AZ17" si="301">SUM(AZ18:AZ19)</f>
        <v>0</v>
      </c>
      <c r="BA17" s="107">
        <f t="shared" ref="BA17" si="302">SUM(BA18:BA19)</f>
        <v>0</v>
      </c>
      <c r="BB17" s="123">
        <f t="shared" si="23"/>
        <v>0</v>
      </c>
      <c r="BC17" s="123">
        <f t="shared" si="24"/>
        <v>0</v>
      </c>
      <c r="BD17" s="107">
        <v>5</v>
      </c>
      <c r="BE17" s="107">
        <v>934000.17599999998</v>
      </c>
      <c r="BF17" s="107">
        <f t="shared" ref="BF17:BF192" si="303">SUM(BD17/12*$A$2)</f>
        <v>1.6666666666666667</v>
      </c>
      <c r="BG17" s="107">
        <f t="shared" ref="BG17:BG192" si="304">SUM(BE17/12*$A$2)</f>
        <v>311333.39199999999</v>
      </c>
      <c r="BH17" s="107">
        <f>SUM(BH18:BH19)</f>
        <v>5</v>
      </c>
      <c r="BI17" s="107">
        <f t="shared" ref="BI17" si="305">SUM(BI18:BI19)</f>
        <v>934000.2</v>
      </c>
      <c r="BJ17" s="107">
        <f t="shared" ref="BJ17" si="306">SUM(BJ18:BJ19)</f>
        <v>0</v>
      </c>
      <c r="BK17" s="107">
        <f t="shared" ref="BK17" si="307">SUM(BK18:BK19)</f>
        <v>0</v>
      </c>
      <c r="BL17" s="107">
        <f t="shared" ref="BL17" si="308">SUM(BL18:BL19)</f>
        <v>5</v>
      </c>
      <c r="BM17" s="107">
        <f t="shared" ref="BM17" si="309">SUM(BM18:BM19)</f>
        <v>934000.2</v>
      </c>
      <c r="BN17" s="123">
        <f t="shared" si="30"/>
        <v>3.333333333333333</v>
      </c>
      <c r="BO17" s="123">
        <f t="shared" si="31"/>
        <v>622666.80799999996</v>
      </c>
      <c r="BP17" s="107"/>
      <c r="BQ17" s="107"/>
      <c r="BR17" s="107">
        <f t="shared" ref="BR17:BR192" si="310">SUM(BP17/12*$A$2)</f>
        <v>0</v>
      </c>
      <c r="BS17" s="107">
        <f t="shared" ref="BS17:BS192" si="311">SUM(BQ17/12*$A$2)</f>
        <v>0</v>
      </c>
      <c r="BT17" s="107">
        <f>SUM(BT18:BT19)</f>
        <v>0</v>
      </c>
      <c r="BU17" s="107">
        <f t="shared" ref="BU17" si="312">SUM(BU18:BU19)</f>
        <v>0</v>
      </c>
      <c r="BV17" s="107">
        <f t="shared" ref="BV17" si="313">SUM(BV18:BV19)</f>
        <v>0</v>
      </c>
      <c r="BW17" s="107">
        <f t="shared" ref="BW17" si="314">SUM(BW18:BW19)</f>
        <v>0</v>
      </c>
      <c r="BX17" s="107">
        <f t="shared" ref="BX17" si="315">SUM(BX18:BX19)</f>
        <v>0</v>
      </c>
      <c r="BY17" s="107">
        <f t="shared" ref="BY17" si="316">SUM(BY18:BY19)</f>
        <v>0</v>
      </c>
      <c r="BZ17" s="123">
        <f t="shared" si="37"/>
        <v>0</v>
      </c>
      <c r="CA17" s="123">
        <f t="shared" si="38"/>
        <v>0</v>
      </c>
      <c r="CB17" s="107"/>
      <c r="CC17" s="107"/>
      <c r="CD17" s="107">
        <f t="shared" ref="CD17:CD192" si="317">SUM(CB17/12*$A$2)</f>
        <v>0</v>
      </c>
      <c r="CE17" s="107">
        <f t="shared" ref="CE17:CE192" si="318">SUM(CC17/12*$A$2)</f>
        <v>0</v>
      </c>
      <c r="CF17" s="107">
        <f>SUM(CF18:CF19)</f>
        <v>0</v>
      </c>
      <c r="CG17" s="107">
        <f t="shared" ref="CG17" si="319">SUM(CG18:CG19)</f>
        <v>0</v>
      </c>
      <c r="CH17" s="107">
        <f t="shared" ref="CH17" si="320">SUM(CH18:CH19)</f>
        <v>0</v>
      </c>
      <c r="CI17" s="107">
        <f t="shared" ref="CI17" si="321">SUM(CI18:CI19)</f>
        <v>0</v>
      </c>
      <c r="CJ17" s="107">
        <f t="shared" ref="CJ17" si="322">SUM(CJ18:CJ19)</f>
        <v>0</v>
      </c>
      <c r="CK17" s="107">
        <f t="shared" ref="CK17" si="323">SUM(CK18:CK19)</f>
        <v>0</v>
      </c>
      <c r="CL17" s="123">
        <f t="shared" si="45"/>
        <v>0</v>
      </c>
      <c r="CM17" s="123">
        <f t="shared" si="46"/>
        <v>0</v>
      </c>
      <c r="CN17" s="107"/>
      <c r="CO17" s="107"/>
      <c r="CP17" s="107">
        <f t="shared" ref="CP17:CP192" si="324">SUM(CN17/12*$A$2)</f>
        <v>0</v>
      </c>
      <c r="CQ17" s="107">
        <f t="shared" ref="CQ17:CQ192" si="325">SUM(CO17/12*$A$2)</f>
        <v>0</v>
      </c>
      <c r="CR17" s="107">
        <f>SUM(CR18:CR19)</f>
        <v>0</v>
      </c>
      <c r="CS17" s="107">
        <f t="shared" ref="CS17" si="326">SUM(CS18:CS19)</f>
        <v>0</v>
      </c>
      <c r="CT17" s="107">
        <f t="shared" ref="CT17" si="327">SUM(CT18:CT19)</f>
        <v>0</v>
      </c>
      <c r="CU17" s="107">
        <f t="shared" ref="CU17" si="328">SUM(CU18:CU19)</f>
        <v>0</v>
      </c>
      <c r="CV17" s="107">
        <f t="shared" ref="CV17" si="329">SUM(CV18:CV19)</f>
        <v>0</v>
      </c>
      <c r="CW17" s="107">
        <f t="shared" ref="CW17" si="330">SUM(CW18:CW19)</f>
        <v>0</v>
      </c>
      <c r="CX17" s="123">
        <f t="shared" si="52"/>
        <v>0</v>
      </c>
      <c r="CY17" s="123">
        <f t="shared" si="53"/>
        <v>0</v>
      </c>
      <c r="CZ17" s="107"/>
      <c r="DA17" s="107"/>
      <c r="DB17" s="107">
        <f t="shared" ref="DB17:DB192" si="331">SUM(CZ17/12*$A$2)</f>
        <v>0</v>
      </c>
      <c r="DC17" s="107">
        <f t="shared" ref="DC17:DC192" si="332">SUM(DA17/12*$A$2)</f>
        <v>0</v>
      </c>
      <c r="DD17" s="107">
        <f>SUM(DD18:DD19)</f>
        <v>0</v>
      </c>
      <c r="DE17" s="107">
        <f t="shared" ref="DE17" si="333">SUM(DE18:DE19)</f>
        <v>0</v>
      </c>
      <c r="DF17" s="107">
        <f t="shared" ref="DF17" si="334">SUM(DF18:DF19)</f>
        <v>0</v>
      </c>
      <c r="DG17" s="107">
        <f t="shared" ref="DG17" si="335">SUM(DG18:DG19)</f>
        <v>0</v>
      </c>
      <c r="DH17" s="107">
        <f t="shared" ref="DH17" si="336">SUM(DH18:DH19)</f>
        <v>0</v>
      </c>
      <c r="DI17" s="107">
        <f t="shared" ref="DI17" si="337">SUM(DI18:DI19)</f>
        <v>0</v>
      </c>
      <c r="DJ17" s="123">
        <f t="shared" si="59"/>
        <v>0</v>
      </c>
      <c r="DK17" s="123">
        <f t="shared" si="60"/>
        <v>0</v>
      </c>
      <c r="DL17" s="107"/>
      <c r="DM17" s="107"/>
      <c r="DN17" s="107">
        <f t="shared" ref="DN17:DN192" si="338">SUM(DL17/12*$A$2)</f>
        <v>0</v>
      </c>
      <c r="DO17" s="107">
        <f t="shared" ref="DO17:DO192" si="339">SUM(DM17/12*$A$2)</f>
        <v>0</v>
      </c>
      <c r="DP17" s="107">
        <f>SUM(DP18:DP19)</f>
        <v>0</v>
      </c>
      <c r="DQ17" s="107">
        <f t="shared" ref="DQ17" si="340">SUM(DQ18:DQ19)</f>
        <v>0</v>
      </c>
      <c r="DR17" s="107">
        <f t="shared" ref="DR17" si="341">SUM(DR18:DR19)</f>
        <v>0</v>
      </c>
      <c r="DS17" s="107">
        <f t="shared" ref="DS17" si="342">SUM(DS18:DS19)</f>
        <v>0</v>
      </c>
      <c r="DT17" s="107">
        <f t="shared" ref="DT17" si="343">SUM(DT18:DT19)</f>
        <v>0</v>
      </c>
      <c r="DU17" s="107">
        <f t="shared" ref="DU17" si="344">SUM(DU18:DU19)</f>
        <v>0</v>
      </c>
      <c r="DV17" s="123">
        <f t="shared" si="66"/>
        <v>0</v>
      </c>
      <c r="DW17" s="123">
        <f t="shared" si="67"/>
        <v>0</v>
      </c>
      <c r="DX17" s="107"/>
      <c r="DY17" s="107">
        <v>0</v>
      </c>
      <c r="DZ17" s="107">
        <f t="shared" ref="DZ17:DZ192" si="345">SUM(DX17/12*$A$2)</f>
        <v>0</v>
      </c>
      <c r="EA17" s="107">
        <f t="shared" ref="EA17:EA192" si="346">SUM(DY17/12*$A$2)</f>
        <v>0</v>
      </c>
      <c r="EB17" s="107">
        <f>SUM(EB18:EB19)</f>
        <v>0</v>
      </c>
      <c r="EC17" s="107">
        <f t="shared" ref="EC17" si="347">SUM(EC18:EC19)</f>
        <v>0</v>
      </c>
      <c r="ED17" s="107">
        <f t="shared" ref="ED17" si="348">SUM(ED18:ED19)</f>
        <v>0</v>
      </c>
      <c r="EE17" s="107">
        <f t="shared" ref="EE17" si="349">SUM(EE18:EE19)</f>
        <v>0</v>
      </c>
      <c r="EF17" s="107">
        <f t="shared" ref="EF17" si="350">SUM(EF18:EF19)</f>
        <v>0</v>
      </c>
      <c r="EG17" s="107">
        <f t="shared" ref="EG17" si="351">SUM(EG18:EG19)</f>
        <v>0</v>
      </c>
      <c r="EH17" s="123">
        <f t="shared" si="73"/>
        <v>0</v>
      </c>
      <c r="EI17" s="123">
        <f t="shared" si="74"/>
        <v>0</v>
      </c>
      <c r="EJ17" s="107"/>
      <c r="EK17" s="107">
        <v>0</v>
      </c>
      <c r="EL17" s="107">
        <f t="shared" ref="EL17:EL192" si="352">SUM(EJ17/12*$A$2)</f>
        <v>0</v>
      </c>
      <c r="EM17" s="107">
        <f t="shared" ref="EM17:EM192" si="353">SUM(EK17/12*$A$2)</f>
        <v>0</v>
      </c>
      <c r="EN17" s="107">
        <f>SUM(EN18:EN19)</f>
        <v>0</v>
      </c>
      <c r="EO17" s="107">
        <f t="shared" ref="EO17" si="354">SUM(EO18:EO19)</f>
        <v>0</v>
      </c>
      <c r="EP17" s="107">
        <f t="shared" ref="EP17" si="355">SUM(EP18:EP19)</f>
        <v>0</v>
      </c>
      <c r="EQ17" s="107">
        <f t="shared" ref="EQ17" si="356">SUM(EQ18:EQ19)</f>
        <v>0</v>
      </c>
      <c r="ER17" s="107">
        <f t="shared" ref="ER17" si="357">SUM(ER18:ER19)</f>
        <v>0</v>
      </c>
      <c r="ES17" s="107">
        <f t="shared" ref="ES17" si="358">SUM(ES18:ES19)</f>
        <v>0</v>
      </c>
      <c r="ET17" s="123">
        <f t="shared" si="81"/>
        <v>0</v>
      </c>
      <c r="EU17" s="123">
        <f t="shared" si="82"/>
        <v>0</v>
      </c>
      <c r="EV17" s="107"/>
      <c r="EW17" s="107"/>
      <c r="EX17" s="107">
        <f t="shared" ref="EX17:EX192" si="359">SUM(EV17/12*$A$2)</f>
        <v>0</v>
      </c>
      <c r="EY17" s="107">
        <f t="shared" ref="EY17:EY192" si="360">SUM(EW17/12*$A$2)</f>
        <v>0</v>
      </c>
      <c r="EZ17" s="107">
        <f>SUM(EZ18:EZ19)</f>
        <v>0</v>
      </c>
      <c r="FA17" s="107">
        <f t="shared" ref="FA17" si="361">SUM(FA18:FA19)</f>
        <v>0</v>
      </c>
      <c r="FB17" s="107">
        <f t="shared" ref="FB17" si="362">SUM(FB18:FB19)</f>
        <v>0</v>
      </c>
      <c r="FC17" s="107">
        <f t="shared" ref="FC17" si="363">SUM(FC18:FC19)</f>
        <v>0</v>
      </c>
      <c r="FD17" s="107">
        <f t="shared" ref="FD17" si="364">SUM(FD18:FD19)</f>
        <v>0</v>
      </c>
      <c r="FE17" s="107">
        <f t="shared" ref="FE17" si="365">SUM(FE18:FE19)</f>
        <v>0</v>
      </c>
      <c r="FF17" s="123">
        <f t="shared" si="88"/>
        <v>0</v>
      </c>
      <c r="FG17" s="123">
        <f t="shared" si="89"/>
        <v>0</v>
      </c>
      <c r="FH17" s="107"/>
      <c r="FI17" s="107"/>
      <c r="FJ17" s="107">
        <f t="shared" ref="FJ17:FJ192" si="366">SUM(FH17/12*$A$2)</f>
        <v>0</v>
      </c>
      <c r="FK17" s="107">
        <f t="shared" ref="FK17:FK192" si="367">SUM(FI17/12*$A$2)</f>
        <v>0</v>
      </c>
      <c r="FL17" s="107">
        <f>SUM(FL18:FL19)</f>
        <v>0</v>
      </c>
      <c r="FM17" s="107">
        <f t="shared" ref="FM17" si="368">SUM(FM18:FM19)</f>
        <v>0</v>
      </c>
      <c r="FN17" s="107">
        <f t="shared" ref="FN17" si="369">SUM(FN18:FN19)</f>
        <v>0</v>
      </c>
      <c r="FO17" s="107">
        <f t="shared" ref="FO17" si="370">SUM(FO18:FO19)</f>
        <v>0</v>
      </c>
      <c r="FP17" s="107">
        <f t="shared" ref="FP17" si="371">SUM(FP18:FP19)</f>
        <v>0</v>
      </c>
      <c r="FQ17" s="107">
        <f t="shared" ref="FQ17" si="372">SUM(FQ18:FQ19)</f>
        <v>0</v>
      </c>
      <c r="FR17" s="123">
        <f t="shared" si="95"/>
        <v>0</v>
      </c>
      <c r="FS17" s="123">
        <f t="shared" si="96"/>
        <v>0</v>
      </c>
      <c r="FT17" s="107"/>
      <c r="FU17" s="107"/>
      <c r="FV17" s="107">
        <f t="shared" ref="FV17:FV192" si="373">SUM(FT17/12*$A$2)</f>
        <v>0</v>
      </c>
      <c r="FW17" s="107">
        <f t="shared" ref="FW17:FW192" si="374">SUM(FU17/12*$A$2)</f>
        <v>0</v>
      </c>
      <c r="FX17" s="107">
        <f>SUM(FX18:FX19)</f>
        <v>0</v>
      </c>
      <c r="FY17" s="107">
        <f t="shared" ref="FY17" si="375">SUM(FY18:FY19)</f>
        <v>0</v>
      </c>
      <c r="FZ17" s="107">
        <f t="shared" ref="FZ17" si="376">SUM(FZ18:FZ19)</f>
        <v>0</v>
      </c>
      <c r="GA17" s="107">
        <f t="shared" ref="GA17" si="377">SUM(GA18:GA19)</f>
        <v>0</v>
      </c>
      <c r="GB17" s="107">
        <f t="shared" ref="GB17" si="378">SUM(GB18:GB19)</f>
        <v>0</v>
      </c>
      <c r="GC17" s="107">
        <f t="shared" ref="GC17" si="379">SUM(GC18:GC19)</f>
        <v>0</v>
      </c>
      <c r="GD17" s="123">
        <f t="shared" si="102"/>
        <v>0</v>
      </c>
      <c r="GE17" s="123">
        <f t="shared" si="103"/>
        <v>0</v>
      </c>
      <c r="GF17" s="107">
        <f t="shared" si="178"/>
        <v>6</v>
      </c>
      <c r="GG17" s="107">
        <f t="shared" si="178"/>
        <v>1120800.2112</v>
      </c>
      <c r="GH17" s="130">
        <f>SUM(GF17/12*$A$2)</f>
        <v>2</v>
      </c>
      <c r="GI17" s="180">
        <f>SUM(GG17/12*$A$2)</f>
        <v>373600.07040000003</v>
      </c>
      <c r="GJ17" s="107">
        <f>SUM(GJ18:GJ19)</f>
        <v>6</v>
      </c>
      <c r="GK17" s="107">
        <f t="shared" ref="GK17" si="380">SUM(GK18:GK19)</f>
        <v>1120800.24</v>
      </c>
      <c r="GL17" s="107">
        <f t="shared" ref="GL17" si="381">SUM(GL18:GL19)</f>
        <v>0</v>
      </c>
      <c r="GM17" s="107">
        <f t="shared" ref="GM17" si="382">SUM(GM18:GM19)</f>
        <v>0</v>
      </c>
      <c r="GN17" s="107">
        <f t="shared" ref="GN17" si="383">SUM(GN18:GN19)</f>
        <v>6</v>
      </c>
      <c r="GO17" s="107">
        <f t="shared" ref="GO17" si="384">SUM(GO18:GO19)</f>
        <v>1120800.24</v>
      </c>
      <c r="GP17" s="107">
        <f>SUM(GJ17-GH17)</f>
        <v>4</v>
      </c>
      <c r="GQ17" s="107">
        <f>SUM(GK17-GI17)</f>
        <v>747200.16959999991</v>
      </c>
      <c r="GR17" s="143"/>
      <c r="GS17" s="78"/>
      <c r="GT17" s="166">
        <v>186800.03519999998</v>
      </c>
      <c r="GU17" s="166">
        <f t="shared" si="183"/>
        <v>186800.04</v>
      </c>
      <c r="GV17" s="90">
        <f t="shared" ref="GV17:GV18" si="385">SUM(GT17-GU17)</f>
        <v>-4.8000000242609531E-3</v>
      </c>
    </row>
    <row r="18" spans="1:204" ht="48" x14ac:dyDescent="0.2">
      <c r="A18" s="23">
        <v>1</v>
      </c>
      <c r="B18" s="78" t="s">
        <v>252</v>
      </c>
      <c r="C18" s="81" t="s">
        <v>253</v>
      </c>
      <c r="D18" s="82">
        <v>481</v>
      </c>
      <c r="E18" s="86" t="s">
        <v>254</v>
      </c>
      <c r="F18" s="86">
        <v>2</v>
      </c>
      <c r="G18" s="98">
        <v>186800.03519999998</v>
      </c>
      <c r="H18" s="99"/>
      <c r="I18" s="99"/>
      <c r="J18" s="99"/>
      <c r="K18" s="99"/>
      <c r="L18" s="99">
        <f>VLOOKUP($D18,'факт '!$D$7:$AQ$94,3,0)</f>
        <v>1</v>
      </c>
      <c r="M18" s="99">
        <f>VLOOKUP($D18,'факт '!$D$7:$AQ$94,4,0)</f>
        <v>186800.04</v>
      </c>
      <c r="N18" s="99"/>
      <c r="O18" s="99"/>
      <c r="P18" s="99">
        <f>SUM(L18+N18)</f>
        <v>1</v>
      </c>
      <c r="Q18" s="99">
        <f>SUM(M18+O18)</f>
        <v>186800.04</v>
      </c>
      <c r="R18" s="100">
        <f t="shared" ref="R18" si="386">SUM(L18-J18)</f>
        <v>1</v>
      </c>
      <c r="S18" s="100">
        <f t="shared" ref="S18" si="387">SUM(M18-K18)</f>
        <v>186800.04</v>
      </c>
      <c r="T18" s="99"/>
      <c r="U18" s="99"/>
      <c r="V18" s="99"/>
      <c r="W18" s="99"/>
      <c r="X18" s="99">
        <f>VLOOKUP($D18,'факт '!$D$7:$AQ$94,7,0)</f>
        <v>0</v>
      </c>
      <c r="Y18" s="99">
        <f>VLOOKUP($D18,'факт '!$D$7:$AQ$94,8,0)</f>
        <v>0</v>
      </c>
      <c r="Z18" s="99">
        <f>VLOOKUP($D18,'факт '!$D$7:$AQ$94,9,0)</f>
        <v>0</v>
      </c>
      <c r="AA18" s="99">
        <f>VLOOKUP($D18,'факт '!$D$7:$AQ$94,10,0)</f>
        <v>0</v>
      </c>
      <c r="AB18" s="99">
        <f>SUM(X18+Z18)</f>
        <v>0</v>
      </c>
      <c r="AC18" s="99">
        <f>SUM(Y18+AA18)</f>
        <v>0</v>
      </c>
      <c r="AD18" s="100">
        <f t="shared" ref="AD18" si="388">SUM(X18-V18)</f>
        <v>0</v>
      </c>
      <c r="AE18" s="100">
        <f t="shared" ref="AE18" si="389">SUM(Y18-W18)</f>
        <v>0</v>
      </c>
      <c r="AF18" s="99"/>
      <c r="AG18" s="99"/>
      <c r="AH18" s="99"/>
      <c r="AI18" s="99"/>
      <c r="AJ18" s="99">
        <f>VLOOKUP($D18,'факт '!$D$7:$AQ$94,5,0)</f>
        <v>0</v>
      </c>
      <c r="AK18" s="99">
        <f>VLOOKUP($D18,'факт '!$D$7:$AQ$94,6,0)</f>
        <v>0</v>
      </c>
      <c r="AL18" s="99"/>
      <c r="AM18" s="99"/>
      <c r="AN18" s="99">
        <f>SUM(AJ18+AL18)</f>
        <v>0</v>
      </c>
      <c r="AO18" s="99">
        <f>SUM(AK18+AM18)</f>
        <v>0</v>
      </c>
      <c r="AP18" s="100">
        <f t="shared" ref="AP18" si="390">SUM(AJ18-AH18)</f>
        <v>0</v>
      </c>
      <c r="AQ18" s="100">
        <f t="shared" ref="AQ18" si="391">SUM(AK18-AI18)</f>
        <v>0</v>
      </c>
      <c r="AR18" s="99"/>
      <c r="AS18" s="99"/>
      <c r="AT18" s="99"/>
      <c r="AU18" s="99"/>
      <c r="AV18" s="99">
        <f>VLOOKUP($D18,'факт '!$D$7:$AQ$94,11,0)</f>
        <v>0</v>
      </c>
      <c r="AW18" s="99">
        <f>VLOOKUP($D18,'факт '!$D$7:$AQ$94,12,0)</f>
        <v>0</v>
      </c>
      <c r="AX18" s="99"/>
      <c r="AY18" s="99"/>
      <c r="AZ18" s="99">
        <f>SUM(AV18+AX18)</f>
        <v>0</v>
      </c>
      <c r="BA18" s="99">
        <f>SUM(AW18+AY18)</f>
        <v>0</v>
      </c>
      <c r="BB18" s="100">
        <f t="shared" ref="BB18" si="392">SUM(AV18-AT18)</f>
        <v>0</v>
      </c>
      <c r="BC18" s="100">
        <f t="shared" ref="BC18" si="393">SUM(AW18-AU18)</f>
        <v>0</v>
      </c>
      <c r="BD18" s="99"/>
      <c r="BE18" s="99"/>
      <c r="BF18" s="99"/>
      <c r="BG18" s="99"/>
      <c r="BH18" s="99">
        <f>VLOOKUP($D18,'факт '!$D$7:$AQ$94,15,0)</f>
        <v>5</v>
      </c>
      <c r="BI18" s="99">
        <f>VLOOKUP($D18,'факт '!$D$7:$AQ$94,16,0)</f>
        <v>934000.2</v>
      </c>
      <c r="BJ18" s="99">
        <f>VLOOKUP($D18,'факт '!$D$7:$AQ$94,17,0)</f>
        <v>0</v>
      </c>
      <c r="BK18" s="99">
        <f>VLOOKUP($D18,'факт '!$D$7:$AQ$94,18,0)</f>
        <v>0</v>
      </c>
      <c r="BL18" s="99">
        <f>SUM(BH18+BJ18)</f>
        <v>5</v>
      </c>
      <c r="BM18" s="99">
        <f>SUM(BI18+BK18)</f>
        <v>934000.2</v>
      </c>
      <c r="BN18" s="100">
        <f t="shared" ref="BN18" si="394">SUM(BH18-BF18)</f>
        <v>5</v>
      </c>
      <c r="BO18" s="100">
        <f t="shared" ref="BO18" si="395">SUM(BI18-BG18)</f>
        <v>934000.2</v>
      </c>
      <c r="BP18" s="99"/>
      <c r="BQ18" s="99"/>
      <c r="BR18" s="99"/>
      <c r="BS18" s="99"/>
      <c r="BT18" s="99">
        <f>VLOOKUP($D18,'факт '!$D$7:$AQ$94,19,0)</f>
        <v>0</v>
      </c>
      <c r="BU18" s="99">
        <f>VLOOKUP($D18,'факт '!$D$7:$AQ$94,20,0)</f>
        <v>0</v>
      </c>
      <c r="BV18" s="99">
        <f>VLOOKUP($D18,'факт '!$D$7:$AQ$94,21,0)</f>
        <v>0</v>
      </c>
      <c r="BW18" s="99">
        <f>VLOOKUP($D18,'факт '!$D$7:$AQ$94,22,0)</f>
        <v>0</v>
      </c>
      <c r="BX18" s="99">
        <f>SUM(BT18+BV18)</f>
        <v>0</v>
      </c>
      <c r="BY18" s="99">
        <f>SUM(BU18+BW18)</f>
        <v>0</v>
      </c>
      <c r="BZ18" s="100">
        <f t="shared" ref="BZ18" si="396">SUM(BT18-BR18)</f>
        <v>0</v>
      </c>
      <c r="CA18" s="100">
        <f t="shared" ref="CA18" si="397">SUM(BU18-BS18)</f>
        <v>0</v>
      </c>
      <c r="CB18" s="99"/>
      <c r="CC18" s="99"/>
      <c r="CD18" s="99"/>
      <c r="CE18" s="99"/>
      <c r="CF18" s="99">
        <f>VLOOKUP($D18,'факт '!$D$7:$AQ$94,23,0)</f>
        <v>0</v>
      </c>
      <c r="CG18" s="99">
        <f>VLOOKUP($D18,'факт '!$D$7:$AQ$94,24,0)</f>
        <v>0</v>
      </c>
      <c r="CH18" s="99">
        <f>VLOOKUP($D18,'факт '!$D$7:$AQ$94,25,0)</f>
        <v>0</v>
      </c>
      <c r="CI18" s="99">
        <f>VLOOKUP($D18,'факт '!$D$7:$AQ$94,26,0)</f>
        <v>0</v>
      </c>
      <c r="CJ18" s="99">
        <f>SUM(CF18+CH18)</f>
        <v>0</v>
      </c>
      <c r="CK18" s="99">
        <f>SUM(CG18+CI18)</f>
        <v>0</v>
      </c>
      <c r="CL18" s="100">
        <f t="shared" ref="CL18" si="398">SUM(CF18-CD18)</f>
        <v>0</v>
      </c>
      <c r="CM18" s="100">
        <f t="shared" ref="CM18" si="399">SUM(CG18-CE18)</f>
        <v>0</v>
      </c>
      <c r="CN18" s="99"/>
      <c r="CO18" s="99"/>
      <c r="CP18" s="99"/>
      <c r="CQ18" s="99"/>
      <c r="CR18" s="99">
        <f>VLOOKUP($D18,'факт '!$D$7:$AQ$94,27,0)</f>
        <v>0</v>
      </c>
      <c r="CS18" s="99">
        <f>VLOOKUP($D18,'факт '!$D$7:$AQ$94,28,0)</f>
        <v>0</v>
      </c>
      <c r="CT18" s="99">
        <f>VLOOKUP($D18,'факт '!$D$7:$AQ$94,29,0)</f>
        <v>0</v>
      </c>
      <c r="CU18" s="99">
        <f>VLOOKUP($D18,'факт '!$D$7:$AQ$94,30,0)</f>
        <v>0</v>
      </c>
      <c r="CV18" s="99">
        <f>SUM(CR18+CT18)</f>
        <v>0</v>
      </c>
      <c r="CW18" s="99">
        <f>SUM(CS18+CU18)</f>
        <v>0</v>
      </c>
      <c r="CX18" s="100">
        <f t="shared" ref="CX18" si="400">SUM(CR18-CP18)</f>
        <v>0</v>
      </c>
      <c r="CY18" s="100">
        <f t="shared" ref="CY18" si="401">SUM(CS18-CQ18)</f>
        <v>0</v>
      </c>
      <c r="CZ18" s="99"/>
      <c r="DA18" s="99"/>
      <c r="DB18" s="99"/>
      <c r="DC18" s="99"/>
      <c r="DD18" s="99">
        <f>VLOOKUP($D18,'факт '!$D$7:$AQ$94,31,0)</f>
        <v>0</v>
      </c>
      <c r="DE18" s="99">
        <f>VLOOKUP($D18,'факт '!$D$7:$AQ$94,32,0)</f>
        <v>0</v>
      </c>
      <c r="DF18" s="99"/>
      <c r="DG18" s="99"/>
      <c r="DH18" s="99">
        <f>SUM(DD18+DF18)</f>
        <v>0</v>
      </c>
      <c r="DI18" s="99">
        <f>SUM(DE18+DG18)</f>
        <v>0</v>
      </c>
      <c r="DJ18" s="100">
        <f t="shared" ref="DJ18" si="402">SUM(DD18-DB18)</f>
        <v>0</v>
      </c>
      <c r="DK18" s="100">
        <f t="shared" ref="DK18" si="403">SUM(DE18-DC18)</f>
        <v>0</v>
      </c>
      <c r="DL18" s="99"/>
      <c r="DM18" s="99"/>
      <c r="DN18" s="99"/>
      <c r="DO18" s="99"/>
      <c r="DP18" s="99">
        <f>VLOOKUP($D18,'факт '!$D$7:$AQ$94,13,0)</f>
        <v>0</v>
      </c>
      <c r="DQ18" s="99">
        <f>VLOOKUP($D18,'факт '!$D$7:$AQ$94,14,0)</f>
        <v>0</v>
      </c>
      <c r="DR18" s="99"/>
      <c r="DS18" s="99"/>
      <c r="DT18" s="99">
        <f>SUM(DP18+DR18)</f>
        <v>0</v>
      </c>
      <c r="DU18" s="99">
        <f>SUM(DQ18+DS18)</f>
        <v>0</v>
      </c>
      <c r="DV18" s="100">
        <f t="shared" ref="DV18" si="404">SUM(DP18-DN18)</f>
        <v>0</v>
      </c>
      <c r="DW18" s="100">
        <f t="shared" ref="DW18" si="405">SUM(DQ18-DO18)</f>
        <v>0</v>
      </c>
      <c r="DX18" s="99"/>
      <c r="DY18" s="99"/>
      <c r="DZ18" s="99"/>
      <c r="EA18" s="99"/>
      <c r="EB18" s="99">
        <f>VLOOKUP($D18,'факт '!$D$7:$AQ$94,33,0)</f>
        <v>0</v>
      </c>
      <c r="EC18" s="99">
        <f>VLOOKUP($D18,'факт '!$D$7:$AQ$94,34,0)</f>
        <v>0</v>
      </c>
      <c r="ED18" s="99">
        <f>VLOOKUP($D18,'факт '!$D$7:$AQ$94,35,0)</f>
        <v>0</v>
      </c>
      <c r="EE18" s="99">
        <f>VLOOKUP($D18,'факт '!$D$7:$AQ$94,36,0)</f>
        <v>0</v>
      </c>
      <c r="EF18" s="99">
        <f>SUM(EB18+ED18)</f>
        <v>0</v>
      </c>
      <c r="EG18" s="99">
        <f>SUM(EC18+EE18)</f>
        <v>0</v>
      </c>
      <c r="EH18" s="100">
        <f t="shared" ref="EH18" si="406">SUM(EB18-DZ18)</f>
        <v>0</v>
      </c>
      <c r="EI18" s="100">
        <f t="shared" ref="EI18" si="407">SUM(EC18-EA18)</f>
        <v>0</v>
      </c>
      <c r="EJ18" s="99"/>
      <c r="EK18" s="99"/>
      <c r="EL18" s="99"/>
      <c r="EM18" s="99"/>
      <c r="EN18" s="99">
        <f>VLOOKUP($D18,'факт '!$D$7:$AQ$94,37,0)</f>
        <v>0</v>
      </c>
      <c r="EO18" s="99">
        <f>VLOOKUP($D18,'факт '!$D$7:$AQ$94,38,0)</f>
        <v>0</v>
      </c>
      <c r="EP18" s="99">
        <f>VLOOKUP($D18,'факт '!$D$7:$AQ$94,39,0)</f>
        <v>0</v>
      </c>
      <c r="EQ18" s="99">
        <f>VLOOKUP($D18,'факт '!$D$7:$AQ$94,40,0)</f>
        <v>0</v>
      </c>
      <c r="ER18" s="99">
        <f>SUM(EN18+EP18)</f>
        <v>0</v>
      </c>
      <c r="ES18" s="99">
        <f>SUM(EO18+EQ18)</f>
        <v>0</v>
      </c>
      <c r="ET18" s="100">
        <f t="shared" ref="ET18" si="408">SUM(EN18-EL18)</f>
        <v>0</v>
      </c>
      <c r="EU18" s="100">
        <f t="shared" ref="EU18" si="409">SUM(EO18-EM18)</f>
        <v>0</v>
      </c>
      <c r="EV18" s="99"/>
      <c r="EW18" s="99"/>
      <c r="EX18" s="99"/>
      <c r="EY18" s="99"/>
      <c r="EZ18" s="99"/>
      <c r="FA18" s="99"/>
      <c r="FB18" s="99"/>
      <c r="FC18" s="99"/>
      <c r="FD18" s="99">
        <f t="shared" ref="FD18:FD19" si="410">SUM(EZ18+FB18)</f>
        <v>0</v>
      </c>
      <c r="FE18" s="99">
        <f t="shared" ref="FE18:FE19" si="411">SUM(FA18+FC18)</f>
        <v>0</v>
      </c>
      <c r="FF18" s="100">
        <f t="shared" si="88"/>
        <v>0</v>
      </c>
      <c r="FG18" s="100">
        <f t="shared" si="89"/>
        <v>0</v>
      </c>
      <c r="FH18" s="99"/>
      <c r="FI18" s="99"/>
      <c r="FJ18" s="99"/>
      <c r="FK18" s="99"/>
      <c r="FL18" s="99"/>
      <c r="FM18" s="99"/>
      <c r="FN18" s="99"/>
      <c r="FO18" s="99"/>
      <c r="FP18" s="99">
        <f t="shared" ref="FP18:FP19" si="412">SUM(FL18+FN18)</f>
        <v>0</v>
      </c>
      <c r="FQ18" s="99">
        <f t="shared" ref="FQ18:FQ19" si="413">SUM(FM18+FO18)</f>
        <v>0</v>
      </c>
      <c r="FR18" s="100">
        <f t="shared" si="95"/>
        <v>0</v>
      </c>
      <c r="FS18" s="100">
        <f t="shared" si="96"/>
        <v>0</v>
      </c>
      <c r="FT18" s="99"/>
      <c r="FU18" s="99"/>
      <c r="FV18" s="99"/>
      <c r="FW18" s="99"/>
      <c r="FX18" s="99"/>
      <c r="FY18" s="99"/>
      <c r="FZ18" s="99"/>
      <c r="GA18" s="99"/>
      <c r="GB18" s="99">
        <f t="shared" ref="GB18:GB19" si="414">SUM(FX18+FZ18)</f>
        <v>0</v>
      </c>
      <c r="GC18" s="99">
        <f t="shared" ref="GC18:GC19" si="415">SUM(FY18+GA18)</f>
        <v>0</v>
      </c>
      <c r="GD18" s="100">
        <f t="shared" si="102"/>
        <v>0</v>
      </c>
      <c r="GE18" s="100">
        <f t="shared" si="103"/>
        <v>0</v>
      </c>
      <c r="GF18" s="99">
        <f t="shared" ref="GF18:GF19" si="416">SUM(H18,T18,AF18,AR18,BD18,BP18,CB18,CN18,CZ18,DL18,DX18,EJ18,EV18)</f>
        <v>0</v>
      </c>
      <c r="GG18" s="99">
        <f t="shared" ref="GG18:GG19" si="417">SUM(I18,U18,AG18,AS18,BE18,BQ18,CC18,CO18,DA18,DM18,DY18,EK18,EW18)</f>
        <v>0</v>
      </c>
      <c r="GH18" s="99">
        <f t="shared" ref="GH18:GH19" si="418">SUM(J18,V18,AH18,AT18,BF18,BR18,CD18,CP18,DB18,DN18,DZ18,EL18,EX18)</f>
        <v>0</v>
      </c>
      <c r="GI18" s="99">
        <f t="shared" ref="GI18:GI19" si="419">SUM(K18,W18,AI18,AU18,BG18,BS18,CE18,CQ18,DC18,DO18,EA18,EM18,EY18)</f>
        <v>0</v>
      </c>
      <c r="GJ18" s="99">
        <f t="shared" ref="GJ18" si="420">SUM(L18,X18,AJ18,AV18,BH18,BT18,CF18,CR18,DD18,DP18,EB18,EN18,EZ18)</f>
        <v>6</v>
      </c>
      <c r="GK18" s="99">
        <f t="shared" ref="GK18" si="421">SUM(M18,Y18,AK18,AW18,BI18,BU18,CG18,CS18,DE18,DQ18,EC18,EO18,FA18)</f>
        <v>1120800.24</v>
      </c>
      <c r="GL18" s="99">
        <f t="shared" ref="GL18" si="422">SUM(N18,Z18,AL18,AX18,BJ18,BV18,CH18,CT18,DF18,DR18,ED18,EP18,FB18)</f>
        <v>0</v>
      </c>
      <c r="GM18" s="99">
        <f t="shared" ref="GM18" si="423">SUM(O18,AA18,AM18,AY18,BK18,BW18,CI18,CU18,DG18,DS18,EE18,EQ18,FC18)</f>
        <v>0</v>
      </c>
      <c r="GN18" s="99">
        <f t="shared" ref="GN18" si="424">SUM(P18,AB18,AN18,AZ18,BL18,BX18,CJ18,CV18,DH18,DT18,EF18,ER18,FD18)</f>
        <v>6</v>
      </c>
      <c r="GO18" s="99">
        <f t="shared" ref="GO18" si="425">SUM(Q18,AC18,AO18,BA18,BM18,BY18,CK18,CW18,DI18,DU18,EG18,ES18,FE18)</f>
        <v>1120800.24</v>
      </c>
      <c r="GP18" s="99"/>
      <c r="GQ18" s="99"/>
      <c r="GR18" s="143"/>
      <c r="GS18" s="78"/>
      <c r="GT18" s="166">
        <v>186800.03519999998</v>
      </c>
      <c r="GU18" s="166">
        <f t="shared" si="183"/>
        <v>186800.04</v>
      </c>
      <c r="GV18" s="90">
        <f t="shared" si="385"/>
        <v>-4.8000000242609531E-3</v>
      </c>
    </row>
    <row r="19" spans="1:204" x14ac:dyDescent="0.2">
      <c r="A19" s="23">
        <v>1</v>
      </c>
      <c r="B19" s="78"/>
      <c r="C19" s="81"/>
      <c r="D19" s="82"/>
      <c r="E19" s="86"/>
      <c r="F19" s="86"/>
      <c r="G19" s="98"/>
      <c r="H19" s="99"/>
      <c r="I19" s="99"/>
      <c r="J19" s="99"/>
      <c r="K19" s="99"/>
      <c r="L19" s="99"/>
      <c r="M19" s="99"/>
      <c r="N19" s="99"/>
      <c r="O19" s="99"/>
      <c r="P19" s="99">
        <f t="shared" ref="P19" si="426">SUM(L19+N19)</f>
        <v>0</v>
      </c>
      <c r="Q19" s="99">
        <f t="shared" ref="Q19" si="427">SUM(M19+O19)</f>
        <v>0</v>
      </c>
      <c r="R19" s="100">
        <f t="shared" si="180"/>
        <v>0</v>
      </c>
      <c r="S19" s="100">
        <f t="shared" si="181"/>
        <v>0</v>
      </c>
      <c r="T19" s="99"/>
      <c r="U19" s="99"/>
      <c r="V19" s="99"/>
      <c r="W19" s="99"/>
      <c r="X19" s="99"/>
      <c r="Y19" s="99"/>
      <c r="Z19" s="99"/>
      <c r="AA19" s="99"/>
      <c r="AB19" s="99">
        <f t="shared" ref="AB19" si="428">SUM(X19+Z19)</f>
        <v>0</v>
      </c>
      <c r="AC19" s="99">
        <f t="shared" ref="AC19" si="429">SUM(Y19+AA19)</f>
        <v>0</v>
      </c>
      <c r="AD19" s="100">
        <f t="shared" si="9"/>
        <v>0</v>
      </c>
      <c r="AE19" s="100">
        <f t="shared" si="10"/>
        <v>0</v>
      </c>
      <c r="AF19" s="99"/>
      <c r="AG19" s="99"/>
      <c r="AH19" s="99"/>
      <c r="AI19" s="99"/>
      <c r="AJ19" s="99"/>
      <c r="AK19" s="99"/>
      <c r="AL19" s="99"/>
      <c r="AM19" s="99"/>
      <c r="AN19" s="99">
        <f t="shared" ref="AN19" si="430">SUM(AJ19+AL19)</f>
        <v>0</v>
      </c>
      <c r="AO19" s="99">
        <f t="shared" ref="AO19" si="431">SUM(AK19+AM19)</f>
        <v>0</v>
      </c>
      <c r="AP19" s="100">
        <f t="shared" si="16"/>
        <v>0</v>
      </c>
      <c r="AQ19" s="100">
        <f t="shared" si="17"/>
        <v>0</v>
      </c>
      <c r="AR19" s="99"/>
      <c r="AS19" s="99"/>
      <c r="AT19" s="99"/>
      <c r="AU19" s="99"/>
      <c r="AV19" s="99"/>
      <c r="AW19" s="99"/>
      <c r="AX19" s="99"/>
      <c r="AY19" s="99"/>
      <c r="AZ19" s="99">
        <f t="shared" ref="AZ19" si="432">SUM(AV19+AX19)</f>
        <v>0</v>
      </c>
      <c r="BA19" s="99">
        <f t="shared" ref="BA19" si="433">SUM(AW19+AY19)</f>
        <v>0</v>
      </c>
      <c r="BB19" s="100">
        <f t="shared" si="23"/>
        <v>0</v>
      </c>
      <c r="BC19" s="100">
        <f t="shared" si="24"/>
        <v>0</v>
      </c>
      <c r="BD19" s="99"/>
      <c r="BE19" s="99"/>
      <c r="BF19" s="99"/>
      <c r="BG19" s="99"/>
      <c r="BH19" s="99"/>
      <c r="BI19" s="99"/>
      <c r="BJ19" s="99"/>
      <c r="BK19" s="99"/>
      <c r="BL19" s="99">
        <f t="shared" ref="BL19" si="434">SUM(BH19+BJ19)</f>
        <v>0</v>
      </c>
      <c r="BM19" s="99">
        <f t="shared" ref="BM19" si="435">SUM(BI19+BK19)</f>
        <v>0</v>
      </c>
      <c r="BN19" s="100">
        <f t="shared" si="30"/>
        <v>0</v>
      </c>
      <c r="BO19" s="100">
        <f t="shared" si="31"/>
        <v>0</v>
      </c>
      <c r="BP19" s="99"/>
      <c r="BQ19" s="99"/>
      <c r="BR19" s="99"/>
      <c r="BS19" s="99"/>
      <c r="BT19" s="99"/>
      <c r="BU19" s="99"/>
      <c r="BV19" s="99"/>
      <c r="BW19" s="99"/>
      <c r="BX19" s="99">
        <f t="shared" ref="BX19" si="436">SUM(BT19+BV19)</f>
        <v>0</v>
      </c>
      <c r="BY19" s="99">
        <f t="shared" ref="BY19" si="437">SUM(BU19+BW19)</f>
        <v>0</v>
      </c>
      <c r="BZ19" s="100">
        <f t="shared" si="37"/>
        <v>0</v>
      </c>
      <c r="CA19" s="100">
        <f t="shared" si="38"/>
        <v>0</v>
      </c>
      <c r="CB19" s="99"/>
      <c r="CC19" s="99"/>
      <c r="CD19" s="99"/>
      <c r="CE19" s="99"/>
      <c r="CF19" s="99"/>
      <c r="CG19" s="99"/>
      <c r="CH19" s="99"/>
      <c r="CI19" s="99"/>
      <c r="CJ19" s="99">
        <f t="shared" ref="CJ19" si="438">SUM(CF19+CH19)</f>
        <v>0</v>
      </c>
      <c r="CK19" s="99">
        <f t="shared" ref="CK19" si="439">SUM(CG19+CI19)</f>
        <v>0</v>
      </c>
      <c r="CL19" s="100">
        <f t="shared" si="45"/>
        <v>0</v>
      </c>
      <c r="CM19" s="100">
        <f t="shared" si="46"/>
        <v>0</v>
      </c>
      <c r="CN19" s="99"/>
      <c r="CO19" s="99"/>
      <c r="CP19" s="99"/>
      <c r="CQ19" s="99"/>
      <c r="CR19" s="99"/>
      <c r="CS19" s="99"/>
      <c r="CT19" s="99"/>
      <c r="CU19" s="99"/>
      <c r="CV19" s="99">
        <f t="shared" ref="CV19" si="440">SUM(CR19+CT19)</f>
        <v>0</v>
      </c>
      <c r="CW19" s="99">
        <f t="shared" ref="CW19" si="441">SUM(CS19+CU19)</f>
        <v>0</v>
      </c>
      <c r="CX19" s="100">
        <f t="shared" si="52"/>
        <v>0</v>
      </c>
      <c r="CY19" s="100">
        <f t="shared" si="53"/>
        <v>0</v>
      </c>
      <c r="CZ19" s="99"/>
      <c r="DA19" s="99"/>
      <c r="DB19" s="99"/>
      <c r="DC19" s="99"/>
      <c r="DD19" s="99"/>
      <c r="DE19" s="99"/>
      <c r="DF19" s="99"/>
      <c r="DG19" s="99"/>
      <c r="DH19" s="99">
        <f t="shared" ref="DH19" si="442">SUM(DD19+DF19)</f>
        <v>0</v>
      </c>
      <c r="DI19" s="99">
        <f t="shared" ref="DI19" si="443">SUM(DE19+DG19)</f>
        <v>0</v>
      </c>
      <c r="DJ19" s="100">
        <f t="shared" si="59"/>
        <v>0</v>
      </c>
      <c r="DK19" s="100">
        <f t="shared" si="60"/>
        <v>0</v>
      </c>
      <c r="DL19" s="99"/>
      <c r="DM19" s="99"/>
      <c r="DN19" s="99"/>
      <c r="DO19" s="99"/>
      <c r="DP19" s="99"/>
      <c r="DQ19" s="99"/>
      <c r="DR19" s="99"/>
      <c r="DS19" s="99"/>
      <c r="DT19" s="99">
        <f t="shared" ref="DT19" si="444">SUM(DP19+DR19)</f>
        <v>0</v>
      </c>
      <c r="DU19" s="99">
        <f t="shared" ref="DU19" si="445">SUM(DQ19+DS19)</f>
        <v>0</v>
      </c>
      <c r="DV19" s="100">
        <f t="shared" si="66"/>
        <v>0</v>
      </c>
      <c r="DW19" s="100">
        <f t="shared" si="67"/>
        <v>0</v>
      </c>
      <c r="DX19" s="99"/>
      <c r="DY19" s="99"/>
      <c r="DZ19" s="99"/>
      <c r="EA19" s="99"/>
      <c r="EB19" s="99"/>
      <c r="EC19" s="99"/>
      <c r="ED19" s="99"/>
      <c r="EE19" s="99"/>
      <c r="EF19" s="99">
        <f t="shared" ref="EF19" si="446">SUM(EB19+ED19)</f>
        <v>0</v>
      </c>
      <c r="EG19" s="99">
        <f t="shared" ref="EG19" si="447">SUM(EC19+EE19)</f>
        <v>0</v>
      </c>
      <c r="EH19" s="100">
        <f t="shared" si="73"/>
        <v>0</v>
      </c>
      <c r="EI19" s="100">
        <f t="shared" si="74"/>
        <v>0</v>
      </c>
      <c r="EJ19" s="99"/>
      <c r="EK19" s="99"/>
      <c r="EL19" s="99"/>
      <c r="EM19" s="99"/>
      <c r="EN19" s="99"/>
      <c r="EO19" s="99"/>
      <c r="EP19" s="99"/>
      <c r="EQ19" s="99"/>
      <c r="ER19" s="99">
        <f t="shared" ref="ER19" si="448">SUM(EN19+EP19)</f>
        <v>0</v>
      </c>
      <c r="ES19" s="99">
        <f t="shared" ref="ES19" si="449">SUM(EO19+EQ19)</f>
        <v>0</v>
      </c>
      <c r="ET19" s="100">
        <f t="shared" si="81"/>
        <v>0</v>
      </c>
      <c r="EU19" s="100">
        <f t="shared" si="82"/>
        <v>0</v>
      </c>
      <c r="EV19" s="99"/>
      <c r="EW19" s="99"/>
      <c r="EX19" s="99"/>
      <c r="EY19" s="99"/>
      <c r="EZ19" s="99"/>
      <c r="FA19" s="99"/>
      <c r="FB19" s="99"/>
      <c r="FC19" s="99"/>
      <c r="FD19" s="99">
        <f t="shared" si="410"/>
        <v>0</v>
      </c>
      <c r="FE19" s="99">
        <f t="shared" si="411"/>
        <v>0</v>
      </c>
      <c r="FF19" s="100">
        <f t="shared" si="88"/>
        <v>0</v>
      </c>
      <c r="FG19" s="100">
        <f t="shared" si="89"/>
        <v>0</v>
      </c>
      <c r="FH19" s="99"/>
      <c r="FI19" s="99"/>
      <c r="FJ19" s="99"/>
      <c r="FK19" s="99"/>
      <c r="FL19" s="99"/>
      <c r="FM19" s="99"/>
      <c r="FN19" s="99"/>
      <c r="FO19" s="99"/>
      <c r="FP19" s="99">
        <f t="shared" si="412"/>
        <v>0</v>
      </c>
      <c r="FQ19" s="99">
        <f t="shared" si="413"/>
        <v>0</v>
      </c>
      <c r="FR19" s="100">
        <f t="shared" si="95"/>
        <v>0</v>
      </c>
      <c r="FS19" s="100">
        <f t="shared" si="96"/>
        <v>0</v>
      </c>
      <c r="FT19" s="99"/>
      <c r="FU19" s="99"/>
      <c r="FV19" s="99"/>
      <c r="FW19" s="99"/>
      <c r="FX19" s="99"/>
      <c r="FY19" s="99"/>
      <c r="FZ19" s="99"/>
      <c r="GA19" s="99"/>
      <c r="GB19" s="99">
        <f t="shared" si="414"/>
        <v>0</v>
      </c>
      <c r="GC19" s="99">
        <f t="shared" si="415"/>
        <v>0</v>
      </c>
      <c r="GD19" s="100">
        <f t="shared" si="102"/>
        <v>0</v>
      </c>
      <c r="GE19" s="100">
        <f t="shared" si="103"/>
        <v>0</v>
      </c>
      <c r="GF19" s="99">
        <f t="shared" si="416"/>
        <v>0</v>
      </c>
      <c r="GG19" s="99">
        <f t="shared" si="417"/>
        <v>0</v>
      </c>
      <c r="GH19" s="99">
        <f t="shared" si="418"/>
        <v>0</v>
      </c>
      <c r="GI19" s="99">
        <f t="shared" si="419"/>
        <v>0</v>
      </c>
      <c r="GJ19" s="99">
        <f t="shared" ref="GJ19" si="450">SUM(L19,X19,AJ19,AV19,BH19,BT19,CF19,CR19,DD19,DP19,EB19,EN19,EZ19)</f>
        <v>0</v>
      </c>
      <c r="GK19" s="99">
        <f t="shared" ref="GK19" si="451">SUM(M19,Y19,AK19,AW19,BI19,BU19,CG19,CS19,DE19,DQ19,EC19,EO19,FA19)</f>
        <v>0</v>
      </c>
      <c r="GL19" s="99">
        <f t="shared" ref="GL19" si="452">SUM(N19,Z19,AL19,AX19,BJ19,BV19,CH19,CT19,DF19,DR19,ED19,EP19,FB19)</f>
        <v>0</v>
      </c>
      <c r="GM19" s="99">
        <f t="shared" ref="GM19" si="453">SUM(O19,AA19,AM19,AY19,BK19,BW19,CI19,CU19,DG19,DS19,EE19,EQ19,FC19)</f>
        <v>0</v>
      </c>
      <c r="GN19" s="99">
        <f t="shared" ref="GN19" si="454">SUM(P19,AB19,AN19,AZ19,BL19,BX19,CJ19,CV19,DH19,DT19,EF19,ER19,FD19)</f>
        <v>0</v>
      </c>
      <c r="GO19" s="99">
        <f t="shared" ref="GO19" si="455">SUM(Q19,AC19,AO19,BA19,BM19,BY19,CK19,CW19,DI19,DU19,EG19,ES19,FE19)</f>
        <v>0</v>
      </c>
      <c r="GP19" s="99"/>
      <c r="GQ19" s="99"/>
      <c r="GR19" s="143"/>
      <c r="GS19" s="78"/>
      <c r="GT19" s="166"/>
      <c r="GU19" s="166"/>
    </row>
    <row r="20" spans="1:204" x14ac:dyDescent="0.2">
      <c r="A20" s="23">
        <v>1</v>
      </c>
      <c r="B20" s="102"/>
      <c r="C20" s="103"/>
      <c r="D20" s="104"/>
      <c r="E20" s="105" t="s">
        <v>23</v>
      </c>
      <c r="F20" s="105"/>
      <c r="G20" s="106"/>
      <c r="H20" s="107">
        <f>SUM(H21:H25)</f>
        <v>0</v>
      </c>
      <c r="I20" s="107">
        <f>SUM(I21:I25)</f>
        <v>0</v>
      </c>
      <c r="J20" s="107">
        <f>SUM(J21:J25)</f>
        <v>0</v>
      </c>
      <c r="K20" s="107">
        <f>SUM(K21:K25)</f>
        <v>0</v>
      </c>
      <c r="L20" s="107">
        <f>SUM(L25,L21)</f>
        <v>0</v>
      </c>
      <c r="M20" s="107">
        <f t="shared" ref="M20:Q20" si="456">SUM(M25,M21)</f>
        <v>0</v>
      </c>
      <c r="N20" s="107">
        <f t="shared" si="456"/>
        <v>0</v>
      </c>
      <c r="O20" s="107">
        <f t="shared" si="456"/>
        <v>0</v>
      </c>
      <c r="P20" s="107">
        <f t="shared" si="456"/>
        <v>0</v>
      </c>
      <c r="Q20" s="107">
        <f t="shared" si="456"/>
        <v>0</v>
      </c>
      <c r="R20" s="100">
        <f t="shared" si="180"/>
        <v>0</v>
      </c>
      <c r="S20" s="100">
        <f t="shared" si="181"/>
        <v>0</v>
      </c>
      <c r="T20" s="107">
        <f>SUM(T21:T25)</f>
        <v>0</v>
      </c>
      <c r="U20" s="107">
        <f>SUM(U21:U25)</f>
        <v>0</v>
      </c>
      <c r="V20" s="107">
        <f>SUM(V21:V25)</f>
        <v>0</v>
      </c>
      <c r="W20" s="107">
        <f>SUM(W21:W25)</f>
        <v>0</v>
      </c>
      <c r="X20" s="107">
        <f>SUM(X25,X21)</f>
        <v>0</v>
      </c>
      <c r="Y20" s="107">
        <f t="shared" ref="Y20" si="457">SUM(Y25,Y21)</f>
        <v>0</v>
      </c>
      <c r="Z20" s="107">
        <f t="shared" ref="Z20" si="458">SUM(Z25,Z21)</f>
        <v>0</v>
      </c>
      <c r="AA20" s="107">
        <f t="shared" ref="AA20" si="459">SUM(AA25,AA21)</f>
        <v>0</v>
      </c>
      <c r="AB20" s="107">
        <f t="shared" ref="AB20" si="460">SUM(AB25,AB21)</f>
        <v>0</v>
      </c>
      <c r="AC20" s="107">
        <f t="shared" ref="AC20" si="461">SUM(AC25,AC21)</f>
        <v>0</v>
      </c>
      <c r="AD20" s="100">
        <f t="shared" si="9"/>
        <v>0</v>
      </c>
      <c r="AE20" s="100">
        <f t="shared" si="10"/>
        <v>0</v>
      </c>
      <c r="AF20" s="107">
        <f>SUM(AF21:AF25)</f>
        <v>30</v>
      </c>
      <c r="AG20" s="107">
        <f>SUM(AG21:AG25)</f>
        <v>3961665.4140000003</v>
      </c>
      <c r="AH20" s="107">
        <f>SUM(AH21:AH25)</f>
        <v>10</v>
      </c>
      <c r="AI20" s="107">
        <f>SUM(AI21:AI25)</f>
        <v>1320555.138</v>
      </c>
      <c r="AJ20" s="107">
        <f>SUM(AJ25,AJ21)</f>
        <v>13</v>
      </c>
      <c r="AK20" s="107">
        <f t="shared" ref="AK20" si="462">SUM(AK25,AK21)</f>
        <v>1716721.6300000001</v>
      </c>
      <c r="AL20" s="107">
        <f t="shared" ref="AL20" si="463">SUM(AL25,AL21)</f>
        <v>0</v>
      </c>
      <c r="AM20" s="107">
        <f t="shared" ref="AM20" si="464">SUM(AM25,AM21)</f>
        <v>0</v>
      </c>
      <c r="AN20" s="107">
        <f t="shared" ref="AN20" si="465">SUM(AN25,AN21)</f>
        <v>13</v>
      </c>
      <c r="AO20" s="107">
        <f t="shared" ref="AO20" si="466">SUM(AO25,AO21)</f>
        <v>1716721.6300000001</v>
      </c>
      <c r="AP20" s="100">
        <f t="shared" si="16"/>
        <v>3</v>
      </c>
      <c r="AQ20" s="100">
        <f t="shared" si="17"/>
        <v>396166.49200000009</v>
      </c>
      <c r="AR20" s="107">
        <f>SUM(AR21:AR25)</f>
        <v>0</v>
      </c>
      <c r="AS20" s="107">
        <f>SUM(AS21:AS25)</f>
        <v>0</v>
      </c>
      <c r="AT20" s="107">
        <f>SUM(AT21:AT25)</f>
        <v>0</v>
      </c>
      <c r="AU20" s="107">
        <f>SUM(AU21:AU25)</f>
        <v>0</v>
      </c>
      <c r="AV20" s="107">
        <f>SUM(AV25,AV21)</f>
        <v>0</v>
      </c>
      <c r="AW20" s="107">
        <f t="shared" ref="AW20" si="467">SUM(AW25,AW21)</f>
        <v>0</v>
      </c>
      <c r="AX20" s="107">
        <f t="shared" ref="AX20" si="468">SUM(AX25,AX21)</f>
        <v>0</v>
      </c>
      <c r="AY20" s="107">
        <f t="shared" ref="AY20" si="469">SUM(AY25,AY21)</f>
        <v>0</v>
      </c>
      <c r="AZ20" s="107">
        <f t="shared" ref="AZ20" si="470">SUM(AZ25,AZ21)</f>
        <v>0</v>
      </c>
      <c r="BA20" s="107">
        <f t="shared" ref="BA20" si="471">SUM(BA25,BA21)</f>
        <v>0</v>
      </c>
      <c r="BB20" s="100">
        <f t="shared" si="23"/>
        <v>0</v>
      </c>
      <c r="BC20" s="100">
        <f t="shared" si="24"/>
        <v>0</v>
      </c>
      <c r="BD20" s="107">
        <f>SUM(BD21:BD25)</f>
        <v>8</v>
      </c>
      <c r="BE20" s="107">
        <f>SUM(BE21:BE25)</f>
        <v>1591166.0655999999</v>
      </c>
      <c r="BF20" s="107">
        <f>SUM(BF21:BF25)</f>
        <v>2.6666666666666665</v>
      </c>
      <c r="BG20" s="107">
        <f>SUM(BG21:BG25)</f>
        <v>530388.68853333325</v>
      </c>
      <c r="BH20" s="107">
        <f>SUM(BH25,BH21)</f>
        <v>5</v>
      </c>
      <c r="BI20" s="107">
        <f t="shared" ref="BI20" si="472">SUM(BI25,BI21)</f>
        <v>994478.8</v>
      </c>
      <c r="BJ20" s="107">
        <f t="shared" ref="BJ20" si="473">SUM(BJ25,BJ21)</f>
        <v>0</v>
      </c>
      <c r="BK20" s="107">
        <f t="shared" ref="BK20" si="474">SUM(BK25,BK21)</f>
        <v>0</v>
      </c>
      <c r="BL20" s="107">
        <f t="shared" ref="BL20" si="475">SUM(BL25,BL21)</f>
        <v>5</v>
      </c>
      <c r="BM20" s="107">
        <f t="shared" ref="BM20" si="476">SUM(BM25,BM21)</f>
        <v>994478.8</v>
      </c>
      <c r="BN20" s="100">
        <f t="shared" si="30"/>
        <v>2.3333333333333335</v>
      </c>
      <c r="BO20" s="100">
        <f t="shared" si="31"/>
        <v>464090.1114666668</v>
      </c>
      <c r="BP20" s="107">
        <f>SUM(BP21:BP25)</f>
        <v>0</v>
      </c>
      <c r="BQ20" s="107">
        <f>SUM(BQ21:BQ25)</f>
        <v>0</v>
      </c>
      <c r="BR20" s="107">
        <f>SUM(BR21:BR25)</f>
        <v>0</v>
      </c>
      <c r="BS20" s="107">
        <f>SUM(BS21:BS25)</f>
        <v>0</v>
      </c>
      <c r="BT20" s="107">
        <f>SUM(BT25,BT21)</f>
        <v>0</v>
      </c>
      <c r="BU20" s="107">
        <f t="shared" ref="BU20" si="477">SUM(BU25,BU21)</f>
        <v>0</v>
      </c>
      <c r="BV20" s="107">
        <f t="shared" ref="BV20" si="478">SUM(BV25,BV21)</f>
        <v>0</v>
      </c>
      <c r="BW20" s="107">
        <f t="shared" ref="BW20" si="479">SUM(BW25,BW21)</f>
        <v>0</v>
      </c>
      <c r="BX20" s="107">
        <f t="shared" ref="BX20" si="480">SUM(BX25,BX21)</f>
        <v>0</v>
      </c>
      <c r="BY20" s="107">
        <f t="shared" ref="BY20" si="481">SUM(BY25,BY21)</f>
        <v>0</v>
      </c>
      <c r="BZ20" s="100">
        <f t="shared" si="37"/>
        <v>0</v>
      </c>
      <c r="CA20" s="100">
        <f t="shared" si="38"/>
        <v>0</v>
      </c>
      <c r="CB20" s="107">
        <f t="shared" ref="CB20:EA20" si="482">SUM(CB21:CB25)</f>
        <v>0</v>
      </c>
      <c r="CC20" s="107">
        <f t="shared" si="482"/>
        <v>0</v>
      </c>
      <c r="CD20" s="107">
        <f t="shared" si="482"/>
        <v>0</v>
      </c>
      <c r="CE20" s="107">
        <f t="shared" si="482"/>
        <v>0</v>
      </c>
      <c r="CF20" s="107">
        <f>SUM(CF25,CF21)</f>
        <v>0</v>
      </c>
      <c r="CG20" s="107">
        <f t="shared" ref="CG20" si="483">SUM(CG25,CG21)</f>
        <v>0</v>
      </c>
      <c r="CH20" s="107">
        <f t="shared" ref="CH20" si="484">SUM(CH25,CH21)</f>
        <v>0</v>
      </c>
      <c r="CI20" s="107">
        <f t="shared" ref="CI20" si="485">SUM(CI25,CI21)</f>
        <v>0</v>
      </c>
      <c r="CJ20" s="107">
        <f t="shared" ref="CJ20" si="486">SUM(CJ25,CJ21)</f>
        <v>0</v>
      </c>
      <c r="CK20" s="107">
        <f t="shared" ref="CK20" si="487">SUM(CK25,CK21)</f>
        <v>0</v>
      </c>
      <c r="CL20" s="100">
        <f t="shared" si="45"/>
        <v>0</v>
      </c>
      <c r="CM20" s="100">
        <f t="shared" si="46"/>
        <v>0</v>
      </c>
      <c r="CN20" s="107">
        <f t="shared" si="482"/>
        <v>0</v>
      </c>
      <c r="CO20" s="107">
        <f t="shared" si="482"/>
        <v>0</v>
      </c>
      <c r="CP20" s="107">
        <f t="shared" si="482"/>
        <v>0</v>
      </c>
      <c r="CQ20" s="107">
        <f t="shared" si="482"/>
        <v>0</v>
      </c>
      <c r="CR20" s="107">
        <f>SUM(CR25,CR21)</f>
        <v>0</v>
      </c>
      <c r="CS20" s="107">
        <f t="shared" ref="CS20" si="488">SUM(CS25,CS21)</f>
        <v>0</v>
      </c>
      <c r="CT20" s="107">
        <f t="shared" ref="CT20" si="489">SUM(CT25,CT21)</f>
        <v>0</v>
      </c>
      <c r="CU20" s="107">
        <f t="shared" ref="CU20" si="490">SUM(CU25,CU21)</f>
        <v>0</v>
      </c>
      <c r="CV20" s="107">
        <f t="shared" ref="CV20" si="491">SUM(CV25,CV21)</f>
        <v>0</v>
      </c>
      <c r="CW20" s="107">
        <f t="shared" ref="CW20" si="492">SUM(CW25,CW21)</f>
        <v>0</v>
      </c>
      <c r="CX20" s="100">
        <f t="shared" si="52"/>
        <v>0</v>
      </c>
      <c r="CY20" s="100">
        <f t="shared" si="53"/>
        <v>0</v>
      </c>
      <c r="CZ20" s="107">
        <f t="shared" si="482"/>
        <v>0</v>
      </c>
      <c r="DA20" s="107">
        <f t="shared" si="482"/>
        <v>0</v>
      </c>
      <c r="DB20" s="107">
        <f t="shared" si="482"/>
        <v>0</v>
      </c>
      <c r="DC20" s="107">
        <f t="shared" si="482"/>
        <v>0</v>
      </c>
      <c r="DD20" s="107">
        <f>SUM(DD25,DD21)</f>
        <v>0</v>
      </c>
      <c r="DE20" s="107">
        <f t="shared" ref="DE20" si="493">SUM(DE25,DE21)</f>
        <v>0</v>
      </c>
      <c r="DF20" s="107">
        <f t="shared" ref="DF20" si="494">SUM(DF25,DF21)</f>
        <v>0</v>
      </c>
      <c r="DG20" s="107">
        <f t="shared" ref="DG20" si="495">SUM(DG25,DG21)</f>
        <v>0</v>
      </c>
      <c r="DH20" s="107">
        <f t="shared" ref="DH20" si="496">SUM(DH25,DH21)</f>
        <v>0</v>
      </c>
      <c r="DI20" s="107">
        <f t="shared" ref="DI20" si="497">SUM(DI25,DI21)</f>
        <v>0</v>
      </c>
      <c r="DJ20" s="100">
        <f t="shared" si="59"/>
        <v>0</v>
      </c>
      <c r="DK20" s="100">
        <f t="shared" si="60"/>
        <v>0</v>
      </c>
      <c r="DL20" s="107">
        <f t="shared" si="482"/>
        <v>0</v>
      </c>
      <c r="DM20" s="107">
        <f t="shared" si="482"/>
        <v>0</v>
      </c>
      <c r="DN20" s="107">
        <f t="shared" si="482"/>
        <v>0</v>
      </c>
      <c r="DO20" s="107">
        <f t="shared" si="482"/>
        <v>0</v>
      </c>
      <c r="DP20" s="107">
        <f>SUM(DP25,DP21)</f>
        <v>0</v>
      </c>
      <c r="DQ20" s="107">
        <f t="shared" ref="DQ20" si="498">SUM(DQ25,DQ21)</f>
        <v>0</v>
      </c>
      <c r="DR20" s="107">
        <f t="shared" ref="DR20" si="499">SUM(DR25,DR21)</f>
        <v>0</v>
      </c>
      <c r="DS20" s="107">
        <f t="shared" ref="DS20" si="500">SUM(DS25,DS21)</f>
        <v>0</v>
      </c>
      <c r="DT20" s="107">
        <f t="shared" ref="DT20" si="501">SUM(DT25,DT21)</f>
        <v>0</v>
      </c>
      <c r="DU20" s="107">
        <f t="shared" ref="DU20" si="502">SUM(DU25,DU21)</f>
        <v>0</v>
      </c>
      <c r="DV20" s="100">
        <f t="shared" si="66"/>
        <v>0</v>
      </c>
      <c r="DW20" s="100">
        <f t="shared" si="67"/>
        <v>0</v>
      </c>
      <c r="DX20" s="107">
        <f t="shared" si="482"/>
        <v>3</v>
      </c>
      <c r="DY20" s="107">
        <f t="shared" si="482"/>
        <v>596687.27459999989</v>
      </c>
      <c r="DZ20" s="107">
        <f t="shared" si="482"/>
        <v>1</v>
      </c>
      <c r="EA20" s="107">
        <f t="shared" si="482"/>
        <v>198895.75819999995</v>
      </c>
      <c r="EB20" s="107">
        <f>SUM(EB25,EB21)</f>
        <v>1</v>
      </c>
      <c r="EC20" s="107">
        <f t="shared" ref="EC20" si="503">SUM(EC25,EC21)</f>
        <v>198895.76</v>
      </c>
      <c r="ED20" s="107">
        <f t="shared" ref="ED20" si="504">SUM(ED25,ED21)</f>
        <v>0</v>
      </c>
      <c r="EE20" s="107">
        <f t="shared" ref="EE20" si="505">SUM(EE25,EE21)</f>
        <v>0</v>
      </c>
      <c r="EF20" s="107">
        <f t="shared" ref="EF20" si="506">SUM(EF25,EF21)</f>
        <v>1</v>
      </c>
      <c r="EG20" s="107">
        <f t="shared" ref="EG20" si="507">SUM(EG25,EG21)</f>
        <v>198895.76</v>
      </c>
      <c r="EH20" s="100">
        <f t="shared" si="73"/>
        <v>0</v>
      </c>
      <c r="EI20" s="100">
        <f t="shared" si="74"/>
        <v>1.8000000563915819E-3</v>
      </c>
      <c r="EJ20" s="107">
        <f t="shared" ref="EJ20:GQ20" si="508">SUM(EJ21:EJ25)</f>
        <v>0</v>
      </c>
      <c r="EK20" s="107">
        <f t="shared" si="508"/>
        <v>0</v>
      </c>
      <c r="EL20" s="107">
        <f t="shared" si="508"/>
        <v>0</v>
      </c>
      <c r="EM20" s="107">
        <f t="shared" si="508"/>
        <v>0</v>
      </c>
      <c r="EN20" s="107">
        <f>SUM(EN25,EN21)</f>
        <v>0</v>
      </c>
      <c r="EO20" s="107">
        <f t="shared" ref="EO20" si="509">SUM(EO25,EO21)</f>
        <v>0</v>
      </c>
      <c r="EP20" s="107">
        <f t="shared" ref="EP20" si="510">SUM(EP25,EP21)</f>
        <v>0</v>
      </c>
      <c r="EQ20" s="107">
        <f t="shared" ref="EQ20" si="511">SUM(EQ25,EQ21)</f>
        <v>0</v>
      </c>
      <c r="ER20" s="107">
        <f t="shared" ref="ER20" si="512">SUM(ER25,ER21)</f>
        <v>0</v>
      </c>
      <c r="ES20" s="107">
        <f t="shared" ref="ES20" si="513">SUM(ES25,ES21)</f>
        <v>0</v>
      </c>
      <c r="ET20" s="100">
        <f t="shared" si="81"/>
        <v>0</v>
      </c>
      <c r="EU20" s="100">
        <f t="shared" si="82"/>
        <v>0</v>
      </c>
      <c r="EV20" s="107">
        <f t="shared" si="508"/>
        <v>0</v>
      </c>
      <c r="EW20" s="107">
        <f t="shared" si="508"/>
        <v>0</v>
      </c>
      <c r="EX20" s="107">
        <f t="shared" si="508"/>
        <v>0</v>
      </c>
      <c r="EY20" s="107">
        <f t="shared" si="508"/>
        <v>0</v>
      </c>
      <c r="EZ20" s="107">
        <f>SUM(EZ25,EZ21)</f>
        <v>0</v>
      </c>
      <c r="FA20" s="107">
        <f t="shared" ref="FA20" si="514">SUM(FA25,FA21)</f>
        <v>0</v>
      </c>
      <c r="FB20" s="107">
        <f t="shared" ref="FB20" si="515">SUM(FB25,FB21)</f>
        <v>0</v>
      </c>
      <c r="FC20" s="107">
        <f t="shared" ref="FC20" si="516">SUM(FC25,FC21)</f>
        <v>0</v>
      </c>
      <c r="FD20" s="107">
        <f t="shared" ref="FD20" si="517">SUM(FD25,FD21)</f>
        <v>0</v>
      </c>
      <c r="FE20" s="107">
        <f t="shared" ref="FE20" si="518">SUM(FE25,FE21)</f>
        <v>0</v>
      </c>
      <c r="FF20" s="100">
        <f t="shared" si="88"/>
        <v>0</v>
      </c>
      <c r="FG20" s="100">
        <f t="shared" si="89"/>
        <v>0</v>
      </c>
      <c r="FH20" s="107">
        <f t="shared" si="508"/>
        <v>0</v>
      </c>
      <c r="FI20" s="107">
        <f t="shared" si="508"/>
        <v>0</v>
      </c>
      <c r="FJ20" s="107">
        <f t="shared" si="508"/>
        <v>0</v>
      </c>
      <c r="FK20" s="107">
        <f t="shared" si="508"/>
        <v>0</v>
      </c>
      <c r="FL20" s="107">
        <f>SUM(FL25,FL21)</f>
        <v>0</v>
      </c>
      <c r="FM20" s="107">
        <f t="shared" ref="FM20" si="519">SUM(FM25,FM21)</f>
        <v>0</v>
      </c>
      <c r="FN20" s="107">
        <f t="shared" ref="FN20" si="520">SUM(FN25,FN21)</f>
        <v>0</v>
      </c>
      <c r="FO20" s="107">
        <f t="shared" ref="FO20" si="521">SUM(FO25,FO21)</f>
        <v>0</v>
      </c>
      <c r="FP20" s="107">
        <f t="shared" ref="FP20" si="522">SUM(FP25,FP21)</f>
        <v>0</v>
      </c>
      <c r="FQ20" s="107">
        <f t="shared" ref="FQ20" si="523">SUM(FQ25,FQ21)</f>
        <v>0</v>
      </c>
      <c r="FR20" s="100">
        <f t="shared" si="95"/>
        <v>0</v>
      </c>
      <c r="FS20" s="100">
        <f t="shared" si="96"/>
        <v>0</v>
      </c>
      <c r="FT20" s="107">
        <f t="shared" si="508"/>
        <v>0</v>
      </c>
      <c r="FU20" s="107">
        <f t="shared" si="508"/>
        <v>0</v>
      </c>
      <c r="FV20" s="107">
        <f t="shared" si="508"/>
        <v>0</v>
      </c>
      <c r="FW20" s="107">
        <f t="shared" si="508"/>
        <v>0</v>
      </c>
      <c r="FX20" s="107">
        <f>SUM(FX25,FX21)</f>
        <v>0</v>
      </c>
      <c r="FY20" s="107">
        <f t="shared" ref="FY20" si="524">SUM(FY25,FY21)</f>
        <v>0</v>
      </c>
      <c r="FZ20" s="107">
        <f t="shared" ref="FZ20" si="525">SUM(FZ25,FZ21)</f>
        <v>0</v>
      </c>
      <c r="GA20" s="107">
        <f t="shared" ref="GA20" si="526">SUM(GA25,GA21)</f>
        <v>0</v>
      </c>
      <c r="GB20" s="107">
        <f t="shared" ref="GB20" si="527">SUM(GB25,GB21)</f>
        <v>0</v>
      </c>
      <c r="GC20" s="107">
        <f t="shared" ref="GC20" si="528">SUM(GC25,GC21)</f>
        <v>0</v>
      </c>
      <c r="GD20" s="100">
        <f t="shared" si="102"/>
        <v>0</v>
      </c>
      <c r="GE20" s="100">
        <f t="shared" si="103"/>
        <v>0</v>
      </c>
      <c r="GF20" s="107">
        <f>SUM(GF21,GF25)</f>
        <v>41</v>
      </c>
      <c r="GG20" s="107">
        <f t="shared" ref="GG20:GO20" si="529">SUM(GG21,GG25)</f>
        <v>6149518.7542000003</v>
      </c>
      <c r="GH20" s="130">
        <f t="shared" ref="GH20:GH21" si="530">SUM(GF20/12*$A$2)</f>
        <v>13.666666666666666</v>
      </c>
      <c r="GI20" s="180">
        <f t="shared" ref="GI20:GI21" si="531">SUM(GG20/12*$A$2)</f>
        <v>2049839.5847333334</v>
      </c>
      <c r="GJ20" s="107">
        <f t="shared" si="529"/>
        <v>19</v>
      </c>
      <c r="GK20" s="107">
        <f t="shared" si="529"/>
        <v>2910096.1900000004</v>
      </c>
      <c r="GL20" s="107">
        <f t="shared" si="529"/>
        <v>0</v>
      </c>
      <c r="GM20" s="107">
        <f t="shared" si="529"/>
        <v>0</v>
      </c>
      <c r="GN20" s="107">
        <f t="shared" si="529"/>
        <v>19</v>
      </c>
      <c r="GO20" s="107">
        <f t="shared" si="529"/>
        <v>2910096.1900000004</v>
      </c>
      <c r="GP20" s="107">
        <f t="shared" si="508"/>
        <v>5.3333333333333339</v>
      </c>
      <c r="GQ20" s="107">
        <f t="shared" si="508"/>
        <v>860256.60526666697</v>
      </c>
      <c r="GR20" s="143"/>
      <c r="GS20" s="78"/>
      <c r="GT20" s="166"/>
      <c r="GU20" s="166"/>
    </row>
    <row r="21" spans="1:204" x14ac:dyDescent="0.2">
      <c r="A21" s="23">
        <v>1</v>
      </c>
      <c r="B21" s="102"/>
      <c r="C21" s="108"/>
      <c r="D21" s="109"/>
      <c r="E21" s="124" t="s">
        <v>24</v>
      </c>
      <c r="F21" s="126">
        <v>3</v>
      </c>
      <c r="G21" s="127">
        <v>132055.51380000002</v>
      </c>
      <c r="H21" s="107">
        <f>VLOOKUP($E21,'ВМП план'!$B$8:$AN$43,8,0)</f>
        <v>0</v>
      </c>
      <c r="I21" s="107">
        <f>VLOOKUP($E21,'ВМП план'!$B$8:$AN$43,9,0)</f>
        <v>0</v>
      </c>
      <c r="J21" s="107">
        <f t="shared" ref="J21" si="532">SUM(H21/12*$A$2)</f>
        <v>0</v>
      </c>
      <c r="K21" s="107">
        <f t="shared" ref="K21" si="533">SUM(I21/12*$A$2)</f>
        <v>0</v>
      </c>
      <c r="L21" s="107">
        <f t="shared" ref="L21:N21" si="534">SUM(L22:L24)</f>
        <v>0</v>
      </c>
      <c r="M21" s="107">
        <f t="shared" si="534"/>
        <v>0</v>
      </c>
      <c r="N21" s="107">
        <f t="shared" si="534"/>
        <v>0</v>
      </c>
      <c r="O21" s="107">
        <f>SUM(O22:O24)</f>
        <v>0</v>
      </c>
      <c r="P21" s="107">
        <f t="shared" ref="P21" si="535">SUM(P22:P24)</f>
        <v>0</v>
      </c>
      <c r="Q21" s="107">
        <f t="shared" ref="Q21" si="536">SUM(Q22:Q24)</f>
        <v>0</v>
      </c>
      <c r="R21" s="123">
        <f t="shared" si="180"/>
        <v>0</v>
      </c>
      <c r="S21" s="123">
        <f t="shared" si="181"/>
        <v>0</v>
      </c>
      <c r="T21" s="107">
        <f>VLOOKUP($E21,'ВМП план'!$B$8:$AN$43,10,0)</f>
        <v>0</v>
      </c>
      <c r="U21" s="107">
        <f>VLOOKUP($E21,'ВМП план'!$B$8:$AN$43,11,0)</f>
        <v>0</v>
      </c>
      <c r="V21" s="107">
        <f t="shared" si="282"/>
        <v>0</v>
      </c>
      <c r="W21" s="107">
        <f t="shared" si="283"/>
        <v>0</v>
      </c>
      <c r="X21" s="107">
        <f t="shared" ref="X21" si="537">SUM(X22:X24)</f>
        <v>0</v>
      </c>
      <c r="Y21" s="107">
        <f t="shared" ref="Y21" si="538">SUM(Y22:Y24)</f>
        <v>0</v>
      </c>
      <c r="Z21" s="107">
        <f t="shared" ref="Z21" si="539">SUM(Z22:Z24)</f>
        <v>0</v>
      </c>
      <c r="AA21" s="107">
        <f>SUM(AA22:AA24)</f>
        <v>0</v>
      </c>
      <c r="AB21" s="107">
        <f t="shared" ref="AB21" si="540">SUM(AB22:AB24)</f>
        <v>0</v>
      </c>
      <c r="AC21" s="107">
        <f t="shared" ref="AC21" si="541">SUM(AC22:AC24)</f>
        <v>0</v>
      </c>
      <c r="AD21" s="123">
        <f t="shared" si="9"/>
        <v>0</v>
      </c>
      <c r="AE21" s="123">
        <f t="shared" si="10"/>
        <v>0</v>
      </c>
      <c r="AF21" s="107">
        <f>VLOOKUP($E21,'ВМП план'!$B$8:$AL$43,12,0)</f>
        <v>30</v>
      </c>
      <c r="AG21" s="107">
        <f>VLOOKUP($E21,'ВМП план'!$B$8:$AL$43,13,0)</f>
        <v>3961665.4140000003</v>
      </c>
      <c r="AH21" s="107">
        <f t="shared" si="289"/>
        <v>10</v>
      </c>
      <c r="AI21" s="107">
        <f t="shared" si="290"/>
        <v>1320555.138</v>
      </c>
      <c r="AJ21" s="107">
        <f t="shared" ref="AJ21" si="542">SUM(AJ22:AJ24)</f>
        <v>13</v>
      </c>
      <c r="AK21" s="107">
        <f t="shared" ref="AK21" si="543">SUM(AK22:AK24)</f>
        <v>1716721.6300000001</v>
      </c>
      <c r="AL21" s="107">
        <f t="shared" ref="AL21" si="544">SUM(AL22:AL24)</f>
        <v>0</v>
      </c>
      <c r="AM21" s="107">
        <f>SUM(AM22:AM24)</f>
        <v>0</v>
      </c>
      <c r="AN21" s="107">
        <f t="shared" ref="AN21" si="545">SUM(AN22:AN24)</f>
        <v>13</v>
      </c>
      <c r="AO21" s="107">
        <f t="shared" ref="AO21" si="546">SUM(AO22:AO24)</f>
        <v>1716721.6300000001</v>
      </c>
      <c r="AP21" s="123">
        <f t="shared" si="16"/>
        <v>3</v>
      </c>
      <c r="AQ21" s="123">
        <f t="shared" si="17"/>
        <v>396166.49200000009</v>
      </c>
      <c r="AR21" s="107"/>
      <c r="AS21" s="107"/>
      <c r="AT21" s="107">
        <f t="shared" si="296"/>
        <v>0</v>
      </c>
      <c r="AU21" s="107">
        <f t="shared" si="297"/>
        <v>0</v>
      </c>
      <c r="AV21" s="107">
        <f t="shared" ref="AV21" si="547">SUM(AV22:AV24)</f>
        <v>0</v>
      </c>
      <c r="AW21" s="107">
        <f t="shared" ref="AW21" si="548">SUM(AW22:AW24)</f>
        <v>0</v>
      </c>
      <c r="AX21" s="107">
        <f t="shared" ref="AX21" si="549">SUM(AX22:AX24)</f>
        <v>0</v>
      </c>
      <c r="AY21" s="107">
        <f>SUM(AY22:AY24)</f>
        <v>0</v>
      </c>
      <c r="AZ21" s="107">
        <f t="shared" ref="AZ21" si="550">SUM(AZ22:AZ24)</f>
        <v>0</v>
      </c>
      <c r="BA21" s="107">
        <f t="shared" ref="BA21" si="551">SUM(BA22:BA24)</f>
        <v>0</v>
      </c>
      <c r="BB21" s="123">
        <f t="shared" si="23"/>
        <v>0</v>
      </c>
      <c r="BC21" s="123">
        <f t="shared" si="24"/>
        <v>0</v>
      </c>
      <c r="BD21" s="107"/>
      <c r="BE21" s="107">
        <v>0</v>
      </c>
      <c r="BF21" s="107">
        <f t="shared" si="303"/>
        <v>0</v>
      </c>
      <c r="BG21" s="107">
        <f t="shared" si="304"/>
        <v>0</v>
      </c>
      <c r="BH21" s="107">
        <f t="shared" ref="BH21" si="552">SUM(BH22:BH24)</f>
        <v>0</v>
      </c>
      <c r="BI21" s="107">
        <f t="shared" ref="BI21" si="553">SUM(BI22:BI24)</f>
        <v>0</v>
      </c>
      <c r="BJ21" s="107">
        <f t="shared" ref="BJ21" si="554">SUM(BJ22:BJ24)</f>
        <v>0</v>
      </c>
      <c r="BK21" s="107">
        <f>SUM(BK22:BK24)</f>
        <v>0</v>
      </c>
      <c r="BL21" s="107">
        <f t="shared" ref="BL21" si="555">SUM(BL22:BL24)</f>
        <v>0</v>
      </c>
      <c r="BM21" s="107">
        <f t="shared" ref="BM21" si="556">SUM(BM22:BM24)</f>
        <v>0</v>
      </c>
      <c r="BN21" s="123">
        <f t="shared" si="30"/>
        <v>0</v>
      </c>
      <c r="BO21" s="123">
        <f t="shared" si="31"/>
        <v>0</v>
      </c>
      <c r="BP21" s="107"/>
      <c r="BQ21" s="107"/>
      <c r="BR21" s="107">
        <f t="shared" si="310"/>
        <v>0</v>
      </c>
      <c r="BS21" s="107">
        <f t="shared" si="311"/>
        <v>0</v>
      </c>
      <c r="BT21" s="107">
        <f t="shared" ref="BT21" si="557">SUM(BT22:BT24)</f>
        <v>0</v>
      </c>
      <c r="BU21" s="107">
        <f t="shared" ref="BU21" si="558">SUM(BU22:BU24)</f>
        <v>0</v>
      </c>
      <c r="BV21" s="107">
        <f t="shared" ref="BV21" si="559">SUM(BV22:BV24)</f>
        <v>0</v>
      </c>
      <c r="BW21" s="107">
        <f>SUM(BW22:BW24)</f>
        <v>0</v>
      </c>
      <c r="BX21" s="107">
        <f t="shared" ref="BX21" si="560">SUM(BX22:BX24)</f>
        <v>0</v>
      </c>
      <c r="BY21" s="107">
        <f t="shared" ref="BY21" si="561">SUM(BY22:BY24)</f>
        <v>0</v>
      </c>
      <c r="BZ21" s="123">
        <f t="shared" si="37"/>
        <v>0</v>
      </c>
      <c r="CA21" s="123">
        <f t="shared" si="38"/>
        <v>0</v>
      </c>
      <c r="CB21" s="107"/>
      <c r="CC21" s="107"/>
      <c r="CD21" s="107">
        <f t="shared" si="317"/>
        <v>0</v>
      </c>
      <c r="CE21" s="107">
        <f t="shared" si="318"/>
        <v>0</v>
      </c>
      <c r="CF21" s="107">
        <f t="shared" ref="CF21" si="562">SUM(CF22:CF24)</f>
        <v>0</v>
      </c>
      <c r="CG21" s="107">
        <f t="shared" ref="CG21" si="563">SUM(CG22:CG24)</f>
        <v>0</v>
      </c>
      <c r="CH21" s="107">
        <f t="shared" ref="CH21" si="564">SUM(CH22:CH24)</f>
        <v>0</v>
      </c>
      <c r="CI21" s="107">
        <f>SUM(CI22:CI24)</f>
        <v>0</v>
      </c>
      <c r="CJ21" s="107">
        <f t="shared" ref="CJ21" si="565">SUM(CJ22:CJ24)</f>
        <v>0</v>
      </c>
      <c r="CK21" s="107">
        <f t="shared" ref="CK21" si="566">SUM(CK22:CK24)</f>
        <v>0</v>
      </c>
      <c r="CL21" s="123">
        <f t="shared" si="45"/>
        <v>0</v>
      </c>
      <c r="CM21" s="123">
        <f t="shared" si="46"/>
        <v>0</v>
      </c>
      <c r="CN21" s="107"/>
      <c r="CO21" s="107"/>
      <c r="CP21" s="107">
        <f t="shared" si="324"/>
        <v>0</v>
      </c>
      <c r="CQ21" s="107">
        <f t="shared" si="325"/>
        <v>0</v>
      </c>
      <c r="CR21" s="107">
        <f t="shared" ref="CR21" si="567">SUM(CR22:CR24)</f>
        <v>0</v>
      </c>
      <c r="CS21" s="107">
        <f t="shared" ref="CS21" si="568">SUM(CS22:CS24)</f>
        <v>0</v>
      </c>
      <c r="CT21" s="107">
        <f t="shared" ref="CT21" si="569">SUM(CT22:CT24)</f>
        <v>0</v>
      </c>
      <c r="CU21" s="107">
        <f>SUM(CU22:CU24)</f>
        <v>0</v>
      </c>
      <c r="CV21" s="107">
        <f t="shared" ref="CV21" si="570">SUM(CV22:CV24)</f>
        <v>0</v>
      </c>
      <c r="CW21" s="107">
        <f t="shared" ref="CW21" si="571">SUM(CW22:CW24)</f>
        <v>0</v>
      </c>
      <c r="CX21" s="123">
        <f t="shared" si="52"/>
        <v>0</v>
      </c>
      <c r="CY21" s="123">
        <f t="shared" si="53"/>
        <v>0</v>
      </c>
      <c r="CZ21" s="107"/>
      <c r="DA21" s="107"/>
      <c r="DB21" s="107">
        <f t="shared" si="331"/>
        <v>0</v>
      </c>
      <c r="DC21" s="107">
        <f t="shared" si="332"/>
        <v>0</v>
      </c>
      <c r="DD21" s="107">
        <f t="shared" ref="DD21" si="572">SUM(DD22:DD24)</f>
        <v>0</v>
      </c>
      <c r="DE21" s="107">
        <f t="shared" ref="DE21" si="573">SUM(DE22:DE24)</f>
        <v>0</v>
      </c>
      <c r="DF21" s="107">
        <f t="shared" ref="DF21" si="574">SUM(DF22:DF24)</f>
        <v>0</v>
      </c>
      <c r="DG21" s="107">
        <f>SUM(DG22:DG24)</f>
        <v>0</v>
      </c>
      <c r="DH21" s="107">
        <f t="shared" ref="DH21" si="575">SUM(DH22:DH24)</f>
        <v>0</v>
      </c>
      <c r="DI21" s="107">
        <f t="shared" ref="DI21" si="576">SUM(DI22:DI24)</f>
        <v>0</v>
      </c>
      <c r="DJ21" s="123">
        <f t="shared" si="59"/>
        <v>0</v>
      </c>
      <c r="DK21" s="123">
        <f t="shared" si="60"/>
        <v>0</v>
      </c>
      <c r="DL21" s="107"/>
      <c r="DM21" s="107"/>
      <c r="DN21" s="107">
        <f t="shared" si="338"/>
        <v>0</v>
      </c>
      <c r="DO21" s="107">
        <f t="shared" si="339"/>
        <v>0</v>
      </c>
      <c r="DP21" s="107">
        <f t="shared" ref="DP21" si="577">SUM(DP22:DP24)</f>
        <v>0</v>
      </c>
      <c r="DQ21" s="107">
        <f t="shared" ref="DQ21" si="578">SUM(DQ22:DQ24)</f>
        <v>0</v>
      </c>
      <c r="DR21" s="107">
        <f t="shared" ref="DR21" si="579">SUM(DR22:DR24)</f>
        <v>0</v>
      </c>
      <c r="DS21" s="107">
        <f>SUM(DS22:DS24)</f>
        <v>0</v>
      </c>
      <c r="DT21" s="107">
        <f t="shared" ref="DT21" si="580">SUM(DT22:DT24)</f>
        <v>0</v>
      </c>
      <c r="DU21" s="107">
        <f t="shared" ref="DU21" si="581">SUM(DU22:DU24)</f>
        <v>0</v>
      </c>
      <c r="DV21" s="123">
        <f t="shared" si="66"/>
        <v>0</v>
      </c>
      <c r="DW21" s="123">
        <f t="shared" si="67"/>
        <v>0</v>
      </c>
      <c r="DX21" s="107"/>
      <c r="DY21" s="107">
        <v>0</v>
      </c>
      <c r="DZ21" s="107">
        <f t="shared" si="345"/>
        <v>0</v>
      </c>
      <c r="EA21" s="107">
        <f t="shared" si="346"/>
        <v>0</v>
      </c>
      <c r="EB21" s="107">
        <f t="shared" ref="EB21" si="582">SUM(EB22:EB24)</f>
        <v>0</v>
      </c>
      <c r="EC21" s="107">
        <f t="shared" ref="EC21" si="583">SUM(EC22:EC24)</f>
        <v>0</v>
      </c>
      <c r="ED21" s="107">
        <f t="shared" ref="ED21" si="584">SUM(ED22:ED24)</f>
        <v>0</v>
      </c>
      <c r="EE21" s="107">
        <f>SUM(EE22:EE24)</f>
        <v>0</v>
      </c>
      <c r="EF21" s="107">
        <f t="shared" ref="EF21" si="585">SUM(EF22:EF24)</f>
        <v>0</v>
      </c>
      <c r="EG21" s="107">
        <f t="shared" ref="EG21" si="586">SUM(EG22:EG24)</f>
        <v>0</v>
      </c>
      <c r="EH21" s="123">
        <f t="shared" si="73"/>
        <v>0</v>
      </c>
      <c r="EI21" s="123">
        <f t="shared" si="74"/>
        <v>0</v>
      </c>
      <c r="EJ21" s="107"/>
      <c r="EK21" s="107">
        <v>0</v>
      </c>
      <c r="EL21" s="107">
        <f t="shared" si="352"/>
        <v>0</v>
      </c>
      <c r="EM21" s="107">
        <f t="shared" si="353"/>
        <v>0</v>
      </c>
      <c r="EN21" s="107">
        <f t="shared" ref="EN21" si="587">SUM(EN22:EN24)</f>
        <v>0</v>
      </c>
      <c r="EO21" s="107">
        <f t="shared" ref="EO21" si="588">SUM(EO22:EO24)</f>
        <v>0</v>
      </c>
      <c r="EP21" s="107">
        <f t="shared" ref="EP21" si="589">SUM(EP22:EP24)</f>
        <v>0</v>
      </c>
      <c r="EQ21" s="107">
        <f>SUM(EQ22:EQ24)</f>
        <v>0</v>
      </c>
      <c r="ER21" s="107">
        <f t="shared" ref="ER21" si="590">SUM(ER22:ER24)</f>
        <v>0</v>
      </c>
      <c r="ES21" s="107">
        <f t="shared" ref="ES21" si="591">SUM(ES22:ES24)</f>
        <v>0</v>
      </c>
      <c r="ET21" s="123">
        <f t="shared" si="81"/>
        <v>0</v>
      </c>
      <c r="EU21" s="123">
        <f t="shared" si="82"/>
        <v>0</v>
      </c>
      <c r="EV21" s="107"/>
      <c r="EW21" s="107"/>
      <c r="EX21" s="107">
        <f t="shared" si="359"/>
        <v>0</v>
      </c>
      <c r="EY21" s="107">
        <f t="shared" si="360"/>
        <v>0</v>
      </c>
      <c r="EZ21" s="107">
        <f t="shared" ref="EZ21" si="592">SUM(EZ22:EZ24)</f>
        <v>0</v>
      </c>
      <c r="FA21" s="107">
        <f t="shared" ref="FA21" si="593">SUM(FA22:FA24)</f>
        <v>0</v>
      </c>
      <c r="FB21" s="107">
        <f t="shared" ref="FB21" si="594">SUM(FB22:FB24)</f>
        <v>0</v>
      </c>
      <c r="FC21" s="107">
        <f>SUM(FC22:FC24)</f>
        <v>0</v>
      </c>
      <c r="FD21" s="107">
        <f t="shared" ref="FD21" si="595">SUM(FD22:FD24)</f>
        <v>0</v>
      </c>
      <c r="FE21" s="107">
        <f t="shared" ref="FE21" si="596">SUM(FE22:FE24)</f>
        <v>0</v>
      </c>
      <c r="FF21" s="123">
        <f t="shared" si="88"/>
        <v>0</v>
      </c>
      <c r="FG21" s="123">
        <f t="shared" si="89"/>
        <v>0</v>
      </c>
      <c r="FH21" s="107"/>
      <c r="FI21" s="107"/>
      <c r="FJ21" s="107">
        <f t="shared" si="366"/>
        <v>0</v>
      </c>
      <c r="FK21" s="107">
        <f t="shared" si="367"/>
        <v>0</v>
      </c>
      <c r="FL21" s="107">
        <f t="shared" ref="FL21" si="597">SUM(FL22:FL24)</f>
        <v>0</v>
      </c>
      <c r="FM21" s="107">
        <f t="shared" ref="FM21" si="598">SUM(FM22:FM24)</f>
        <v>0</v>
      </c>
      <c r="FN21" s="107">
        <f t="shared" ref="FN21" si="599">SUM(FN22:FN24)</f>
        <v>0</v>
      </c>
      <c r="FO21" s="107">
        <f>SUM(FO22:FO24)</f>
        <v>0</v>
      </c>
      <c r="FP21" s="107">
        <f t="shared" ref="FP21" si="600">SUM(FP22:FP24)</f>
        <v>0</v>
      </c>
      <c r="FQ21" s="107">
        <f t="shared" ref="FQ21" si="601">SUM(FQ22:FQ24)</f>
        <v>0</v>
      </c>
      <c r="FR21" s="123">
        <f t="shared" si="95"/>
        <v>0</v>
      </c>
      <c r="FS21" s="123">
        <f t="shared" si="96"/>
        <v>0</v>
      </c>
      <c r="FT21" s="107"/>
      <c r="FU21" s="107"/>
      <c r="FV21" s="107">
        <f t="shared" si="373"/>
        <v>0</v>
      </c>
      <c r="FW21" s="107">
        <f t="shared" si="374"/>
        <v>0</v>
      </c>
      <c r="FX21" s="107">
        <f t="shared" ref="FX21" si="602">SUM(FX22:FX24)</f>
        <v>0</v>
      </c>
      <c r="FY21" s="107">
        <f t="shared" ref="FY21" si="603">SUM(FY22:FY24)</f>
        <v>0</v>
      </c>
      <c r="FZ21" s="107">
        <f t="shared" ref="FZ21" si="604">SUM(FZ22:FZ24)</f>
        <v>0</v>
      </c>
      <c r="GA21" s="107">
        <f>SUM(GA22:GA24)</f>
        <v>0</v>
      </c>
      <c r="GB21" s="107">
        <f t="shared" ref="GB21" si="605">SUM(GB22:GB24)</f>
        <v>0</v>
      </c>
      <c r="GC21" s="107">
        <f t="shared" ref="GC21" si="606">SUM(GC22:GC24)</f>
        <v>0</v>
      </c>
      <c r="GD21" s="123">
        <f t="shared" si="102"/>
        <v>0</v>
      </c>
      <c r="GE21" s="123">
        <f t="shared" si="103"/>
        <v>0</v>
      </c>
      <c r="GF21" s="107">
        <f t="shared" ref="GF21:GG25" si="607">H21+T21+AF21+AR21+BD21+BP21+CB21+CN21+CZ21+DL21+DX21+EJ21+EV21+FH21+FT21</f>
        <v>30</v>
      </c>
      <c r="GG21" s="107">
        <f t="shared" si="607"/>
        <v>3961665.4140000003</v>
      </c>
      <c r="GH21" s="130">
        <f t="shared" si="530"/>
        <v>10</v>
      </c>
      <c r="GI21" s="180">
        <f t="shared" si="531"/>
        <v>1320555.138</v>
      </c>
      <c r="GJ21" s="107">
        <f t="shared" ref="GJ21" si="608">SUM(GJ22:GJ24)</f>
        <v>13</v>
      </c>
      <c r="GK21" s="107">
        <f t="shared" ref="GK21" si="609">SUM(GK22:GK24)</f>
        <v>1716721.6300000001</v>
      </c>
      <c r="GL21" s="107">
        <f t="shared" ref="GL21" si="610">SUM(GL22:GL24)</f>
        <v>0</v>
      </c>
      <c r="GM21" s="107">
        <f>SUM(GM22:GM24)</f>
        <v>0</v>
      </c>
      <c r="GN21" s="107">
        <f t="shared" ref="GN21" si="611">SUM(GN22:GN24)</f>
        <v>13</v>
      </c>
      <c r="GO21" s="107">
        <f t="shared" ref="GO21" si="612">SUM(GO22:GO24)</f>
        <v>1716721.6300000001</v>
      </c>
      <c r="GP21" s="107">
        <f t="shared" ref="GP21:GP25" si="613">SUM(GJ21-GH21)</f>
        <v>3</v>
      </c>
      <c r="GQ21" s="107">
        <f t="shared" ref="GQ21:GQ25" si="614">SUM(GK21-GI21)</f>
        <v>396166.49200000009</v>
      </c>
      <c r="GR21" s="143"/>
      <c r="GS21" s="78"/>
      <c r="GT21" s="166">
        <v>132055.51380000002</v>
      </c>
      <c r="GU21" s="166">
        <f t="shared" si="183"/>
        <v>132055.51</v>
      </c>
      <c r="GV21" s="90">
        <f t="shared" ref="GV21:GV23" si="615">SUM(GT21-GU21)</f>
        <v>3.8000000058673322E-3</v>
      </c>
    </row>
    <row r="22" spans="1:204" ht="42.75" customHeight="1" x14ac:dyDescent="0.2">
      <c r="A22" s="23">
        <v>1</v>
      </c>
      <c r="B22" s="78" t="s">
        <v>267</v>
      </c>
      <c r="C22" s="163" t="s">
        <v>268</v>
      </c>
      <c r="D22" s="164">
        <v>523</v>
      </c>
      <c r="E22" s="165" t="s">
        <v>269</v>
      </c>
      <c r="F22" s="86">
        <v>3</v>
      </c>
      <c r="G22" s="98">
        <v>132055.51380000002</v>
      </c>
      <c r="H22" s="99"/>
      <c r="I22" s="99"/>
      <c r="J22" s="99"/>
      <c r="K22" s="99"/>
      <c r="L22" s="99">
        <f>VLOOKUP($D22,'факт '!$D$7:$AQ$94,3,0)</f>
        <v>0</v>
      </c>
      <c r="M22" s="99">
        <f>VLOOKUP($D22,'факт '!$D$7:$AQ$94,4,0)</f>
        <v>0</v>
      </c>
      <c r="N22" s="99"/>
      <c r="O22" s="99"/>
      <c r="P22" s="99">
        <f t="shared" ref="P22:P23" si="616">SUM(L22+N22)</f>
        <v>0</v>
      </c>
      <c r="Q22" s="99">
        <f t="shared" ref="Q22:Q23" si="617">SUM(M22+O22)</f>
        <v>0</v>
      </c>
      <c r="R22" s="100">
        <f t="shared" ref="R22:R23" si="618">SUM(L22-J22)</f>
        <v>0</v>
      </c>
      <c r="S22" s="100">
        <f t="shared" ref="S22:S23" si="619">SUM(M22-K22)</f>
        <v>0</v>
      </c>
      <c r="T22" s="99"/>
      <c r="U22" s="99"/>
      <c r="V22" s="99"/>
      <c r="W22" s="99"/>
      <c r="X22" s="99">
        <f>VLOOKUP($D22,'факт '!$D$7:$AQ$94,7,0)</f>
        <v>0</v>
      </c>
      <c r="Y22" s="99">
        <f>VLOOKUP($D22,'факт '!$D$7:$AQ$94,8,0)</f>
        <v>0</v>
      </c>
      <c r="Z22" s="99">
        <f>VLOOKUP($D22,'факт '!$D$7:$AQ$94,9,0)</f>
        <v>0</v>
      </c>
      <c r="AA22" s="99">
        <f>VLOOKUP($D22,'факт '!$D$7:$AQ$94,10,0)</f>
        <v>0</v>
      </c>
      <c r="AB22" s="99">
        <f t="shared" ref="AB22:AB23" si="620">SUM(X22+Z22)</f>
        <v>0</v>
      </c>
      <c r="AC22" s="99">
        <f t="shared" ref="AC22:AC23" si="621">SUM(Y22+AA22)</f>
        <v>0</v>
      </c>
      <c r="AD22" s="100">
        <f t="shared" ref="AD22:AD23" si="622">SUM(X22-V22)</f>
        <v>0</v>
      </c>
      <c r="AE22" s="100">
        <f t="shared" ref="AE22:AE23" si="623">SUM(Y22-W22)</f>
        <v>0</v>
      </c>
      <c r="AF22" s="99"/>
      <c r="AG22" s="99"/>
      <c r="AH22" s="99"/>
      <c r="AI22" s="99"/>
      <c r="AJ22" s="99">
        <f>VLOOKUP($D22,'факт '!$D$7:$AQ$94,5,0)</f>
        <v>12</v>
      </c>
      <c r="AK22" s="99">
        <f>VLOOKUP($D22,'факт '!$D$7:$AQ$94,6,0)</f>
        <v>1584666.12</v>
      </c>
      <c r="AL22" s="99"/>
      <c r="AM22" s="99"/>
      <c r="AN22" s="99">
        <f t="shared" ref="AN22:AN23" si="624">SUM(AJ22+AL22)</f>
        <v>12</v>
      </c>
      <c r="AO22" s="99">
        <f t="shared" ref="AO22:AO23" si="625">SUM(AK22+AM22)</f>
        <v>1584666.12</v>
      </c>
      <c r="AP22" s="100">
        <f t="shared" ref="AP22:AP23" si="626">SUM(AJ22-AH22)</f>
        <v>12</v>
      </c>
      <c r="AQ22" s="100">
        <f t="shared" ref="AQ22:AQ23" si="627">SUM(AK22-AI22)</f>
        <v>1584666.12</v>
      </c>
      <c r="AR22" s="99"/>
      <c r="AS22" s="99"/>
      <c r="AT22" s="99"/>
      <c r="AU22" s="99"/>
      <c r="AV22" s="99">
        <f>VLOOKUP($D22,'факт '!$D$7:$AQ$94,11,0)</f>
        <v>0</v>
      </c>
      <c r="AW22" s="99">
        <f>VLOOKUP($D22,'факт '!$D$7:$AQ$94,12,0)</f>
        <v>0</v>
      </c>
      <c r="AX22" s="99"/>
      <c r="AY22" s="99"/>
      <c r="AZ22" s="99">
        <f t="shared" ref="AZ22:AZ23" si="628">SUM(AV22+AX22)</f>
        <v>0</v>
      </c>
      <c r="BA22" s="99">
        <f t="shared" ref="BA22:BA23" si="629">SUM(AW22+AY22)</f>
        <v>0</v>
      </c>
      <c r="BB22" s="100">
        <f t="shared" ref="BB22:BB23" si="630">SUM(AV22-AT22)</f>
        <v>0</v>
      </c>
      <c r="BC22" s="100">
        <f t="shared" ref="BC22:BC23" si="631">SUM(AW22-AU22)</f>
        <v>0</v>
      </c>
      <c r="BD22" s="99"/>
      <c r="BE22" s="99"/>
      <c r="BF22" s="99"/>
      <c r="BG22" s="99"/>
      <c r="BH22" s="99">
        <f>VLOOKUP($D22,'факт '!$D$7:$AQ$94,15,0)</f>
        <v>0</v>
      </c>
      <c r="BI22" s="99">
        <f>VLOOKUP($D22,'факт '!$D$7:$AQ$94,16,0)</f>
        <v>0</v>
      </c>
      <c r="BJ22" s="99">
        <f>VLOOKUP($D22,'факт '!$D$7:$AQ$94,17,0)</f>
        <v>0</v>
      </c>
      <c r="BK22" s="99">
        <f>VLOOKUP($D22,'факт '!$D$7:$AQ$94,18,0)</f>
        <v>0</v>
      </c>
      <c r="BL22" s="99">
        <f t="shared" ref="BL22:BL23" si="632">SUM(BH22+BJ22)</f>
        <v>0</v>
      </c>
      <c r="BM22" s="99">
        <f t="shared" ref="BM22:BM23" si="633">SUM(BI22+BK22)</f>
        <v>0</v>
      </c>
      <c r="BN22" s="100">
        <f t="shared" ref="BN22:BN23" si="634">SUM(BH22-BF22)</f>
        <v>0</v>
      </c>
      <c r="BO22" s="100">
        <f t="shared" ref="BO22:BO23" si="635">SUM(BI22-BG22)</f>
        <v>0</v>
      </c>
      <c r="BP22" s="99"/>
      <c r="BQ22" s="99"/>
      <c r="BR22" s="99"/>
      <c r="BS22" s="99"/>
      <c r="BT22" s="99">
        <f>VLOOKUP($D22,'факт '!$D$7:$AQ$94,19,0)</f>
        <v>0</v>
      </c>
      <c r="BU22" s="99">
        <f>VLOOKUP($D22,'факт '!$D$7:$AQ$94,20,0)</f>
        <v>0</v>
      </c>
      <c r="BV22" s="99">
        <f>VLOOKUP($D22,'факт '!$D$7:$AQ$94,21,0)</f>
        <v>0</v>
      </c>
      <c r="BW22" s="99">
        <f>VLOOKUP($D22,'факт '!$D$7:$AQ$94,22,0)</f>
        <v>0</v>
      </c>
      <c r="BX22" s="99">
        <f t="shared" ref="BX22:BX23" si="636">SUM(BT22+BV22)</f>
        <v>0</v>
      </c>
      <c r="BY22" s="99">
        <f t="shared" ref="BY22:BY23" si="637">SUM(BU22+BW22)</f>
        <v>0</v>
      </c>
      <c r="BZ22" s="100">
        <f t="shared" ref="BZ22:BZ23" si="638">SUM(BT22-BR22)</f>
        <v>0</v>
      </c>
      <c r="CA22" s="100">
        <f t="shared" ref="CA22:CA23" si="639">SUM(BU22-BS22)</f>
        <v>0</v>
      </c>
      <c r="CB22" s="99"/>
      <c r="CC22" s="99"/>
      <c r="CD22" s="99"/>
      <c r="CE22" s="99"/>
      <c r="CF22" s="99">
        <f>VLOOKUP($D22,'факт '!$D$7:$AQ$94,23,0)</f>
        <v>0</v>
      </c>
      <c r="CG22" s="99">
        <f>VLOOKUP($D22,'факт '!$D$7:$AQ$94,24,0)</f>
        <v>0</v>
      </c>
      <c r="CH22" s="99">
        <f>VLOOKUP($D22,'факт '!$D$7:$AQ$94,25,0)</f>
        <v>0</v>
      </c>
      <c r="CI22" s="99">
        <f>VLOOKUP($D22,'факт '!$D$7:$AQ$94,26,0)</f>
        <v>0</v>
      </c>
      <c r="CJ22" s="99">
        <f t="shared" ref="CJ22:CJ23" si="640">SUM(CF22+CH22)</f>
        <v>0</v>
      </c>
      <c r="CK22" s="99">
        <f t="shared" ref="CK22:CK23" si="641">SUM(CG22+CI22)</f>
        <v>0</v>
      </c>
      <c r="CL22" s="100">
        <f t="shared" ref="CL22:CL23" si="642">SUM(CF22-CD22)</f>
        <v>0</v>
      </c>
      <c r="CM22" s="100">
        <f t="shared" ref="CM22:CM23" si="643">SUM(CG22-CE22)</f>
        <v>0</v>
      </c>
      <c r="CN22" s="99"/>
      <c r="CO22" s="99"/>
      <c r="CP22" s="99"/>
      <c r="CQ22" s="99"/>
      <c r="CR22" s="99">
        <f>VLOOKUP($D22,'факт '!$D$7:$AQ$94,27,0)</f>
        <v>0</v>
      </c>
      <c r="CS22" s="99">
        <f>VLOOKUP($D22,'факт '!$D$7:$AQ$94,28,0)</f>
        <v>0</v>
      </c>
      <c r="CT22" s="99">
        <f>VLOOKUP($D22,'факт '!$D$7:$AQ$94,29,0)</f>
        <v>0</v>
      </c>
      <c r="CU22" s="99">
        <f>VLOOKUP($D22,'факт '!$D$7:$AQ$94,30,0)</f>
        <v>0</v>
      </c>
      <c r="CV22" s="99">
        <f t="shared" ref="CV22:CV23" si="644">SUM(CR22+CT22)</f>
        <v>0</v>
      </c>
      <c r="CW22" s="99">
        <f t="shared" ref="CW22:CW23" si="645">SUM(CS22+CU22)</f>
        <v>0</v>
      </c>
      <c r="CX22" s="100">
        <f t="shared" ref="CX22:CX23" si="646">SUM(CR22-CP22)</f>
        <v>0</v>
      </c>
      <c r="CY22" s="100">
        <f t="shared" ref="CY22:CY23" si="647">SUM(CS22-CQ22)</f>
        <v>0</v>
      </c>
      <c r="CZ22" s="99"/>
      <c r="DA22" s="99"/>
      <c r="DB22" s="99"/>
      <c r="DC22" s="99"/>
      <c r="DD22" s="99">
        <f>VLOOKUP($D22,'факт '!$D$7:$AQ$94,31,0)</f>
        <v>0</v>
      </c>
      <c r="DE22" s="99">
        <f>VLOOKUP($D22,'факт '!$D$7:$AQ$94,32,0)</f>
        <v>0</v>
      </c>
      <c r="DF22" s="99"/>
      <c r="DG22" s="99"/>
      <c r="DH22" s="99">
        <f t="shared" ref="DH22:DH23" si="648">SUM(DD22+DF22)</f>
        <v>0</v>
      </c>
      <c r="DI22" s="99">
        <f t="shared" ref="DI22:DI23" si="649">SUM(DE22+DG22)</f>
        <v>0</v>
      </c>
      <c r="DJ22" s="100">
        <f t="shared" ref="DJ22:DJ23" si="650">SUM(DD22-DB22)</f>
        <v>0</v>
      </c>
      <c r="DK22" s="100">
        <f t="shared" ref="DK22:DK23" si="651">SUM(DE22-DC22)</f>
        <v>0</v>
      </c>
      <c r="DL22" s="99"/>
      <c r="DM22" s="99"/>
      <c r="DN22" s="99"/>
      <c r="DO22" s="99"/>
      <c r="DP22" s="99">
        <f>VLOOKUP($D22,'факт '!$D$7:$AQ$94,13,0)</f>
        <v>0</v>
      </c>
      <c r="DQ22" s="99">
        <f>VLOOKUP($D22,'факт '!$D$7:$AQ$94,14,0)</f>
        <v>0</v>
      </c>
      <c r="DR22" s="99"/>
      <c r="DS22" s="99"/>
      <c r="DT22" s="99">
        <f t="shared" ref="DT22:DT23" si="652">SUM(DP22+DR22)</f>
        <v>0</v>
      </c>
      <c r="DU22" s="99">
        <f t="shared" ref="DU22:DU23" si="653">SUM(DQ22+DS22)</f>
        <v>0</v>
      </c>
      <c r="DV22" s="100">
        <f t="shared" ref="DV22:DV23" si="654">SUM(DP22-DN22)</f>
        <v>0</v>
      </c>
      <c r="DW22" s="100">
        <f t="shared" ref="DW22:DW23" si="655">SUM(DQ22-DO22)</f>
        <v>0</v>
      </c>
      <c r="DX22" s="99"/>
      <c r="DY22" s="99"/>
      <c r="DZ22" s="99"/>
      <c r="EA22" s="99"/>
      <c r="EB22" s="99">
        <f>VLOOKUP($D22,'факт '!$D$7:$AQ$94,33,0)</f>
        <v>0</v>
      </c>
      <c r="EC22" s="99">
        <f>VLOOKUP($D22,'факт '!$D$7:$AQ$94,34,0)</f>
        <v>0</v>
      </c>
      <c r="ED22" s="99">
        <f>VLOOKUP($D22,'факт '!$D$7:$AQ$94,35,0)</f>
        <v>0</v>
      </c>
      <c r="EE22" s="99">
        <f>VLOOKUP($D22,'факт '!$D$7:$AQ$94,36,0)</f>
        <v>0</v>
      </c>
      <c r="EF22" s="99">
        <f t="shared" ref="EF22:EF23" si="656">SUM(EB22+ED22)</f>
        <v>0</v>
      </c>
      <c r="EG22" s="99">
        <f t="shared" ref="EG22:EG23" si="657">SUM(EC22+EE22)</f>
        <v>0</v>
      </c>
      <c r="EH22" s="100">
        <f t="shared" ref="EH22:EH23" si="658">SUM(EB22-DZ22)</f>
        <v>0</v>
      </c>
      <c r="EI22" s="100">
        <f t="shared" ref="EI22:EI23" si="659">SUM(EC22-EA22)</f>
        <v>0</v>
      </c>
      <c r="EJ22" s="99"/>
      <c r="EK22" s="99"/>
      <c r="EL22" s="99"/>
      <c r="EM22" s="99"/>
      <c r="EN22" s="99">
        <f>VLOOKUP($D22,'факт '!$D$7:$AQ$94,37,0)</f>
        <v>0</v>
      </c>
      <c r="EO22" s="99">
        <f>VLOOKUP($D22,'факт '!$D$7:$AQ$94,38,0)</f>
        <v>0</v>
      </c>
      <c r="EP22" s="99">
        <f>VLOOKUP($D22,'факт '!$D$7:$AQ$94,39,0)</f>
        <v>0</v>
      </c>
      <c r="EQ22" s="99">
        <f>VLOOKUP($D22,'факт '!$D$7:$AQ$94,40,0)</f>
        <v>0</v>
      </c>
      <c r="ER22" s="99">
        <f t="shared" ref="ER22:ER23" si="660">SUM(EN22+EP22)</f>
        <v>0</v>
      </c>
      <c r="ES22" s="99">
        <f t="shared" ref="ES22:ES23" si="661">SUM(EO22+EQ22)</f>
        <v>0</v>
      </c>
      <c r="ET22" s="100">
        <f t="shared" ref="ET22:ET23" si="662">SUM(EN22-EL22)</f>
        <v>0</v>
      </c>
      <c r="EU22" s="100">
        <f t="shared" ref="EU22:EU23" si="663">SUM(EO22-EM22)</f>
        <v>0</v>
      </c>
      <c r="EV22" s="99"/>
      <c r="EW22" s="99"/>
      <c r="EX22" s="99"/>
      <c r="EY22" s="99"/>
      <c r="EZ22" s="99"/>
      <c r="FA22" s="99"/>
      <c r="FB22" s="99"/>
      <c r="FC22" s="99"/>
      <c r="FD22" s="99">
        <f>SUM(EZ22+FB22)</f>
        <v>0</v>
      </c>
      <c r="FE22" s="99">
        <f>SUM(FA22+FC22)</f>
        <v>0</v>
      </c>
      <c r="FF22" s="100">
        <f t="shared" si="88"/>
        <v>0</v>
      </c>
      <c r="FG22" s="100">
        <f t="shared" si="89"/>
        <v>0</v>
      </c>
      <c r="FH22" s="99"/>
      <c r="FI22" s="99"/>
      <c r="FJ22" s="99"/>
      <c r="FK22" s="99"/>
      <c r="FL22" s="99"/>
      <c r="FM22" s="99"/>
      <c r="FN22" s="99"/>
      <c r="FO22" s="99"/>
      <c r="FP22" s="99">
        <f>SUM(FL22+FN22)</f>
        <v>0</v>
      </c>
      <c r="FQ22" s="99">
        <f>SUM(FM22+FO22)</f>
        <v>0</v>
      </c>
      <c r="FR22" s="100">
        <f t="shared" si="95"/>
        <v>0</v>
      </c>
      <c r="FS22" s="100">
        <f t="shared" si="96"/>
        <v>0</v>
      </c>
      <c r="FT22" s="99"/>
      <c r="FU22" s="99"/>
      <c r="FV22" s="99"/>
      <c r="FW22" s="99"/>
      <c r="FX22" s="99"/>
      <c r="FY22" s="99"/>
      <c r="FZ22" s="99"/>
      <c r="GA22" s="99"/>
      <c r="GB22" s="99">
        <f>SUM(FX22+FZ22)</f>
        <v>0</v>
      </c>
      <c r="GC22" s="99">
        <f>SUM(FY22+GA22)</f>
        <v>0</v>
      </c>
      <c r="GD22" s="100">
        <f t="shared" si="102"/>
        <v>0</v>
      </c>
      <c r="GE22" s="100">
        <f t="shared" si="103"/>
        <v>0</v>
      </c>
      <c r="GF22" s="99">
        <f t="shared" ref="GF22:GF24" si="664">SUM(H22,T22,AF22,AR22,BD22,BP22,CB22,CN22,CZ22,DL22,DX22,EJ22,EV22)</f>
        <v>0</v>
      </c>
      <c r="GG22" s="99">
        <f t="shared" ref="GG22:GG24" si="665">SUM(I22,U22,AG22,AS22,BE22,BQ22,CC22,CO22,DA22,DM22,DY22,EK22,EW22)</f>
        <v>0</v>
      </c>
      <c r="GH22" s="99">
        <f t="shared" ref="GH22:GH24" si="666">SUM(J22,V22,AH22,AT22,BF22,BR22,CD22,CP22,DB22,DN22,DZ22,EL22,EX22)</f>
        <v>0</v>
      </c>
      <c r="GI22" s="99">
        <f t="shared" ref="GI22:GI24" si="667">SUM(K22,W22,AI22,AU22,BG22,BS22,CE22,CQ22,DC22,DO22,EA22,EM22,EY22)</f>
        <v>0</v>
      </c>
      <c r="GJ22" s="99">
        <f t="shared" ref="GJ22:GJ23" si="668">SUM(L22,X22,AJ22,AV22,BH22,BT22,CF22,CR22,DD22,DP22,EB22,EN22,EZ22)</f>
        <v>12</v>
      </c>
      <c r="GK22" s="99">
        <f t="shared" ref="GK22:GK23" si="669">SUM(M22,Y22,AK22,AW22,BI22,BU22,CG22,CS22,DE22,DQ22,EC22,EO22,FA22)</f>
        <v>1584666.12</v>
      </c>
      <c r="GL22" s="99">
        <f t="shared" ref="GL22:GL23" si="670">SUM(N22,Z22,AL22,AX22,BJ22,BV22,CH22,CT22,DF22,DR22,ED22,EP22,FB22)</f>
        <v>0</v>
      </c>
      <c r="GM22" s="99">
        <f t="shared" ref="GM22:GM23" si="671">SUM(O22,AA22,AM22,AY22,BK22,BW22,CI22,CU22,DG22,DS22,EE22,EQ22,FC22)</f>
        <v>0</v>
      </c>
      <c r="GN22" s="99">
        <f t="shared" ref="GN22:GN23" si="672">SUM(P22,AB22,AN22,AZ22,BL22,BX22,CJ22,CV22,DH22,DT22,EF22,ER22,FD22)</f>
        <v>12</v>
      </c>
      <c r="GO22" s="99">
        <f t="shared" ref="GO22:GO23" si="673">SUM(Q22,AC22,AO22,BA22,BM22,BY22,CK22,CW22,DI22,DU22,EG22,ES22,FE22)</f>
        <v>1584666.12</v>
      </c>
      <c r="GP22" s="99"/>
      <c r="GQ22" s="99"/>
      <c r="GR22" s="143"/>
      <c r="GS22" s="78"/>
      <c r="GT22" s="166">
        <v>132055.51380000002</v>
      </c>
      <c r="GU22" s="166">
        <f t="shared" si="183"/>
        <v>132055.51</v>
      </c>
      <c r="GV22" s="90">
        <f t="shared" si="615"/>
        <v>3.8000000058673322E-3</v>
      </c>
    </row>
    <row r="23" spans="1:204" ht="42.75" customHeight="1" x14ac:dyDescent="0.2">
      <c r="A23" s="23">
        <v>1</v>
      </c>
      <c r="B23" s="78" t="s">
        <v>267</v>
      </c>
      <c r="C23" s="163" t="s">
        <v>268</v>
      </c>
      <c r="D23" s="164">
        <v>524</v>
      </c>
      <c r="E23" s="165" t="s">
        <v>312</v>
      </c>
      <c r="F23" s="86">
        <v>3</v>
      </c>
      <c r="G23" s="98">
        <v>132055.51380000002</v>
      </c>
      <c r="H23" s="99"/>
      <c r="I23" s="99"/>
      <c r="J23" s="99"/>
      <c r="K23" s="99"/>
      <c r="L23" s="99">
        <f>VLOOKUP($D23,'факт '!$D$7:$AQ$94,3,0)</f>
        <v>0</v>
      </c>
      <c r="M23" s="99">
        <f>VLOOKUP($D23,'факт '!$D$7:$AQ$94,4,0)</f>
        <v>0</v>
      </c>
      <c r="N23" s="99"/>
      <c r="O23" s="99"/>
      <c r="P23" s="99">
        <f t="shared" si="616"/>
        <v>0</v>
      </c>
      <c r="Q23" s="99">
        <f t="shared" si="617"/>
        <v>0</v>
      </c>
      <c r="R23" s="100">
        <f t="shared" si="618"/>
        <v>0</v>
      </c>
      <c r="S23" s="100">
        <f t="shared" si="619"/>
        <v>0</v>
      </c>
      <c r="T23" s="99"/>
      <c r="U23" s="99"/>
      <c r="V23" s="99"/>
      <c r="W23" s="99"/>
      <c r="X23" s="99">
        <f>VLOOKUP($D23,'факт '!$D$7:$AQ$94,7,0)</f>
        <v>0</v>
      </c>
      <c r="Y23" s="99">
        <f>VLOOKUP($D23,'факт '!$D$7:$AQ$94,8,0)</f>
        <v>0</v>
      </c>
      <c r="Z23" s="99">
        <f>VLOOKUP($D23,'факт '!$D$7:$AQ$94,9,0)</f>
        <v>0</v>
      </c>
      <c r="AA23" s="99">
        <f>VLOOKUP($D23,'факт '!$D$7:$AQ$94,10,0)</f>
        <v>0</v>
      </c>
      <c r="AB23" s="99">
        <f t="shared" si="620"/>
        <v>0</v>
      </c>
      <c r="AC23" s="99">
        <f t="shared" si="621"/>
        <v>0</v>
      </c>
      <c r="AD23" s="100">
        <f t="shared" si="622"/>
        <v>0</v>
      </c>
      <c r="AE23" s="100">
        <f t="shared" si="623"/>
        <v>0</v>
      </c>
      <c r="AF23" s="99"/>
      <c r="AG23" s="99"/>
      <c r="AH23" s="99"/>
      <c r="AI23" s="99"/>
      <c r="AJ23" s="99">
        <f>VLOOKUP($D23,'факт '!$D$7:$AQ$94,5,0)</f>
        <v>1</v>
      </c>
      <c r="AK23" s="99">
        <f>VLOOKUP($D23,'факт '!$D$7:$AQ$94,6,0)</f>
        <v>132055.51</v>
      </c>
      <c r="AL23" s="99"/>
      <c r="AM23" s="99"/>
      <c r="AN23" s="99">
        <f t="shared" si="624"/>
        <v>1</v>
      </c>
      <c r="AO23" s="99">
        <f t="shared" si="625"/>
        <v>132055.51</v>
      </c>
      <c r="AP23" s="100">
        <f t="shared" si="626"/>
        <v>1</v>
      </c>
      <c r="AQ23" s="100">
        <f t="shared" si="627"/>
        <v>132055.51</v>
      </c>
      <c r="AR23" s="99"/>
      <c r="AS23" s="99"/>
      <c r="AT23" s="99"/>
      <c r="AU23" s="99"/>
      <c r="AV23" s="99">
        <f>VLOOKUP($D23,'факт '!$D$7:$AQ$94,11,0)</f>
        <v>0</v>
      </c>
      <c r="AW23" s="99">
        <f>VLOOKUP($D23,'факт '!$D$7:$AQ$94,12,0)</f>
        <v>0</v>
      </c>
      <c r="AX23" s="99"/>
      <c r="AY23" s="99"/>
      <c r="AZ23" s="99">
        <f t="shared" si="628"/>
        <v>0</v>
      </c>
      <c r="BA23" s="99">
        <f t="shared" si="629"/>
        <v>0</v>
      </c>
      <c r="BB23" s="100">
        <f t="shared" si="630"/>
        <v>0</v>
      </c>
      <c r="BC23" s="100">
        <f t="shared" si="631"/>
        <v>0</v>
      </c>
      <c r="BD23" s="99"/>
      <c r="BE23" s="99"/>
      <c r="BF23" s="99"/>
      <c r="BG23" s="99"/>
      <c r="BH23" s="99">
        <f>VLOOKUP($D23,'факт '!$D$7:$AQ$94,15,0)</f>
        <v>0</v>
      </c>
      <c r="BI23" s="99">
        <f>VLOOKUP($D23,'факт '!$D$7:$AQ$94,16,0)</f>
        <v>0</v>
      </c>
      <c r="BJ23" s="99">
        <f>VLOOKUP($D23,'факт '!$D$7:$AQ$94,17,0)</f>
        <v>0</v>
      </c>
      <c r="BK23" s="99">
        <f>VLOOKUP($D23,'факт '!$D$7:$AQ$94,18,0)</f>
        <v>0</v>
      </c>
      <c r="BL23" s="99">
        <f t="shared" si="632"/>
        <v>0</v>
      </c>
      <c r="BM23" s="99">
        <f t="shared" si="633"/>
        <v>0</v>
      </c>
      <c r="BN23" s="100">
        <f t="shared" si="634"/>
        <v>0</v>
      </c>
      <c r="BO23" s="100">
        <f t="shared" si="635"/>
        <v>0</v>
      </c>
      <c r="BP23" s="99"/>
      <c r="BQ23" s="99"/>
      <c r="BR23" s="99"/>
      <c r="BS23" s="99"/>
      <c r="BT23" s="99">
        <f>VLOOKUP($D23,'факт '!$D$7:$AQ$94,19,0)</f>
        <v>0</v>
      </c>
      <c r="BU23" s="99">
        <f>VLOOKUP($D23,'факт '!$D$7:$AQ$94,20,0)</f>
        <v>0</v>
      </c>
      <c r="BV23" s="99">
        <f>VLOOKUP($D23,'факт '!$D$7:$AQ$94,21,0)</f>
        <v>0</v>
      </c>
      <c r="BW23" s="99">
        <f>VLOOKUP($D23,'факт '!$D$7:$AQ$94,22,0)</f>
        <v>0</v>
      </c>
      <c r="BX23" s="99">
        <f t="shared" si="636"/>
        <v>0</v>
      </c>
      <c r="BY23" s="99">
        <f t="shared" si="637"/>
        <v>0</v>
      </c>
      <c r="BZ23" s="100">
        <f t="shared" si="638"/>
        <v>0</v>
      </c>
      <c r="CA23" s="100">
        <f t="shared" si="639"/>
        <v>0</v>
      </c>
      <c r="CB23" s="99"/>
      <c r="CC23" s="99"/>
      <c r="CD23" s="99"/>
      <c r="CE23" s="99"/>
      <c r="CF23" s="99">
        <f>VLOOKUP($D23,'факт '!$D$7:$AQ$94,23,0)</f>
        <v>0</v>
      </c>
      <c r="CG23" s="99">
        <f>VLOOKUP($D23,'факт '!$D$7:$AQ$94,24,0)</f>
        <v>0</v>
      </c>
      <c r="CH23" s="99">
        <f>VLOOKUP($D23,'факт '!$D$7:$AQ$94,25,0)</f>
        <v>0</v>
      </c>
      <c r="CI23" s="99">
        <f>VLOOKUP($D23,'факт '!$D$7:$AQ$94,26,0)</f>
        <v>0</v>
      </c>
      <c r="CJ23" s="99">
        <f t="shared" si="640"/>
        <v>0</v>
      </c>
      <c r="CK23" s="99">
        <f t="shared" si="641"/>
        <v>0</v>
      </c>
      <c r="CL23" s="100">
        <f t="shared" si="642"/>
        <v>0</v>
      </c>
      <c r="CM23" s="100">
        <f t="shared" si="643"/>
        <v>0</v>
      </c>
      <c r="CN23" s="99"/>
      <c r="CO23" s="99"/>
      <c r="CP23" s="99"/>
      <c r="CQ23" s="99"/>
      <c r="CR23" s="99">
        <f>VLOOKUP($D23,'факт '!$D$7:$AQ$94,27,0)</f>
        <v>0</v>
      </c>
      <c r="CS23" s="99">
        <f>VLOOKUP($D23,'факт '!$D$7:$AQ$94,28,0)</f>
        <v>0</v>
      </c>
      <c r="CT23" s="99">
        <f>VLOOKUP($D23,'факт '!$D$7:$AQ$94,29,0)</f>
        <v>0</v>
      </c>
      <c r="CU23" s="99">
        <f>VLOOKUP($D23,'факт '!$D$7:$AQ$94,30,0)</f>
        <v>0</v>
      </c>
      <c r="CV23" s="99">
        <f t="shared" si="644"/>
        <v>0</v>
      </c>
      <c r="CW23" s="99">
        <f t="shared" si="645"/>
        <v>0</v>
      </c>
      <c r="CX23" s="100">
        <f t="shared" si="646"/>
        <v>0</v>
      </c>
      <c r="CY23" s="100">
        <f t="shared" si="647"/>
        <v>0</v>
      </c>
      <c r="CZ23" s="99"/>
      <c r="DA23" s="99"/>
      <c r="DB23" s="99"/>
      <c r="DC23" s="99"/>
      <c r="DD23" s="99">
        <f>VLOOKUP($D23,'факт '!$D$7:$AQ$94,31,0)</f>
        <v>0</v>
      </c>
      <c r="DE23" s="99">
        <f>VLOOKUP($D23,'факт '!$D$7:$AQ$94,32,0)</f>
        <v>0</v>
      </c>
      <c r="DF23" s="99"/>
      <c r="DG23" s="99"/>
      <c r="DH23" s="99">
        <f t="shared" si="648"/>
        <v>0</v>
      </c>
      <c r="DI23" s="99">
        <f t="shared" si="649"/>
        <v>0</v>
      </c>
      <c r="DJ23" s="100">
        <f t="shared" si="650"/>
        <v>0</v>
      </c>
      <c r="DK23" s="100">
        <f t="shared" si="651"/>
        <v>0</v>
      </c>
      <c r="DL23" s="99"/>
      <c r="DM23" s="99"/>
      <c r="DN23" s="99"/>
      <c r="DO23" s="99"/>
      <c r="DP23" s="99">
        <f>VLOOKUP($D23,'факт '!$D$7:$AQ$94,13,0)</f>
        <v>0</v>
      </c>
      <c r="DQ23" s="99">
        <f>VLOOKUP($D23,'факт '!$D$7:$AQ$94,14,0)</f>
        <v>0</v>
      </c>
      <c r="DR23" s="99"/>
      <c r="DS23" s="99"/>
      <c r="DT23" s="99">
        <f t="shared" si="652"/>
        <v>0</v>
      </c>
      <c r="DU23" s="99">
        <f t="shared" si="653"/>
        <v>0</v>
      </c>
      <c r="DV23" s="100">
        <f t="shared" si="654"/>
        <v>0</v>
      </c>
      <c r="DW23" s="100">
        <f t="shared" si="655"/>
        <v>0</v>
      </c>
      <c r="DX23" s="99"/>
      <c r="DY23" s="99"/>
      <c r="DZ23" s="99"/>
      <c r="EA23" s="99"/>
      <c r="EB23" s="99">
        <f>VLOOKUP($D23,'факт '!$D$7:$AQ$94,33,0)</f>
        <v>0</v>
      </c>
      <c r="EC23" s="99">
        <f>VLOOKUP($D23,'факт '!$D$7:$AQ$94,34,0)</f>
        <v>0</v>
      </c>
      <c r="ED23" s="99">
        <f>VLOOKUP($D23,'факт '!$D$7:$AQ$94,35,0)</f>
        <v>0</v>
      </c>
      <c r="EE23" s="99">
        <f>VLOOKUP($D23,'факт '!$D$7:$AQ$94,36,0)</f>
        <v>0</v>
      </c>
      <c r="EF23" s="99">
        <f t="shared" si="656"/>
        <v>0</v>
      </c>
      <c r="EG23" s="99">
        <f t="shared" si="657"/>
        <v>0</v>
      </c>
      <c r="EH23" s="100">
        <f t="shared" si="658"/>
        <v>0</v>
      </c>
      <c r="EI23" s="100">
        <f t="shared" si="659"/>
        <v>0</v>
      </c>
      <c r="EJ23" s="99"/>
      <c r="EK23" s="99"/>
      <c r="EL23" s="99"/>
      <c r="EM23" s="99"/>
      <c r="EN23" s="99">
        <f>VLOOKUP($D23,'факт '!$D$7:$AQ$94,37,0)</f>
        <v>0</v>
      </c>
      <c r="EO23" s="99">
        <f>VLOOKUP($D23,'факт '!$D$7:$AQ$94,38,0)</f>
        <v>0</v>
      </c>
      <c r="EP23" s="99">
        <f>VLOOKUP($D23,'факт '!$D$7:$AQ$94,39,0)</f>
        <v>0</v>
      </c>
      <c r="EQ23" s="99">
        <f>VLOOKUP($D23,'факт '!$D$7:$AQ$94,40,0)</f>
        <v>0</v>
      </c>
      <c r="ER23" s="99">
        <f t="shared" si="660"/>
        <v>0</v>
      </c>
      <c r="ES23" s="99">
        <f t="shared" si="661"/>
        <v>0</v>
      </c>
      <c r="ET23" s="100">
        <f t="shared" si="662"/>
        <v>0</v>
      </c>
      <c r="EU23" s="100">
        <f t="shared" si="663"/>
        <v>0</v>
      </c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100"/>
      <c r="FG23" s="100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100"/>
      <c r="FS23" s="100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100"/>
      <c r="GE23" s="100"/>
      <c r="GF23" s="99"/>
      <c r="GG23" s="99"/>
      <c r="GH23" s="99"/>
      <c r="GI23" s="99"/>
      <c r="GJ23" s="99">
        <f t="shared" si="668"/>
        <v>1</v>
      </c>
      <c r="GK23" s="99">
        <f t="shared" si="669"/>
        <v>132055.51</v>
      </c>
      <c r="GL23" s="99">
        <f t="shared" si="670"/>
        <v>0</v>
      </c>
      <c r="GM23" s="99">
        <f t="shared" si="671"/>
        <v>0</v>
      </c>
      <c r="GN23" s="99">
        <f t="shared" si="672"/>
        <v>1</v>
      </c>
      <c r="GO23" s="99">
        <f t="shared" si="673"/>
        <v>132055.51</v>
      </c>
      <c r="GP23" s="99"/>
      <c r="GQ23" s="99"/>
      <c r="GR23" s="143"/>
      <c r="GS23" s="78"/>
      <c r="GT23" s="166">
        <v>132055.51380000002</v>
      </c>
      <c r="GU23" s="166">
        <f t="shared" si="183"/>
        <v>132055.51</v>
      </c>
      <c r="GV23" s="90">
        <f t="shared" si="615"/>
        <v>3.8000000058673322E-3</v>
      </c>
    </row>
    <row r="24" spans="1:204" x14ac:dyDescent="0.2">
      <c r="A24" s="23">
        <v>1</v>
      </c>
      <c r="B24" s="78"/>
      <c r="C24" s="79"/>
      <c r="D24" s="86"/>
      <c r="E24" s="83"/>
      <c r="F24" s="86"/>
      <c r="G24" s="98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100"/>
      <c r="S24" s="100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100"/>
      <c r="AE24" s="100"/>
      <c r="AF24" s="99"/>
      <c r="AG24" s="99"/>
      <c r="AH24" s="99"/>
      <c r="AI24" s="99"/>
      <c r="AJ24" s="99"/>
      <c r="AK24" s="99"/>
      <c r="AL24" s="99"/>
      <c r="AM24" s="99"/>
      <c r="AN24" s="99">
        <f t="shared" ref="AN24" si="674">SUM(AJ24+AL24)</f>
        <v>0</v>
      </c>
      <c r="AO24" s="99">
        <f t="shared" ref="AO24" si="675">SUM(AK24+AM24)</f>
        <v>0</v>
      </c>
      <c r="AP24" s="100"/>
      <c r="AQ24" s="100"/>
      <c r="AR24" s="99"/>
      <c r="AS24" s="99"/>
      <c r="AT24" s="99"/>
      <c r="AU24" s="99"/>
      <c r="AV24" s="99"/>
      <c r="AW24" s="99"/>
      <c r="AX24" s="99"/>
      <c r="AY24" s="99"/>
      <c r="AZ24" s="99">
        <f t="shared" ref="AZ24" si="676">SUM(AV24+AX24)</f>
        <v>0</v>
      </c>
      <c r="BA24" s="99">
        <f t="shared" ref="BA24" si="677">SUM(AW24+AY24)</f>
        <v>0</v>
      </c>
      <c r="BB24" s="100"/>
      <c r="BC24" s="100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100"/>
      <c r="BO24" s="100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100"/>
      <c r="CA24" s="100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100"/>
      <c r="CM24" s="100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100"/>
      <c r="CY24" s="100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100"/>
      <c r="DK24" s="100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100"/>
      <c r="DW24" s="100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100"/>
      <c r="EI24" s="100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100"/>
      <c r="EU24" s="100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100"/>
      <c r="FG24" s="100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100"/>
      <c r="FS24" s="100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100"/>
      <c r="GE24" s="100"/>
      <c r="GF24" s="99">
        <f t="shared" si="664"/>
        <v>0</v>
      </c>
      <c r="GG24" s="99">
        <f t="shared" si="665"/>
        <v>0</v>
      </c>
      <c r="GH24" s="99">
        <f t="shared" si="666"/>
        <v>0</v>
      </c>
      <c r="GI24" s="99">
        <f t="shared" si="667"/>
        <v>0</v>
      </c>
      <c r="GJ24" s="99">
        <f t="shared" ref="GJ24" si="678">SUM(L24,X24,AJ24,AV24,BH24,BT24,CF24,CR24,DD24,DP24,EB24,EN24,EZ24)</f>
        <v>0</v>
      </c>
      <c r="GK24" s="99">
        <f t="shared" ref="GK24" si="679">SUM(M24,Y24,AK24,AW24,BI24,BU24,CG24,CS24,DE24,DQ24,EC24,EO24,FA24)</f>
        <v>0</v>
      </c>
      <c r="GL24" s="99">
        <f t="shared" ref="GL24" si="680">SUM(N24,Z24,AL24,AX24,BJ24,BV24,CH24,CT24,DF24,DR24,ED24,EP24,FB24)</f>
        <v>0</v>
      </c>
      <c r="GM24" s="99">
        <f t="shared" ref="GM24" si="681">SUM(O24,AA24,AM24,AY24,BK24,BW24,CI24,CU24,DG24,DS24,EE24,EQ24,FC24)</f>
        <v>0</v>
      </c>
      <c r="GN24" s="99">
        <f t="shared" ref="GN24" si="682">SUM(P24,AB24,AN24,AZ24,BL24,BX24,CJ24,CV24,DH24,DT24,EF24,ER24,FD24)</f>
        <v>0</v>
      </c>
      <c r="GO24" s="99">
        <f t="shared" ref="GO24" si="683">SUM(Q24,AC24,AO24,BA24,BM24,BY24,CK24,CW24,DI24,DU24,EG24,ES24,FE24)</f>
        <v>0</v>
      </c>
      <c r="GP24" s="99"/>
      <c r="GQ24" s="99"/>
      <c r="GR24" s="143"/>
      <c r="GS24" s="78"/>
      <c r="GT24" s="166"/>
      <c r="GU24" s="166"/>
    </row>
    <row r="25" spans="1:204" x14ac:dyDescent="0.2">
      <c r="A25" s="23">
        <v>1</v>
      </c>
      <c r="B25" s="102"/>
      <c r="C25" s="103"/>
      <c r="D25" s="104"/>
      <c r="E25" s="124" t="s">
        <v>25</v>
      </c>
      <c r="F25" s="126">
        <v>4</v>
      </c>
      <c r="G25" s="127">
        <v>198895.75819999998</v>
      </c>
      <c r="H25" s="107">
        <f>VLOOKUP($E25,'ВМП план'!$B$8:$AN$43,8,0)</f>
        <v>0</v>
      </c>
      <c r="I25" s="107">
        <f>VLOOKUP($E25,'ВМП план'!$B$8:$AN$43,9,0)</f>
        <v>0</v>
      </c>
      <c r="J25" s="107">
        <f t="shared" si="279"/>
        <v>0</v>
      </c>
      <c r="K25" s="107">
        <f t="shared" si="280"/>
        <v>0</v>
      </c>
      <c r="L25" s="107">
        <f t="shared" ref="L25" si="684">SUM(L26:L27)</f>
        <v>0</v>
      </c>
      <c r="M25" s="107">
        <f t="shared" ref="M25" si="685">SUM(M26:M27)</f>
        <v>0</v>
      </c>
      <c r="N25" s="107">
        <f t="shared" ref="N25" si="686">SUM(N26:N27)</f>
        <v>0</v>
      </c>
      <c r="O25" s="107">
        <f t="shared" ref="O25" si="687">SUM(O26:O27)</f>
        <v>0</v>
      </c>
      <c r="P25" s="107">
        <f t="shared" ref="P25" si="688">SUM(P26:P27)</f>
        <v>0</v>
      </c>
      <c r="Q25" s="107">
        <f t="shared" ref="Q25" si="689">SUM(Q26:Q27)</f>
        <v>0</v>
      </c>
      <c r="R25" s="123">
        <f t="shared" si="180"/>
        <v>0</v>
      </c>
      <c r="S25" s="123">
        <f t="shared" si="181"/>
        <v>0</v>
      </c>
      <c r="T25" s="107">
        <f>VLOOKUP($E25,'ВМП план'!$B$8:$AN$43,10,0)</f>
        <v>0</v>
      </c>
      <c r="U25" s="107">
        <f>VLOOKUP($E25,'ВМП план'!$B$8:$AN$43,11,0)</f>
        <v>0</v>
      </c>
      <c r="V25" s="107">
        <f t="shared" si="282"/>
        <v>0</v>
      </c>
      <c r="W25" s="107">
        <f t="shared" si="283"/>
        <v>0</v>
      </c>
      <c r="X25" s="107">
        <f t="shared" ref="X25" si="690">SUM(X26:X27)</f>
        <v>0</v>
      </c>
      <c r="Y25" s="107">
        <f t="shared" ref="Y25" si="691">SUM(Y26:Y27)</f>
        <v>0</v>
      </c>
      <c r="Z25" s="107">
        <f t="shared" ref="Z25" si="692">SUM(Z26:Z27)</f>
        <v>0</v>
      </c>
      <c r="AA25" s="107">
        <f t="shared" ref="AA25" si="693">SUM(AA26:AA27)</f>
        <v>0</v>
      </c>
      <c r="AB25" s="107">
        <f t="shared" ref="AB25" si="694">SUM(AB26:AB27)</f>
        <v>0</v>
      </c>
      <c r="AC25" s="107">
        <f t="shared" ref="AC25" si="695">SUM(AC26:AC27)</f>
        <v>0</v>
      </c>
      <c r="AD25" s="123">
        <f t="shared" ref="AD25:AD38" si="696">SUM(X25-V25)</f>
        <v>0</v>
      </c>
      <c r="AE25" s="123">
        <f t="shared" ref="AE25:AE38" si="697">SUM(Y25-W25)</f>
        <v>0</v>
      </c>
      <c r="AF25" s="107">
        <f>VLOOKUP($E25,'ВМП план'!$B$8:$AL$43,12,0)</f>
        <v>0</v>
      </c>
      <c r="AG25" s="107">
        <f>VLOOKUP($E25,'ВМП план'!$B$8:$AL$43,13,0)</f>
        <v>0</v>
      </c>
      <c r="AH25" s="107">
        <f t="shared" si="289"/>
        <v>0</v>
      </c>
      <c r="AI25" s="107">
        <f t="shared" si="290"/>
        <v>0</v>
      </c>
      <c r="AJ25" s="107">
        <f t="shared" ref="AJ25" si="698">SUM(AJ26:AJ27)</f>
        <v>0</v>
      </c>
      <c r="AK25" s="107">
        <f t="shared" ref="AK25" si="699">SUM(AK26:AK27)</f>
        <v>0</v>
      </c>
      <c r="AL25" s="107">
        <f t="shared" ref="AL25" si="700">SUM(AL26:AL27)</f>
        <v>0</v>
      </c>
      <c r="AM25" s="107">
        <f t="shared" ref="AM25" si="701">SUM(AM26:AM27)</f>
        <v>0</v>
      </c>
      <c r="AN25" s="107">
        <f t="shared" ref="AN25" si="702">SUM(AN26:AN27)</f>
        <v>0</v>
      </c>
      <c r="AO25" s="107">
        <f t="shared" ref="AO25" si="703">SUM(AO26:AO27)</f>
        <v>0</v>
      </c>
      <c r="AP25" s="123">
        <f t="shared" ref="AP25:AP38" si="704">SUM(AJ25-AH25)</f>
        <v>0</v>
      </c>
      <c r="AQ25" s="123">
        <f t="shared" ref="AQ25:AQ38" si="705">SUM(AK25-AI25)</f>
        <v>0</v>
      </c>
      <c r="AR25" s="107"/>
      <c r="AS25" s="107"/>
      <c r="AT25" s="107">
        <f t="shared" si="296"/>
        <v>0</v>
      </c>
      <c r="AU25" s="107">
        <f t="shared" si="297"/>
        <v>0</v>
      </c>
      <c r="AV25" s="107">
        <f t="shared" ref="AV25" si="706">SUM(AV26:AV27)</f>
        <v>0</v>
      </c>
      <c r="AW25" s="107">
        <f t="shared" ref="AW25" si="707">SUM(AW26:AW27)</f>
        <v>0</v>
      </c>
      <c r="AX25" s="107">
        <f t="shared" ref="AX25" si="708">SUM(AX26:AX27)</f>
        <v>0</v>
      </c>
      <c r="AY25" s="107">
        <f t="shared" ref="AY25" si="709">SUM(AY26:AY27)</f>
        <v>0</v>
      </c>
      <c r="AZ25" s="107">
        <f t="shared" ref="AZ25" si="710">SUM(AZ26:AZ27)</f>
        <v>0</v>
      </c>
      <c r="BA25" s="107">
        <f t="shared" ref="BA25" si="711">SUM(BA26:BA27)</f>
        <v>0</v>
      </c>
      <c r="BB25" s="123">
        <f t="shared" ref="BB25:BB38" si="712">SUM(AV25-AT25)</f>
        <v>0</v>
      </c>
      <c r="BC25" s="123">
        <f t="shared" ref="BC25:BC38" si="713">SUM(AW25-AU25)</f>
        <v>0</v>
      </c>
      <c r="BD25" s="107">
        <v>8</v>
      </c>
      <c r="BE25" s="107">
        <v>1591166.0655999999</v>
      </c>
      <c r="BF25" s="107">
        <f t="shared" si="303"/>
        <v>2.6666666666666665</v>
      </c>
      <c r="BG25" s="107">
        <f t="shared" si="304"/>
        <v>530388.68853333325</v>
      </c>
      <c r="BH25" s="107">
        <f t="shared" ref="BH25" si="714">SUM(BH26:BH27)</f>
        <v>5</v>
      </c>
      <c r="BI25" s="107">
        <f t="shared" ref="BI25" si="715">SUM(BI26:BI27)</f>
        <v>994478.8</v>
      </c>
      <c r="BJ25" s="107">
        <f t="shared" ref="BJ25" si="716">SUM(BJ26:BJ27)</f>
        <v>0</v>
      </c>
      <c r="BK25" s="107">
        <f t="shared" ref="BK25" si="717">SUM(BK26:BK27)</f>
        <v>0</v>
      </c>
      <c r="BL25" s="107">
        <f t="shared" ref="BL25" si="718">SUM(BL26:BL27)</f>
        <v>5</v>
      </c>
      <c r="BM25" s="107">
        <f t="shared" ref="BM25" si="719">SUM(BM26:BM27)</f>
        <v>994478.8</v>
      </c>
      <c r="BN25" s="123">
        <f t="shared" ref="BN25:BN38" si="720">SUM(BH25-BF25)</f>
        <v>2.3333333333333335</v>
      </c>
      <c r="BO25" s="123">
        <f t="shared" ref="BO25:BO38" si="721">SUM(BI25-BG25)</f>
        <v>464090.1114666668</v>
      </c>
      <c r="BP25" s="107"/>
      <c r="BQ25" s="107"/>
      <c r="BR25" s="107">
        <f t="shared" si="310"/>
        <v>0</v>
      </c>
      <c r="BS25" s="107">
        <f t="shared" si="311"/>
        <v>0</v>
      </c>
      <c r="BT25" s="107">
        <f t="shared" ref="BT25" si="722">SUM(BT26:BT27)</f>
        <v>0</v>
      </c>
      <c r="BU25" s="107">
        <f t="shared" ref="BU25" si="723">SUM(BU26:BU27)</f>
        <v>0</v>
      </c>
      <c r="BV25" s="107">
        <f t="shared" ref="BV25" si="724">SUM(BV26:BV27)</f>
        <v>0</v>
      </c>
      <c r="BW25" s="107">
        <f t="shared" ref="BW25" si="725">SUM(BW26:BW27)</f>
        <v>0</v>
      </c>
      <c r="BX25" s="107">
        <f t="shared" ref="BX25" si="726">SUM(BX26:BX27)</f>
        <v>0</v>
      </c>
      <c r="BY25" s="107">
        <f t="shared" ref="BY25" si="727">SUM(BY26:BY27)</f>
        <v>0</v>
      </c>
      <c r="BZ25" s="123">
        <f t="shared" ref="BZ25:BZ38" si="728">SUM(BT25-BR25)</f>
        <v>0</v>
      </c>
      <c r="CA25" s="123">
        <f t="shared" ref="CA25:CA38" si="729">SUM(BU25-BS25)</f>
        <v>0</v>
      </c>
      <c r="CB25" s="107"/>
      <c r="CC25" s="107"/>
      <c r="CD25" s="107">
        <f t="shared" si="317"/>
        <v>0</v>
      </c>
      <c r="CE25" s="107">
        <f t="shared" si="318"/>
        <v>0</v>
      </c>
      <c r="CF25" s="107">
        <f t="shared" ref="CF25" si="730">SUM(CF26:CF27)</f>
        <v>0</v>
      </c>
      <c r="CG25" s="107">
        <f t="shared" ref="CG25" si="731">SUM(CG26:CG27)</f>
        <v>0</v>
      </c>
      <c r="CH25" s="107">
        <f t="shared" ref="CH25" si="732">SUM(CH26:CH27)</f>
        <v>0</v>
      </c>
      <c r="CI25" s="107">
        <f t="shared" ref="CI25" si="733">SUM(CI26:CI27)</f>
        <v>0</v>
      </c>
      <c r="CJ25" s="107">
        <f t="shared" ref="CJ25" si="734">SUM(CJ26:CJ27)</f>
        <v>0</v>
      </c>
      <c r="CK25" s="107">
        <f t="shared" ref="CK25" si="735">SUM(CK26:CK27)</f>
        <v>0</v>
      </c>
      <c r="CL25" s="123">
        <f t="shared" ref="CL25:CL38" si="736">SUM(CF25-CD25)</f>
        <v>0</v>
      </c>
      <c r="CM25" s="123">
        <f t="shared" ref="CM25:CM38" si="737">SUM(CG25-CE25)</f>
        <v>0</v>
      </c>
      <c r="CN25" s="107"/>
      <c r="CO25" s="107"/>
      <c r="CP25" s="107">
        <f t="shared" si="324"/>
        <v>0</v>
      </c>
      <c r="CQ25" s="107">
        <f t="shared" si="325"/>
        <v>0</v>
      </c>
      <c r="CR25" s="107">
        <f t="shared" ref="CR25" si="738">SUM(CR26:CR27)</f>
        <v>0</v>
      </c>
      <c r="CS25" s="107">
        <f t="shared" ref="CS25" si="739">SUM(CS26:CS27)</f>
        <v>0</v>
      </c>
      <c r="CT25" s="107">
        <f t="shared" ref="CT25" si="740">SUM(CT26:CT27)</f>
        <v>0</v>
      </c>
      <c r="CU25" s="107">
        <f t="shared" ref="CU25" si="741">SUM(CU26:CU27)</f>
        <v>0</v>
      </c>
      <c r="CV25" s="107">
        <f t="shared" ref="CV25" si="742">SUM(CV26:CV27)</f>
        <v>0</v>
      </c>
      <c r="CW25" s="107">
        <f t="shared" ref="CW25" si="743">SUM(CW26:CW27)</f>
        <v>0</v>
      </c>
      <c r="CX25" s="123">
        <f t="shared" ref="CX25:CX38" si="744">SUM(CR25-CP25)</f>
        <v>0</v>
      </c>
      <c r="CY25" s="123">
        <f t="shared" ref="CY25:CY38" si="745">SUM(CS25-CQ25)</f>
        <v>0</v>
      </c>
      <c r="CZ25" s="107"/>
      <c r="DA25" s="107"/>
      <c r="DB25" s="107">
        <f t="shared" si="331"/>
        <v>0</v>
      </c>
      <c r="DC25" s="107">
        <f t="shared" si="332"/>
        <v>0</v>
      </c>
      <c r="DD25" s="107">
        <f t="shared" ref="DD25" si="746">SUM(DD26:DD27)</f>
        <v>0</v>
      </c>
      <c r="DE25" s="107">
        <f t="shared" ref="DE25" si="747">SUM(DE26:DE27)</f>
        <v>0</v>
      </c>
      <c r="DF25" s="107">
        <f t="shared" ref="DF25" si="748">SUM(DF26:DF27)</f>
        <v>0</v>
      </c>
      <c r="DG25" s="107">
        <f t="shared" ref="DG25" si="749">SUM(DG26:DG27)</f>
        <v>0</v>
      </c>
      <c r="DH25" s="107">
        <f t="shared" ref="DH25" si="750">SUM(DH26:DH27)</f>
        <v>0</v>
      </c>
      <c r="DI25" s="107">
        <f t="shared" ref="DI25" si="751">SUM(DI26:DI27)</f>
        <v>0</v>
      </c>
      <c r="DJ25" s="123">
        <f t="shared" ref="DJ25:DJ38" si="752">SUM(DD25-DB25)</f>
        <v>0</v>
      </c>
      <c r="DK25" s="123">
        <f t="shared" ref="DK25:DK38" si="753">SUM(DE25-DC25)</f>
        <v>0</v>
      </c>
      <c r="DL25" s="107"/>
      <c r="DM25" s="107"/>
      <c r="DN25" s="107">
        <f t="shared" si="338"/>
        <v>0</v>
      </c>
      <c r="DO25" s="107">
        <f t="shared" si="339"/>
        <v>0</v>
      </c>
      <c r="DP25" s="107">
        <f t="shared" ref="DP25" si="754">SUM(DP26:DP27)</f>
        <v>0</v>
      </c>
      <c r="DQ25" s="107">
        <f t="shared" ref="DQ25" si="755">SUM(DQ26:DQ27)</f>
        <v>0</v>
      </c>
      <c r="DR25" s="107">
        <f t="shared" ref="DR25" si="756">SUM(DR26:DR27)</f>
        <v>0</v>
      </c>
      <c r="DS25" s="107">
        <f t="shared" ref="DS25" si="757">SUM(DS26:DS27)</f>
        <v>0</v>
      </c>
      <c r="DT25" s="107">
        <f t="shared" ref="DT25" si="758">SUM(DT26:DT27)</f>
        <v>0</v>
      </c>
      <c r="DU25" s="107">
        <f t="shared" ref="DU25" si="759">SUM(DU26:DU27)</f>
        <v>0</v>
      </c>
      <c r="DV25" s="123">
        <f t="shared" ref="DV25:DV38" si="760">SUM(DP25-DN25)</f>
        <v>0</v>
      </c>
      <c r="DW25" s="123">
        <f t="shared" ref="DW25:DW38" si="761">SUM(DQ25-DO25)</f>
        <v>0</v>
      </c>
      <c r="DX25" s="107">
        <v>3</v>
      </c>
      <c r="DY25" s="107">
        <v>596687.27459999989</v>
      </c>
      <c r="DZ25" s="107">
        <f t="shared" si="345"/>
        <v>1</v>
      </c>
      <c r="EA25" s="107">
        <f t="shared" si="346"/>
        <v>198895.75819999995</v>
      </c>
      <c r="EB25" s="107">
        <f t="shared" ref="EB25" si="762">SUM(EB26:EB27)</f>
        <v>1</v>
      </c>
      <c r="EC25" s="107">
        <f t="shared" ref="EC25" si="763">SUM(EC26:EC27)</f>
        <v>198895.76</v>
      </c>
      <c r="ED25" s="107">
        <f t="shared" ref="ED25" si="764">SUM(ED26:ED27)</f>
        <v>0</v>
      </c>
      <c r="EE25" s="107">
        <f t="shared" ref="EE25" si="765">SUM(EE26:EE27)</f>
        <v>0</v>
      </c>
      <c r="EF25" s="107">
        <f t="shared" ref="EF25" si="766">SUM(EF26:EF27)</f>
        <v>1</v>
      </c>
      <c r="EG25" s="107">
        <f t="shared" ref="EG25" si="767">SUM(EG26:EG27)</f>
        <v>198895.76</v>
      </c>
      <c r="EH25" s="123">
        <f t="shared" ref="EH25:EH38" si="768">SUM(EB25-DZ25)</f>
        <v>0</v>
      </c>
      <c r="EI25" s="123">
        <f t="shared" ref="EI25:EI38" si="769">SUM(EC25-EA25)</f>
        <v>1.8000000563915819E-3</v>
      </c>
      <c r="EJ25" s="107"/>
      <c r="EK25" s="107">
        <v>0</v>
      </c>
      <c r="EL25" s="107">
        <f t="shared" si="352"/>
        <v>0</v>
      </c>
      <c r="EM25" s="107">
        <f t="shared" si="353"/>
        <v>0</v>
      </c>
      <c r="EN25" s="107">
        <f t="shared" ref="EN25" si="770">SUM(EN26:EN27)</f>
        <v>0</v>
      </c>
      <c r="EO25" s="107">
        <f t="shared" ref="EO25" si="771">SUM(EO26:EO27)</f>
        <v>0</v>
      </c>
      <c r="EP25" s="107">
        <f t="shared" ref="EP25" si="772">SUM(EP26:EP27)</f>
        <v>0</v>
      </c>
      <c r="EQ25" s="107">
        <f t="shared" ref="EQ25" si="773">SUM(EQ26:EQ27)</f>
        <v>0</v>
      </c>
      <c r="ER25" s="107">
        <f t="shared" ref="ER25" si="774">SUM(ER26:ER27)</f>
        <v>0</v>
      </c>
      <c r="ES25" s="107">
        <f t="shared" ref="ES25" si="775">SUM(ES26:ES27)</f>
        <v>0</v>
      </c>
      <c r="ET25" s="123">
        <f t="shared" ref="ET25:ET38" si="776">SUM(EN25-EL25)</f>
        <v>0</v>
      </c>
      <c r="EU25" s="123">
        <f t="shared" ref="EU25:EU38" si="777">SUM(EO25-EM25)</f>
        <v>0</v>
      </c>
      <c r="EV25" s="107"/>
      <c r="EW25" s="107"/>
      <c r="EX25" s="107">
        <f t="shared" si="359"/>
        <v>0</v>
      </c>
      <c r="EY25" s="107">
        <f t="shared" si="360"/>
        <v>0</v>
      </c>
      <c r="EZ25" s="107">
        <f t="shared" ref="EZ25" si="778">SUM(EZ26:EZ27)</f>
        <v>0</v>
      </c>
      <c r="FA25" s="107">
        <f t="shared" ref="FA25" si="779">SUM(FA26:FA27)</f>
        <v>0</v>
      </c>
      <c r="FB25" s="107">
        <f t="shared" ref="FB25" si="780">SUM(FB26:FB27)</f>
        <v>0</v>
      </c>
      <c r="FC25" s="107">
        <f t="shared" ref="FC25" si="781">SUM(FC26:FC27)</f>
        <v>0</v>
      </c>
      <c r="FD25" s="107">
        <f t="shared" ref="FD25" si="782">SUM(FD26:FD27)</f>
        <v>0</v>
      </c>
      <c r="FE25" s="107">
        <f t="shared" ref="FE25" si="783">SUM(FE26:FE27)</f>
        <v>0</v>
      </c>
      <c r="FF25" s="123">
        <f t="shared" ref="FF25:FF38" si="784">SUM(EZ25-EX25)</f>
        <v>0</v>
      </c>
      <c r="FG25" s="123">
        <f t="shared" ref="FG25:FG38" si="785">SUM(FA25-EY25)</f>
        <v>0</v>
      </c>
      <c r="FH25" s="107"/>
      <c r="FI25" s="107"/>
      <c r="FJ25" s="107">
        <f t="shared" si="366"/>
        <v>0</v>
      </c>
      <c r="FK25" s="107">
        <f t="shared" si="367"/>
        <v>0</v>
      </c>
      <c r="FL25" s="107">
        <f t="shared" ref="FL25" si="786">SUM(FL26:FL27)</f>
        <v>0</v>
      </c>
      <c r="FM25" s="107">
        <f t="shared" ref="FM25" si="787">SUM(FM26:FM27)</f>
        <v>0</v>
      </c>
      <c r="FN25" s="107">
        <f t="shared" ref="FN25" si="788">SUM(FN26:FN27)</f>
        <v>0</v>
      </c>
      <c r="FO25" s="107">
        <f t="shared" ref="FO25" si="789">SUM(FO26:FO27)</f>
        <v>0</v>
      </c>
      <c r="FP25" s="107">
        <f t="shared" ref="FP25" si="790">SUM(FP26:FP27)</f>
        <v>0</v>
      </c>
      <c r="FQ25" s="107">
        <f t="shared" ref="FQ25" si="791">SUM(FQ26:FQ27)</f>
        <v>0</v>
      </c>
      <c r="FR25" s="123">
        <f t="shared" ref="FR25:FR38" si="792">SUM(FL25-FJ25)</f>
        <v>0</v>
      </c>
      <c r="FS25" s="123">
        <f t="shared" ref="FS25:FS38" si="793">SUM(FM25-FK25)</f>
        <v>0</v>
      </c>
      <c r="FT25" s="107"/>
      <c r="FU25" s="107"/>
      <c r="FV25" s="107">
        <f t="shared" si="373"/>
        <v>0</v>
      </c>
      <c r="FW25" s="107">
        <f t="shared" si="374"/>
        <v>0</v>
      </c>
      <c r="FX25" s="107">
        <f t="shared" ref="FX25" si="794">SUM(FX26:FX27)</f>
        <v>0</v>
      </c>
      <c r="FY25" s="107">
        <f t="shared" ref="FY25" si="795">SUM(FY26:FY27)</f>
        <v>0</v>
      </c>
      <c r="FZ25" s="107">
        <f t="shared" ref="FZ25" si="796">SUM(FZ26:FZ27)</f>
        <v>0</v>
      </c>
      <c r="GA25" s="107">
        <f t="shared" ref="GA25" si="797">SUM(GA26:GA27)</f>
        <v>0</v>
      </c>
      <c r="GB25" s="107">
        <f t="shared" ref="GB25" si="798">SUM(GB26:GB27)</f>
        <v>0</v>
      </c>
      <c r="GC25" s="107">
        <f t="shared" ref="GC25" si="799">SUM(GC26:GC27)</f>
        <v>0</v>
      </c>
      <c r="GD25" s="123">
        <f t="shared" ref="GD25:GD38" si="800">SUM(FX25-FV25)</f>
        <v>0</v>
      </c>
      <c r="GE25" s="123">
        <f t="shared" ref="GE25:GE38" si="801">SUM(FY25-FW25)</f>
        <v>0</v>
      </c>
      <c r="GF25" s="107">
        <f t="shared" si="607"/>
        <v>11</v>
      </c>
      <c r="GG25" s="107">
        <f t="shared" si="607"/>
        <v>2187853.3401999995</v>
      </c>
      <c r="GH25" s="130">
        <f>SUM(GF25/12*$A$2)</f>
        <v>3.6666666666666665</v>
      </c>
      <c r="GI25" s="180">
        <f>SUM(GG25/12*$A$2)</f>
        <v>729284.44673333317</v>
      </c>
      <c r="GJ25" s="107">
        <f t="shared" ref="GJ25" si="802">SUM(GJ26:GJ27)</f>
        <v>6</v>
      </c>
      <c r="GK25" s="107">
        <f t="shared" ref="GK25" si="803">SUM(GK26:GK27)</f>
        <v>1193374.56</v>
      </c>
      <c r="GL25" s="107">
        <f t="shared" ref="GL25" si="804">SUM(GL26:GL27)</f>
        <v>0</v>
      </c>
      <c r="GM25" s="107">
        <f t="shared" ref="GM25" si="805">SUM(GM26:GM27)</f>
        <v>0</v>
      </c>
      <c r="GN25" s="107">
        <f t="shared" ref="GN25" si="806">SUM(GN26:GN27)</f>
        <v>6</v>
      </c>
      <c r="GO25" s="107">
        <f t="shared" ref="GO25" si="807">SUM(GO26:GO27)</f>
        <v>1193374.56</v>
      </c>
      <c r="GP25" s="107">
        <f t="shared" si="613"/>
        <v>2.3333333333333335</v>
      </c>
      <c r="GQ25" s="107">
        <f t="shared" si="614"/>
        <v>464090.11326666689</v>
      </c>
      <c r="GR25" s="143"/>
      <c r="GS25" s="78"/>
      <c r="GT25" s="166">
        <v>198895.75819999998</v>
      </c>
      <c r="GU25" s="166">
        <f t="shared" si="183"/>
        <v>198895.76</v>
      </c>
      <c r="GV25" s="90">
        <f t="shared" ref="GV25:GV26" si="808">SUM(GT25-GU25)</f>
        <v>-1.8000000272877514E-3</v>
      </c>
    </row>
    <row r="26" spans="1:204" ht="45" customHeight="1" x14ac:dyDescent="0.2">
      <c r="A26" s="23">
        <v>1</v>
      </c>
      <c r="B26" s="78" t="s">
        <v>270</v>
      </c>
      <c r="C26" s="81" t="s">
        <v>271</v>
      </c>
      <c r="D26" s="82">
        <v>525</v>
      </c>
      <c r="E26" s="86" t="s">
        <v>272</v>
      </c>
      <c r="F26" s="86">
        <v>4</v>
      </c>
      <c r="G26" s="98">
        <v>198895.75819999998</v>
      </c>
      <c r="H26" s="99"/>
      <c r="I26" s="99"/>
      <c r="J26" s="99"/>
      <c r="K26" s="99"/>
      <c r="L26" s="99">
        <f>VLOOKUP($D26,'факт '!$D$7:$AQ$94,3,0)</f>
        <v>0</v>
      </c>
      <c r="M26" s="99">
        <f>VLOOKUP($D26,'факт '!$D$7:$AQ$94,4,0)</f>
        <v>0</v>
      </c>
      <c r="N26" s="99"/>
      <c r="O26" s="99"/>
      <c r="P26" s="99">
        <f>SUM(L26+N26)</f>
        <v>0</v>
      </c>
      <c r="Q26" s="99">
        <f>SUM(M26+O26)</f>
        <v>0</v>
      </c>
      <c r="R26" s="100">
        <f t="shared" ref="R26" si="809">SUM(L26-J26)</f>
        <v>0</v>
      </c>
      <c r="S26" s="100">
        <f t="shared" ref="S26" si="810">SUM(M26-K26)</f>
        <v>0</v>
      </c>
      <c r="T26" s="99"/>
      <c r="U26" s="99"/>
      <c r="V26" s="99"/>
      <c r="W26" s="99"/>
      <c r="X26" s="99">
        <f>VLOOKUP($D26,'факт '!$D$7:$AQ$94,7,0)</f>
        <v>0</v>
      </c>
      <c r="Y26" s="99">
        <f>VLOOKUP($D26,'факт '!$D$7:$AQ$94,8,0)</f>
        <v>0</v>
      </c>
      <c r="Z26" s="99">
        <f>VLOOKUP($D26,'факт '!$D$7:$AQ$94,9,0)</f>
        <v>0</v>
      </c>
      <c r="AA26" s="99">
        <f>VLOOKUP($D26,'факт '!$D$7:$AQ$94,10,0)</f>
        <v>0</v>
      </c>
      <c r="AB26" s="99">
        <f>SUM(X26+Z26)</f>
        <v>0</v>
      </c>
      <c r="AC26" s="99">
        <f>SUM(Y26+AA26)</f>
        <v>0</v>
      </c>
      <c r="AD26" s="100">
        <f t="shared" ref="AD26" si="811">SUM(X26-V26)</f>
        <v>0</v>
      </c>
      <c r="AE26" s="100">
        <f t="shared" si="697"/>
        <v>0</v>
      </c>
      <c r="AF26" s="99"/>
      <c r="AG26" s="99"/>
      <c r="AH26" s="99"/>
      <c r="AI26" s="99"/>
      <c r="AJ26" s="99">
        <f>VLOOKUP($D26,'факт '!$D$7:$AQ$94,5,0)</f>
        <v>0</v>
      </c>
      <c r="AK26" s="99">
        <f>VLOOKUP($D26,'факт '!$D$7:$AQ$94,6,0)</f>
        <v>0</v>
      </c>
      <c r="AL26" s="99"/>
      <c r="AM26" s="99"/>
      <c r="AN26" s="99">
        <f>SUM(AJ26+AL26)</f>
        <v>0</v>
      </c>
      <c r="AO26" s="99">
        <f>SUM(AK26+AM26)</f>
        <v>0</v>
      </c>
      <c r="AP26" s="100">
        <f t="shared" ref="AP26" si="812">SUM(AJ26-AH26)</f>
        <v>0</v>
      </c>
      <c r="AQ26" s="100">
        <f t="shared" si="705"/>
        <v>0</v>
      </c>
      <c r="AR26" s="99"/>
      <c r="AS26" s="99"/>
      <c r="AT26" s="99"/>
      <c r="AU26" s="99"/>
      <c r="AV26" s="99">
        <f>VLOOKUP($D26,'факт '!$D$7:$AQ$94,11,0)</f>
        <v>0</v>
      </c>
      <c r="AW26" s="99">
        <f>VLOOKUP($D26,'факт '!$D$7:$AQ$94,12,0)</f>
        <v>0</v>
      </c>
      <c r="AX26" s="99"/>
      <c r="AY26" s="99"/>
      <c r="AZ26" s="99">
        <f>SUM(AV26+AX26)</f>
        <v>0</v>
      </c>
      <c r="BA26" s="99">
        <f>SUM(AW26+AY26)</f>
        <v>0</v>
      </c>
      <c r="BB26" s="100">
        <f t="shared" si="712"/>
        <v>0</v>
      </c>
      <c r="BC26" s="100">
        <f t="shared" si="713"/>
        <v>0</v>
      </c>
      <c r="BD26" s="99"/>
      <c r="BE26" s="99"/>
      <c r="BF26" s="99"/>
      <c r="BG26" s="99"/>
      <c r="BH26" s="99">
        <f>VLOOKUP($D26,'факт '!$D$7:$AQ$94,15,0)</f>
        <v>5</v>
      </c>
      <c r="BI26" s="99">
        <f>VLOOKUP($D26,'факт '!$D$7:$AQ$94,16,0)</f>
        <v>994478.8</v>
      </c>
      <c r="BJ26" s="99">
        <f>VLOOKUP($D26,'факт '!$D$7:$AQ$94,17,0)</f>
        <v>0</v>
      </c>
      <c r="BK26" s="99">
        <f>VLOOKUP($D26,'факт '!$D$7:$AQ$94,18,0)</f>
        <v>0</v>
      </c>
      <c r="BL26" s="99">
        <f>SUM(BH26+BJ26)</f>
        <v>5</v>
      </c>
      <c r="BM26" s="99">
        <f>SUM(BI26+BK26)</f>
        <v>994478.8</v>
      </c>
      <c r="BN26" s="100">
        <f t="shared" si="720"/>
        <v>5</v>
      </c>
      <c r="BO26" s="100">
        <f t="shared" si="721"/>
        <v>994478.8</v>
      </c>
      <c r="BP26" s="99"/>
      <c r="BQ26" s="99"/>
      <c r="BR26" s="99"/>
      <c r="BS26" s="99"/>
      <c r="BT26" s="99">
        <f>VLOOKUP($D26,'факт '!$D$7:$AQ$94,19,0)</f>
        <v>0</v>
      </c>
      <c r="BU26" s="99">
        <f>VLOOKUP($D26,'факт '!$D$7:$AQ$94,20,0)</f>
        <v>0</v>
      </c>
      <c r="BV26" s="99">
        <f>VLOOKUP($D26,'факт '!$D$7:$AQ$94,21,0)</f>
        <v>0</v>
      </c>
      <c r="BW26" s="99">
        <f>VLOOKUP($D26,'факт '!$D$7:$AQ$94,22,0)</f>
        <v>0</v>
      </c>
      <c r="BX26" s="99">
        <f>SUM(BT26+BV26)</f>
        <v>0</v>
      </c>
      <c r="BY26" s="99">
        <f>SUM(BU26+BW26)</f>
        <v>0</v>
      </c>
      <c r="BZ26" s="100">
        <f t="shared" si="728"/>
        <v>0</v>
      </c>
      <c r="CA26" s="100">
        <f t="shared" si="729"/>
        <v>0</v>
      </c>
      <c r="CB26" s="99"/>
      <c r="CC26" s="99"/>
      <c r="CD26" s="99"/>
      <c r="CE26" s="99"/>
      <c r="CF26" s="99">
        <f>VLOOKUP($D26,'факт '!$D$7:$AQ$94,23,0)</f>
        <v>0</v>
      </c>
      <c r="CG26" s="99">
        <f>VLOOKUP($D26,'факт '!$D$7:$AQ$94,24,0)</f>
        <v>0</v>
      </c>
      <c r="CH26" s="99">
        <f>VLOOKUP($D26,'факт '!$D$7:$AQ$94,25,0)</f>
        <v>0</v>
      </c>
      <c r="CI26" s="99">
        <f>VLOOKUP($D26,'факт '!$D$7:$AQ$94,26,0)</f>
        <v>0</v>
      </c>
      <c r="CJ26" s="99">
        <f>SUM(CF26+CH26)</f>
        <v>0</v>
      </c>
      <c r="CK26" s="99">
        <f>SUM(CG26+CI26)</f>
        <v>0</v>
      </c>
      <c r="CL26" s="100">
        <f t="shared" si="736"/>
        <v>0</v>
      </c>
      <c r="CM26" s="100">
        <f t="shared" si="737"/>
        <v>0</v>
      </c>
      <c r="CN26" s="99"/>
      <c r="CO26" s="99"/>
      <c r="CP26" s="99"/>
      <c r="CQ26" s="99"/>
      <c r="CR26" s="99">
        <f>VLOOKUP($D26,'факт '!$D$7:$AQ$94,27,0)</f>
        <v>0</v>
      </c>
      <c r="CS26" s="99">
        <f>VLOOKUP($D26,'факт '!$D$7:$AQ$94,28,0)</f>
        <v>0</v>
      </c>
      <c r="CT26" s="99">
        <f>VLOOKUP($D26,'факт '!$D$7:$AQ$94,29,0)</f>
        <v>0</v>
      </c>
      <c r="CU26" s="99">
        <f>VLOOKUP($D26,'факт '!$D$7:$AQ$94,30,0)</f>
        <v>0</v>
      </c>
      <c r="CV26" s="99">
        <f>SUM(CR26+CT26)</f>
        <v>0</v>
      </c>
      <c r="CW26" s="99">
        <f>SUM(CS26+CU26)</f>
        <v>0</v>
      </c>
      <c r="CX26" s="100">
        <f t="shared" si="744"/>
        <v>0</v>
      </c>
      <c r="CY26" s="100">
        <f t="shared" si="745"/>
        <v>0</v>
      </c>
      <c r="CZ26" s="99"/>
      <c r="DA26" s="99"/>
      <c r="DB26" s="99"/>
      <c r="DC26" s="99"/>
      <c r="DD26" s="99">
        <f>VLOOKUP($D26,'факт '!$D$7:$AQ$94,31,0)</f>
        <v>0</v>
      </c>
      <c r="DE26" s="99">
        <f>VLOOKUP($D26,'факт '!$D$7:$AQ$94,32,0)</f>
        <v>0</v>
      </c>
      <c r="DF26" s="99"/>
      <c r="DG26" s="99"/>
      <c r="DH26" s="99">
        <f>SUM(DD26+DF26)</f>
        <v>0</v>
      </c>
      <c r="DI26" s="99">
        <f>SUM(DE26+DG26)</f>
        <v>0</v>
      </c>
      <c r="DJ26" s="100">
        <f t="shared" si="752"/>
        <v>0</v>
      </c>
      <c r="DK26" s="100">
        <f t="shared" si="753"/>
        <v>0</v>
      </c>
      <c r="DL26" s="99"/>
      <c r="DM26" s="99"/>
      <c r="DN26" s="99"/>
      <c r="DO26" s="99"/>
      <c r="DP26" s="99">
        <f>VLOOKUP($D26,'факт '!$D$7:$AQ$94,13,0)</f>
        <v>0</v>
      </c>
      <c r="DQ26" s="99">
        <f>VLOOKUP($D26,'факт '!$D$7:$AQ$94,14,0)</f>
        <v>0</v>
      </c>
      <c r="DR26" s="99"/>
      <c r="DS26" s="99"/>
      <c r="DT26" s="99">
        <f>SUM(DP26+DR26)</f>
        <v>0</v>
      </c>
      <c r="DU26" s="99">
        <f>SUM(DQ26+DS26)</f>
        <v>0</v>
      </c>
      <c r="DV26" s="100">
        <f t="shared" si="760"/>
        <v>0</v>
      </c>
      <c r="DW26" s="100">
        <f t="shared" si="761"/>
        <v>0</v>
      </c>
      <c r="DX26" s="99"/>
      <c r="DY26" s="99"/>
      <c r="DZ26" s="99"/>
      <c r="EA26" s="99"/>
      <c r="EB26" s="99">
        <f>VLOOKUP($D26,'факт '!$D$7:$AQ$94,33,0)</f>
        <v>1</v>
      </c>
      <c r="EC26" s="99">
        <f>VLOOKUP($D26,'факт '!$D$7:$AQ$94,34,0)</f>
        <v>198895.76</v>
      </c>
      <c r="ED26" s="99">
        <f>VLOOKUP($D26,'факт '!$D$7:$AQ$94,35,0)</f>
        <v>0</v>
      </c>
      <c r="EE26" s="99">
        <f>VLOOKUP($D26,'факт '!$D$7:$AQ$94,36,0)</f>
        <v>0</v>
      </c>
      <c r="EF26" s="99">
        <f>SUM(EB26+ED26)</f>
        <v>1</v>
      </c>
      <c r="EG26" s="99">
        <f>SUM(EC26+EE26)</f>
        <v>198895.76</v>
      </c>
      <c r="EH26" s="100">
        <f t="shared" si="768"/>
        <v>1</v>
      </c>
      <c r="EI26" s="100">
        <f t="shared" si="769"/>
        <v>198895.76</v>
      </c>
      <c r="EJ26" s="99"/>
      <c r="EK26" s="99"/>
      <c r="EL26" s="99"/>
      <c r="EM26" s="99"/>
      <c r="EN26" s="99">
        <f>VLOOKUP($D26,'факт '!$D$7:$AQ$94,37,0)</f>
        <v>0</v>
      </c>
      <c r="EO26" s="99">
        <f>VLOOKUP($D26,'факт '!$D$7:$AQ$94,38,0)</f>
        <v>0</v>
      </c>
      <c r="EP26" s="99">
        <f>VLOOKUP($D26,'факт '!$D$7:$AQ$94,39,0)</f>
        <v>0</v>
      </c>
      <c r="EQ26" s="99">
        <f>VLOOKUP($D26,'факт '!$D$7:$AQ$94,40,0)</f>
        <v>0</v>
      </c>
      <c r="ER26" s="99">
        <f>SUM(EN26+EP26)</f>
        <v>0</v>
      </c>
      <c r="ES26" s="99">
        <f>SUM(EO26+EQ26)</f>
        <v>0</v>
      </c>
      <c r="ET26" s="100">
        <f t="shared" si="776"/>
        <v>0</v>
      </c>
      <c r="EU26" s="100">
        <f t="shared" si="777"/>
        <v>0</v>
      </c>
      <c r="EV26" s="99"/>
      <c r="EW26" s="99"/>
      <c r="EX26" s="99"/>
      <c r="EY26" s="99"/>
      <c r="EZ26" s="99"/>
      <c r="FA26" s="99"/>
      <c r="FB26" s="99"/>
      <c r="FC26" s="99"/>
      <c r="FD26" s="99">
        <f t="shared" ref="FD26:FD27" si="813">SUM(EZ26+FB26)</f>
        <v>0</v>
      </c>
      <c r="FE26" s="99">
        <f t="shared" ref="FE26:FE27" si="814">SUM(FA26+FC26)</f>
        <v>0</v>
      </c>
      <c r="FF26" s="100">
        <f t="shared" si="784"/>
        <v>0</v>
      </c>
      <c r="FG26" s="100">
        <f t="shared" si="785"/>
        <v>0</v>
      </c>
      <c r="FH26" s="99"/>
      <c r="FI26" s="99"/>
      <c r="FJ26" s="99"/>
      <c r="FK26" s="99"/>
      <c r="FL26" s="99"/>
      <c r="FM26" s="99"/>
      <c r="FN26" s="99"/>
      <c r="FO26" s="99"/>
      <c r="FP26" s="99">
        <f t="shared" ref="FP26:FP27" si="815">SUM(FL26+FN26)</f>
        <v>0</v>
      </c>
      <c r="FQ26" s="99">
        <f t="shared" ref="FQ26:FQ27" si="816">SUM(FM26+FO26)</f>
        <v>0</v>
      </c>
      <c r="FR26" s="100">
        <f t="shared" si="792"/>
        <v>0</v>
      </c>
      <c r="FS26" s="100">
        <f t="shared" si="793"/>
        <v>0</v>
      </c>
      <c r="FT26" s="99"/>
      <c r="FU26" s="99"/>
      <c r="FV26" s="99"/>
      <c r="FW26" s="99"/>
      <c r="FX26" s="99"/>
      <c r="FY26" s="99"/>
      <c r="FZ26" s="99"/>
      <c r="GA26" s="99"/>
      <c r="GB26" s="99">
        <f t="shared" ref="GB26:GB27" si="817">SUM(FX26+FZ26)</f>
        <v>0</v>
      </c>
      <c r="GC26" s="99">
        <f t="shared" ref="GC26:GC27" si="818">SUM(FY26+GA26)</f>
        <v>0</v>
      </c>
      <c r="GD26" s="100">
        <f t="shared" si="800"/>
        <v>0</v>
      </c>
      <c r="GE26" s="100">
        <f t="shared" si="801"/>
        <v>0</v>
      </c>
      <c r="GF26" s="99">
        <f t="shared" ref="GF26:GF27" si="819">SUM(H26,T26,AF26,AR26,BD26,BP26,CB26,CN26,CZ26,DL26,DX26,EJ26,EV26)</f>
        <v>0</v>
      </c>
      <c r="GG26" s="99">
        <f t="shared" ref="GG26:GG27" si="820">SUM(I26,U26,AG26,AS26,BE26,BQ26,CC26,CO26,DA26,DM26,DY26,EK26,EW26)</f>
        <v>0</v>
      </c>
      <c r="GH26" s="99">
        <f t="shared" ref="GH26:GH27" si="821">SUM(J26,V26,AH26,AT26,BF26,BR26,CD26,CP26,DB26,DN26,DZ26,EL26,EX26)</f>
        <v>0</v>
      </c>
      <c r="GI26" s="99">
        <f t="shared" ref="GI26:GI27" si="822">SUM(K26,W26,AI26,AU26,BG26,BS26,CE26,CQ26,DC26,DO26,EA26,EM26,EY26)</f>
        <v>0</v>
      </c>
      <c r="GJ26" s="99">
        <f t="shared" ref="GJ26" si="823">SUM(L26,X26,AJ26,AV26,BH26,BT26,CF26,CR26,DD26,DP26,EB26,EN26,EZ26)</f>
        <v>6</v>
      </c>
      <c r="GK26" s="99">
        <f t="shared" ref="GK26" si="824">SUM(M26,Y26,AK26,AW26,BI26,BU26,CG26,CS26,DE26,DQ26,EC26,EO26,FA26)</f>
        <v>1193374.56</v>
      </c>
      <c r="GL26" s="99">
        <f t="shared" ref="GL26" si="825">SUM(N26,Z26,AL26,AX26,BJ26,BV26,CH26,CT26,DF26,DR26,ED26,EP26,FB26)</f>
        <v>0</v>
      </c>
      <c r="GM26" s="99">
        <f t="shared" ref="GM26" si="826">SUM(O26,AA26,AM26,AY26,BK26,BW26,CI26,CU26,DG26,DS26,EE26,EQ26,FC26)</f>
        <v>0</v>
      </c>
      <c r="GN26" s="99">
        <f t="shared" ref="GN26" si="827">SUM(P26,AB26,AN26,AZ26,BL26,BX26,CJ26,CV26,DH26,DT26,EF26,ER26,FD26)</f>
        <v>6</v>
      </c>
      <c r="GO26" s="99">
        <f t="shared" ref="GO26" si="828">SUM(Q26,AC26,AO26,BA26,BM26,BY26,CK26,CW26,DI26,DU26,EG26,ES26,FE26)</f>
        <v>1193374.56</v>
      </c>
      <c r="GP26" s="99"/>
      <c r="GQ26" s="99"/>
      <c r="GR26" s="143"/>
      <c r="GS26" s="78"/>
      <c r="GT26" s="166">
        <v>198895.75819999998</v>
      </c>
      <c r="GU26" s="166">
        <f t="shared" si="183"/>
        <v>198895.76</v>
      </c>
      <c r="GV26" s="90">
        <f t="shared" si="808"/>
        <v>-1.8000000272877514E-3</v>
      </c>
    </row>
    <row r="27" spans="1:204" x14ac:dyDescent="0.2">
      <c r="A27" s="23">
        <v>1</v>
      </c>
      <c r="B27" s="78"/>
      <c r="C27" s="81"/>
      <c r="D27" s="82"/>
      <c r="E27" s="86"/>
      <c r="F27" s="86"/>
      <c r="G27" s="98"/>
      <c r="H27" s="99"/>
      <c r="I27" s="99"/>
      <c r="J27" s="99"/>
      <c r="K27" s="99"/>
      <c r="L27" s="99"/>
      <c r="M27" s="99"/>
      <c r="N27" s="99"/>
      <c r="O27" s="99"/>
      <c r="P27" s="99">
        <f t="shared" ref="P27" si="829">SUM(L27+N27)</f>
        <v>0</v>
      </c>
      <c r="Q27" s="99">
        <f t="shared" ref="Q27" si="830">SUM(M27+O27)</f>
        <v>0</v>
      </c>
      <c r="R27" s="100">
        <f t="shared" si="180"/>
        <v>0</v>
      </c>
      <c r="S27" s="100">
        <f t="shared" si="181"/>
        <v>0</v>
      </c>
      <c r="T27" s="99"/>
      <c r="U27" s="99"/>
      <c r="V27" s="99"/>
      <c r="W27" s="99"/>
      <c r="X27" s="99"/>
      <c r="Y27" s="99"/>
      <c r="Z27" s="99"/>
      <c r="AA27" s="99"/>
      <c r="AB27" s="99">
        <f t="shared" ref="AB27" si="831">SUM(X27+Z27)</f>
        <v>0</v>
      </c>
      <c r="AC27" s="99">
        <f t="shared" ref="AC27" si="832">SUM(Y27+AA27)</f>
        <v>0</v>
      </c>
      <c r="AD27" s="100">
        <f t="shared" si="696"/>
        <v>0</v>
      </c>
      <c r="AE27" s="100">
        <f t="shared" si="697"/>
        <v>0</v>
      </c>
      <c r="AF27" s="99"/>
      <c r="AG27" s="99"/>
      <c r="AH27" s="99"/>
      <c r="AI27" s="99"/>
      <c r="AJ27" s="99"/>
      <c r="AK27" s="99"/>
      <c r="AL27" s="99"/>
      <c r="AM27" s="99"/>
      <c r="AN27" s="99">
        <f t="shared" ref="AN27" si="833">SUM(AJ27+AL27)</f>
        <v>0</v>
      </c>
      <c r="AO27" s="99">
        <f t="shared" ref="AO27" si="834">SUM(AK27+AM27)</f>
        <v>0</v>
      </c>
      <c r="AP27" s="100">
        <f t="shared" si="704"/>
        <v>0</v>
      </c>
      <c r="AQ27" s="100">
        <f t="shared" si="705"/>
        <v>0</v>
      </c>
      <c r="AR27" s="99"/>
      <c r="AS27" s="99"/>
      <c r="AT27" s="99"/>
      <c r="AU27" s="99"/>
      <c r="AV27" s="99"/>
      <c r="AW27" s="99"/>
      <c r="AX27" s="99"/>
      <c r="AY27" s="99"/>
      <c r="AZ27" s="99">
        <f t="shared" ref="AZ27" si="835">SUM(AV27+AX27)</f>
        <v>0</v>
      </c>
      <c r="BA27" s="99">
        <f t="shared" ref="BA27" si="836">SUM(AW27+AY27)</f>
        <v>0</v>
      </c>
      <c r="BB27" s="100">
        <f t="shared" si="712"/>
        <v>0</v>
      </c>
      <c r="BC27" s="100">
        <f t="shared" si="713"/>
        <v>0</v>
      </c>
      <c r="BD27" s="99"/>
      <c r="BE27" s="99"/>
      <c r="BF27" s="99"/>
      <c r="BG27" s="99"/>
      <c r="BH27" s="99"/>
      <c r="BI27" s="99"/>
      <c r="BJ27" s="99"/>
      <c r="BK27" s="99"/>
      <c r="BL27" s="99">
        <f t="shared" ref="BL27" si="837">SUM(BH27+BJ27)</f>
        <v>0</v>
      </c>
      <c r="BM27" s="99">
        <f t="shared" ref="BM27" si="838">SUM(BI27+BK27)</f>
        <v>0</v>
      </c>
      <c r="BN27" s="100">
        <f t="shared" si="720"/>
        <v>0</v>
      </c>
      <c r="BO27" s="100">
        <f t="shared" si="721"/>
        <v>0</v>
      </c>
      <c r="BP27" s="99"/>
      <c r="BQ27" s="99"/>
      <c r="BR27" s="99"/>
      <c r="BS27" s="99"/>
      <c r="BT27" s="99"/>
      <c r="BU27" s="99"/>
      <c r="BV27" s="99"/>
      <c r="BW27" s="99"/>
      <c r="BX27" s="99">
        <f t="shared" ref="BX27" si="839">SUM(BT27+BV27)</f>
        <v>0</v>
      </c>
      <c r="BY27" s="99">
        <f t="shared" ref="BY27" si="840">SUM(BU27+BW27)</f>
        <v>0</v>
      </c>
      <c r="BZ27" s="100">
        <f t="shared" si="728"/>
        <v>0</v>
      </c>
      <c r="CA27" s="100">
        <f t="shared" si="729"/>
        <v>0</v>
      </c>
      <c r="CB27" s="99"/>
      <c r="CC27" s="99"/>
      <c r="CD27" s="99"/>
      <c r="CE27" s="99"/>
      <c r="CF27" s="99"/>
      <c r="CG27" s="99"/>
      <c r="CH27" s="99"/>
      <c r="CI27" s="99"/>
      <c r="CJ27" s="99">
        <f t="shared" ref="CJ27" si="841">SUM(CF27+CH27)</f>
        <v>0</v>
      </c>
      <c r="CK27" s="99">
        <f t="shared" ref="CK27" si="842">SUM(CG27+CI27)</f>
        <v>0</v>
      </c>
      <c r="CL27" s="100">
        <f t="shared" si="736"/>
        <v>0</v>
      </c>
      <c r="CM27" s="100">
        <f t="shared" si="737"/>
        <v>0</v>
      </c>
      <c r="CN27" s="99"/>
      <c r="CO27" s="99"/>
      <c r="CP27" s="99"/>
      <c r="CQ27" s="99"/>
      <c r="CR27" s="99"/>
      <c r="CS27" s="99"/>
      <c r="CT27" s="99"/>
      <c r="CU27" s="99"/>
      <c r="CV27" s="99">
        <f t="shared" ref="CV27" si="843">SUM(CR27+CT27)</f>
        <v>0</v>
      </c>
      <c r="CW27" s="99">
        <f t="shared" ref="CW27" si="844">SUM(CS27+CU27)</f>
        <v>0</v>
      </c>
      <c r="CX27" s="100">
        <f t="shared" si="744"/>
        <v>0</v>
      </c>
      <c r="CY27" s="100">
        <f t="shared" si="745"/>
        <v>0</v>
      </c>
      <c r="CZ27" s="99"/>
      <c r="DA27" s="99"/>
      <c r="DB27" s="99"/>
      <c r="DC27" s="99"/>
      <c r="DD27" s="99"/>
      <c r="DE27" s="99"/>
      <c r="DF27" s="99"/>
      <c r="DG27" s="99"/>
      <c r="DH27" s="99">
        <f t="shared" ref="DH27" si="845">SUM(DD27+DF27)</f>
        <v>0</v>
      </c>
      <c r="DI27" s="99">
        <f t="shared" ref="DI27" si="846">SUM(DE27+DG27)</f>
        <v>0</v>
      </c>
      <c r="DJ27" s="100">
        <f t="shared" si="752"/>
        <v>0</v>
      </c>
      <c r="DK27" s="100">
        <f t="shared" si="753"/>
        <v>0</v>
      </c>
      <c r="DL27" s="99"/>
      <c r="DM27" s="99"/>
      <c r="DN27" s="99"/>
      <c r="DO27" s="99"/>
      <c r="DP27" s="99"/>
      <c r="DQ27" s="99"/>
      <c r="DR27" s="99"/>
      <c r="DS27" s="99"/>
      <c r="DT27" s="99">
        <f t="shared" ref="DT27" si="847">SUM(DP27+DR27)</f>
        <v>0</v>
      </c>
      <c r="DU27" s="99">
        <f t="shared" ref="DU27" si="848">SUM(DQ27+DS27)</f>
        <v>0</v>
      </c>
      <c r="DV27" s="100">
        <f t="shared" si="760"/>
        <v>0</v>
      </c>
      <c r="DW27" s="100">
        <f t="shared" si="761"/>
        <v>0</v>
      </c>
      <c r="DX27" s="99"/>
      <c r="DY27" s="99"/>
      <c r="DZ27" s="99"/>
      <c r="EA27" s="99"/>
      <c r="EB27" s="99"/>
      <c r="EC27" s="99"/>
      <c r="ED27" s="99"/>
      <c r="EE27" s="99"/>
      <c r="EF27" s="99">
        <f t="shared" ref="EF27" si="849">SUM(EB27+ED27)</f>
        <v>0</v>
      </c>
      <c r="EG27" s="99">
        <f t="shared" ref="EG27" si="850">SUM(EC27+EE27)</f>
        <v>0</v>
      </c>
      <c r="EH27" s="100">
        <f t="shared" si="768"/>
        <v>0</v>
      </c>
      <c r="EI27" s="100">
        <f t="shared" si="769"/>
        <v>0</v>
      </c>
      <c r="EJ27" s="99"/>
      <c r="EK27" s="99"/>
      <c r="EL27" s="99"/>
      <c r="EM27" s="99"/>
      <c r="EN27" s="99"/>
      <c r="EO27" s="99"/>
      <c r="EP27" s="99"/>
      <c r="EQ27" s="99"/>
      <c r="ER27" s="99">
        <f t="shared" ref="ER27" si="851">SUM(EN27+EP27)</f>
        <v>0</v>
      </c>
      <c r="ES27" s="99">
        <f t="shared" ref="ES27" si="852">SUM(EO27+EQ27)</f>
        <v>0</v>
      </c>
      <c r="ET27" s="100">
        <f t="shared" si="776"/>
        <v>0</v>
      </c>
      <c r="EU27" s="100">
        <f t="shared" si="777"/>
        <v>0</v>
      </c>
      <c r="EV27" s="99"/>
      <c r="EW27" s="99"/>
      <c r="EX27" s="99"/>
      <c r="EY27" s="99"/>
      <c r="EZ27" s="99"/>
      <c r="FA27" s="99"/>
      <c r="FB27" s="99"/>
      <c r="FC27" s="99"/>
      <c r="FD27" s="99">
        <f t="shared" si="813"/>
        <v>0</v>
      </c>
      <c r="FE27" s="99">
        <f t="shared" si="814"/>
        <v>0</v>
      </c>
      <c r="FF27" s="100">
        <f t="shared" si="784"/>
        <v>0</v>
      </c>
      <c r="FG27" s="100">
        <f t="shared" si="785"/>
        <v>0</v>
      </c>
      <c r="FH27" s="99"/>
      <c r="FI27" s="99"/>
      <c r="FJ27" s="99"/>
      <c r="FK27" s="99"/>
      <c r="FL27" s="99"/>
      <c r="FM27" s="99"/>
      <c r="FN27" s="99"/>
      <c r="FO27" s="99"/>
      <c r="FP27" s="99">
        <f t="shared" si="815"/>
        <v>0</v>
      </c>
      <c r="FQ27" s="99">
        <f t="shared" si="816"/>
        <v>0</v>
      </c>
      <c r="FR27" s="100">
        <f t="shared" si="792"/>
        <v>0</v>
      </c>
      <c r="FS27" s="100">
        <f t="shared" si="793"/>
        <v>0</v>
      </c>
      <c r="FT27" s="99"/>
      <c r="FU27" s="99"/>
      <c r="FV27" s="99"/>
      <c r="FW27" s="99"/>
      <c r="FX27" s="99"/>
      <c r="FY27" s="99"/>
      <c r="FZ27" s="99"/>
      <c r="GA27" s="99"/>
      <c r="GB27" s="99">
        <f t="shared" si="817"/>
        <v>0</v>
      </c>
      <c r="GC27" s="99">
        <f t="shared" si="818"/>
        <v>0</v>
      </c>
      <c r="GD27" s="100">
        <f t="shared" si="800"/>
        <v>0</v>
      </c>
      <c r="GE27" s="100">
        <f t="shared" si="801"/>
        <v>0</v>
      </c>
      <c r="GF27" s="99">
        <f t="shared" si="819"/>
        <v>0</v>
      </c>
      <c r="GG27" s="99">
        <f t="shared" si="820"/>
        <v>0</v>
      </c>
      <c r="GH27" s="99">
        <f t="shared" si="821"/>
        <v>0</v>
      </c>
      <c r="GI27" s="99">
        <f t="shared" si="822"/>
        <v>0</v>
      </c>
      <c r="GJ27" s="99">
        <f t="shared" ref="GJ27" si="853">SUM(L27,X27,AJ27,AV27,BH27,BT27,CF27,CR27,DD27,DP27,EB27,EN27,EZ27)</f>
        <v>0</v>
      </c>
      <c r="GK27" s="99">
        <f t="shared" ref="GK27" si="854">SUM(M27,Y27,AK27,AW27,BI27,BU27,CG27,CS27,DE27,DQ27,EC27,EO27,FA27)</f>
        <v>0</v>
      </c>
      <c r="GL27" s="99">
        <f t="shared" ref="GL27" si="855">SUM(N27,Z27,AL27,AX27,BJ27,BV27,CH27,CT27,DF27,DR27,ED27,EP27,FB27)</f>
        <v>0</v>
      </c>
      <c r="GM27" s="99">
        <f t="shared" ref="GM27" si="856">SUM(O27,AA27,AM27,AY27,BK27,BW27,CI27,CU27,DG27,DS27,EE27,EQ27,FC27)</f>
        <v>0</v>
      </c>
      <c r="GN27" s="99">
        <f t="shared" ref="GN27" si="857">SUM(P27,AB27,AN27,AZ27,BL27,BX27,CJ27,CV27,DH27,DT27,EF27,ER27,FD27)</f>
        <v>0</v>
      </c>
      <c r="GO27" s="99">
        <f t="shared" ref="GO27" si="858">SUM(Q27,AC27,AO27,BA27,BM27,BY27,CK27,CW27,DI27,DU27,EG27,ES27,FE27)</f>
        <v>0</v>
      </c>
      <c r="GP27" s="99"/>
      <c r="GQ27" s="99"/>
      <c r="GR27" s="143"/>
      <c r="GS27" s="78"/>
      <c r="GT27" s="166"/>
      <c r="GU27" s="166"/>
    </row>
    <row r="28" spans="1:204" x14ac:dyDescent="0.2">
      <c r="A28" s="23">
        <v>1</v>
      </c>
      <c r="B28" s="102"/>
      <c r="C28" s="103"/>
      <c r="D28" s="103"/>
      <c r="E28" s="94" t="s">
        <v>26</v>
      </c>
      <c r="F28" s="105"/>
      <c r="G28" s="106"/>
      <c r="H28" s="107">
        <f>SUM(H29)</f>
        <v>1</v>
      </c>
      <c r="I28" s="107">
        <f t="shared" ref="I28:BT28" si="859">SUM(I29)</f>
        <v>129309.8315</v>
      </c>
      <c r="J28" s="107">
        <f t="shared" si="859"/>
        <v>0.33333333333333331</v>
      </c>
      <c r="K28" s="107">
        <f t="shared" si="859"/>
        <v>43103.277166666667</v>
      </c>
      <c r="L28" s="107">
        <f t="shared" si="859"/>
        <v>0</v>
      </c>
      <c r="M28" s="107">
        <f t="shared" si="859"/>
        <v>0</v>
      </c>
      <c r="N28" s="107">
        <f t="shared" si="859"/>
        <v>0</v>
      </c>
      <c r="O28" s="107">
        <f t="shared" si="859"/>
        <v>0</v>
      </c>
      <c r="P28" s="107">
        <f t="shared" si="859"/>
        <v>0</v>
      </c>
      <c r="Q28" s="107">
        <f t="shared" si="859"/>
        <v>0</v>
      </c>
      <c r="R28" s="100">
        <f t="shared" si="180"/>
        <v>-0.33333333333333331</v>
      </c>
      <c r="S28" s="100">
        <f t="shared" si="181"/>
        <v>-43103.277166666667</v>
      </c>
      <c r="T28" s="107">
        <f t="shared" si="859"/>
        <v>0</v>
      </c>
      <c r="U28" s="107">
        <f t="shared" si="859"/>
        <v>0</v>
      </c>
      <c r="V28" s="107">
        <f t="shared" si="859"/>
        <v>0</v>
      </c>
      <c r="W28" s="107">
        <f t="shared" si="859"/>
        <v>0</v>
      </c>
      <c r="X28" s="107">
        <f t="shared" si="859"/>
        <v>0</v>
      </c>
      <c r="Y28" s="107">
        <f t="shared" si="859"/>
        <v>0</v>
      </c>
      <c r="Z28" s="107">
        <f t="shared" si="859"/>
        <v>0</v>
      </c>
      <c r="AA28" s="107">
        <f t="shared" si="859"/>
        <v>0</v>
      </c>
      <c r="AB28" s="107">
        <f t="shared" si="859"/>
        <v>0</v>
      </c>
      <c r="AC28" s="107">
        <f t="shared" si="859"/>
        <v>0</v>
      </c>
      <c r="AD28" s="100">
        <f t="shared" si="696"/>
        <v>0</v>
      </c>
      <c r="AE28" s="100">
        <f t="shared" si="697"/>
        <v>0</v>
      </c>
      <c r="AF28" s="107">
        <f t="shared" si="859"/>
        <v>0</v>
      </c>
      <c r="AG28" s="107">
        <f t="shared" si="859"/>
        <v>0</v>
      </c>
      <c r="AH28" s="107">
        <f t="shared" si="859"/>
        <v>0</v>
      </c>
      <c r="AI28" s="107">
        <f t="shared" si="859"/>
        <v>0</v>
      </c>
      <c r="AJ28" s="107">
        <f t="shared" si="859"/>
        <v>0</v>
      </c>
      <c r="AK28" s="107">
        <f t="shared" si="859"/>
        <v>0</v>
      </c>
      <c r="AL28" s="107">
        <f t="shared" si="859"/>
        <v>0</v>
      </c>
      <c r="AM28" s="107">
        <f t="shared" si="859"/>
        <v>0</v>
      </c>
      <c r="AN28" s="107">
        <f t="shared" si="859"/>
        <v>0</v>
      </c>
      <c r="AO28" s="107">
        <f t="shared" si="859"/>
        <v>0</v>
      </c>
      <c r="AP28" s="100">
        <f t="shared" si="704"/>
        <v>0</v>
      </c>
      <c r="AQ28" s="100">
        <f t="shared" si="705"/>
        <v>0</v>
      </c>
      <c r="AR28" s="107">
        <f t="shared" si="859"/>
        <v>0</v>
      </c>
      <c r="AS28" s="107">
        <f t="shared" si="859"/>
        <v>0</v>
      </c>
      <c r="AT28" s="107">
        <f t="shared" si="859"/>
        <v>0</v>
      </c>
      <c r="AU28" s="107">
        <f t="shared" si="859"/>
        <v>0</v>
      </c>
      <c r="AV28" s="107">
        <f t="shared" si="859"/>
        <v>0</v>
      </c>
      <c r="AW28" s="107">
        <f t="shared" si="859"/>
        <v>0</v>
      </c>
      <c r="AX28" s="107">
        <f t="shared" si="859"/>
        <v>0</v>
      </c>
      <c r="AY28" s="107">
        <f t="shared" si="859"/>
        <v>0</v>
      </c>
      <c r="AZ28" s="107">
        <f t="shared" si="859"/>
        <v>0</v>
      </c>
      <c r="BA28" s="107">
        <f t="shared" si="859"/>
        <v>0</v>
      </c>
      <c r="BB28" s="100">
        <f t="shared" si="712"/>
        <v>0</v>
      </c>
      <c r="BC28" s="100">
        <f t="shared" si="713"/>
        <v>0</v>
      </c>
      <c r="BD28" s="107">
        <f t="shared" si="859"/>
        <v>80</v>
      </c>
      <c r="BE28" s="107">
        <f t="shared" si="859"/>
        <v>10344786.52</v>
      </c>
      <c r="BF28" s="107">
        <f t="shared" si="859"/>
        <v>26.666666666666668</v>
      </c>
      <c r="BG28" s="107">
        <f t="shared" si="859"/>
        <v>3448262.1733333333</v>
      </c>
      <c r="BH28" s="107">
        <f t="shared" si="859"/>
        <v>25</v>
      </c>
      <c r="BI28" s="107">
        <f t="shared" si="859"/>
        <v>3232745.75</v>
      </c>
      <c r="BJ28" s="107">
        <f t="shared" si="859"/>
        <v>0</v>
      </c>
      <c r="BK28" s="107">
        <f t="shared" si="859"/>
        <v>0</v>
      </c>
      <c r="BL28" s="107">
        <f t="shared" si="859"/>
        <v>25</v>
      </c>
      <c r="BM28" s="107">
        <f t="shared" si="859"/>
        <v>3232745.75</v>
      </c>
      <c r="BN28" s="100">
        <f t="shared" si="720"/>
        <v>-1.6666666666666679</v>
      </c>
      <c r="BO28" s="100">
        <f t="shared" si="721"/>
        <v>-215516.42333333334</v>
      </c>
      <c r="BP28" s="107">
        <f t="shared" si="859"/>
        <v>0</v>
      </c>
      <c r="BQ28" s="107">
        <f t="shared" si="859"/>
        <v>0</v>
      </c>
      <c r="BR28" s="107">
        <f t="shared" si="859"/>
        <v>0</v>
      </c>
      <c r="BS28" s="107">
        <f t="shared" si="859"/>
        <v>0</v>
      </c>
      <c r="BT28" s="107">
        <f t="shared" si="859"/>
        <v>0</v>
      </c>
      <c r="BU28" s="107">
        <f t="shared" ref="BU28:BY28" si="860">SUM(BU29)</f>
        <v>0</v>
      </c>
      <c r="BV28" s="107">
        <f t="shared" si="860"/>
        <v>0</v>
      </c>
      <c r="BW28" s="107">
        <f t="shared" si="860"/>
        <v>0</v>
      </c>
      <c r="BX28" s="107">
        <f t="shared" si="860"/>
        <v>0</v>
      </c>
      <c r="BY28" s="107">
        <f t="shared" si="860"/>
        <v>0</v>
      </c>
      <c r="BZ28" s="100">
        <f t="shared" si="728"/>
        <v>0</v>
      </c>
      <c r="CA28" s="100">
        <f t="shared" si="729"/>
        <v>0</v>
      </c>
      <c r="CB28" s="107">
        <f t="shared" ref="CB28:EF28" si="861">SUM(CB29)</f>
        <v>0</v>
      </c>
      <c r="CC28" s="107">
        <f t="shared" si="861"/>
        <v>0</v>
      </c>
      <c r="CD28" s="107">
        <f t="shared" si="861"/>
        <v>0</v>
      </c>
      <c r="CE28" s="107">
        <f t="shared" si="861"/>
        <v>0</v>
      </c>
      <c r="CF28" s="107">
        <f t="shared" si="861"/>
        <v>0</v>
      </c>
      <c r="CG28" s="107">
        <f t="shared" si="861"/>
        <v>0</v>
      </c>
      <c r="CH28" s="107">
        <f t="shared" si="861"/>
        <v>0</v>
      </c>
      <c r="CI28" s="107">
        <f t="shared" si="861"/>
        <v>0</v>
      </c>
      <c r="CJ28" s="107">
        <f t="shared" si="861"/>
        <v>0</v>
      </c>
      <c r="CK28" s="107">
        <f t="shared" si="861"/>
        <v>0</v>
      </c>
      <c r="CL28" s="100">
        <f t="shared" si="736"/>
        <v>0</v>
      </c>
      <c r="CM28" s="100">
        <f t="shared" si="737"/>
        <v>0</v>
      </c>
      <c r="CN28" s="107">
        <f t="shared" si="861"/>
        <v>0</v>
      </c>
      <c r="CO28" s="107">
        <f t="shared" si="861"/>
        <v>0</v>
      </c>
      <c r="CP28" s="107">
        <f t="shared" si="861"/>
        <v>0</v>
      </c>
      <c r="CQ28" s="107">
        <f t="shared" si="861"/>
        <v>0</v>
      </c>
      <c r="CR28" s="107">
        <f t="shared" si="861"/>
        <v>0</v>
      </c>
      <c r="CS28" s="107">
        <f t="shared" si="861"/>
        <v>0</v>
      </c>
      <c r="CT28" s="107">
        <f t="shared" si="861"/>
        <v>0</v>
      </c>
      <c r="CU28" s="107">
        <f t="shared" si="861"/>
        <v>0</v>
      </c>
      <c r="CV28" s="107">
        <f t="shared" si="861"/>
        <v>0</v>
      </c>
      <c r="CW28" s="107">
        <f t="shared" si="861"/>
        <v>0</v>
      </c>
      <c r="CX28" s="100">
        <f t="shared" si="744"/>
        <v>0</v>
      </c>
      <c r="CY28" s="100">
        <f t="shared" si="745"/>
        <v>0</v>
      </c>
      <c r="CZ28" s="107">
        <f t="shared" si="861"/>
        <v>0</v>
      </c>
      <c r="DA28" s="107">
        <f t="shared" si="861"/>
        <v>0</v>
      </c>
      <c r="DB28" s="107">
        <f t="shared" si="861"/>
        <v>0</v>
      </c>
      <c r="DC28" s="107">
        <f t="shared" si="861"/>
        <v>0</v>
      </c>
      <c r="DD28" s="107">
        <f t="shared" si="861"/>
        <v>0</v>
      </c>
      <c r="DE28" s="107">
        <f t="shared" si="861"/>
        <v>0</v>
      </c>
      <c r="DF28" s="107">
        <f t="shared" si="861"/>
        <v>0</v>
      </c>
      <c r="DG28" s="107">
        <f t="shared" si="861"/>
        <v>0</v>
      </c>
      <c r="DH28" s="107">
        <f t="shared" si="861"/>
        <v>0</v>
      </c>
      <c r="DI28" s="107">
        <f t="shared" si="861"/>
        <v>0</v>
      </c>
      <c r="DJ28" s="100">
        <f t="shared" si="752"/>
        <v>0</v>
      </c>
      <c r="DK28" s="100">
        <f t="shared" si="753"/>
        <v>0</v>
      </c>
      <c r="DL28" s="107">
        <f t="shared" si="861"/>
        <v>0</v>
      </c>
      <c r="DM28" s="107">
        <f t="shared" si="861"/>
        <v>0</v>
      </c>
      <c r="DN28" s="107">
        <f t="shared" si="861"/>
        <v>0</v>
      </c>
      <c r="DO28" s="107">
        <f t="shared" si="861"/>
        <v>0</v>
      </c>
      <c r="DP28" s="107">
        <f t="shared" si="861"/>
        <v>0</v>
      </c>
      <c r="DQ28" s="107">
        <f t="shared" si="861"/>
        <v>0</v>
      </c>
      <c r="DR28" s="107">
        <f t="shared" si="861"/>
        <v>0</v>
      </c>
      <c r="DS28" s="107">
        <f t="shared" si="861"/>
        <v>0</v>
      </c>
      <c r="DT28" s="107">
        <f t="shared" si="861"/>
        <v>0</v>
      </c>
      <c r="DU28" s="107">
        <f t="shared" si="861"/>
        <v>0</v>
      </c>
      <c r="DV28" s="100">
        <f t="shared" si="760"/>
        <v>0</v>
      </c>
      <c r="DW28" s="100">
        <f t="shared" si="761"/>
        <v>0</v>
      </c>
      <c r="DX28" s="107">
        <f t="shared" si="861"/>
        <v>0</v>
      </c>
      <c r="DY28" s="107">
        <f t="shared" si="861"/>
        <v>0</v>
      </c>
      <c r="DZ28" s="107">
        <f t="shared" si="861"/>
        <v>0</v>
      </c>
      <c r="EA28" s="107">
        <f t="shared" si="861"/>
        <v>0</v>
      </c>
      <c r="EB28" s="107">
        <f t="shared" si="861"/>
        <v>0</v>
      </c>
      <c r="EC28" s="107">
        <f t="shared" si="861"/>
        <v>0</v>
      </c>
      <c r="ED28" s="107">
        <f t="shared" si="861"/>
        <v>0</v>
      </c>
      <c r="EE28" s="107">
        <f t="shared" si="861"/>
        <v>0</v>
      </c>
      <c r="EF28" s="107">
        <f t="shared" si="861"/>
        <v>0</v>
      </c>
      <c r="EG28" s="107">
        <f t="shared" ref="EG28" si="862">SUM(EG29)</f>
        <v>0</v>
      </c>
      <c r="EH28" s="100">
        <f t="shared" si="768"/>
        <v>0</v>
      </c>
      <c r="EI28" s="100">
        <f t="shared" si="769"/>
        <v>0</v>
      </c>
      <c r="EJ28" s="107">
        <f t="shared" ref="EJ28:GQ28" si="863">SUM(EJ29)</f>
        <v>0</v>
      </c>
      <c r="EK28" s="107">
        <f t="shared" si="863"/>
        <v>0</v>
      </c>
      <c r="EL28" s="107">
        <f t="shared" si="863"/>
        <v>0</v>
      </c>
      <c r="EM28" s="107">
        <f t="shared" si="863"/>
        <v>0</v>
      </c>
      <c r="EN28" s="107">
        <f t="shared" si="863"/>
        <v>0</v>
      </c>
      <c r="EO28" s="107">
        <f t="shared" si="863"/>
        <v>0</v>
      </c>
      <c r="EP28" s="107">
        <f t="shared" si="863"/>
        <v>0</v>
      </c>
      <c r="EQ28" s="107">
        <f t="shared" si="863"/>
        <v>0</v>
      </c>
      <c r="ER28" s="107">
        <f t="shared" si="863"/>
        <v>0</v>
      </c>
      <c r="ES28" s="107">
        <f t="shared" si="863"/>
        <v>0</v>
      </c>
      <c r="ET28" s="100">
        <f t="shared" si="776"/>
        <v>0</v>
      </c>
      <c r="EU28" s="100">
        <f t="shared" si="777"/>
        <v>0</v>
      </c>
      <c r="EV28" s="107">
        <f t="shared" si="863"/>
        <v>0</v>
      </c>
      <c r="EW28" s="107">
        <f t="shared" si="863"/>
        <v>0</v>
      </c>
      <c r="EX28" s="107">
        <f t="shared" si="863"/>
        <v>0</v>
      </c>
      <c r="EY28" s="107">
        <f t="shared" si="863"/>
        <v>0</v>
      </c>
      <c r="EZ28" s="107">
        <f t="shared" si="863"/>
        <v>0</v>
      </c>
      <c r="FA28" s="107">
        <f t="shared" si="863"/>
        <v>0</v>
      </c>
      <c r="FB28" s="107">
        <f t="shared" si="863"/>
        <v>0</v>
      </c>
      <c r="FC28" s="107">
        <f t="shared" si="863"/>
        <v>0</v>
      </c>
      <c r="FD28" s="107">
        <f t="shared" si="863"/>
        <v>0</v>
      </c>
      <c r="FE28" s="107">
        <f t="shared" si="863"/>
        <v>0</v>
      </c>
      <c r="FF28" s="100">
        <f t="shared" si="784"/>
        <v>0</v>
      </c>
      <c r="FG28" s="100">
        <f t="shared" si="785"/>
        <v>0</v>
      </c>
      <c r="FH28" s="107">
        <f t="shared" si="863"/>
        <v>0</v>
      </c>
      <c r="FI28" s="107">
        <f t="shared" si="863"/>
        <v>0</v>
      </c>
      <c r="FJ28" s="107">
        <f t="shared" si="863"/>
        <v>0</v>
      </c>
      <c r="FK28" s="107">
        <f t="shared" si="863"/>
        <v>0</v>
      </c>
      <c r="FL28" s="107">
        <f t="shared" si="863"/>
        <v>0</v>
      </c>
      <c r="FM28" s="107">
        <f t="shared" si="863"/>
        <v>0</v>
      </c>
      <c r="FN28" s="107">
        <f t="shared" si="863"/>
        <v>0</v>
      </c>
      <c r="FO28" s="107">
        <f t="shared" si="863"/>
        <v>0</v>
      </c>
      <c r="FP28" s="107">
        <f t="shared" si="863"/>
        <v>0</v>
      </c>
      <c r="FQ28" s="107">
        <f t="shared" si="863"/>
        <v>0</v>
      </c>
      <c r="FR28" s="100">
        <f t="shared" si="792"/>
        <v>0</v>
      </c>
      <c r="FS28" s="100">
        <f t="shared" si="793"/>
        <v>0</v>
      </c>
      <c r="FT28" s="107">
        <f t="shared" si="863"/>
        <v>0</v>
      </c>
      <c r="FU28" s="107">
        <f t="shared" si="863"/>
        <v>0</v>
      </c>
      <c r="FV28" s="107">
        <f t="shared" si="863"/>
        <v>0</v>
      </c>
      <c r="FW28" s="107">
        <f t="shared" si="863"/>
        <v>0</v>
      </c>
      <c r="FX28" s="107">
        <f t="shared" si="863"/>
        <v>0</v>
      </c>
      <c r="FY28" s="107">
        <f t="shared" si="863"/>
        <v>0</v>
      </c>
      <c r="FZ28" s="107">
        <f t="shared" si="863"/>
        <v>0</v>
      </c>
      <c r="GA28" s="107">
        <f t="shared" si="863"/>
        <v>0</v>
      </c>
      <c r="GB28" s="107">
        <f t="shared" si="863"/>
        <v>0</v>
      </c>
      <c r="GC28" s="107">
        <f t="shared" si="863"/>
        <v>0</v>
      </c>
      <c r="GD28" s="100">
        <f t="shared" si="800"/>
        <v>0</v>
      </c>
      <c r="GE28" s="100">
        <f t="shared" si="801"/>
        <v>0</v>
      </c>
      <c r="GF28" s="107">
        <f t="shared" si="863"/>
        <v>81</v>
      </c>
      <c r="GG28" s="107">
        <f t="shared" si="863"/>
        <v>10474096.351499999</v>
      </c>
      <c r="GH28" s="130">
        <f t="shared" ref="GH28:GH29" si="864">SUM(GF28/12*$A$2)</f>
        <v>27</v>
      </c>
      <c r="GI28" s="180">
        <f t="shared" ref="GI28:GI29" si="865">SUM(GG28/12*$A$2)</f>
        <v>3491365.4504999998</v>
      </c>
      <c r="GJ28" s="107">
        <f t="shared" si="863"/>
        <v>25</v>
      </c>
      <c r="GK28" s="107">
        <f t="shared" si="863"/>
        <v>3232745.75</v>
      </c>
      <c r="GL28" s="107">
        <f t="shared" si="863"/>
        <v>0</v>
      </c>
      <c r="GM28" s="107">
        <f t="shared" si="863"/>
        <v>0</v>
      </c>
      <c r="GN28" s="107">
        <f t="shared" si="863"/>
        <v>25</v>
      </c>
      <c r="GO28" s="107">
        <f t="shared" si="863"/>
        <v>3232745.75</v>
      </c>
      <c r="GP28" s="107">
        <f t="shared" si="863"/>
        <v>-2</v>
      </c>
      <c r="GQ28" s="107">
        <f t="shared" si="863"/>
        <v>-258619.7004999998</v>
      </c>
      <c r="GR28" s="143"/>
      <c r="GS28" s="78"/>
      <c r="GT28" s="166"/>
      <c r="GU28" s="166"/>
    </row>
    <row r="29" spans="1:204" x14ac:dyDescent="0.2">
      <c r="A29" s="23">
        <v>1</v>
      </c>
      <c r="B29" s="102"/>
      <c r="C29" s="108"/>
      <c r="D29" s="109"/>
      <c r="E29" s="124" t="s">
        <v>27</v>
      </c>
      <c r="F29" s="126">
        <v>5</v>
      </c>
      <c r="G29" s="127">
        <v>129309.8315</v>
      </c>
      <c r="H29" s="107">
        <f>VLOOKUP($E29,'ВМП план'!$B$8:$AN$43,8,0)</f>
        <v>1</v>
      </c>
      <c r="I29" s="107">
        <f>VLOOKUP($E29,'ВМП план'!$B$8:$AN$43,9,0)</f>
        <v>129309.8315</v>
      </c>
      <c r="J29" s="107">
        <f t="shared" si="279"/>
        <v>0.33333333333333331</v>
      </c>
      <c r="K29" s="107">
        <f t="shared" si="280"/>
        <v>43103.277166666667</v>
      </c>
      <c r="L29" s="107">
        <f t="shared" ref="L29" si="866">SUM(L30:L31)</f>
        <v>0</v>
      </c>
      <c r="M29" s="107">
        <f t="shared" ref="M29" si="867">SUM(M30:M31)</f>
        <v>0</v>
      </c>
      <c r="N29" s="107">
        <f t="shared" ref="N29" si="868">SUM(N30:N31)</f>
        <v>0</v>
      </c>
      <c r="O29" s="107">
        <f t="shared" ref="O29" si="869">SUM(O30:O31)</f>
        <v>0</v>
      </c>
      <c r="P29" s="107">
        <f t="shared" ref="P29" si="870">SUM(P30:P31)</f>
        <v>0</v>
      </c>
      <c r="Q29" s="107">
        <f t="shared" ref="Q29" si="871">SUM(Q30:Q31)</f>
        <v>0</v>
      </c>
      <c r="R29" s="123">
        <f t="shared" si="180"/>
        <v>-0.33333333333333331</v>
      </c>
      <c r="S29" s="123">
        <f t="shared" si="181"/>
        <v>-43103.277166666667</v>
      </c>
      <c r="T29" s="107">
        <f>VLOOKUP($E29,'ВМП план'!$B$8:$AN$43,10,0)</f>
        <v>0</v>
      </c>
      <c r="U29" s="107">
        <f>VLOOKUP($E29,'ВМП план'!$B$8:$AN$43,11,0)</f>
        <v>0</v>
      </c>
      <c r="V29" s="107">
        <f t="shared" si="282"/>
        <v>0</v>
      </c>
      <c r="W29" s="107">
        <f t="shared" si="283"/>
        <v>0</v>
      </c>
      <c r="X29" s="107">
        <f t="shared" ref="X29" si="872">SUM(X30:X31)</f>
        <v>0</v>
      </c>
      <c r="Y29" s="107">
        <f t="shared" ref="Y29" si="873">SUM(Y30:Y31)</f>
        <v>0</v>
      </c>
      <c r="Z29" s="107">
        <f t="shared" ref="Z29" si="874">SUM(Z30:Z31)</f>
        <v>0</v>
      </c>
      <c r="AA29" s="107">
        <f t="shared" ref="AA29" si="875">SUM(AA30:AA31)</f>
        <v>0</v>
      </c>
      <c r="AB29" s="107">
        <f t="shared" ref="AB29" si="876">SUM(AB30:AB31)</f>
        <v>0</v>
      </c>
      <c r="AC29" s="107">
        <f t="shared" ref="AC29" si="877">SUM(AC30:AC31)</f>
        <v>0</v>
      </c>
      <c r="AD29" s="123">
        <f t="shared" si="696"/>
        <v>0</v>
      </c>
      <c r="AE29" s="123">
        <f t="shared" si="697"/>
        <v>0</v>
      </c>
      <c r="AF29" s="107">
        <f>VLOOKUP($E29,'ВМП план'!$B$8:$AL$43,12,0)</f>
        <v>0</v>
      </c>
      <c r="AG29" s="107">
        <f>VLOOKUP($E29,'ВМП план'!$B$8:$AL$43,13,0)</f>
        <v>0</v>
      </c>
      <c r="AH29" s="107">
        <f t="shared" si="289"/>
        <v>0</v>
      </c>
      <c r="AI29" s="107">
        <f t="shared" si="290"/>
        <v>0</v>
      </c>
      <c r="AJ29" s="107">
        <f t="shared" ref="AJ29" si="878">SUM(AJ30:AJ31)</f>
        <v>0</v>
      </c>
      <c r="AK29" s="107">
        <f t="shared" ref="AK29" si="879">SUM(AK30:AK31)</f>
        <v>0</v>
      </c>
      <c r="AL29" s="107">
        <f t="shared" ref="AL29" si="880">SUM(AL30:AL31)</f>
        <v>0</v>
      </c>
      <c r="AM29" s="107">
        <f t="shared" ref="AM29" si="881">SUM(AM30:AM31)</f>
        <v>0</v>
      </c>
      <c r="AN29" s="107">
        <f t="shared" ref="AN29" si="882">SUM(AN30:AN31)</f>
        <v>0</v>
      </c>
      <c r="AO29" s="107">
        <f t="shared" ref="AO29" si="883">SUM(AO30:AO31)</f>
        <v>0</v>
      </c>
      <c r="AP29" s="123">
        <f t="shared" si="704"/>
        <v>0</v>
      </c>
      <c r="AQ29" s="123">
        <f t="shared" si="705"/>
        <v>0</v>
      </c>
      <c r="AR29" s="107"/>
      <c r="AS29" s="107"/>
      <c r="AT29" s="107">
        <f t="shared" si="296"/>
        <v>0</v>
      </c>
      <c r="AU29" s="107">
        <f t="shared" si="297"/>
        <v>0</v>
      </c>
      <c r="AV29" s="107">
        <f t="shared" ref="AV29" si="884">SUM(AV30:AV31)</f>
        <v>0</v>
      </c>
      <c r="AW29" s="107">
        <f t="shared" ref="AW29" si="885">SUM(AW30:AW31)</f>
        <v>0</v>
      </c>
      <c r="AX29" s="107">
        <f t="shared" ref="AX29" si="886">SUM(AX30:AX31)</f>
        <v>0</v>
      </c>
      <c r="AY29" s="107">
        <f t="shared" ref="AY29" si="887">SUM(AY30:AY31)</f>
        <v>0</v>
      </c>
      <c r="AZ29" s="107">
        <f t="shared" ref="AZ29" si="888">SUM(AZ30:AZ31)</f>
        <v>0</v>
      </c>
      <c r="BA29" s="107">
        <f t="shared" ref="BA29" si="889">SUM(BA30:BA31)</f>
        <v>0</v>
      </c>
      <c r="BB29" s="123">
        <f t="shared" si="712"/>
        <v>0</v>
      </c>
      <c r="BC29" s="123">
        <f t="shared" si="713"/>
        <v>0</v>
      </c>
      <c r="BD29" s="107">
        <v>80</v>
      </c>
      <c r="BE29" s="107">
        <v>10344786.52</v>
      </c>
      <c r="BF29" s="107">
        <f t="shared" si="303"/>
        <v>26.666666666666668</v>
      </c>
      <c r="BG29" s="107">
        <f t="shared" si="304"/>
        <v>3448262.1733333333</v>
      </c>
      <c r="BH29" s="107">
        <f t="shared" ref="BH29" si="890">SUM(BH30:BH31)</f>
        <v>25</v>
      </c>
      <c r="BI29" s="107">
        <f t="shared" ref="BI29" si="891">SUM(BI30:BI31)</f>
        <v>3232745.75</v>
      </c>
      <c r="BJ29" s="107">
        <f t="shared" ref="BJ29" si="892">SUM(BJ30:BJ31)</f>
        <v>0</v>
      </c>
      <c r="BK29" s="107">
        <f t="shared" ref="BK29" si="893">SUM(BK30:BK31)</f>
        <v>0</v>
      </c>
      <c r="BL29" s="107">
        <f t="shared" ref="BL29" si="894">SUM(BL30:BL31)</f>
        <v>25</v>
      </c>
      <c r="BM29" s="107">
        <f t="shared" ref="BM29" si="895">SUM(BM30:BM31)</f>
        <v>3232745.75</v>
      </c>
      <c r="BN29" s="123">
        <f t="shared" si="720"/>
        <v>-1.6666666666666679</v>
      </c>
      <c r="BO29" s="123">
        <f t="shared" si="721"/>
        <v>-215516.42333333334</v>
      </c>
      <c r="BP29" s="107"/>
      <c r="BQ29" s="107"/>
      <c r="BR29" s="107">
        <f t="shared" si="310"/>
        <v>0</v>
      </c>
      <c r="BS29" s="107">
        <f t="shared" si="311"/>
        <v>0</v>
      </c>
      <c r="BT29" s="107">
        <f t="shared" ref="BT29" si="896">SUM(BT30:BT31)</f>
        <v>0</v>
      </c>
      <c r="BU29" s="107">
        <f t="shared" ref="BU29" si="897">SUM(BU30:BU31)</f>
        <v>0</v>
      </c>
      <c r="BV29" s="107">
        <f t="shared" ref="BV29" si="898">SUM(BV30:BV31)</f>
        <v>0</v>
      </c>
      <c r="BW29" s="107">
        <f t="shared" ref="BW29" si="899">SUM(BW30:BW31)</f>
        <v>0</v>
      </c>
      <c r="BX29" s="107">
        <f t="shared" ref="BX29" si="900">SUM(BX30:BX31)</f>
        <v>0</v>
      </c>
      <c r="BY29" s="107">
        <f t="shared" ref="BY29" si="901">SUM(BY30:BY31)</f>
        <v>0</v>
      </c>
      <c r="BZ29" s="123">
        <f t="shared" si="728"/>
        <v>0</v>
      </c>
      <c r="CA29" s="123">
        <f t="shared" si="729"/>
        <v>0</v>
      </c>
      <c r="CB29" s="107"/>
      <c r="CC29" s="107"/>
      <c r="CD29" s="107">
        <f t="shared" si="317"/>
        <v>0</v>
      </c>
      <c r="CE29" s="107">
        <f t="shared" si="318"/>
        <v>0</v>
      </c>
      <c r="CF29" s="107">
        <f t="shared" ref="CF29" si="902">SUM(CF30:CF31)</f>
        <v>0</v>
      </c>
      <c r="CG29" s="107">
        <f t="shared" ref="CG29" si="903">SUM(CG30:CG31)</f>
        <v>0</v>
      </c>
      <c r="CH29" s="107">
        <f t="shared" ref="CH29" si="904">SUM(CH30:CH31)</f>
        <v>0</v>
      </c>
      <c r="CI29" s="107">
        <f t="shared" ref="CI29" si="905">SUM(CI30:CI31)</f>
        <v>0</v>
      </c>
      <c r="CJ29" s="107">
        <f t="shared" ref="CJ29" si="906">SUM(CJ30:CJ31)</f>
        <v>0</v>
      </c>
      <c r="CK29" s="107">
        <f t="shared" ref="CK29" si="907">SUM(CK30:CK31)</f>
        <v>0</v>
      </c>
      <c r="CL29" s="123">
        <f t="shared" si="736"/>
        <v>0</v>
      </c>
      <c r="CM29" s="123">
        <f t="shared" si="737"/>
        <v>0</v>
      </c>
      <c r="CN29" s="107"/>
      <c r="CO29" s="107"/>
      <c r="CP29" s="107">
        <f t="shared" si="324"/>
        <v>0</v>
      </c>
      <c r="CQ29" s="107">
        <f t="shared" si="325"/>
        <v>0</v>
      </c>
      <c r="CR29" s="107">
        <f t="shared" ref="CR29" si="908">SUM(CR30:CR31)</f>
        <v>0</v>
      </c>
      <c r="CS29" s="107">
        <f t="shared" ref="CS29" si="909">SUM(CS30:CS31)</f>
        <v>0</v>
      </c>
      <c r="CT29" s="107">
        <f t="shared" ref="CT29" si="910">SUM(CT30:CT31)</f>
        <v>0</v>
      </c>
      <c r="CU29" s="107">
        <f t="shared" ref="CU29" si="911">SUM(CU30:CU31)</f>
        <v>0</v>
      </c>
      <c r="CV29" s="107">
        <f t="shared" ref="CV29" si="912">SUM(CV30:CV31)</f>
        <v>0</v>
      </c>
      <c r="CW29" s="107">
        <f t="shared" ref="CW29" si="913">SUM(CW30:CW31)</f>
        <v>0</v>
      </c>
      <c r="CX29" s="123">
        <f t="shared" si="744"/>
        <v>0</v>
      </c>
      <c r="CY29" s="123">
        <f t="shared" si="745"/>
        <v>0</v>
      </c>
      <c r="CZ29" s="107"/>
      <c r="DA29" s="107"/>
      <c r="DB29" s="107">
        <f t="shared" si="331"/>
        <v>0</v>
      </c>
      <c r="DC29" s="107">
        <f t="shared" si="332"/>
        <v>0</v>
      </c>
      <c r="DD29" s="107">
        <f t="shared" ref="DD29" si="914">SUM(DD30:DD31)</f>
        <v>0</v>
      </c>
      <c r="DE29" s="107">
        <f t="shared" ref="DE29" si="915">SUM(DE30:DE31)</f>
        <v>0</v>
      </c>
      <c r="DF29" s="107">
        <f t="shared" ref="DF29" si="916">SUM(DF30:DF31)</f>
        <v>0</v>
      </c>
      <c r="DG29" s="107">
        <f t="shared" ref="DG29" si="917">SUM(DG30:DG31)</f>
        <v>0</v>
      </c>
      <c r="DH29" s="107">
        <f t="shared" ref="DH29" si="918">SUM(DH30:DH31)</f>
        <v>0</v>
      </c>
      <c r="DI29" s="107">
        <f t="shared" ref="DI29" si="919">SUM(DI30:DI31)</f>
        <v>0</v>
      </c>
      <c r="DJ29" s="123">
        <f t="shared" si="752"/>
        <v>0</v>
      </c>
      <c r="DK29" s="123">
        <f t="shared" si="753"/>
        <v>0</v>
      </c>
      <c r="DL29" s="107"/>
      <c r="DM29" s="107"/>
      <c r="DN29" s="107">
        <f t="shared" si="338"/>
        <v>0</v>
      </c>
      <c r="DO29" s="107">
        <f t="shared" si="339"/>
        <v>0</v>
      </c>
      <c r="DP29" s="107">
        <f t="shared" ref="DP29" si="920">SUM(DP30:DP31)</f>
        <v>0</v>
      </c>
      <c r="DQ29" s="107">
        <f t="shared" ref="DQ29" si="921">SUM(DQ30:DQ31)</f>
        <v>0</v>
      </c>
      <c r="DR29" s="107">
        <f t="shared" ref="DR29" si="922">SUM(DR30:DR31)</f>
        <v>0</v>
      </c>
      <c r="DS29" s="107">
        <f t="shared" ref="DS29" si="923">SUM(DS30:DS31)</f>
        <v>0</v>
      </c>
      <c r="DT29" s="107">
        <f t="shared" ref="DT29" si="924">SUM(DT30:DT31)</f>
        <v>0</v>
      </c>
      <c r="DU29" s="107">
        <f t="shared" ref="DU29" si="925">SUM(DU30:DU31)</f>
        <v>0</v>
      </c>
      <c r="DV29" s="123">
        <f t="shared" si="760"/>
        <v>0</v>
      </c>
      <c r="DW29" s="123">
        <f t="shared" si="761"/>
        <v>0</v>
      </c>
      <c r="DX29" s="107"/>
      <c r="DY29" s="107">
        <v>0</v>
      </c>
      <c r="DZ29" s="107">
        <f t="shared" si="345"/>
        <v>0</v>
      </c>
      <c r="EA29" s="107">
        <f t="shared" si="346"/>
        <v>0</v>
      </c>
      <c r="EB29" s="107">
        <f t="shared" ref="EB29" si="926">SUM(EB30:EB31)</f>
        <v>0</v>
      </c>
      <c r="EC29" s="107">
        <f t="shared" ref="EC29" si="927">SUM(EC30:EC31)</f>
        <v>0</v>
      </c>
      <c r="ED29" s="107">
        <f t="shared" ref="ED29" si="928">SUM(ED30:ED31)</f>
        <v>0</v>
      </c>
      <c r="EE29" s="107">
        <f t="shared" ref="EE29" si="929">SUM(EE30:EE31)</f>
        <v>0</v>
      </c>
      <c r="EF29" s="107">
        <f t="shared" ref="EF29" si="930">SUM(EF30:EF31)</f>
        <v>0</v>
      </c>
      <c r="EG29" s="107">
        <f t="shared" ref="EG29" si="931">SUM(EG30:EG31)</f>
        <v>0</v>
      </c>
      <c r="EH29" s="123">
        <f t="shared" si="768"/>
        <v>0</v>
      </c>
      <c r="EI29" s="123">
        <f t="shared" si="769"/>
        <v>0</v>
      </c>
      <c r="EJ29" s="107"/>
      <c r="EK29" s="107">
        <v>0</v>
      </c>
      <c r="EL29" s="107">
        <f t="shared" si="352"/>
        <v>0</v>
      </c>
      <c r="EM29" s="107">
        <f t="shared" si="353"/>
        <v>0</v>
      </c>
      <c r="EN29" s="107">
        <f t="shared" ref="EN29" si="932">SUM(EN30:EN31)</f>
        <v>0</v>
      </c>
      <c r="EO29" s="107">
        <f t="shared" ref="EO29" si="933">SUM(EO30:EO31)</f>
        <v>0</v>
      </c>
      <c r="EP29" s="107">
        <f t="shared" ref="EP29" si="934">SUM(EP30:EP31)</f>
        <v>0</v>
      </c>
      <c r="EQ29" s="107">
        <f t="shared" ref="EQ29" si="935">SUM(EQ30:EQ31)</f>
        <v>0</v>
      </c>
      <c r="ER29" s="107">
        <f t="shared" ref="ER29" si="936">SUM(ER30:ER31)</f>
        <v>0</v>
      </c>
      <c r="ES29" s="107">
        <f t="shared" ref="ES29" si="937">SUM(ES30:ES31)</f>
        <v>0</v>
      </c>
      <c r="ET29" s="123">
        <f t="shared" si="776"/>
        <v>0</v>
      </c>
      <c r="EU29" s="123">
        <f t="shared" si="777"/>
        <v>0</v>
      </c>
      <c r="EV29" s="107"/>
      <c r="EW29" s="107"/>
      <c r="EX29" s="107">
        <f t="shared" si="359"/>
        <v>0</v>
      </c>
      <c r="EY29" s="107">
        <f t="shared" si="360"/>
        <v>0</v>
      </c>
      <c r="EZ29" s="107">
        <f t="shared" ref="EZ29" si="938">SUM(EZ30:EZ31)</f>
        <v>0</v>
      </c>
      <c r="FA29" s="107">
        <f t="shared" ref="FA29" si="939">SUM(FA30:FA31)</f>
        <v>0</v>
      </c>
      <c r="FB29" s="107">
        <f t="shared" ref="FB29" si="940">SUM(FB30:FB31)</f>
        <v>0</v>
      </c>
      <c r="FC29" s="107">
        <f t="shared" ref="FC29" si="941">SUM(FC30:FC31)</f>
        <v>0</v>
      </c>
      <c r="FD29" s="107">
        <f t="shared" ref="FD29" si="942">SUM(FD30:FD31)</f>
        <v>0</v>
      </c>
      <c r="FE29" s="107">
        <f t="shared" ref="FE29" si="943">SUM(FE30:FE31)</f>
        <v>0</v>
      </c>
      <c r="FF29" s="123">
        <f t="shared" si="784"/>
        <v>0</v>
      </c>
      <c r="FG29" s="123">
        <f t="shared" si="785"/>
        <v>0</v>
      </c>
      <c r="FH29" s="107"/>
      <c r="FI29" s="107"/>
      <c r="FJ29" s="107">
        <f t="shared" si="366"/>
        <v>0</v>
      </c>
      <c r="FK29" s="107">
        <f t="shared" si="367"/>
        <v>0</v>
      </c>
      <c r="FL29" s="107">
        <f t="shared" ref="FL29" si="944">SUM(FL30:FL31)</f>
        <v>0</v>
      </c>
      <c r="FM29" s="107">
        <f t="shared" ref="FM29" si="945">SUM(FM30:FM31)</f>
        <v>0</v>
      </c>
      <c r="FN29" s="107">
        <f t="shared" ref="FN29" si="946">SUM(FN30:FN31)</f>
        <v>0</v>
      </c>
      <c r="FO29" s="107">
        <f t="shared" ref="FO29" si="947">SUM(FO30:FO31)</f>
        <v>0</v>
      </c>
      <c r="FP29" s="107">
        <f t="shared" ref="FP29" si="948">SUM(FP30:FP31)</f>
        <v>0</v>
      </c>
      <c r="FQ29" s="107">
        <f t="shared" ref="FQ29" si="949">SUM(FQ30:FQ31)</f>
        <v>0</v>
      </c>
      <c r="FR29" s="123">
        <f t="shared" si="792"/>
        <v>0</v>
      </c>
      <c r="FS29" s="123">
        <f t="shared" si="793"/>
        <v>0</v>
      </c>
      <c r="FT29" s="107"/>
      <c r="FU29" s="107"/>
      <c r="FV29" s="107">
        <f t="shared" si="373"/>
        <v>0</v>
      </c>
      <c r="FW29" s="107">
        <f t="shared" si="374"/>
        <v>0</v>
      </c>
      <c r="FX29" s="107">
        <f t="shared" ref="FX29" si="950">SUM(FX30:FX31)</f>
        <v>0</v>
      </c>
      <c r="FY29" s="107">
        <f t="shared" ref="FY29" si="951">SUM(FY30:FY31)</f>
        <v>0</v>
      </c>
      <c r="FZ29" s="107">
        <f t="shared" ref="FZ29" si="952">SUM(FZ30:FZ31)</f>
        <v>0</v>
      </c>
      <c r="GA29" s="107">
        <f t="shared" ref="GA29" si="953">SUM(GA30:GA31)</f>
        <v>0</v>
      </c>
      <c r="GB29" s="107">
        <f t="shared" ref="GB29" si="954">SUM(GB30:GB31)</f>
        <v>0</v>
      </c>
      <c r="GC29" s="107">
        <f t="shared" ref="GC29" si="955">SUM(GC30:GC31)</f>
        <v>0</v>
      </c>
      <c r="GD29" s="123">
        <f t="shared" si="800"/>
        <v>0</v>
      </c>
      <c r="GE29" s="123">
        <f t="shared" si="801"/>
        <v>0</v>
      </c>
      <c r="GF29" s="107">
        <f t="shared" ref="GF29:GG29" si="956">H29+T29+AF29+AR29+BD29+BP29+CB29+CN29+CZ29+DL29+DX29+EJ29+EV29+FH29+FT29</f>
        <v>81</v>
      </c>
      <c r="GG29" s="107">
        <f t="shared" si="956"/>
        <v>10474096.351499999</v>
      </c>
      <c r="GH29" s="130">
        <f t="shared" si="864"/>
        <v>27</v>
      </c>
      <c r="GI29" s="180">
        <f t="shared" si="865"/>
        <v>3491365.4504999998</v>
      </c>
      <c r="GJ29" s="107">
        <f t="shared" ref="GJ29" si="957">SUM(GJ30:GJ31)</f>
        <v>25</v>
      </c>
      <c r="GK29" s="107">
        <f t="shared" ref="GK29" si="958">SUM(GK30:GK31)</f>
        <v>3232745.75</v>
      </c>
      <c r="GL29" s="107">
        <f t="shared" ref="GL29" si="959">SUM(GL30:GL31)</f>
        <v>0</v>
      </c>
      <c r="GM29" s="107">
        <f t="shared" ref="GM29" si="960">SUM(GM30:GM31)</f>
        <v>0</v>
      </c>
      <c r="GN29" s="107">
        <f t="shared" ref="GN29" si="961">SUM(GN30:GN31)</f>
        <v>25</v>
      </c>
      <c r="GO29" s="107">
        <f t="shared" ref="GO29" si="962">SUM(GO30:GO31)</f>
        <v>3232745.75</v>
      </c>
      <c r="GP29" s="107">
        <f>SUM(GJ29-GH29)</f>
        <v>-2</v>
      </c>
      <c r="GQ29" s="107">
        <f>SUM(GK29-GI29)</f>
        <v>-258619.7004999998</v>
      </c>
      <c r="GR29" s="143"/>
      <c r="GS29" s="78"/>
      <c r="GT29" s="166">
        <v>129309.8315</v>
      </c>
      <c r="GU29" s="166">
        <f t="shared" si="183"/>
        <v>129309.83</v>
      </c>
      <c r="GV29" s="90">
        <f t="shared" ref="GV29:GV30" si="963">SUM(GT29-GU29)</f>
        <v>1.4999999984866008E-3</v>
      </c>
    </row>
    <row r="30" spans="1:204" ht="46.5" customHeight="1" x14ac:dyDescent="0.2">
      <c r="A30" s="23">
        <v>1</v>
      </c>
      <c r="B30" s="78" t="s">
        <v>140</v>
      </c>
      <c r="C30" s="79" t="s">
        <v>141</v>
      </c>
      <c r="D30" s="86">
        <v>38</v>
      </c>
      <c r="E30" s="86" t="s">
        <v>142</v>
      </c>
      <c r="F30" s="86">
        <v>5</v>
      </c>
      <c r="G30" s="98">
        <v>129309.8315</v>
      </c>
      <c r="H30" s="99"/>
      <c r="I30" s="99"/>
      <c r="J30" s="99"/>
      <c r="K30" s="99"/>
      <c r="L30" s="99">
        <f>VLOOKUP($D30,'факт '!$D$7:$AQ$94,3,0)</f>
        <v>0</v>
      </c>
      <c r="M30" s="99">
        <f>VLOOKUP($D30,'факт '!$D$7:$AQ$94,4,0)</f>
        <v>0</v>
      </c>
      <c r="N30" s="99"/>
      <c r="O30" s="99"/>
      <c r="P30" s="99">
        <f>SUM(L30+N30)</f>
        <v>0</v>
      </c>
      <c r="Q30" s="99">
        <f>SUM(M30+O30)</f>
        <v>0</v>
      </c>
      <c r="R30" s="100">
        <f t="shared" ref="R30" si="964">SUM(L30-J30)</f>
        <v>0</v>
      </c>
      <c r="S30" s="100">
        <f t="shared" ref="S30" si="965">SUM(M30-K30)</f>
        <v>0</v>
      </c>
      <c r="T30" s="99"/>
      <c r="U30" s="99"/>
      <c r="V30" s="99"/>
      <c r="W30" s="99"/>
      <c r="X30" s="99">
        <f>VLOOKUP($D30,'факт '!$D$7:$AQ$94,7,0)</f>
        <v>0</v>
      </c>
      <c r="Y30" s="99">
        <f>VLOOKUP($D30,'факт '!$D$7:$AQ$94,8,0)</f>
        <v>0</v>
      </c>
      <c r="Z30" s="99">
        <f>VLOOKUP($D30,'факт '!$D$7:$AQ$94,9,0)</f>
        <v>0</v>
      </c>
      <c r="AA30" s="99">
        <f>VLOOKUP($D30,'факт '!$D$7:$AQ$94,10,0)</f>
        <v>0</v>
      </c>
      <c r="AB30" s="99">
        <f>SUM(X30+Z30)</f>
        <v>0</v>
      </c>
      <c r="AC30" s="99">
        <f>SUM(Y30+AA30)</f>
        <v>0</v>
      </c>
      <c r="AD30" s="100">
        <f t="shared" ref="AD30" si="966">SUM(X30-V30)</f>
        <v>0</v>
      </c>
      <c r="AE30" s="100">
        <f t="shared" si="697"/>
        <v>0</v>
      </c>
      <c r="AF30" s="99"/>
      <c r="AG30" s="99"/>
      <c r="AH30" s="99"/>
      <c r="AI30" s="99"/>
      <c r="AJ30" s="99">
        <f>VLOOKUP($D30,'факт '!$D$7:$AQ$94,5,0)</f>
        <v>0</v>
      </c>
      <c r="AK30" s="99">
        <f>VLOOKUP($D30,'факт '!$D$7:$AQ$94,6,0)</f>
        <v>0</v>
      </c>
      <c r="AL30" s="99"/>
      <c r="AM30" s="99"/>
      <c r="AN30" s="99">
        <f>SUM(AJ30+AL30)</f>
        <v>0</v>
      </c>
      <c r="AO30" s="99">
        <f>SUM(AK30+AM30)</f>
        <v>0</v>
      </c>
      <c r="AP30" s="100">
        <f t="shared" ref="AP30" si="967">SUM(AJ30-AH30)</f>
        <v>0</v>
      </c>
      <c r="AQ30" s="100">
        <f t="shared" si="705"/>
        <v>0</v>
      </c>
      <c r="AR30" s="99"/>
      <c r="AS30" s="99"/>
      <c r="AT30" s="99"/>
      <c r="AU30" s="99"/>
      <c r="AV30" s="99">
        <f>VLOOKUP($D30,'факт '!$D$7:$AQ$94,11,0)</f>
        <v>0</v>
      </c>
      <c r="AW30" s="99">
        <f>VLOOKUP($D30,'факт '!$D$7:$AQ$94,12,0)</f>
        <v>0</v>
      </c>
      <c r="AX30" s="99"/>
      <c r="AY30" s="99"/>
      <c r="AZ30" s="99">
        <f>SUM(AV30+AX30)</f>
        <v>0</v>
      </c>
      <c r="BA30" s="99">
        <f>SUM(AW30+AY30)</f>
        <v>0</v>
      </c>
      <c r="BB30" s="100">
        <f t="shared" si="712"/>
        <v>0</v>
      </c>
      <c r="BC30" s="100">
        <f t="shared" si="713"/>
        <v>0</v>
      </c>
      <c r="BD30" s="99"/>
      <c r="BE30" s="99"/>
      <c r="BF30" s="99"/>
      <c r="BG30" s="99"/>
      <c r="BH30" s="99">
        <f>VLOOKUP($D30,'факт '!$D$7:$AQ$94,15,0)</f>
        <v>25</v>
      </c>
      <c r="BI30" s="99">
        <f>VLOOKUP($D30,'факт '!$D$7:$AQ$94,16,0)</f>
        <v>3232745.75</v>
      </c>
      <c r="BJ30" s="99">
        <f>VLOOKUP($D30,'факт '!$D$7:$AQ$94,17,0)</f>
        <v>0</v>
      </c>
      <c r="BK30" s="99">
        <f>VLOOKUP($D30,'факт '!$D$7:$AQ$94,18,0)</f>
        <v>0</v>
      </c>
      <c r="BL30" s="99">
        <f>SUM(BH30+BJ30)</f>
        <v>25</v>
      </c>
      <c r="BM30" s="99">
        <f>SUM(BI30+BK30)</f>
        <v>3232745.75</v>
      </c>
      <c r="BN30" s="100">
        <f t="shared" si="720"/>
        <v>25</v>
      </c>
      <c r="BO30" s="100">
        <f t="shared" si="721"/>
        <v>3232745.75</v>
      </c>
      <c r="BP30" s="99"/>
      <c r="BQ30" s="99"/>
      <c r="BR30" s="99"/>
      <c r="BS30" s="99"/>
      <c r="BT30" s="99">
        <f>VLOOKUP($D30,'факт '!$D$7:$AQ$94,19,0)</f>
        <v>0</v>
      </c>
      <c r="BU30" s="99">
        <f>VLOOKUP($D30,'факт '!$D$7:$AQ$94,20,0)</f>
        <v>0</v>
      </c>
      <c r="BV30" s="99">
        <f>VLOOKUP($D30,'факт '!$D$7:$AQ$94,21,0)</f>
        <v>0</v>
      </c>
      <c r="BW30" s="99">
        <f>VLOOKUP($D30,'факт '!$D$7:$AQ$94,22,0)</f>
        <v>0</v>
      </c>
      <c r="BX30" s="99">
        <f>SUM(BT30+BV30)</f>
        <v>0</v>
      </c>
      <c r="BY30" s="99">
        <f>SUM(BU30+BW30)</f>
        <v>0</v>
      </c>
      <c r="BZ30" s="100">
        <f t="shared" si="728"/>
        <v>0</v>
      </c>
      <c r="CA30" s="100">
        <f t="shared" si="729"/>
        <v>0</v>
      </c>
      <c r="CB30" s="99"/>
      <c r="CC30" s="99"/>
      <c r="CD30" s="99"/>
      <c r="CE30" s="99"/>
      <c r="CF30" s="99">
        <f>VLOOKUP($D30,'факт '!$D$7:$AQ$94,23,0)</f>
        <v>0</v>
      </c>
      <c r="CG30" s="99">
        <f>VLOOKUP($D30,'факт '!$D$7:$AQ$94,24,0)</f>
        <v>0</v>
      </c>
      <c r="CH30" s="99">
        <f>VLOOKUP($D30,'факт '!$D$7:$AQ$94,25,0)</f>
        <v>0</v>
      </c>
      <c r="CI30" s="99">
        <f>VLOOKUP($D30,'факт '!$D$7:$AQ$94,26,0)</f>
        <v>0</v>
      </c>
      <c r="CJ30" s="99">
        <f>SUM(CF30+CH30)</f>
        <v>0</v>
      </c>
      <c r="CK30" s="99">
        <f>SUM(CG30+CI30)</f>
        <v>0</v>
      </c>
      <c r="CL30" s="100">
        <f t="shared" si="736"/>
        <v>0</v>
      </c>
      <c r="CM30" s="100">
        <f t="shared" si="737"/>
        <v>0</v>
      </c>
      <c r="CN30" s="99"/>
      <c r="CO30" s="99"/>
      <c r="CP30" s="99"/>
      <c r="CQ30" s="99"/>
      <c r="CR30" s="99">
        <f>VLOOKUP($D30,'факт '!$D$7:$AQ$94,27,0)</f>
        <v>0</v>
      </c>
      <c r="CS30" s="99">
        <f>VLOOKUP($D30,'факт '!$D$7:$AQ$94,28,0)</f>
        <v>0</v>
      </c>
      <c r="CT30" s="99">
        <f>VLOOKUP($D30,'факт '!$D$7:$AQ$94,29,0)</f>
        <v>0</v>
      </c>
      <c r="CU30" s="99">
        <f>VLOOKUP($D30,'факт '!$D$7:$AQ$94,30,0)</f>
        <v>0</v>
      </c>
      <c r="CV30" s="99">
        <f>SUM(CR30+CT30)</f>
        <v>0</v>
      </c>
      <c r="CW30" s="99">
        <f>SUM(CS30+CU30)</f>
        <v>0</v>
      </c>
      <c r="CX30" s="100">
        <f t="shared" si="744"/>
        <v>0</v>
      </c>
      <c r="CY30" s="100">
        <f t="shared" si="745"/>
        <v>0</v>
      </c>
      <c r="CZ30" s="99"/>
      <c r="DA30" s="99"/>
      <c r="DB30" s="99"/>
      <c r="DC30" s="99"/>
      <c r="DD30" s="99">
        <f>VLOOKUP($D30,'факт '!$D$7:$AQ$94,31,0)</f>
        <v>0</v>
      </c>
      <c r="DE30" s="99">
        <f>VLOOKUP($D30,'факт '!$D$7:$AQ$94,32,0)</f>
        <v>0</v>
      </c>
      <c r="DF30" s="99"/>
      <c r="DG30" s="99"/>
      <c r="DH30" s="99">
        <f>SUM(DD30+DF30)</f>
        <v>0</v>
      </c>
      <c r="DI30" s="99">
        <f>SUM(DE30+DG30)</f>
        <v>0</v>
      </c>
      <c r="DJ30" s="100">
        <f t="shared" si="752"/>
        <v>0</v>
      </c>
      <c r="DK30" s="100">
        <f t="shared" si="753"/>
        <v>0</v>
      </c>
      <c r="DL30" s="99"/>
      <c r="DM30" s="99"/>
      <c r="DN30" s="99"/>
      <c r="DO30" s="99"/>
      <c r="DP30" s="99">
        <f>VLOOKUP($D30,'факт '!$D$7:$AQ$94,13,0)</f>
        <v>0</v>
      </c>
      <c r="DQ30" s="99">
        <f>VLOOKUP($D30,'факт '!$D$7:$AQ$94,14,0)</f>
        <v>0</v>
      </c>
      <c r="DR30" s="99"/>
      <c r="DS30" s="99"/>
      <c r="DT30" s="99">
        <f>SUM(DP30+DR30)</f>
        <v>0</v>
      </c>
      <c r="DU30" s="99">
        <f>SUM(DQ30+DS30)</f>
        <v>0</v>
      </c>
      <c r="DV30" s="100">
        <f t="shared" si="760"/>
        <v>0</v>
      </c>
      <c r="DW30" s="100">
        <f t="shared" si="761"/>
        <v>0</v>
      </c>
      <c r="DX30" s="99"/>
      <c r="DY30" s="99"/>
      <c r="DZ30" s="99"/>
      <c r="EA30" s="99"/>
      <c r="EB30" s="99">
        <f>VLOOKUP($D30,'факт '!$D$7:$AQ$94,33,0)</f>
        <v>0</v>
      </c>
      <c r="EC30" s="99">
        <f>VLOOKUP($D30,'факт '!$D$7:$AQ$94,34,0)</f>
        <v>0</v>
      </c>
      <c r="ED30" s="99">
        <f>VLOOKUP($D30,'факт '!$D$7:$AQ$94,35,0)</f>
        <v>0</v>
      </c>
      <c r="EE30" s="99">
        <f>VLOOKUP($D30,'факт '!$D$7:$AQ$94,36,0)</f>
        <v>0</v>
      </c>
      <c r="EF30" s="99">
        <f>SUM(EB30+ED30)</f>
        <v>0</v>
      </c>
      <c r="EG30" s="99">
        <f>SUM(EC30+EE30)</f>
        <v>0</v>
      </c>
      <c r="EH30" s="100">
        <f t="shared" si="768"/>
        <v>0</v>
      </c>
      <c r="EI30" s="100">
        <f t="shared" si="769"/>
        <v>0</v>
      </c>
      <c r="EJ30" s="99"/>
      <c r="EK30" s="99"/>
      <c r="EL30" s="99"/>
      <c r="EM30" s="99"/>
      <c r="EN30" s="99">
        <f>VLOOKUP($D30,'факт '!$D$7:$AQ$94,37,0)</f>
        <v>0</v>
      </c>
      <c r="EO30" s="99">
        <f>VLOOKUP($D30,'факт '!$D$7:$AQ$94,38,0)</f>
        <v>0</v>
      </c>
      <c r="EP30" s="99">
        <f>VLOOKUP($D30,'факт '!$D$7:$AQ$94,39,0)</f>
        <v>0</v>
      </c>
      <c r="EQ30" s="99">
        <f>VLOOKUP($D30,'факт '!$D$7:$AQ$94,40,0)</f>
        <v>0</v>
      </c>
      <c r="ER30" s="99">
        <f>SUM(EN30+EP30)</f>
        <v>0</v>
      </c>
      <c r="ES30" s="99">
        <f>SUM(EO30+EQ30)</f>
        <v>0</v>
      </c>
      <c r="ET30" s="100">
        <f t="shared" si="776"/>
        <v>0</v>
      </c>
      <c r="EU30" s="100">
        <f t="shared" si="777"/>
        <v>0</v>
      </c>
      <c r="EV30" s="99"/>
      <c r="EW30" s="99"/>
      <c r="EX30" s="99"/>
      <c r="EY30" s="99"/>
      <c r="EZ30" s="99"/>
      <c r="FA30" s="99"/>
      <c r="FB30" s="99"/>
      <c r="FC30" s="99"/>
      <c r="FD30" s="99">
        <f t="shared" ref="FD30:FD31" si="968">SUM(EZ30+FB30)</f>
        <v>0</v>
      </c>
      <c r="FE30" s="99">
        <f t="shared" ref="FE30:FE31" si="969">SUM(FA30+FC30)</f>
        <v>0</v>
      </c>
      <c r="FF30" s="100">
        <f t="shared" si="784"/>
        <v>0</v>
      </c>
      <c r="FG30" s="100">
        <f t="shared" si="785"/>
        <v>0</v>
      </c>
      <c r="FH30" s="99"/>
      <c r="FI30" s="99"/>
      <c r="FJ30" s="99"/>
      <c r="FK30" s="99"/>
      <c r="FL30" s="99"/>
      <c r="FM30" s="99"/>
      <c r="FN30" s="99"/>
      <c r="FO30" s="99"/>
      <c r="FP30" s="99">
        <f t="shared" ref="FP30:FP31" si="970">SUM(FL30+FN30)</f>
        <v>0</v>
      </c>
      <c r="FQ30" s="99">
        <f t="shared" ref="FQ30:FQ31" si="971">SUM(FM30+FO30)</f>
        <v>0</v>
      </c>
      <c r="FR30" s="100">
        <f t="shared" si="792"/>
        <v>0</v>
      </c>
      <c r="FS30" s="100">
        <f t="shared" si="793"/>
        <v>0</v>
      </c>
      <c r="FT30" s="99"/>
      <c r="FU30" s="99"/>
      <c r="FV30" s="99"/>
      <c r="FW30" s="99"/>
      <c r="FX30" s="99"/>
      <c r="FY30" s="99"/>
      <c r="FZ30" s="99"/>
      <c r="GA30" s="99"/>
      <c r="GB30" s="99">
        <f t="shared" ref="GB30:GB31" si="972">SUM(FX30+FZ30)</f>
        <v>0</v>
      </c>
      <c r="GC30" s="99">
        <f t="shared" ref="GC30:GC31" si="973">SUM(FY30+GA30)</f>
        <v>0</v>
      </c>
      <c r="GD30" s="100">
        <f t="shared" si="800"/>
        <v>0</v>
      </c>
      <c r="GE30" s="100">
        <f t="shared" si="801"/>
        <v>0</v>
      </c>
      <c r="GF30" s="99">
        <f t="shared" ref="GF30:GF31" si="974">SUM(H30,T30,AF30,AR30,BD30,BP30,CB30,CN30,CZ30,DL30,DX30,EJ30,EV30)</f>
        <v>0</v>
      </c>
      <c r="GG30" s="99">
        <f t="shared" ref="GG30:GG31" si="975">SUM(I30,U30,AG30,AS30,BE30,BQ30,CC30,CO30,DA30,DM30,DY30,EK30,EW30)</f>
        <v>0</v>
      </c>
      <c r="GH30" s="99">
        <f t="shared" ref="GH30:GH31" si="976">SUM(J30,V30,AH30,AT30,BF30,BR30,CD30,CP30,DB30,DN30,DZ30,EL30,EX30)</f>
        <v>0</v>
      </c>
      <c r="GI30" s="99">
        <f t="shared" ref="GI30:GI31" si="977">SUM(K30,W30,AI30,AU30,BG30,BS30,CE30,CQ30,DC30,DO30,EA30,EM30,EY30)</f>
        <v>0</v>
      </c>
      <c r="GJ30" s="99">
        <f t="shared" ref="GJ30" si="978">SUM(L30,X30,AJ30,AV30,BH30,BT30,CF30,CR30,DD30,DP30,EB30,EN30,EZ30)</f>
        <v>25</v>
      </c>
      <c r="GK30" s="99">
        <f t="shared" ref="GK30" si="979">SUM(M30,Y30,AK30,AW30,BI30,BU30,CG30,CS30,DE30,DQ30,EC30,EO30,FA30)</f>
        <v>3232745.75</v>
      </c>
      <c r="GL30" s="99">
        <f t="shared" ref="GL30" si="980">SUM(N30,Z30,AL30,AX30,BJ30,BV30,CH30,CT30,DF30,DR30,ED30,EP30,FB30)</f>
        <v>0</v>
      </c>
      <c r="GM30" s="99">
        <f t="shared" ref="GM30" si="981">SUM(O30,AA30,AM30,AY30,BK30,BW30,CI30,CU30,DG30,DS30,EE30,EQ30,FC30)</f>
        <v>0</v>
      </c>
      <c r="GN30" s="99">
        <f t="shared" ref="GN30" si="982">SUM(P30,AB30,AN30,AZ30,BL30,BX30,CJ30,CV30,DH30,DT30,EF30,ER30,FD30)</f>
        <v>25</v>
      </c>
      <c r="GO30" s="99">
        <f t="shared" ref="GO30" si="983">SUM(Q30,AC30,AO30,BA30,BM30,BY30,CK30,CW30,DI30,DU30,EG30,ES30,FE30)</f>
        <v>3232745.75</v>
      </c>
      <c r="GP30" s="99"/>
      <c r="GQ30" s="99"/>
      <c r="GR30" s="143"/>
      <c r="GS30" s="78"/>
      <c r="GT30" s="166">
        <v>129309.8315</v>
      </c>
      <c r="GU30" s="166">
        <f t="shared" si="183"/>
        <v>129309.83</v>
      </c>
      <c r="GV30" s="90">
        <f t="shared" si="963"/>
        <v>1.4999999984866008E-3</v>
      </c>
    </row>
    <row r="31" spans="1:204" x14ac:dyDescent="0.2">
      <c r="A31" s="23">
        <v>1</v>
      </c>
      <c r="B31" s="78"/>
      <c r="C31" s="79"/>
      <c r="D31" s="86"/>
      <c r="E31" s="86"/>
      <c r="F31" s="86"/>
      <c r="G31" s="98"/>
      <c r="H31" s="99"/>
      <c r="I31" s="99"/>
      <c r="J31" s="99"/>
      <c r="K31" s="99"/>
      <c r="L31" s="99"/>
      <c r="M31" s="99"/>
      <c r="N31" s="99"/>
      <c r="O31" s="99"/>
      <c r="P31" s="99">
        <f t="shared" ref="P31" si="984">SUM(L31+N31)</f>
        <v>0</v>
      </c>
      <c r="Q31" s="99">
        <f t="shared" ref="Q31" si="985">SUM(M31+O31)</f>
        <v>0</v>
      </c>
      <c r="R31" s="100">
        <f t="shared" si="180"/>
        <v>0</v>
      </c>
      <c r="S31" s="100">
        <f t="shared" si="181"/>
        <v>0</v>
      </c>
      <c r="T31" s="99"/>
      <c r="U31" s="99"/>
      <c r="V31" s="99"/>
      <c r="W31" s="99"/>
      <c r="X31" s="99"/>
      <c r="Y31" s="99"/>
      <c r="Z31" s="99"/>
      <c r="AA31" s="99"/>
      <c r="AB31" s="99">
        <f t="shared" ref="AB31" si="986">SUM(X31+Z31)</f>
        <v>0</v>
      </c>
      <c r="AC31" s="99">
        <f t="shared" ref="AC31" si="987">SUM(Y31+AA31)</f>
        <v>0</v>
      </c>
      <c r="AD31" s="100">
        <f t="shared" si="696"/>
        <v>0</v>
      </c>
      <c r="AE31" s="100">
        <f t="shared" si="697"/>
        <v>0</v>
      </c>
      <c r="AF31" s="99"/>
      <c r="AG31" s="99"/>
      <c r="AH31" s="99"/>
      <c r="AI31" s="99"/>
      <c r="AJ31" s="99"/>
      <c r="AK31" s="99"/>
      <c r="AL31" s="99"/>
      <c r="AM31" s="99"/>
      <c r="AN31" s="99">
        <f t="shared" ref="AN31" si="988">SUM(AJ31+AL31)</f>
        <v>0</v>
      </c>
      <c r="AO31" s="99">
        <f t="shared" ref="AO31" si="989">SUM(AK31+AM31)</f>
        <v>0</v>
      </c>
      <c r="AP31" s="100">
        <f t="shared" si="704"/>
        <v>0</v>
      </c>
      <c r="AQ31" s="100">
        <f t="shared" si="705"/>
        <v>0</v>
      </c>
      <c r="AR31" s="99"/>
      <c r="AS31" s="99"/>
      <c r="AT31" s="99"/>
      <c r="AU31" s="99"/>
      <c r="AV31" s="99"/>
      <c r="AW31" s="99"/>
      <c r="AX31" s="99"/>
      <c r="AY31" s="99"/>
      <c r="AZ31" s="99">
        <f t="shared" ref="AZ31" si="990">SUM(AV31+AX31)</f>
        <v>0</v>
      </c>
      <c r="BA31" s="99">
        <f t="shared" ref="BA31" si="991">SUM(AW31+AY31)</f>
        <v>0</v>
      </c>
      <c r="BB31" s="100">
        <f t="shared" si="712"/>
        <v>0</v>
      </c>
      <c r="BC31" s="100">
        <f t="shared" si="713"/>
        <v>0</v>
      </c>
      <c r="BD31" s="99"/>
      <c r="BE31" s="99"/>
      <c r="BF31" s="99"/>
      <c r="BG31" s="99"/>
      <c r="BH31" s="99"/>
      <c r="BI31" s="99"/>
      <c r="BJ31" s="99"/>
      <c r="BK31" s="99"/>
      <c r="BL31" s="99">
        <f t="shared" ref="BL31" si="992">SUM(BH31+BJ31)</f>
        <v>0</v>
      </c>
      <c r="BM31" s="99">
        <f t="shared" ref="BM31" si="993">SUM(BI31+BK31)</f>
        <v>0</v>
      </c>
      <c r="BN31" s="100">
        <f t="shared" si="720"/>
        <v>0</v>
      </c>
      <c r="BO31" s="100">
        <f t="shared" si="721"/>
        <v>0</v>
      </c>
      <c r="BP31" s="99"/>
      <c r="BQ31" s="99"/>
      <c r="BR31" s="99"/>
      <c r="BS31" s="99"/>
      <c r="BT31" s="99"/>
      <c r="BU31" s="99"/>
      <c r="BV31" s="99"/>
      <c r="BW31" s="99"/>
      <c r="BX31" s="99">
        <f t="shared" ref="BX31" si="994">SUM(BT31+BV31)</f>
        <v>0</v>
      </c>
      <c r="BY31" s="99">
        <f t="shared" ref="BY31" si="995">SUM(BU31+BW31)</f>
        <v>0</v>
      </c>
      <c r="BZ31" s="100">
        <f t="shared" si="728"/>
        <v>0</v>
      </c>
      <c r="CA31" s="100">
        <f t="shared" si="729"/>
        <v>0</v>
      </c>
      <c r="CB31" s="99"/>
      <c r="CC31" s="99"/>
      <c r="CD31" s="99"/>
      <c r="CE31" s="99"/>
      <c r="CF31" s="99"/>
      <c r="CG31" s="99"/>
      <c r="CH31" s="99"/>
      <c r="CI31" s="99"/>
      <c r="CJ31" s="99">
        <f t="shared" ref="CJ31" si="996">SUM(CF31+CH31)</f>
        <v>0</v>
      </c>
      <c r="CK31" s="99">
        <f t="shared" ref="CK31" si="997">SUM(CG31+CI31)</f>
        <v>0</v>
      </c>
      <c r="CL31" s="100">
        <f t="shared" si="736"/>
        <v>0</v>
      </c>
      <c r="CM31" s="100">
        <f t="shared" si="737"/>
        <v>0</v>
      </c>
      <c r="CN31" s="99"/>
      <c r="CO31" s="99"/>
      <c r="CP31" s="99"/>
      <c r="CQ31" s="99"/>
      <c r="CR31" s="99"/>
      <c r="CS31" s="99"/>
      <c r="CT31" s="99"/>
      <c r="CU31" s="99"/>
      <c r="CV31" s="99">
        <f t="shared" ref="CV31" si="998">SUM(CR31+CT31)</f>
        <v>0</v>
      </c>
      <c r="CW31" s="99">
        <f t="shared" ref="CW31" si="999">SUM(CS31+CU31)</f>
        <v>0</v>
      </c>
      <c r="CX31" s="100">
        <f t="shared" si="744"/>
        <v>0</v>
      </c>
      <c r="CY31" s="100">
        <f t="shared" si="745"/>
        <v>0</v>
      </c>
      <c r="CZ31" s="99"/>
      <c r="DA31" s="99"/>
      <c r="DB31" s="99"/>
      <c r="DC31" s="99"/>
      <c r="DD31" s="99"/>
      <c r="DE31" s="99"/>
      <c r="DF31" s="99"/>
      <c r="DG31" s="99"/>
      <c r="DH31" s="99">
        <f t="shared" ref="DH31" si="1000">SUM(DD31+DF31)</f>
        <v>0</v>
      </c>
      <c r="DI31" s="99">
        <f t="shared" ref="DI31" si="1001">SUM(DE31+DG31)</f>
        <v>0</v>
      </c>
      <c r="DJ31" s="100">
        <f t="shared" si="752"/>
        <v>0</v>
      </c>
      <c r="DK31" s="100">
        <f t="shared" si="753"/>
        <v>0</v>
      </c>
      <c r="DL31" s="99"/>
      <c r="DM31" s="99"/>
      <c r="DN31" s="99"/>
      <c r="DO31" s="99"/>
      <c r="DP31" s="99"/>
      <c r="DQ31" s="99"/>
      <c r="DR31" s="99"/>
      <c r="DS31" s="99"/>
      <c r="DT31" s="99">
        <f t="shared" ref="DT31" si="1002">SUM(DP31+DR31)</f>
        <v>0</v>
      </c>
      <c r="DU31" s="99">
        <f t="shared" ref="DU31" si="1003">SUM(DQ31+DS31)</f>
        <v>0</v>
      </c>
      <c r="DV31" s="100">
        <f t="shared" si="760"/>
        <v>0</v>
      </c>
      <c r="DW31" s="100">
        <f t="shared" si="761"/>
        <v>0</v>
      </c>
      <c r="DX31" s="99"/>
      <c r="DY31" s="99"/>
      <c r="DZ31" s="99"/>
      <c r="EA31" s="99"/>
      <c r="EB31" s="99"/>
      <c r="EC31" s="99"/>
      <c r="ED31" s="99"/>
      <c r="EE31" s="99"/>
      <c r="EF31" s="99">
        <f t="shared" ref="EF31" si="1004">SUM(EB31+ED31)</f>
        <v>0</v>
      </c>
      <c r="EG31" s="99">
        <f t="shared" ref="EG31" si="1005">SUM(EC31+EE31)</f>
        <v>0</v>
      </c>
      <c r="EH31" s="100">
        <f t="shared" si="768"/>
        <v>0</v>
      </c>
      <c r="EI31" s="100">
        <f t="shared" si="769"/>
        <v>0</v>
      </c>
      <c r="EJ31" s="99"/>
      <c r="EK31" s="99"/>
      <c r="EL31" s="99"/>
      <c r="EM31" s="99"/>
      <c r="EN31" s="99"/>
      <c r="EO31" s="99"/>
      <c r="EP31" s="99"/>
      <c r="EQ31" s="99"/>
      <c r="ER31" s="99">
        <f t="shared" ref="ER31" si="1006">SUM(EN31+EP31)</f>
        <v>0</v>
      </c>
      <c r="ES31" s="99">
        <f t="shared" ref="ES31" si="1007">SUM(EO31+EQ31)</f>
        <v>0</v>
      </c>
      <c r="ET31" s="100">
        <f t="shared" si="776"/>
        <v>0</v>
      </c>
      <c r="EU31" s="100">
        <f t="shared" si="777"/>
        <v>0</v>
      </c>
      <c r="EV31" s="99"/>
      <c r="EW31" s="99"/>
      <c r="EX31" s="99"/>
      <c r="EY31" s="99"/>
      <c r="EZ31" s="99"/>
      <c r="FA31" s="99"/>
      <c r="FB31" s="99"/>
      <c r="FC31" s="99"/>
      <c r="FD31" s="99">
        <f t="shared" si="968"/>
        <v>0</v>
      </c>
      <c r="FE31" s="99">
        <f t="shared" si="969"/>
        <v>0</v>
      </c>
      <c r="FF31" s="100">
        <f t="shared" si="784"/>
        <v>0</v>
      </c>
      <c r="FG31" s="100">
        <f t="shared" si="785"/>
        <v>0</v>
      </c>
      <c r="FH31" s="99"/>
      <c r="FI31" s="99"/>
      <c r="FJ31" s="99"/>
      <c r="FK31" s="99"/>
      <c r="FL31" s="99"/>
      <c r="FM31" s="99"/>
      <c r="FN31" s="99"/>
      <c r="FO31" s="99"/>
      <c r="FP31" s="99">
        <f t="shared" si="970"/>
        <v>0</v>
      </c>
      <c r="FQ31" s="99">
        <f t="shared" si="971"/>
        <v>0</v>
      </c>
      <c r="FR31" s="100">
        <f t="shared" si="792"/>
        <v>0</v>
      </c>
      <c r="FS31" s="100">
        <f t="shared" si="793"/>
        <v>0</v>
      </c>
      <c r="FT31" s="99"/>
      <c r="FU31" s="99"/>
      <c r="FV31" s="99"/>
      <c r="FW31" s="99"/>
      <c r="FX31" s="99"/>
      <c r="FY31" s="99"/>
      <c r="FZ31" s="99"/>
      <c r="GA31" s="99"/>
      <c r="GB31" s="99">
        <f t="shared" si="972"/>
        <v>0</v>
      </c>
      <c r="GC31" s="99">
        <f t="shared" si="973"/>
        <v>0</v>
      </c>
      <c r="GD31" s="100">
        <f t="shared" si="800"/>
        <v>0</v>
      </c>
      <c r="GE31" s="100">
        <f t="shared" si="801"/>
        <v>0</v>
      </c>
      <c r="GF31" s="99">
        <f t="shared" si="974"/>
        <v>0</v>
      </c>
      <c r="GG31" s="99">
        <f t="shared" si="975"/>
        <v>0</v>
      </c>
      <c r="GH31" s="99">
        <f t="shared" si="976"/>
        <v>0</v>
      </c>
      <c r="GI31" s="99">
        <f t="shared" si="977"/>
        <v>0</v>
      </c>
      <c r="GJ31" s="99">
        <f t="shared" ref="GJ31" si="1008">SUM(L31,X31,AJ31,AV31,BH31,BT31,CF31,CR31,DD31,DP31,EB31,EN31,EZ31)</f>
        <v>0</v>
      </c>
      <c r="GK31" s="99">
        <f t="shared" ref="GK31" si="1009">SUM(M31,Y31,AK31,AW31,BI31,BU31,CG31,CS31,DE31,DQ31,EC31,EO31,FA31)</f>
        <v>0</v>
      </c>
      <c r="GL31" s="99">
        <f t="shared" ref="GL31" si="1010">SUM(N31,Z31,AL31,AX31,BJ31,BV31,CH31,CT31,DF31,DR31,ED31,EP31,FB31)</f>
        <v>0</v>
      </c>
      <c r="GM31" s="99">
        <f t="shared" ref="GM31" si="1011">SUM(O31,AA31,AM31,AY31,BK31,BW31,CI31,CU31,DG31,DS31,EE31,EQ31,FC31)</f>
        <v>0</v>
      </c>
      <c r="GN31" s="99">
        <f t="shared" ref="GN31" si="1012">SUM(P31,AB31,AN31,AZ31,BL31,BX31,CJ31,CV31,DH31,DT31,EF31,ER31,FD31)</f>
        <v>0</v>
      </c>
      <c r="GO31" s="99">
        <f t="shared" ref="GO31" si="1013">SUM(Q31,AC31,AO31,BA31,BM31,BY31,CK31,CW31,DI31,DU31,EG31,ES31,FE31)</f>
        <v>0</v>
      </c>
      <c r="GP31" s="99"/>
      <c r="GQ31" s="99"/>
      <c r="GR31" s="143"/>
      <c r="GS31" s="78"/>
      <c r="GT31" s="166"/>
      <c r="GU31" s="166"/>
    </row>
    <row r="32" spans="1:204" x14ac:dyDescent="0.2">
      <c r="A32" s="23">
        <v>1</v>
      </c>
      <c r="B32" s="102"/>
      <c r="C32" s="108"/>
      <c r="D32" s="108"/>
      <c r="E32" s="94" t="s">
        <v>28</v>
      </c>
      <c r="F32" s="105"/>
      <c r="G32" s="106"/>
      <c r="H32" s="107">
        <f>SUM(H33)</f>
        <v>0</v>
      </c>
      <c r="I32" s="107">
        <f t="shared" ref="I32:BT32" si="1014">SUM(I33)</f>
        <v>0</v>
      </c>
      <c r="J32" s="107">
        <f t="shared" si="1014"/>
        <v>0</v>
      </c>
      <c r="K32" s="107">
        <f t="shared" si="1014"/>
        <v>0</v>
      </c>
      <c r="L32" s="107">
        <f t="shared" si="1014"/>
        <v>0</v>
      </c>
      <c r="M32" s="107">
        <f t="shared" si="1014"/>
        <v>0</v>
      </c>
      <c r="N32" s="107">
        <f t="shared" si="1014"/>
        <v>0</v>
      </c>
      <c r="O32" s="107">
        <f t="shared" si="1014"/>
        <v>0</v>
      </c>
      <c r="P32" s="107">
        <f t="shared" si="1014"/>
        <v>0</v>
      </c>
      <c r="Q32" s="107">
        <f t="shared" si="1014"/>
        <v>0</v>
      </c>
      <c r="R32" s="100">
        <f t="shared" si="180"/>
        <v>0</v>
      </c>
      <c r="S32" s="100">
        <f t="shared" si="181"/>
        <v>0</v>
      </c>
      <c r="T32" s="107">
        <f t="shared" si="1014"/>
        <v>0</v>
      </c>
      <c r="U32" s="107">
        <f t="shared" si="1014"/>
        <v>0</v>
      </c>
      <c r="V32" s="107">
        <f t="shared" si="1014"/>
        <v>0</v>
      </c>
      <c r="W32" s="107">
        <f t="shared" si="1014"/>
        <v>0</v>
      </c>
      <c r="X32" s="107">
        <f t="shared" si="1014"/>
        <v>0</v>
      </c>
      <c r="Y32" s="107">
        <f t="shared" si="1014"/>
        <v>0</v>
      </c>
      <c r="Z32" s="107">
        <f t="shared" si="1014"/>
        <v>0</v>
      </c>
      <c r="AA32" s="107">
        <f t="shared" si="1014"/>
        <v>0</v>
      </c>
      <c r="AB32" s="107">
        <f t="shared" si="1014"/>
        <v>0</v>
      </c>
      <c r="AC32" s="107">
        <f t="shared" si="1014"/>
        <v>0</v>
      </c>
      <c r="AD32" s="100">
        <f t="shared" si="696"/>
        <v>0</v>
      </c>
      <c r="AE32" s="100">
        <f t="shared" si="697"/>
        <v>0</v>
      </c>
      <c r="AF32" s="107">
        <f t="shared" si="1014"/>
        <v>0</v>
      </c>
      <c r="AG32" s="107">
        <f t="shared" si="1014"/>
        <v>0</v>
      </c>
      <c r="AH32" s="107">
        <f t="shared" si="1014"/>
        <v>0</v>
      </c>
      <c r="AI32" s="107">
        <f t="shared" si="1014"/>
        <v>0</v>
      </c>
      <c r="AJ32" s="107">
        <f t="shared" si="1014"/>
        <v>0</v>
      </c>
      <c r="AK32" s="107">
        <f t="shared" si="1014"/>
        <v>0</v>
      </c>
      <c r="AL32" s="107">
        <f t="shared" si="1014"/>
        <v>0</v>
      </c>
      <c r="AM32" s="107">
        <f t="shared" si="1014"/>
        <v>0</v>
      </c>
      <c r="AN32" s="107">
        <f t="shared" si="1014"/>
        <v>0</v>
      </c>
      <c r="AO32" s="107">
        <f t="shared" si="1014"/>
        <v>0</v>
      </c>
      <c r="AP32" s="100">
        <f t="shared" si="704"/>
        <v>0</v>
      </c>
      <c r="AQ32" s="100">
        <f t="shared" si="705"/>
        <v>0</v>
      </c>
      <c r="AR32" s="107">
        <f t="shared" si="1014"/>
        <v>0</v>
      </c>
      <c r="AS32" s="107">
        <f t="shared" si="1014"/>
        <v>0</v>
      </c>
      <c r="AT32" s="107">
        <f t="shared" si="1014"/>
        <v>0</v>
      </c>
      <c r="AU32" s="107">
        <f t="shared" si="1014"/>
        <v>0</v>
      </c>
      <c r="AV32" s="107">
        <f t="shared" si="1014"/>
        <v>0</v>
      </c>
      <c r="AW32" s="107">
        <f t="shared" si="1014"/>
        <v>0</v>
      </c>
      <c r="AX32" s="107">
        <f t="shared" si="1014"/>
        <v>0</v>
      </c>
      <c r="AY32" s="107">
        <f t="shared" si="1014"/>
        <v>0</v>
      </c>
      <c r="AZ32" s="107">
        <f t="shared" si="1014"/>
        <v>0</v>
      </c>
      <c r="BA32" s="107">
        <f t="shared" si="1014"/>
        <v>0</v>
      </c>
      <c r="BB32" s="100">
        <f t="shared" si="712"/>
        <v>0</v>
      </c>
      <c r="BC32" s="100">
        <f t="shared" si="713"/>
        <v>0</v>
      </c>
      <c r="BD32" s="107">
        <f t="shared" si="1014"/>
        <v>20</v>
      </c>
      <c r="BE32" s="107">
        <f t="shared" si="1014"/>
        <v>3106195.8480000002</v>
      </c>
      <c r="BF32" s="107">
        <f t="shared" si="1014"/>
        <v>6.666666666666667</v>
      </c>
      <c r="BG32" s="107">
        <f t="shared" si="1014"/>
        <v>1035398.616</v>
      </c>
      <c r="BH32" s="107">
        <f t="shared" si="1014"/>
        <v>5</v>
      </c>
      <c r="BI32" s="107">
        <f t="shared" si="1014"/>
        <v>776548.95000000007</v>
      </c>
      <c r="BJ32" s="107">
        <f t="shared" si="1014"/>
        <v>0</v>
      </c>
      <c r="BK32" s="107">
        <f t="shared" si="1014"/>
        <v>0</v>
      </c>
      <c r="BL32" s="107">
        <f t="shared" si="1014"/>
        <v>5</v>
      </c>
      <c r="BM32" s="107">
        <f t="shared" si="1014"/>
        <v>776548.95000000007</v>
      </c>
      <c r="BN32" s="100">
        <f t="shared" si="720"/>
        <v>-1.666666666666667</v>
      </c>
      <c r="BO32" s="100">
        <f t="shared" si="721"/>
        <v>-258849.66599999997</v>
      </c>
      <c r="BP32" s="107">
        <f t="shared" si="1014"/>
        <v>0</v>
      </c>
      <c r="BQ32" s="107">
        <f t="shared" si="1014"/>
        <v>0</v>
      </c>
      <c r="BR32" s="107">
        <f t="shared" si="1014"/>
        <v>0</v>
      </c>
      <c r="BS32" s="107">
        <f t="shared" si="1014"/>
        <v>0</v>
      </c>
      <c r="BT32" s="107">
        <f t="shared" si="1014"/>
        <v>0</v>
      </c>
      <c r="BU32" s="107">
        <f t="shared" ref="BU32:BY32" si="1015">SUM(BU33)</f>
        <v>0</v>
      </c>
      <c r="BV32" s="107">
        <f t="shared" si="1015"/>
        <v>0</v>
      </c>
      <c r="BW32" s="107">
        <f t="shared" si="1015"/>
        <v>0</v>
      </c>
      <c r="BX32" s="107">
        <f t="shared" si="1015"/>
        <v>0</v>
      </c>
      <c r="BY32" s="107">
        <f t="shared" si="1015"/>
        <v>0</v>
      </c>
      <c r="BZ32" s="100">
        <f t="shared" si="728"/>
        <v>0</v>
      </c>
      <c r="CA32" s="100">
        <f t="shared" si="729"/>
        <v>0</v>
      </c>
      <c r="CB32" s="107">
        <f t="shared" ref="CB32:EF32" si="1016">SUM(CB33)</f>
        <v>0</v>
      </c>
      <c r="CC32" s="107">
        <f t="shared" si="1016"/>
        <v>0</v>
      </c>
      <c r="CD32" s="107">
        <f t="shared" si="1016"/>
        <v>0</v>
      </c>
      <c r="CE32" s="107">
        <f t="shared" si="1016"/>
        <v>0</v>
      </c>
      <c r="CF32" s="107">
        <f t="shared" si="1016"/>
        <v>0</v>
      </c>
      <c r="CG32" s="107">
        <f t="shared" si="1016"/>
        <v>0</v>
      </c>
      <c r="CH32" s="107">
        <f t="shared" si="1016"/>
        <v>0</v>
      </c>
      <c r="CI32" s="107">
        <f t="shared" si="1016"/>
        <v>0</v>
      </c>
      <c r="CJ32" s="107">
        <f t="shared" si="1016"/>
        <v>0</v>
      </c>
      <c r="CK32" s="107">
        <f t="shared" si="1016"/>
        <v>0</v>
      </c>
      <c r="CL32" s="100">
        <f t="shared" si="736"/>
        <v>0</v>
      </c>
      <c r="CM32" s="100">
        <f t="shared" si="737"/>
        <v>0</v>
      </c>
      <c r="CN32" s="107">
        <f t="shared" si="1016"/>
        <v>0</v>
      </c>
      <c r="CO32" s="107">
        <f t="shared" si="1016"/>
        <v>0</v>
      </c>
      <c r="CP32" s="107">
        <f t="shared" si="1016"/>
        <v>0</v>
      </c>
      <c r="CQ32" s="107">
        <f t="shared" si="1016"/>
        <v>0</v>
      </c>
      <c r="CR32" s="107">
        <f t="shared" si="1016"/>
        <v>0</v>
      </c>
      <c r="CS32" s="107">
        <f t="shared" si="1016"/>
        <v>0</v>
      </c>
      <c r="CT32" s="107">
        <f t="shared" si="1016"/>
        <v>0</v>
      </c>
      <c r="CU32" s="107">
        <f t="shared" si="1016"/>
        <v>0</v>
      </c>
      <c r="CV32" s="107">
        <f t="shared" si="1016"/>
        <v>0</v>
      </c>
      <c r="CW32" s="107">
        <f t="shared" si="1016"/>
        <v>0</v>
      </c>
      <c r="CX32" s="100">
        <f t="shared" si="744"/>
        <v>0</v>
      </c>
      <c r="CY32" s="100">
        <f t="shared" si="745"/>
        <v>0</v>
      </c>
      <c r="CZ32" s="107">
        <f t="shared" si="1016"/>
        <v>0</v>
      </c>
      <c r="DA32" s="107">
        <f t="shared" si="1016"/>
        <v>0</v>
      </c>
      <c r="DB32" s="107">
        <f t="shared" si="1016"/>
        <v>0</v>
      </c>
      <c r="DC32" s="107">
        <f t="shared" si="1016"/>
        <v>0</v>
      </c>
      <c r="DD32" s="107">
        <f t="shared" si="1016"/>
        <v>0</v>
      </c>
      <c r="DE32" s="107">
        <f t="shared" si="1016"/>
        <v>0</v>
      </c>
      <c r="DF32" s="107">
        <f t="shared" si="1016"/>
        <v>0</v>
      </c>
      <c r="DG32" s="107">
        <f t="shared" si="1016"/>
        <v>0</v>
      </c>
      <c r="DH32" s="107">
        <f t="shared" si="1016"/>
        <v>0</v>
      </c>
      <c r="DI32" s="107">
        <f t="shared" si="1016"/>
        <v>0</v>
      </c>
      <c r="DJ32" s="100">
        <f t="shared" si="752"/>
        <v>0</v>
      </c>
      <c r="DK32" s="100">
        <f t="shared" si="753"/>
        <v>0</v>
      </c>
      <c r="DL32" s="107">
        <f t="shared" si="1016"/>
        <v>0</v>
      </c>
      <c r="DM32" s="107">
        <f t="shared" si="1016"/>
        <v>0</v>
      </c>
      <c r="DN32" s="107">
        <f t="shared" si="1016"/>
        <v>0</v>
      </c>
      <c r="DO32" s="107">
        <f t="shared" si="1016"/>
        <v>0</v>
      </c>
      <c r="DP32" s="107">
        <f t="shared" si="1016"/>
        <v>0</v>
      </c>
      <c r="DQ32" s="107">
        <f t="shared" si="1016"/>
        <v>0</v>
      </c>
      <c r="DR32" s="107">
        <f t="shared" si="1016"/>
        <v>0</v>
      </c>
      <c r="DS32" s="107">
        <f t="shared" si="1016"/>
        <v>0</v>
      </c>
      <c r="DT32" s="107">
        <f t="shared" si="1016"/>
        <v>0</v>
      </c>
      <c r="DU32" s="107">
        <f t="shared" si="1016"/>
        <v>0</v>
      </c>
      <c r="DV32" s="100">
        <f t="shared" si="760"/>
        <v>0</v>
      </c>
      <c r="DW32" s="100">
        <f t="shared" si="761"/>
        <v>0</v>
      </c>
      <c r="DX32" s="107">
        <f t="shared" si="1016"/>
        <v>0</v>
      </c>
      <c r="DY32" s="107">
        <f t="shared" si="1016"/>
        <v>0</v>
      </c>
      <c r="DZ32" s="107">
        <f t="shared" si="1016"/>
        <v>0</v>
      </c>
      <c r="EA32" s="107">
        <f t="shared" si="1016"/>
        <v>0</v>
      </c>
      <c r="EB32" s="107">
        <f t="shared" si="1016"/>
        <v>0</v>
      </c>
      <c r="EC32" s="107">
        <f t="shared" si="1016"/>
        <v>0</v>
      </c>
      <c r="ED32" s="107">
        <f t="shared" si="1016"/>
        <v>0</v>
      </c>
      <c r="EE32" s="107">
        <f t="shared" si="1016"/>
        <v>0</v>
      </c>
      <c r="EF32" s="107">
        <f t="shared" si="1016"/>
        <v>0</v>
      </c>
      <c r="EG32" s="107">
        <f t="shared" ref="EG32" si="1017">SUM(EG33)</f>
        <v>0</v>
      </c>
      <c r="EH32" s="100">
        <f t="shared" si="768"/>
        <v>0</v>
      </c>
      <c r="EI32" s="100">
        <f t="shared" si="769"/>
        <v>0</v>
      </c>
      <c r="EJ32" s="107">
        <f t="shared" ref="EJ32:GQ32" si="1018">SUM(EJ33)</f>
        <v>0</v>
      </c>
      <c r="EK32" s="107">
        <f t="shared" si="1018"/>
        <v>0</v>
      </c>
      <c r="EL32" s="107">
        <f t="shared" si="1018"/>
        <v>0</v>
      </c>
      <c r="EM32" s="107">
        <f t="shared" si="1018"/>
        <v>0</v>
      </c>
      <c r="EN32" s="107">
        <f t="shared" si="1018"/>
        <v>0</v>
      </c>
      <c r="EO32" s="107">
        <f t="shared" si="1018"/>
        <v>0</v>
      </c>
      <c r="EP32" s="107">
        <f t="shared" si="1018"/>
        <v>0</v>
      </c>
      <c r="EQ32" s="107">
        <f t="shared" si="1018"/>
        <v>0</v>
      </c>
      <c r="ER32" s="107">
        <f t="shared" si="1018"/>
        <v>0</v>
      </c>
      <c r="ES32" s="107">
        <f t="shared" si="1018"/>
        <v>0</v>
      </c>
      <c r="ET32" s="100">
        <f t="shared" si="776"/>
        <v>0</v>
      </c>
      <c r="EU32" s="100">
        <f t="shared" si="777"/>
        <v>0</v>
      </c>
      <c r="EV32" s="107">
        <f t="shared" si="1018"/>
        <v>0</v>
      </c>
      <c r="EW32" s="107">
        <f t="shared" si="1018"/>
        <v>0</v>
      </c>
      <c r="EX32" s="107">
        <f t="shared" si="1018"/>
        <v>0</v>
      </c>
      <c r="EY32" s="107">
        <f t="shared" si="1018"/>
        <v>0</v>
      </c>
      <c r="EZ32" s="107">
        <f t="shared" si="1018"/>
        <v>0</v>
      </c>
      <c r="FA32" s="107">
        <f t="shared" si="1018"/>
        <v>0</v>
      </c>
      <c r="FB32" s="107">
        <f t="shared" si="1018"/>
        <v>0</v>
      </c>
      <c r="FC32" s="107">
        <f t="shared" si="1018"/>
        <v>0</v>
      </c>
      <c r="FD32" s="107">
        <f t="shared" si="1018"/>
        <v>0</v>
      </c>
      <c r="FE32" s="107">
        <f t="shared" si="1018"/>
        <v>0</v>
      </c>
      <c r="FF32" s="100">
        <f t="shared" si="784"/>
        <v>0</v>
      </c>
      <c r="FG32" s="100">
        <f t="shared" si="785"/>
        <v>0</v>
      </c>
      <c r="FH32" s="107">
        <f t="shared" si="1018"/>
        <v>0</v>
      </c>
      <c r="FI32" s="107">
        <f t="shared" si="1018"/>
        <v>0</v>
      </c>
      <c r="FJ32" s="107">
        <f t="shared" si="1018"/>
        <v>0</v>
      </c>
      <c r="FK32" s="107">
        <f t="shared" si="1018"/>
        <v>0</v>
      </c>
      <c r="FL32" s="107">
        <f t="shared" si="1018"/>
        <v>0</v>
      </c>
      <c r="FM32" s="107">
        <f t="shared" si="1018"/>
        <v>0</v>
      </c>
      <c r="FN32" s="107">
        <f t="shared" si="1018"/>
        <v>0</v>
      </c>
      <c r="FO32" s="107">
        <f t="shared" si="1018"/>
        <v>0</v>
      </c>
      <c r="FP32" s="107">
        <f t="shared" si="1018"/>
        <v>0</v>
      </c>
      <c r="FQ32" s="107">
        <f t="shared" si="1018"/>
        <v>0</v>
      </c>
      <c r="FR32" s="100">
        <f t="shared" si="792"/>
        <v>0</v>
      </c>
      <c r="FS32" s="100">
        <f t="shared" si="793"/>
        <v>0</v>
      </c>
      <c r="FT32" s="107">
        <f t="shared" si="1018"/>
        <v>0</v>
      </c>
      <c r="FU32" s="107">
        <f t="shared" si="1018"/>
        <v>0</v>
      </c>
      <c r="FV32" s="107">
        <f t="shared" si="1018"/>
        <v>0</v>
      </c>
      <c r="FW32" s="107">
        <f t="shared" si="1018"/>
        <v>0</v>
      </c>
      <c r="FX32" s="107">
        <f t="shared" si="1018"/>
        <v>0</v>
      </c>
      <c r="FY32" s="107">
        <f t="shared" si="1018"/>
        <v>0</v>
      </c>
      <c r="FZ32" s="107">
        <f t="shared" si="1018"/>
        <v>0</v>
      </c>
      <c r="GA32" s="107">
        <f t="shared" si="1018"/>
        <v>0</v>
      </c>
      <c r="GB32" s="107">
        <f t="shared" si="1018"/>
        <v>0</v>
      </c>
      <c r="GC32" s="107">
        <f t="shared" si="1018"/>
        <v>0</v>
      </c>
      <c r="GD32" s="100">
        <f t="shared" si="800"/>
        <v>0</v>
      </c>
      <c r="GE32" s="100">
        <f t="shared" si="801"/>
        <v>0</v>
      </c>
      <c r="GF32" s="107">
        <f t="shared" si="1018"/>
        <v>20</v>
      </c>
      <c r="GG32" s="107">
        <f t="shared" si="1018"/>
        <v>3106195.8480000002</v>
      </c>
      <c r="GH32" s="130">
        <f t="shared" ref="GH32:GH33" si="1019">SUM(GF32/12*$A$2)</f>
        <v>6.666666666666667</v>
      </c>
      <c r="GI32" s="180">
        <f t="shared" ref="GI32:GI33" si="1020">SUM(GG32/12*$A$2)</f>
        <v>1035398.616</v>
      </c>
      <c r="GJ32" s="107">
        <f t="shared" si="1018"/>
        <v>5</v>
      </c>
      <c r="GK32" s="107">
        <f t="shared" si="1018"/>
        <v>776548.95000000007</v>
      </c>
      <c r="GL32" s="107">
        <f t="shared" si="1018"/>
        <v>0</v>
      </c>
      <c r="GM32" s="107">
        <f t="shared" si="1018"/>
        <v>0</v>
      </c>
      <c r="GN32" s="107">
        <f t="shared" si="1018"/>
        <v>5</v>
      </c>
      <c r="GO32" s="107">
        <f t="shared" si="1018"/>
        <v>776548.95000000007</v>
      </c>
      <c r="GP32" s="107">
        <f t="shared" si="1018"/>
        <v>-1.666666666666667</v>
      </c>
      <c r="GQ32" s="107">
        <f t="shared" si="1018"/>
        <v>-258849.66599999997</v>
      </c>
      <c r="GR32" s="143"/>
      <c r="GS32" s="78"/>
      <c r="GT32" s="166"/>
      <c r="GU32" s="166"/>
    </row>
    <row r="33" spans="1:204" ht="16.5" customHeight="1" x14ac:dyDescent="0.2">
      <c r="A33" s="23">
        <v>1</v>
      </c>
      <c r="B33" s="102"/>
      <c r="C33" s="108"/>
      <c r="D33" s="109"/>
      <c r="E33" s="124" t="s">
        <v>29</v>
      </c>
      <c r="F33" s="126">
        <v>6</v>
      </c>
      <c r="G33" s="127">
        <v>155309.79240000001</v>
      </c>
      <c r="H33" s="107">
        <f>VLOOKUP($E33,'ВМП план'!$B$8:$AN$43,8,0)</f>
        <v>0</v>
      </c>
      <c r="I33" s="107">
        <f>VLOOKUP($E33,'ВМП план'!$B$8:$AN$43,9,0)</f>
        <v>0</v>
      </c>
      <c r="J33" s="107">
        <f t="shared" si="279"/>
        <v>0</v>
      </c>
      <c r="K33" s="107">
        <f t="shared" si="280"/>
        <v>0</v>
      </c>
      <c r="L33" s="107">
        <f>SUM(L34:L39)</f>
        <v>0</v>
      </c>
      <c r="M33" s="107">
        <f>SUM(M34:M39)</f>
        <v>0</v>
      </c>
      <c r="N33" s="107">
        <f t="shared" ref="N33" si="1021">SUM(N38:N39)</f>
        <v>0</v>
      </c>
      <c r="O33" s="107">
        <f t="shared" ref="O33" si="1022">SUM(O38:O39)</f>
        <v>0</v>
      </c>
      <c r="P33" s="107">
        <f>SUM(L33+N33)</f>
        <v>0</v>
      </c>
      <c r="Q33" s="107">
        <f>SUM(M33+O33)</f>
        <v>0</v>
      </c>
      <c r="R33" s="123">
        <f t="shared" si="180"/>
        <v>0</v>
      </c>
      <c r="S33" s="123">
        <f t="shared" si="181"/>
        <v>0</v>
      </c>
      <c r="T33" s="107">
        <f>VLOOKUP($E33,'ВМП план'!$B$8:$AN$43,10,0)</f>
        <v>0</v>
      </c>
      <c r="U33" s="107">
        <f>VLOOKUP($E33,'ВМП план'!$B$8:$AN$43,11,0)</f>
        <v>0</v>
      </c>
      <c r="V33" s="107">
        <f t="shared" si="282"/>
        <v>0</v>
      </c>
      <c r="W33" s="107">
        <f t="shared" si="283"/>
        <v>0</v>
      </c>
      <c r="X33" s="107">
        <f>SUM(X34:X39)</f>
        <v>0</v>
      </c>
      <c r="Y33" s="107">
        <f>SUM(Y34:Y39)</f>
        <v>0</v>
      </c>
      <c r="Z33" s="107">
        <f t="shared" ref="Z33:AA33" si="1023">SUM(Z38:Z39)</f>
        <v>0</v>
      </c>
      <c r="AA33" s="107">
        <f t="shared" si="1023"/>
        <v>0</v>
      </c>
      <c r="AB33" s="107">
        <f>SUM(X33+Z33)</f>
        <v>0</v>
      </c>
      <c r="AC33" s="107">
        <f>SUM(Y33+AA33)</f>
        <v>0</v>
      </c>
      <c r="AD33" s="123">
        <f t="shared" si="696"/>
        <v>0</v>
      </c>
      <c r="AE33" s="123">
        <f t="shared" si="697"/>
        <v>0</v>
      </c>
      <c r="AF33" s="107">
        <f>VLOOKUP($E33,'ВМП план'!$B$8:$AL$43,12,0)</f>
        <v>0</v>
      </c>
      <c r="AG33" s="107">
        <f>VLOOKUP($E33,'ВМП план'!$B$8:$AL$43,13,0)</f>
        <v>0</v>
      </c>
      <c r="AH33" s="107">
        <f t="shared" si="289"/>
        <v>0</v>
      </c>
      <c r="AI33" s="107">
        <f t="shared" si="290"/>
        <v>0</v>
      </c>
      <c r="AJ33" s="107">
        <f>SUM(AJ34:AJ39)</f>
        <v>0</v>
      </c>
      <c r="AK33" s="107">
        <f>SUM(AK34:AK39)</f>
        <v>0</v>
      </c>
      <c r="AL33" s="107">
        <f t="shared" ref="AL33:AM33" si="1024">SUM(AL38:AL39)</f>
        <v>0</v>
      </c>
      <c r="AM33" s="107">
        <f t="shared" si="1024"/>
        <v>0</v>
      </c>
      <c r="AN33" s="107">
        <f>SUM(AJ33+AL33)</f>
        <v>0</v>
      </c>
      <c r="AO33" s="107">
        <f>SUM(AK33+AM33)</f>
        <v>0</v>
      </c>
      <c r="AP33" s="123">
        <f t="shared" si="704"/>
        <v>0</v>
      </c>
      <c r="AQ33" s="123">
        <f t="shared" si="705"/>
        <v>0</v>
      </c>
      <c r="AR33" s="107"/>
      <c r="AS33" s="107"/>
      <c r="AT33" s="107">
        <f t="shared" si="296"/>
        <v>0</v>
      </c>
      <c r="AU33" s="107">
        <f t="shared" si="297"/>
        <v>0</v>
      </c>
      <c r="AV33" s="107">
        <f>SUM(AV34:AV39)</f>
        <v>0</v>
      </c>
      <c r="AW33" s="107">
        <f>SUM(AW34:AW39)</f>
        <v>0</v>
      </c>
      <c r="AX33" s="107">
        <f t="shared" ref="AX33:AY33" si="1025">SUM(AX38:AX39)</f>
        <v>0</v>
      </c>
      <c r="AY33" s="107">
        <f t="shared" si="1025"/>
        <v>0</v>
      </c>
      <c r="AZ33" s="107">
        <f>SUM(AV33+AX33)</f>
        <v>0</v>
      </c>
      <c r="BA33" s="107">
        <f>SUM(AW33+AY33)</f>
        <v>0</v>
      </c>
      <c r="BB33" s="123">
        <f t="shared" si="712"/>
        <v>0</v>
      </c>
      <c r="BC33" s="123">
        <f t="shared" si="713"/>
        <v>0</v>
      </c>
      <c r="BD33" s="107">
        <v>20</v>
      </c>
      <c r="BE33" s="107">
        <v>3106195.8480000002</v>
      </c>
      <c r="BF33" s="107">
        <f t="shared" si="303"/>
        <v>6.666666666666667</v>
      </c>
      <c r="BG33" s="107">
        <f t="shared" si="304"/>
        <v>1035398.616</v>
      </c>
      <c r="BH33" s="107">
        <f>SUM(BH34:BH39)</f>
        <v>5</v>
      </c>
      <c r="BI33" s="107">
        <f>SUM(BI34:BI39)</f>
        <v>776548.95000000007</v>
      </c>
      <c r="BJ33" s="107">
        <f t="shared" ref="BJ33:BK33" si="1026">SUM(BJ38:BJ39)</f>
        <v>0</v>
      </c>
      <c r="BK33" s="107">
        <f t="shared" si="1026"/>
        <v>0</v>
      </c>
      <c r="BL33" s="107">
        <f>SUM(BH33+BJ33)</f>
        <v>5</v>
      </c>
      <c r="BM33" s="107">
        <f>SUM(BI33+BK33)</f>
        <v>776548.95000000007</v>
      </c>
      <c r="BN33" s="123">
        <f t="shared" si="720"/>
        <v>-1.666666666666667</v>
      </c>
      <c r="BO33" s="123">
        <f t="shared" si="721"/>
        <v>-258849.66599999997</v>
      </c>
      <c r="BP33" s="107"/>
      <c r="BQ33" s="107"/>
      <c r="BR33" s="107">
        <f t="shared" si="310"/>
        <v>0</v>
      </c>
      <c r="BS33" s="107">
        <f t="shared" si="311"/>
        <v>0</v>
      </c>
      <c r="BT33" s="107">
        <f>SUM(BT34:BT39)</f>
        <v>0</v>
      </c>
      <c r="BU33" s="107">
        <f>SUM(BU34:BU39)</f>
        <v>0</v>
      </c>
      <c r="BV33" s="107">
        <f t="shared" ref="BV33:BW33" si="1027">SUM(BV38:BV39)</f>
        <v>0</v>
      </c>
      <c r="BW33" s="107">
        <f t="shared" si="1027"/>
        <v>0</v>
      </c>
      <c r="BX33" s="107">
        <f>SUM(BT33+BV33)</f>
        <v>0</v>
      </c>
      <c r="BY33" s="107">
        <f>SUM(BU33+BW33)</f>
        <v>0</v>
      </c>
      <c r="BZ33" s="123">
        <f t="shared" si="728"/>
        <v>0</v>
      </c>
      <c r="CA33" s="123">
        <f t="shared" si="729"/>
        <v>0</v>
      </c>
      <c r="CB33" s="107"/>
      <c r="CC33" s="107"/>
      <c r="CD33" s="107">
        <f t="shared" si="317"/>
        <v>0</v>
      </c>
      <c r="CE33" s="107">
        <f t="shared" si="318"/>
        <v>0</v>
      </c>
      <c r="CF33" s="107">
        <f>SUM(CF34:CF39)</f>
        <v>0</v>
      </c>
      <c r="CG33" s="107">
        <f>SUM(CG34:CG39)</f>
        <v>0</v>
      </c>
      <c r="CH33" s="107">
        <f t="shared" ref="CH33:CI33" si="1028">SUM(CH38:CH39)</f>
        <v>0</v>
      </c>
      <c r="CI33" s="107">
        <f t="shared" si="1028"/>
        <v>0</v>
      </c>
      <c r="CJ33" s="107">
        <f>SUM(CF33+CH33)</f>
        <v>0</v>
      </c>
      <c r="CK33" s="107">
        <f>SUM(CG33+CI33)</f>
        <v>0</v>
      </c>
      <c r="CL33" s="123">
        <f t="shared" si="736"/>
        <v>0</v>
      </c>
      <c r="CM33" s="123">
        <f t="shared" si="737"/>
        <v>0</v>
      </c>
      <c r="CN33" s="107"/>
      <c r="CO33" s="107"/>
      <c r="CP33" s="107">
        <f t="shared" si="324"/>
        <v>0</v>
      </c>
      <c r="CQ33" s="107">
        <f t="shared" si="325"/>
        <v>0</v>
      </c>
      <c r="CR33" s="107">
        <f>SUM(CR34:CR39)</f>
        <v>0</v>
      </c>
      <c r="CS33" s="107">
        <f>SUM(CS34:CS39)</f>
        <v>0</v>
      </c>
      <c r="CT33" s="107">
        <f t="shared" ref="CT33:CU33" si="1029">SUM(CT38:CT39)</f>
        <v>0</v>
      </c>
      <c r="CU33" s="107">
        <f t="shared" si="1029"/>
        <v>0</v>
      </c>
      <c r="CV33" s="107">
        <f>SUM(CR33+CT33)</f>
        <v>0</v>
      </c>
      <c r="CW33" s="107">
        <f>SUM(CS33+CU33)</f>
        <v>0</v>
      </c>
      <c r="CX33" s="123">
        <f t="shared" si="744"/>
        <v>0</v>
      </c>
      <c r="CY33" s="123">
        <f t="shared" si="745"/>
        <v>0</v>
      </c>
      <c r="CZ33" s="107"/>
      <c r="DA33" s="107"/>
      <c r="DB33" s="107">
        <f t="shared" si="331"/>
        <v>0</v>
      </c>
      <c r="DC33" s="107">
        <f t="shared" si="332"/>
        <v>0</v>
      </c>
      <c r="DD33" s="107">
        <f>SUM(DD34:DD39)</f>
        <v>0</v>
      </c>
      <c r="DE33" s="107">
        <f>SUM(DE34:DE39)</f>
        <v>0</v>
      </c>
      <c r="DF33" s="107">
        <f t="shared" ref="DF33:DG33" si="1030">SUM(DF38:DF39)</f>
        <v>0</v>
      </c>
      <c r="DG33" s="107">
        <f t="shared" si="1030"/>
        <v>0</v>
      </c>
      <c r="DH33" s="107">
        <f>SUM(DD33+DF33)</f>
        <v>0</v>
      </c>
      <c r="DI33" s="107">
        <f>SUM(DE33+DG33)</f>
        <v>0</v>
      </c>
      <c r="DJ33" s="123">
        <f t="shared" si="752"/>
        <v>0</v>
      </c>
      <c r="DK33" s="123">
        <f t="shared" si="753"/>
        <v>0</v>
      </c>
      <c r="DL33" s="107"/>
      <c r="DM33" s="107"/>
      <c r="DN33" s="107">
        <f t="shared" si="338"/>
        <v>0</v>
      </c>
      <c r="DO33" s="107">
        <f t="shared" si="339"/>
        <v>0</v>
      </c>
      <c r="DP33" s="107">
        <f>SUM(DP34:DP39)</f>
        <v>0</v>
      </c>
      <c r="DQ33" s="107">
        <f>SUM(DQ34:DQ39)</f>
        <v>0</v>
      </c>
      <c r="DR33" s="107">
        <f t="shared" ref="DR33:DS33" si="1031">SUM(DR38:DR39)</f>
        <v>0</v>
      </c>
      <c r="DS33" s="107">
        <f t="shared" si="1031"/>
        <v>0</v>
      </c>
      <c r="DT33" s="107">
        <f>SUM(DP33+DR33)</f>
        <v>0</v>
      </c>
      <c r="DU33" s="107">
        <f>SUM(DQ33+DS33)</f>
        <v>0</v>
      </c>
      <c r="DV33" s="123">
        <f t="shared" si="760"/>
        <v>0</v>
      </c>
      <c r="DW33" s="123">
        <f t="shared" si="761"/>
        <v>0</v>
      </c>
      <c r="DX33" s="107"/>
      <c r="DY33" s="107">
        <v>0</v>
      </c>
      <c r="DZ33" s="107">
        <f t="shared" si="345"/>
        <v>0</v>
      </c>
      <c r="EA33" s="107">
        <f t="shared" si="346"/>
        <v>0</v>
      </c>
      <c r="EB33" s="107">
        <f>SUM(EB34:EB39)</f>
        <v>0</v>
      </c>
      <c r="EC33" s="107">
        <f>SUM(EC34:EC39)</f>
        <v>0</v>
      </c>
      <c r="ED33" s="107">
        <f t="shared" ref="ED33:EE33" si="1032">SUM(ED38:ED39)</f>
        <v>0</v>
      </c>
      <c r="EE33" s="107">
        <f t="shared" si="1032"/>
        <v>0</v>
      </c>
      <c r="EF33" s="107">
        <f>SUM(EB33+ED33)</f>
        <v>0</v>
      </c>
      <c r="EG33" s="107">
        <f>SUM(EC33+EE33)</f>
        <v>0</v>
      </c>
      <c r="EH33" s="123">
        <f t="shared" si="768"/>
        <v>0</v>
      </c>
      <c r="EI33" s="123">
        <f t="shared" si="769"/>
        <v>0</v>
      </c>
      <c r="EJ33" s="107"/>
      <c r="EK33" s="107">
        <v>0</v>
      </c>
      <c r="EL33" s="107">
        <f t="shared" si="352"/>
        <v>0</v>
      </c>
      <c r="EM33" s="107">
        <f t="shared" si="353"/>
        <v>0</v>
      </c>
      <c r="EN33" s="107">
        <f>SUM(EN34:EN39)</f>
        <v>0</v>
      </c>
      <c r="EO33" s="107">
        <f>SUM(EO34:EO39)</f>
        <v>0</v>
      </c>
      <c r="EP33" s="107">
        <f t="shared" ref="EP33:EQ33" si="1033">SUM(EP38:EP39)</f>
        <v>0</v>
      </c>
      <c r="EQ33" s="107">
        <f t="shared" si="1033"/>
        <v>0</v>
      </c>
      <c r="ER33" s="107">
        <f>SUM(EN33+EP33)</f>
        <v>0</v>
      </c>
      <c r="ES33" s="107">
        <f>SUM(EO33+EQ33)</f>
        <v>0</v>
      </c>
      <c r="ET33" s="123">
        <f t="shared" si="776"/>
        <v>0</v>
      </c>
      <c r="EU33" s="123">
        <f t="shared" si="777"/>
        <v>0</v>
      </c>
      <c r="EV33" s="107"/>
      <c r="EW33" s="107"/>
      <c r="EX33" s="107">
        <f t="shared" si="359"/>
        <v>0</v>
      </c>
      <c r="EY33" s="107">
        <f t="shared" si="360"/>
        <v>0</v>
      </c>
      <c r="EZ33" s="107">
        <f>SUM(EZ34:EZ39)</f>
        <v>0</v>
      </c>
      <c r="FA33" s="107">
        <f>SUM(FA34:FA39)</f>
        <v>0</v>
      </c>
      <c r="FB33" s="107">
        <f t="shared" ref="FB33:FC33" si="1034">SUM(FB38:FB39)</f>
        <v>0</v>
      </c>
      <c r="FC33" s="107">
        <f t="shared" si="1034"/>
        <v>0</v>
      </c>
      <c r="FD33" s="107">
        <f>SUM(EZ33+FB33)</f>
        <v>0</v>
      </c>
      <c r="FE33" s="107">
        <f>SUM(FA33+FC33)</f>
        <v>0</v>
      </c>
      <c r="FF33" s="123">
        <f t="shared" si="784"/>
        <v>0</v>
      </c>
      <c r="FG33" s="123">
        <f t="shared" si="785"/>
        <v>0</v>
      </c>
      <c r="FH33" s="107"/>
      <c r="FI33" s="107"/>
      <c r="FJ33" s="107">
        <f t="shared" si="366"/>
        <v>0</v>
      </c>
      <c r="FK33" s="107">
        <f t="shared" si="367"/>
        <v>0</v>
      </c>
      <c r="FL33" s="107">
        <f>SUM(FL34:FL39)</f>
        <v>0</v>
      </c>
      <c r="FM33" s="107">
        <f>SUM(FM34:FM39)</f>
        <v>0</v>
      </c>
      <c r="FN33" s="107">
        <f t="shared" ref="FN33:FO33" si="1035">SUM(FN38:FN39)</f>
        <v>0</v>
      </c>
      <c r="FO33" s="107">
        <f t="shared" si="1035"/>
        <v>0</v>
      </c>
      <c r="FP33" s="107">
        <f>SUM(FL33+FN33)</f>
        <v>0</v>
      </c>
      <c r="FQ33" s="107">
        <f>SUM(FM33+FO33)</f>
        <v>0</v>
      </c>
      <c r="FR33" s="123">
        <f t="shared" si="792"/>
        <v>0</v>
      </c>
      <c r="FS33" s="123">
        <f t="shared" si="793"/>
        <v>0</v>
      </c>
      <c r="FT33" s="107"/>
      <c r="FU33" s="107"/>
      <c r="FV33" s="107">
        <f t="shared" si="373"/>
        <v>0</v>
      </c>
      <c r="FW33" s="107">
        <f t="shared" si="374"/>
        <v>0</v>
      </c>
      <c r="FX33" s="107">
        <f>SUM(FX34:FX39)</f>
        <v>0</v>
      </c>
      <c r="FY33" s="107">
        <f>SUM(FY34:FY39)</f>
        <v>0</v>
      </c>
      <c r="FZ33" s="107">
        <f t="shared" ref="FZ33:GA33" si="1036">SUM(FZ38:FZ39)</f>
        <v>0</v>
      </c>
      <c r="GA33" s="107">
        <f t="shared" si="1036"/>
        <v>0</v>
      </c>
      <c r="GB33" s="107">
        <f>SUM(FX33+FZ33)</f>
        <v>0</v>
      </c>
      <c r="GC33" s="107">
        <f>SUM(FY33+GA33)</f>
        <v>0</v>
      </c>
      <c r="GD33" s="123">
        <f t="shared" si="800"/>
        <v>0</v>
      </c>
      <c r="GE33" s="123">
        <f t="shared" si="801"/>
        <v>0</v>
      </c>
      <c r="GF33" s="107">
        <f t="shared" ref="GF33:GG33" si="1037">H33+T33+AF33+AR33+BD33+BP33+CB33+CN33+CZ33+DL33+DX33+EJ33+EV33+FH33+FT33</f>
        <v>20</v>
      </c>
      <c r="GG33" s="107">
        <f t="shared" si="1037"/>
        <v>3106195.8480000002</v>
      </c>
      <c r="GH33" s="130">
        <f t="shared" si="1019"/>
        <v>6.666666666666667</v>
      </c>
      <c r="GI33" s="180">
        <f t="shared" si="1020"/>
        <v>1035398.616</v>
      </c>
      <c r="GJ33" s="107">
        <f>SUM(GJ34:GJ39)</f>
        <v>5</v>
      </c>
      <c r="GK33" s="107">
        <f t="shared" ref="GK33:GM33" si="1038">SUM(GK34:GK39)</f>
        <v>776548.95000000007</v>
      </c>
      <c r="GL33" s="107">
        <f t="shared" si="1038"/>
        <v>0</v>
      </c>
      <c r="GM33" s="107">
        <f t="shared" si="1038"/>
        <v>0</v>
      </c>
      <c r="GN33" s="107">
        <f>SUM(GJ33+GL33)</f>
        <v>5</v>
      </c>
      <c r="GO33" s="107">
        <f>SUM(GK33+GM33)</f>
        <v>776548.95000000007</v>
      </c>
      <c r="GP33" s="107">
        <f>SUM(GJ33-GH33)</f>
        <v>-1.666666666666667</v>
      </c>
      <c r="GQ33" s="107">
        <f>SUM(GK33-GI33)</f>
        <v>-258849.66599999997</v>
      </c>
      <c r="GR33" s="143"/>
      <c r="GS33" s="78"/>
      <c r="GT33" s="166">
        <v>155309.79240000001</v>
      </c>
      <c r="GU33" s="166">
        <f t="shared" si="183"/>
        <v>155309.79</v>
      </c>
      <c r="GV33" s="90">
        <f t="shared" ref="GV33:GV36" si="1039">SUM(GT33-GU33)</f>
        <v>2.3999999975785613E-3</v>
      </c>
    </row>
    <row r="34" spans="1:204" ht="16.5" customHeight="1" x14ac:dyDescent="0.2">
      <c r="A34" s="23">
        <v>1</v>
      </c>
      <c r="B34" s="160" t="s">
        <v>288</v>
      </c>
      <c r="C34" s="161" t="s">
        <v>289</v>
      </c>
      <c r="D34" s="214">
        <v>40</v>
      </c>
      <c r="E34" s="161" t="s">
        <v>290</v>
      </c>
      <c r="F34" s="86">
        <v>6</v>
      </c>
      <c r="G34" s="98">
        <v>155309.79240000001</v>
      </c>
      <c r="H34" s="120"/>
      <c r="I34" s="120"/>
      <c r="J34" s="120"/>
      <c r="K34" s="120"/>
      <c r="L34" s="99">
        <f>VLOOKUP($D34,'факт '!$D$7:$AQ$94,3,0)</f>
        <v>0</v>
      </c>
      <c r="M34" s="99">
        <f>VLOOKUP($D34,'факт '!$D$7:$AQ$94,4,0)</f>
        <v>0</v>
      </c>
      <c r="N34" s="99"/>
      <c r="O34" s="99"/>
      <c r="P34" s="99">
        <f t="shared" ref="P34:P36" si="1040">SUM(L34+N34)</f>
        <v>0</v>
      </c>
      <c r="Q34" s="99">
        <f t="shared" ref="Q34:Q36" si="1041">SUM(M34+O34)</f>
        <v>0</v>
      </c>
      <c r="R34" s="100">
        <f t="shared" ref="R34:R36" si="1042">SUM(L34-J34)</f>
        <v>0</v>
      </c>
      <c r="S34" s="100">
        <f t="shared" ref="S34:S36" si="1043">SUM(M34-K34)</f>
        <v>0</v>
      </c>
      <c r="T34" s="120"/>
      <c r="U34" s="120"/>
      <c r="V34" s="120"/>
      <c r="W34" s="120"/>
      <c r="X34" s="99">
        <f>VLOOKUP($D34,'факт '!$D$7:$AQ$94,7,0)</f>
        <v>0</v>
      </c>
      <c r="Y34" s="99">
        <f>VLOOKUP($D34,'факт '!$D$7:$AQ$94,8,0)</f>
        <v>0</v>
      </c>
      <c r="Z34" s="99">
        <f>VLOOKUP($D34,'факт '!$D$7:$AQ$94,9,0)</f>
        <v>0</v>
      </c>
      <c r="AA34" s="99">
        <f>VLOOKUP($D34,'факт '!$D$7:$AQ$94,10,0)</f>
        <v>0</v>
      </c>
      <c r="AB34" s="99">
        <f t="shared" ref="AB34:AB36" si="1044">SUM(X34+Z34)</f>
        <v>0</v>
      </c>
      <c r="AC34" s="99">
        <f t="shared" ref="AC34:AC36" si="1045">SUM(Y34+AA34)</f>
        <v>0</v>
      </c>
      <c r="AD34" s="100">
        <f t="shared" ref="AD34:AD36" si="1046">SUM(X34-V34)</f>
        <v>0</v>
      </c>
      <c r="AE34" s="100">
        <f t="shared" si="697"/>
        <v>0</v>
      </c>
      <c r="AF34" s="120"/>
      <c r="AG34" s="120"/>
      <c r="AH34" s="120"/>
      <c r="AI34" s="120"/>
      <c r="AJ34" s="99">
        <f>VLOOKUP($D34,'факт '!$D$7:$AQ$94,5,0)</f>
        <v>0</v>
      </c>
      <c r="AK34" s="99">
        <f>VLOOKUP($D34,'факт '!$D$7:$AQ$94,6,0)</f>
        <v>0</v>
      </c>
      <c r="AL34" s="99"/>
      <c r="AM34" s="99"/>
      <c r="AN34" s="99">
        <f t="shared" ref="AN34:AN36" si="1047">SUM(AJ34+AL34)</f>
        <v>0</v>
      </c>
      <c r="AO34" s="99">
        <f t="shared" ref="AO34:AO36" si="1048">SUM(AK34+AM34)</f>
        <v>0</v>
      </c>
      <c r="AP34" s="100">
        <f t="shared" ref="AP34:AP36" si="1049">SUM(AJ34-AH34)</f>
        <v>0</v>
      </c>
      <c r="AQ34" s="100">
        <f t="shared" si="705"/>
        <v>0</v>
      </c>
      <c r="AR34" s="120"/>
      <c r="AS34" s="120"/>
      <c r="AT34" s="120"/>
      <c r="AU34" s="120"/>
      <c r="AV34" s="99">
        <f>VLOOKUP($D34,'факт '!$D$7:$AQ$94,11,0)</f>
        <v>0</v>
      </c>
      <c r="AW34" s="99">
        <f>VLOOKUP($D34,'факт '!$D$7:$AQ$94,12,0)</f>
        <v>0</v>
      </c>
      <c r="AX34" s="99"/>
      <c r="AY34" s="99"/>
      <c r="AZ34" s="99">
        <f t="shared" ref="AZ34:AZ36" si="1050">SUM(AV34+AX34)</f>
        <v>0</v>
      </c>
      <c r="BA34" s="99">
        <f t="shared" ref="BA34:BA36" si="1051">SUM(AW34+AY34)</f>
        <v>0</v>
      </c>
      <c r="BB34" s="100">
        <f t="shared" si="712"/>
        <v>0</v>
      </c>
      <c r="BC34" s="100">
        <f t="shared" si="713"/>
        <v>0</v>
      </c>
      <c r="BD34" s="120"/>
      <c r="BE34" s="120"/>
      <c r="BF34" s="120"/>
      <c r="BG34" s="120"/>
      <c r="BH34" s="99">
        <f>VLOOKUP($D34,'факт '!$D$7:$AQ$94,15,0)</f>
        <v>3</v>
      </c>
      <c r="BI34" s="99">
        <f>VLOOKUP($D34,'факт '!$D$7:$AQ$94,16,0)</f>
        <v>465929.37</v>
      </c>
      <c r="BJ34" s="99">
        <f>VLOOKUP($D34,'факт '!$D$7:$AQ$94,17,0)</f>
        <v>0</v>
      </c>
      <c r="BK34" s="99">
        <f>VLOOKUP($D34,'факт '!$D$7:$AQ$94,18,0)</f>
        <v>0</v>
      </c>
      <c r="BL34" s="99">
        <f t="shared" ref="BL34:BL36" si="1052">SUM(BH34+BJ34)</f>
        <v>3</v>
      </c>
      <c r="BM34" s="99">
        <f t="shared" ref="BM34:BM36" si="1053">SUM(BI34+BK34)</f>
        <v>465929.37</v>
      </c>
      <c r="BN34" s="100">
        <f t="shared" si="720"/>
        <v>3</v>
      </c>
      <c r="BO34" s="100">
        <f t="shared" si="721"/>
        <v>465929.37</v>
      </c>
      <c r="BP34" s="120"/>
      <c r="BQ34" s="120"/>
      <c r="BR34" s="120"/>
      <c r="BS34" s="120"/>
      <c r="BT34" s="99">
        <f>VLOOKUP($D34,'факт '!$D$7:$AQ$94,19,0)</f>
        <v>0</v>
      </c>
      <c r="BU34" s="99">
        <f>VLOOKUP($D34,'факт '!$D$7:$AQ$94,20,0)</f>
        <v>0</v>
      </c>
      <c r="BV34" s="99">
        <f>VLOOKUP($D34,'факт '!$D$7:$AQ$94,21,0)</f>
        <v>0</v>
      </c>
      <c r="BW34" s="99">
        <f>VLOOKUP($D34,'факт '!$D$7:$AQ$94,22,0)</f>
        <v>0</v>
      </c>
      <c r="BX34" s="99">
        <f t="shared" ref="BX34:BX36" si="1054">SUM(BT34+BV34)</f>
        <v>0</v>
      </c>
      <c r="BY34" s="99">
        <f t="shared" ref="BY34:BY36" si="1055">SUM(BU34+BW34)</f>
        <v>0</v>
      </c>
      <c r="BZ34" s="100">
        <f t="shared" si="728"/>
        <v>0</v>
      </c>
      <c r="CA34" s="100">
        <f t="shared" si="729"/>
        <v>0</v>
      </c>
      <c r="CB34" s="120"/>
      <c r="CC34" s="120"/>
      <c r="CD34" s="120"/>
      <c r="CE34" s="120"/>
      <c r="CF34" s="99">
        <f>VLOOKUP($D34,'факт '!$D$7:$AQ$94,23,0)</f>
        <v>0</v>
      </c>
      <c r="CG34" s="99">
        <f>VLOOKUP($D34,'факт '!$D$7:$AQ$94,24,0)</f>
        <v>0</v>
      </c>
      <c r="CH34" s="99">
        <f>VLOOKUP($D34,'факт '!$D$7:$AQ$94,25,0)</f>
        <v>0</v>
      </c>
      <c r="CI34" s="99">
        <f>VLOOKUP($D34,'факт '!$D$7:$AQ$94,26,0)</f>
        <v>0</v>
      </c>
      <c r="CJ34" s="99">
        <f t="shared" ref="CJ34:CJ36" si="1056">SUM(CF34+CH34)</f>
        <v>0</v>
      </c>
      <c r="CK34" s="99">
        <f t="shared" ref="CK34:CK36" si="1057">SUM(CG34+CI34)</f>
        <v>0</v>
      </c>
      <c r="CL34" s="100">
        <f t="shared" si="736"/>
        <v>0</v>
      </c>
      <c r="CM34" s="100">
        <f t="shared" si="737"/>
        <v>0</v>
      </c>
      <c r="CN34" s="120"/>
      <c r="CO34" s="120"/>
      <c r="CP34" s="120"/>
      <c r="CQ34" s="120"/>
      <c r="CR34" s="99">
        <f>VLOOKUP($D34,'факт '!$D$7:$AQ$94,27,0)</f>
        <v>0</v>
      </c>
      <c r="CS34" s="99">
        <f>VLOOKUP($D34,'факт '!$D$7:$AQ$94,28,0)</f>
        <v>0</v>
      </c>
      <c r="CT34" s="99">
        <f>VLOOKUP($D34,'факт '!$D$7:$AQ$94,29,0)</f>
        <v>0</v>
      </c>
      <c r="CU34" s="99">
        <f>VLOOKUP($D34,'факт '!$D$7:$AQ$94,30,0)</f>
        <v>0</v>
      </c>
      <c r="CV34" s="99">
        <f t="shared" ref="CV34:CV36" si="1058">SUM(CR34+CT34)</f>
        <v>0</v>
      </c>
      <c r="CW34" s="99">
        <f t="shared" ref="CW34:CW36" si="1059">SUM(CS34+CU34)</f>
        <v>0</v>
      </c>
      <c r="CX34" s="100">
        <f t="shared" si="744"/>
        <v>0</v>
      </c>
      <c r="CY34" s="100">
        <f t="shared" si="745"/>
        <v>0</v>
      </c>
      <c r="CZ34" s="120"/>
      <c r="DA34" s="120"/>
      <c r="DB34" s="120"/>
      <c r="DC34" s="120"/>
      <c r="DD34" s="99">
        <f>VLOOKUP($D34,'факт '!$D$7:$AQ$94,31,0)</f>
        <v>0</v>
      </c>
      <c r="DE34" s="99">
        <f>VLOOKUP($D34,'факт '!$D$7:$AQ$94,32,0)</f>
        <v>0</v>
      </c>
      <c r="DF34" s="99"/>
      <c r="DG34" s="99"/>
      <c r="DH34" s="99">
        <f t="shared" ref="DH34:DH36" si="1060">SUM(DD34+DF34)</f>
        <v>0</v>
      </c>
      <c r="DI34" s="99">
        <f t="shared" ref="DI34:DI36" si="1061">SUM(DE34+DG34)</f>
        <v>0</v>
      </c>
      <c r="DJ34" s="100">
        <f t="shared" si="752"/>
        <v>0</v>
      </c>
      <c r="DK34" s="100">
        <f t="shared" si="753"/>
        <v>0</v>
      </c>
      <c r="DL34" s="120"/>
      <c r="DM34" s="120"/>
      <c r="DN34" s="120"/>
      <c r="DO34" s="120"/>
      <c r="DP34" s="99">
        <f>VLOOKUP($D34,'факт '!$D$7:$AQ$94,13,0)</f>
        <v>0</v>
      </c>
      <c r="DQ34" s="99">
        <f>VLOOKUP($D34,'факт '!$D$7:$AQ$94,14,0)</f>
        <v>0</v>
      </c>
      <c r="DR34" s="99"/>
      <c r="DS34" s="99"/>
      <c r="DT34" s="99">
        <f t="shared" ref="DT34:DT36" si="1062">SUM(DP34+DR34)</f>
        <v>0</v>
      </c>
      <c r="DU34" s="99">
        <f t="shared" ref="DU34:DU36" si="1063">SUM(DQ34+DS34)</f>
        <v>0</v>
      </c>
      <c r="DV34" s="100">
        <f t="shared" si="760"/>
        <v>0</v>
      </c>
      <c r="DW34" s="100">
        <f t="shared" si="761"/>
        <v>0</v>
      </c>
      <c r="DX34" s="120"/>
      <c r="DY34" s="120"/>
      <c r="DZ34" s="120"/>
      <c r="EA34" s="120"/>
      <c r="EB34" s="99">
        <f>VLOOKUP($D34,'факт '!$D$7:$AQ$94,33,0)</f>
        <v>0</v>
      </c>
      <c r="EC34" s="99">
        <f>VLOOKUP($D34,'факт '!$D$7:$AQ$94,34,0)</f>
        <v>0</v>
      </c>
      <c r="ED34" s="99">
        <f>VLOOKUP($D34,'факт '!$D$7:$AQ$94,35,0)</f>
        <v>0</v>
      </c>
      <c r="EE34" s="99">
        <f>VLOOKUP($D34,'факт '!$D$7:$AQ$94,36,0)</f>
        <v>0</v>
      </c>
      <c r="EF34" s="99">
        <f t="shared" ref="EF34:EF36" si="1064">SUM(EB34+ED34)</f>
        <v>0</v>
      </c>
      <c r="EG34" s="99">
        <f t="shared" ref="EG34:EG36" si="1065">SUM(EC34+EE34)</f>
        <v>0</v>
      </c>
      <c r="EH34" s="100">
        <f t="shared" si="768"/>
        <v>0</v>
      </c>
      <c r="EI34" s="100">
        <f t="shared" si="769"/>
        <v>0</v>
      </c>
      <c r="EJ34" s="120"/>
      <c r="EK34" s="120"/>
      <c r="EL34" s="120"/>
      <c r="EM34" s="120"/>
      <c r="EN34" s="99">
        <f>VLOOKUP($D34,'факт '!$D$7:$AQ$94,37,0)</f>
        <v>0</v>
      </c>
      <c r="EO34" s="99">
        <f>VLOOKUP($D34,'факт '!$D$7:$AQ$94,38,0)</f>
        <v>0</v>
      </c>
      <c r="EP34" s="99">
        <f>VLOOKUP($D34,'факт '!$D$7:$AQ$94,39,0)</f>
        <v>0</v>
      </c>
      <c r="EQ34" s="99">
        <f>VLOOKUP($D34,'факт '!$D$7:$AQ$94,40,0)</f>
        <v>0</v>
      </c>
      <c r="ER34" s="99">
        <f t="shared" ref="ER34:ER36" si="1066">SUM(EN34+EP34)</f>
        <v>0</v>
      </c>
      <c r="ES34" s="99">
        <f t="shared" ref="ES34:ES36" si="1067">SUM(EO34+EQ34)</f>
        <v>0</v>
      </c>
      <c r="ET34" s="100">
        <f t="shared" si="776"/>
        <v>0</v>
      </c>
      <c r="EU34" s="100">
        <f t="shared" si="777"/>
        <v>0</v>
      </c>
      <c r="EV34" s="120"/>
      <c r="EW34" s="120"/>
      <c r="EX34" s="120"/>
      <c r="EY34" s="120"/>
      <c r="EZ34" s="120"/>
      <c r="FA34" s="120"/>
      <c r="FB34" s="120"/>
      <c r="FC34" s="120"/>
      <c r="FD34" s="120"/>
      <c r="FE34" s="120"/>
      <c r="FF34" s="162"/>
      <c r="FG34" s="162"/>
      <c r="FH34" s="120"/>
      <c r="FI34" s="120"/>
      <c r="FJ34" s="120"/>
      <c r="FK34" s="120"/>
      <c r="FL34" s="120"/>
      <c r="FM34" s="120"/>
      <c r="FN34" s="120"/>
      <c r="FO34" s="120"/>
      <c r="FP34" s="120"/>
      <c r="FQ34" s="120"/>
      <c r="FR34" s="162"/>
      <c r="FS34" s="162"/>
      <c r="FT34" s="120"/>
      <c r="FU34" s="120"/>
      <c r="FV34" s="120"/>
      <c r="FW34" s="120"/>
      <c r="FX34" s="120"/>
      <c r="FY34" s="120"/>
      <c r="FZ34" s="120"/>
      <c r="GA34" s="120"/>
      <c r="GB34" s="120"/>
      <c r="GC34" s="120"/>
      <c r="GD34" s="162"/>
      <c r="GE34" s="162"/>
      <c r="GF34" s="120"/>
      <c r="GG34" s="120"/>
      <c r="GH34" s="120"/>
      <c r="GI34" s="120"/>
      <c r="GJ34" s="99">
        <f t="shared" ref="GJ34:GJ36" si="1068">SUM(L34,X34,AJ34,AV34,BH34,BT34,CF34,CR34,DD34,DP34,EB34,EN34,EZ34)</f>
        <v>3</v>
      </c>
      <c r="GK34" s="99">
        <f t="shared" ref="GK34:GK36" si="1069">SUM(M34,Y34,AK34,AW34,BI34,BU34,CG34,CS34,DE34,DQ34,EC34,EO34,FA34)</f>
        <v>465929.37</v>
      </c>
      <c r="GL34" s="99">
        <f t="shared" ref="GL34:GL36" si="1070">SUM(N34,Z34,AL34,AX34,BJ34,BV34,CH34,CT34,DF34,DR34,ED34,EP34,FB34)</f>
        <v>0</v>
      </c>
      <c r="GM34" s="99">
        <f t="shared" ref="GM34:GM36" si="1071">SUM(O34,AA34,AM34,AY34,BK34,BW34,CI34,CU34,DG34,DS34,EE34,EQ34,FC34)</f>
        <v>0</v>
      </c>
      <c r="GN34" s="99">
        <f t="shared" ref="GN34:GN36" si="1072">SUM(P34,AB34,AN34,AZ34,BL34,BX34,CJ34,CV34,DH34,DT34,EF34,ER34,FD34)</f>
        <v>3</v>
      </c>
      <c r="GO34" s="99">
        <f t="shared" ref="GO34:GO36" si="1073">SUM(Q34,AC34,AO34,BA34,BM34,BY34,CK34,CW34,DI34,DU34,EG34,ES34,FE34)</f>
        <v>465929.37</v>
      </c>
      <c r="GP34" s="120"/>
      <c r="GQ34" s="120"/>
      <c r="GR34" s="143"/>
      <c r="GS34" s="78"/>
      <c r="GT34" s="166">
        <v>155309.79240000001</v>
      </c>
      <c r="GU34" s="166">
        <f t="shared" si="183"/>
        <v>155309.79</v>
      </c>
      <c r="GV34" s="90">
        <f t="shared" si="1039"/>
        <v>2.3999999975785613E-3</v>
      </c>
    </row>
    <row r="35" spans="1:204" ht="16.5" customHeight="1" x14ac:dyDescent="0.2">
      <c r="A35" s="23">
        <v>1</v>
      </c>
      <c r="B35" s="160" t="s">
        <v>288</v>
      </c>
      <c r="C35" s="161" t="s">
        <v>289</v>
      </c>
      <c r="D35" s="214">
        <v>41</v>
      </c>
      <c r="E35" s="161" t="s">
        <v>291</v>
      </c>
      <c r="F35" s="86">
        <v>6</v>
      </c>
      <c r="G35" s="98">
        <v>155309.79240000001</v>
      </c>
      <c r="H35" s="120"/>
      <c r="I35" s="120"/>
      <c r="J35" s="120"/>
      <c r="K35" s="120"/>
      <c r="L35" s="99">
        <f>VLOOKUP($D35,'факт '!$D$7:$AQ$94,3,0)</f>
        <v>0</v>
      </c>
      <c r="M35" s="99">
        <f>VLOOKUP($D35,'факт '!$D$7:$AQ$94,4,0)</f>
        <v>0</v>
      </c>
      <c r="N35" s="99"/>
      <c r="O35" s="99"/>
      <c r="P35" s="99">
        <f t="shared" si="1040"/>
        <v>0</v>
      </c>
      <c r="Q35" s="99">
        <f t="shared" si="1041"/>
        <v>0</v>
      </c>
      <c r="R35" s="100">
        <f t="shared" si="1042"/>
        <v>0</v>
      </c>
      <c r="S35" s="100">
        <f t="shared" si="1043"/>
        <v>0</v>
      </c>
      <c r="T35" s="120"/>
      <c r="U35" s="120"/>
      <c r="V35" s="120"/>
      <c r="W35" s="120"/>
      <c r="X35" s="99">
        <f>VLOOKUP($D35,'факт '!$D$7:$AQ$94,7,0)</f>
        <v>0</v>
      </c>
      <c r="Y35" s="99">
        <f>VLOOKUP($D35,'факт '!$D$7:$AQ$94,8,0)</f>
        <v>0</v>
      </c>
      <c r="Z35" s="99">
        <f>VLOOKUP($D35,'факт '!$D$7:$AQ$94,9,0)</f>
        <v>0</v>
      </c>
      <c r="AA35" s="99">
        <f>VLOOKUP($D35,'факт '!$D$7:$AQ$94,10,0)</f>
        <v>0</v>
      </c>
      <c r="AB35" s="99">
        <f t="shared" si="1044"/>
        <v>0</v>
      </c>
      <c r="AC35" s="99">
        <f t="shared" si="1045"/>
        <v>0</v>
      </c>
      <c r="AD35" s="100">
        <f t="shared" si="1046"/>
        <v>0</v>
      </c>
      <c r="AE35" s="100">
        <f t="shared" si="697"/>
        <v>0</v>
      </c>
      <c r="AF35" s="120"/>
      <c r="AG35" s="120"/>
      <c r="AH35" s="120"/>
      <c r="AI35" s="120"/>
      <c r="AJ35" s="99">
        <f>VLOOKUP($D35,'факт '!$D$7:$AQ$94,5,0)</f>
        <v>0</v>
      </c>
      <c r="AK35" s="99">
        <f>VLOOKUP($D35,'факт '!$D$7:$AQ$94,6,0)</f>
        <v>0</v>
      </c>
      <c r="AL35" s="99"/>
      <c r="AM35" s="99"/>
      <c r="AN35" s="99">
        <f t="shared" si="1047"/>
        <v>0</v>
      </c>
      <c r="AO35" s="99">
        <f t="shared" si="1048"/>
        <v>0</v>
      </c>
      <c r="AP35" s="100">
        <f t="shared" si="1049"/>
        <v>0</v>
      </c>
      <c r="AQ35" s="100">
        <f t="shared" si="705"/>
        <v>0</v>
      </c>
      <c r="AR35" s="120"/>
      <c r="AS35" s="120"/>
      <c r="AT35" s="120"/>
      <c r="AU35" s="120"/>
      <c r="AV35" s="99">
        <f>VLOOKUP($D35,'факт '!$D$7:$AQ$94,11,0)</f>
        <v>0</v>
      </c>
      <c r="AW35" s="99">
        <f>VLOOKUP($D35,'факт '!$D$7:$AQ$94,12,0)</f>
        <v>0</v>
      </c>
      <c r="AX35" s="99"/>
      <c r="AY35" s="99"/>
      <c r="AZ35" s="99">
        <f t="shared" si="1050"/>
        <v>0</v>
      </c>
      <c r="BA35" s="99">
        <f t="shared" si="1051"/>
        <v>0</v>
      </c>
      <c r="BB35" s="100">
        <f t="shared" si="712"/>
        <v>0</v>
      </c>
      <c r="BC35" s="100">
        <f t="shared" si="713"/>
        <v>0</v>
      </c>
      <c r="BD35" s="120"/>
      <c r="BE35" s="120"/>
      <c r="BF35" s="120"/>
      <c r="BG35" s="120"/>
      <c r="BH35" s="99">
        <f>VLOOKUP($D35,'факт '!$D$7:$AQ$94,15,0)</f>
        <v>1</v>
      </c>
      <c r="BI35" s="99">
        <f>VLOOKUP($D35,'факт '!$D$7:$AQ$94,16,0)</f>
        <v>155309.79</v>
      </c>
      <c r="BJ35" s="99">
        <f>VLOOKUP($D35,'факт '!$D$7:$AQ$94,17,0)</f>
        <v>0</v>
      </c>
      <c r="BK35" s="99">
        <f>VLOOKUP($D35,'факт '!$D$7:$AQ$94,18,0)</f>
        <v>0</v>
      </c>
      <c r="BL35" s="99">
        <f t="shared" si="1052"/>
        <v>1</v>
      </c>
      <c r="BM35" s="99">
        <f t="shared" si="1053"/>
        <v>155309.79</v>
      </c>
      <c r="BN35" s="100">
        <f t="shared" si="720"/>
        <v>1</v>
      </c>
      <c r="BO35" s="100">
        <f t="shared" si="721"/>
        <v>155309.79</v>
      </c>
      <c r="BP35" s="120"/>
      <c r="BQ35" s="120"/>
      <c r="BR35" s="120"/>
      <c r="BS35" s="120"/>
      <c r="BT35" s="99">
        <f>VLOOKUP($D35,'факт '!$D$7:$AQ$94,19,0)</f>
        <v>0</v>
      </c>
      <c r="BU35" s="99">
        <f>VLOOKUP($D35,'факт '!$D$7:$AQ$94,20,0)</f>
        <v>0</v>
      </c>
      <c r="BV35" s="99">
        <f>VLOOKUP($D35,'факт '!$D$7:$AQ$94,21,0)</f>
        <v>0</v>
      </c>
      <c r="BW35" s="99">
        <f>VLOOKUP($D35,'факт '!$D$7:$AQ$94,22,0)</f>
        <v>0</v>
      </c>
      <c r="BX35" s="99">
        <f t="shared" si="1054"/>
        <v>0</v>
      </c>
      <c r="BY35" s="99">
        <f t="shared" si="1055"/>
        <v>0</v>
      </c>
      <c r="BZ35" s="100">
        <f t="shared" si="728"/>
        <v>0</v>
      </c>
      <c r="CA35" s="100">
        <f t="shared" si="729"/>
        <v>0</v>
      </c>
      <c r="CB35" s="120"/>
      <c r="CC35" s="120"/>
      <c r="CD35" s="120"/>
      <c r="CE35" s="120"/>
      <c r="CF35" s="99">
        <f>VLOOKUP($D35,'факт '!$D$7:$AQ$94,23,0)</f>
        <v>0</v>
      </c>
      <c r="CG35" s="99">
        <f>VLOOKUP($D35,'факт '!$D$7:$AQ$94,24,0)</f>
        <v>0</v>
      </c>
      <c r="CH35" s="99">
        <f>VLOOKUP($D35,'факт '!$D$7:$AQ$94,25,0)</f>
        <v>0</v>
      </c>
      <c r="CI35" s="99">
        <f>VLOOKUP($D35,'факт '!$D$7:$AQ$94,26,0)</f>
        <v>0</v>
      </c>
      <c r="CJ35" s="99">
        <f t="shared" si="1056"/>
        <v>0</v>
      </c>
      <c r="CK35" s="99">
        <f t="shared" si="1057"/>
        <v>0</v>
      </c>
      <c r="CL35" s="100">
        <f t="shared" si="736"/>
        <v>0</v>
      </c>
      <c r="CM35" s="100">
        <f t="shared" si="737"/>
        <v>0</v>
      </c>
      <c r="CN35" s="120"/>
      <c r="CO35" s="120"/>
      <c r="CP35" s="120"/>
      <c r="CQ35" s="120"/>
      <c r="CR35" s="99">
        <f>VLOOKUP($D35,'факт '!$D$7:$AQ$94,27,0)</f>
        <v>0</v>
      </c>
      <c r="CS35" s="99">
        <f>VLOOKUP($D35,'факт '!$D$7:$AQ$94,28,0)</f>
        <v>0</v>
      </c>
      <c r="CT35" s="99">
        <f>VLOOKUP($D35,'факт '!$D$7:$AQ$94,29,0)</f>
        <v>0</v>
      </c>
      <c r="CU35" s="99">
        <f>VLOOKUP($D35,'факт '!$D$7:$AQ$94,30,0)</f>
        <v>0</v>
      </c>
      <c r="CV35" s="99">
        <f t="shared" si="1058"/>
        <v>0</v>
      </c>
      <c r="CW35" s="99">
        <f t="shared" si="1059"/>
        <v>0</v>
      </c>
      <c r="CX35" s="100">
        <f t="shared" si="744"/>
        <v>0</v>
      </c>
      <c r="CY35" s="100">
        <f t="shared" si="745"/>
        <v>0</v>
      </c>
      <c r="CZ35" s="120"/>
      <c r="DA35" s="120"/>
      <c r="DB35" s="120"/>
      <c r="DC35" s="120"/>
      <c r="DD35" s="99">
        <f>VLOOKUP($D35,'факт '!$D$7:$AQ$94,31,0)</f>
        <v>0</v>
      </c>
      <c r="DE35" s="99">
        <f>VLOOKUP($D35,'факт '!$D$7:$AQ$94,32,0)</f>
        <v>0</v>
      </c>
      <c r="DF35" s="99"/>
      <c r="DG35" s="99"/>
      <c r="DH35" s="99">
        <f t="shared" si="1060"/>
        <v>0</v>
      </c>
      <c r="DI35" s="99">
        <f t="shared" si="1061"/>
        <v>0</v>
      </c>
      <c r="DJ35" s="100">
        <f t="shared" si="752"/>
        <v>0</v>
      </c>
      <c r="DK35" s="100">
        <f t="shared" si="753"/>
        <v>0</v>
      </c>
      <c r="DL35" s="120"/>
      <c r="DM35" s="120"/>
      <c r="DN35" s="120"/>
      <c r="DO35" s="120"/>
      <c r="DP35" s="99">
        <f>VLOOKUP($D35,'факт '!$D$7:$AQ$94,13,0)</f>
        <v>0</v>
      </c>
      <c r="DQ35" s="99">
        <f>VLOOKUP($D35,'факт '!$D$7:$AQ$94,14,0)</f>
        <v>0</v>
      </c>
      <c r="DR35" s="99"/>
      <c r="DS35" s="99"/>
      <c r="DT35" s="99">
        <f t="shared" si="1062"/>
        <v>0</v>
      </c>
      <c r="DU35" s="99">
        <f t="shared" si="1063"/>
        <v>0</v>
      </c>
      <c r="DV35" s="100">
        <f t="shared" si="760"/>
        <v>0</v>
      </c>
      <c r="DW35" s="100">
        <f t="shared" si="761"/>
        <v>0</v>
      </c>
      <c r="DX35" s="120"/>
      <c r="DY35" s="120"/>
      <c r="DZ35" s="120"/>
      <c r="EA35" s="120"/>
      <c r="EB35" s="99">
        <f>VLOOKUP($D35,'факт '!$D$7:$AQ$94,33,0)</f>
        <v>0</v>
      </c>
      <c r="EC35" s="99">
        <f>VLOOKUP($D35,'факт '!$D$7:$AQ$94,34,0)</f>
        <v>0</v>
      </c>
      <c r="ED35" s="99">
        <f>VLOOKUP($D35,'факт '!$D$7:$AQ$94,35,0)</f>
        <v>0</v>
      </c>
      <c r="EE35" s="99">
        <f>VLOOKUP($D35,'факт '!$D$7:$AQ$94,36,0)</f>
        <v>0</v>
      </c>
      <c r="EF35" s="99">
        <f t="shared" si="1064"/>
        <v>0</v>
      </c>
      <c r="EG35" s="99">
        <f t="shared" si="1065"/>
        <v>0</v>
      </c>
      <c r="EH35" s="100">
        <f t="shared" si="768"/>
        <v>0</v>
      </c>
      <c r="EI35" s="100">
        <f t="shared" si="769"/>
        <v>0</v>
      </c>
      <c r="EJ35" s="120"/>
      <c r="EK35" s="120"/>
      <c r="EL35" s="120"/>
      <c r="EM35" s="120"/>
      <c r="EN35" s="99">
        <f>VLOOKUP($D35,'факт '!$D$7:$AQ$94,37,0)</f>
        <v>0</v>
      </c>
      <c r="EO35" s="99">
        <f>VLOOKUP($D35,'факт '!$D$7:$AQ$94,38,0)</f>
        <v>0</v>
      </c>
      <c r="EP35" s="99">
        <f>VLOOKUP($D35,'факт '!$D$7:$AQ$94,39,0)</f>
        <v>0</v>
      </c>
      <c r="EQ35" s="99">
        <f>VLOOKUP($D35,'факт '!$D$7:$AQ$94,40,0)</f>
        <v>0</v>
      </c>
      <c r="ER35" s="99">
        <f t="shared" si="1066"/>
        <v>0</v>
      </c>
      <c r="ES35" s="99">
        <f t="shared" si="1067"/>
        <v>0</v>
      </c>
      <c r="ET35" s="100">
        <f t="shared" si="776"/>
        <v>0</v>
      </c>
      <c r="EU35" s="100">
        <f t="shared" si="777"/>
        <v>0</v>
      </c>
      <c r="EV35" s="120"/>
      <c r="EW35" s="120"/>
      <c r="EX35" s="120"/>
      <c r="EY35" s="120"/>
      <c r="EZ35" s="120"/>
      <c r="FA35" s="120"/>
      <c r="FB35" s="120"/>
      <c r="FC35" s="120"/>
      <c r="FD35" s="120"/>
      <c r="FE35" s="120"/>
      <c r="FF35" s="162"/>
      <c r="FG35" s="162"/>
      <c r="FH35" s="120"/>
      <c r="FI35" s="120"/>
      <c r="FJ35" s="120"/>
      <c r="FK35" s="120"/>
      <c r="FL35" s="120"/>
      <c r="FM35" s="120"/>
      <c r="FN35" s="120"/>
      <c r="FO35" s="120"/>
      <c r="FP35" s="120"/>
      <c r="FQ35" s="120"/>
      <c r="FR35" s="162"/>
      <c r="FS35" s="162"/>
      <c r="FT35" s="120"/>
      <c r="FU35" s="120"/>
      <c r="FV35" s="120"/>
      <c r="FW35" s="120"/>
      <c r="FX35" s="120"/>
      <c r="FY35" s="120"/>
      <c r="FZ35" s="120"/>
      <c r="GA35" s="120"/>
      <c r="GB35" s="120"/>
      <c r="GC35" s="120"/>
      <c r="GD35" s="162"/>
      <c r="GE35" s="162"/>
      <c r="GF35" s="120"/>
      <c r="GG35" s="120"/>
      <c r="GH35" s="120"/>
      <c r="GI35" s="120"/>
      <c r="GJ35" s="99">
        <f t="shared" si="1068"/>
        <v>1</v>
      </c>
      <c r="GK35" s="99">
        <f t="shared" si="1069"/>
        <v>155309.79</v>
      </c>
      <c r="GL35" s="99">
        <f t="shared" si="1070"/>
        <v>0</v>
      </c>
      <c r="GM35" s="99">
        <f t="shared" si="1071"/>
        <v>0</v>
      </c>
      <c r="GN35" s="99">
        <f t="shared" si="1072"/>
        <v>1</v>
      </c>
      <c r="GO35" s="99">
        <f t="shared" si="1073"/>
        <v>155309.79</v>
      </c>
      <c r="GP35" s="120"/>
      <c r="GQ35" s="120"/>
      <c r="GR35" s="143"/>
      <c r="GS35" s="78"/>
      <c r="GT35" s="166">
        <v>155309.79240000001</v>
      </c>
      <c r="GU35" s="166">
        <f t="shared" si="183"/>
        <v>155309.79</v>
      </c>
      <c r="GV35" s="90">
        <f t="shared" si="1039"/>
        <v>2.3999999975785613E-3</v>
      </c>
    </row>
    <row r="36" spans="1:204" ht="16.5" customHeight="1" x14ac:dyDescent="0.2">
      <c r="A36" s="23">
        <v>1</v>
      </c>
      <c r="B36" s="160" t="s">
        <v>288</v>
      </c>
      <c r="C36" s="161" t="s">
        <v>289</v>
      </c>
      <c r="D36" s="214">
        <v>46</v>
      </c>
      <c r="E36" s="161" t="s">
        <v>292</v>
      </c>
      <c r="F36" s="86">
        <v>6</v>
      </c>
      <c r="G36" s="98">
        <v>155309.79240000001</v>
      </c>
      <c r="H36" s="120"/>
      <c r="I36" s="120"/>
      <c r="J36" s="120"/>
      <c r="K36" s="120"/>
      <c r="L36" s="99">
        <f>VLOOKUP($D36,'факт '!$D$7:$AQ$94,3,0)</f>
        <v>0</v>
      </c>
      <c r="M36" s="99">
        <f>VLOOKUP($D36,'факт '!$D$7:$AQ$94,4,0)</f>
        <v>0</v>
      </c>
      <c r="N36" s="99"/>
      <c r="O36" s="99"/>
      <c r="P36" s="99">
        <f t="shared" si="1040"/>
        <v>0</v>
      </c>
      <c r="Q36" s="99">
        <f t="shared" si="1041"/>
        <v>0</v>
      </c>
      <c r="R36" s="100">
        <f t="shared" si="1042"/>
        <v>0</v>
      </c>
      <c r="S36" s="100">
        <f t="shared" si="1043"/>
        <v>0</v>
      </c>
      <c r="T36" s="120"/>
      <c r="U36" s="120"/>
      <c r="V36" s="120"/>
      <c r="W36" s="120"/>
      <c r="X36" s="99">
        <f>VLOOKUP($D36,'факт '!$D$7:$AQ$94,7,0)</f>
        <v>0</v>
      </c>
      <c r="Y36" s="99">
        <f>VLOOKUP($D36,'факт '!$D$7:$AQ$94,8,0)</f>
        <v>0</v>
      </c>
      <c r="Z36" s="99">
        <f>VLOOKUP($D36,'факт '!$D$7:$AQ$94,9,0)</f>
        <v>0</v>
      </c>
      <c r="AA36" s="99">
        <f>VLOOKUP($D36,'факт '!$D$7:$AQ$94,10,0)</f>
        <v>0</v>
      </c>
      <c r="AB36" s="99">
        <f t="shared" si="1044"/>
        <v>0</v>
      </c>
      <c r="AC36" s="99">
        <f t="shared" si="1045"/>
        <v>0</v>
      </c>
      <c r="AD36" s="100">
        <f t="shared" si="1046"/>
        <v>0</v>
      </c>
      <c r="AE36" s="100">
        <f t="shared" si="697"/>
        <v>0</v>
      </c>
      <c r="AF36" s="120"/>
      <c r="AG36" s="120"/>
      <c r="AH36" s="120"/>
      <c r="AI36" s="120"/>
      <c r="AJ36" s="99">
        <f>VLOOKUP($D36,'факт '!$D$7:$AQ$94,5,0)</f>
        <v>0</v>
      </c>
      <c r="AK36" s="99">
        <f>VLOOKUP($D36,'факт '!$D$7:$AQ$94,6,0)</f>
        <v>0</v>
      </c>
      <c r="AL36" s="99"/>
      <c r="AM36" s="99"/>
      <c r="AN36" s="99">
        <f t="shared" si="1047"/>
        <v>0</v>
      </c>
      <c r="AO36" s="99">
        <f t="shared" si="1048"/>
        <v>0</v>
      </c>
      <c r="AP36" s="100">
        <f t="shared" si="1049"/>
        <v>0</v>
      </c>
      <c r="AQ36" s="100">
        <f t="shared" si="705"/>
        <v>0</v>
      </c>
      <c r="AR36" s="120"/>
      <c r="AS36" s="120"/>
      <c r="AT36" s="120"/>
      <c r="AU36" s="120"/>
      <c r="AV36" s="99">
        <f>VLOOKUP($D36,'факт '!$D$7:$AQ$94,11,0)</f>
        <v>0</v>
      </c>
      <c r="AW36" s="99">
        <f>VLOOKUP($D36,'факт '!$D$7:$AQ$94,12,0)</f>
        <v>0</v>
      </c>
      <c r="AX36" s="99"/>
      <c r="AY36" s="99"/>
      <c r="AZ36" s="99">
        <f t="shared" si="1050"/>
        <v>0</v>
      </c>
      <c r="BA36" s="99">
        <f t="shared" si="1051"/>
        <v>0</v>
      </c>
      <c r="BB36" s="100">
        <f t="shared" si="712"/>
        <v>0</v>
      </c>
      <c r="BC36" s="100">
        <f t="shared" si="713"/>
        <v>0</v>
      </c>
      <c r="BD36" s="120"/>
      <c r="BE36" s="120"/>
      <c r="BF36" s="120"/>
      <c r="BG36" s="120"/>
      <c r="BH36" s="99">
        <f>VLOOKUP($D36,'факт '!$D$7:$AQ$94,15,0)</f>
        <v>1</v>
      </c>
      <c r="BI36" s="99">
        <f>VLOOKUP($D36,'факт '!$D$7:$AQ$94,16,0)</f>
        <v>155309.79</v>
      </c>
      <c r="BJ36" s="99">
        <f>VLOOKUP($D36,'факт '!$D$7:$AQ$94,17,0)</f>
        <v>0</v>
      </c>
      <c r="BK36" s="99">
        <f>VLOOKUP($D36,'факт '!$D$7:$AQ$94,18,0)</f>
        <v>0</v>
      </c>
      <c r="BL36" s="99">
        <f t="shared" si="1052"/>
        <v>1</v>
      </c>
      <c r="BM36" s="99">
        <f t="shared" si="1053"/>
        <v>155309.79</v>
      </c>
      <c r="BN36" s="100">
        <f t="shared" si="720"/>
        <v>1</v>
      </c>
      <c r="BO36" s="100">
        <f t="shared" si="721"/>
        <v>155309.79</v>
      </c>
      <c r="BP36" s="120"/>
      <c r="BQ36" s="120"/>
      <c r="BR36" s="120"/>
      <c r="BS36" s="120"/>
      <c r="BT36" s="99">
        <f>VLOOKUP($D36,'факт '!$D$7:$AQ$94,19,0)</f>
        <v>0</v>
      </c>
      <c r="BU36" s="99">
        <f>VLOOKUP($D36,'факт '!$D$7:$AQ$94,20,0)</f>
        <v>0</v>
      </c>
      <c r="BV36" s="99">
        <f>VLOOKUP($D36,'факт '!$D$7:$AQ$94,21,0)</f>
        <v>0</v>
      </c>
      <c r="BW36" s="99">
        <f>VLOOKUP($D36,'факт '!$D$7:$AQ$94,22,0)</f>
        <v>0</v>
      </c>
      <c r="BX36" s="99">
        <f t="shared" si="1054"/>
        <v>0</v>
      </c>
      <c r="BY36" s="99">
        <f t="shared" si="1055"/>
        <v>0</v>
      </c>
      <c r="BZ36" s="100">
        <f t="shared" si="728"/>
        <v>0</v>
      </c>
      <c r="CA36" s="100">
        <f t="shared" si="729"/>
        <v>0</v>
      </c>
      <c r="CB36" s="120"/>
      <c r="CC36" s="120"/>
      <c r="CD36" s="120"/>
      <c r="CE36" s="120"/>
      <c r="CF36" s="99">
        <f>VLOOKUP($D36,'факт '!$D$7:$AQ$94,23,0)</f>
        <v>0</v>
      </c>
      <c r="CG36" s="99">
        <f>VLOOKUP($D36,'факт '!$D$7:$AQ$94,24,0)</f>
        <v>0</v>
      </c>
      <c r="CH36" s="99">
        <f>VLOOKUP($D36,'факт '!$D$7:$AQ$94,25,0)</f>
        <v>0</v>
      </c>
      <c r="CI36" s="99">
        <f>VLOOKUP($D36,'факт '!$D$7:$AQ$94,26,0)</f>
        <v>0</v>
      </c>
      <c r="CJ36" s="99">
        <f t="shared" si="1056"/>
        <v>0</v>
      </c>
      <c r="CK36" s="99">
        <f t="shared" si="1057"/>
        <v>0</v>
      </c>
      <c r="CL36" s="100">
        <f t="shared" si="736"/>
        <v>0</v>
      </c>
      <c r="CM36" s="100">
        <f t="shared" si="737"/>
        <v>0</v>
      </c>
      <c r="CN36" s="120"/>
      <c r="CO36" s="120"/>
      <c r="CP36" s="120"/>
      <c r="CQ36" s="120"/>
      <c r="CR36" s="99">
        <f>VLOOKUP($D36,'факт '!$D$7:$AQ$94,27,0)</f>
        <v>0</v>
      </c>
      <c r="CS36" s="99">
        <f>VLOOKUP($D36,'факт '!$D$7:$AQ$94,28,0)</f>
        <v>0</v>
      </c>
      <c r="CT36" s="99">
        <f>VLOOKUP($D36,'факт '!$D$7:$AQ$94,29,0)</f>
        <v>0</v>
      </c>
      <c r="CU36" s="99">
        <f>VLOOKUP($D36,'факт '!$D$7:$AQ$94,30,0)</f>
        <v>0</v>
      </c>
      <c r="CV36" s="99">
        <f t="shared" si="1058"/>
        <v>0</v>
      </c>
      <c r="CW36" s="99">
        <f t="shared" si="1059"/>
        <v>0</v>
      </c>
      <c r="CX36" s="100">
        <f t="shared" si="744"/>
        <v>0</v>
      </c>
      <c r="CY36" s="100">
        <f t="shared" si="745"/>
        <v>0</v>
      </c>
      <c r="CZ36" s="120"/>
      <c r="DA36" s="120"/>
      <c r="DB36" s="120"/>
      <c r="DC36" s="120"/>
      <c r="DD36" s="99">
        <f>VLOOKUP($D36,'факт '!$D$7:$AQ$94,31,0)</f>
        <v>0</v>
      </c>
      <c r="DE36" s="99">
        <f>VLOOKUP($D36,'факт '!$D$7:$AQ$94,32,0)</f>
        <v>0</v>
      </c>
      <c r="DF36" s="99"/>
      <c r="DG36" s="99"/>
      <c r="DH36" s="99">
        <f t="shared" si="1060"/>
        <v>0</v>
      </c>
      <c r="DI36" s="99">
        <f t="shared" si="1061"/>
        <v>0</v>
      </c>
      <c r="DJ36" s="100">
        <f t="shared" si="752"/>
        <v>0</v>
      </c>
      <c r="DK36" s="100">
        <f t="shared" si="753"/>
        <v>0</v>
      </c>
      <c r="DL36" s="120"/>
      <c r="DM36" s="120"/>
      <c r="DN36" s="120"/>
      <c r="DO36" s="120"/>
      <c r="DP36" s="99">
        <f>VLOOKUP($D36,'факт '!$D$7:$AQ$94,13,0)</f>
        <v>0</v>
      </c>
      <c r="DQ36" s="99">
        <f>VLOOKUP($D36,'факт '!$D$7:$AQ$94,14,0)</f>
        <v>0</v>
      </c>
      <c r="DR36" s="99"/>
      <c r="DS36" s="99"/>
      <c r="DT36" s="99">
        <f t="shared" si="1062"/>
        <v>0</v>
      </c>
      <c r="DU36" s="99">
        <f t="shared" si="1063"/>
        <v>0</v>
      </c>
      <c r="DV36" s="100">
        <f t="shared" si="760"/>
        <v>0</v>
      </c>
      <c r="DW36" s="100">
        <f t="shared" si="761"/>
        <v>0</v>
      </c>
      <c r="DX36" s="120"/>
      <c r="DY36" s="120"/>
      <c r="DZ36" s="120"/>
      <c r="EA36" s="120"/>
      <c r="EB36" s="99">
        <f>VLOOKUP($D36,'факт '!$D$7:$AQ$94,33,0)</f>
        <v>0</v>
      </c>
      <c r="EC36" s="99">
        <f>VLOOKUP($D36,'факт '!$D$7:$AQ$94,34,0)</f>
        <v>0</v>
      </c>
      <c r="ED36" s="99">
        <f>VLOOKUP($D36,'факт '!$D$7:$AQ$94,35,0)</f>
        <v>0</v>
      </c>
      <c r="EE36" s="99">
        <f>VLOOKUP($D36,'факт '!$D$7:$AQ$94,36,0)</f>
        <v>0</v>
      </c>
      <c r="EF36" s="99">
        <f t="shared" si="1064"/>
        <v>0</v>
      </c>
      <c r="EG36" s="99">
        <f t="shared" si="1065"/>
        <v>0</v>
      </c>
      <c r="EH36" s="100">
        <f t="shared" si="768"/>
        <v>0</v>
      </c>
      <c r="EI36" s="100">
        <f t="shared" si="769"/>
        <v>0</v>
      </c>
      <c r="EJ36" s="120"/>
      <c r="EK36" s="120"/>
      <c r="EL36" s="120"/>
      <c r="EM36" s="120"/>
      <c r="EN36" s="99">
        <f>VLOOKUP($D36,'факт '!$D$7:$AQ$94,37,0)</f>
        <v>0</v>
      </c>
      <c r="EO36" s="99">
        <f>VLOOKUP($D36,'факт '!$D$7:$AQ$94,38,0)</f>
        <v>0</v>
      </c>
      <c r="EP36" s="99">
        <f>VLOOKUP($D36,'факт '!$D$7:$AQ$94,39,0)</f>
        <v>0</v>
      </c>
      <c r="EQ36" s="99">
        <f>VLOOKUP($D36,'факт '!$D$7:$AQ$94,40,0)</f>
        <v>0</v>
      </c>
      <c r="ER36" s="99">
        <f t="shared" si="1066"/>
        <v>0</v>
      </c>
      <c r="ES36" s="99">
        <f t="shared" si="1067"/>
        <v>0</v>
      </c>
      <c r="ET36" s="100">
        <f t="shared" si="776"/>
        <v>0</v>
      </c>
      <c r="EU36" s="100">
        <f t="shared" si="777"/>
        <v>0</v>
      </c>
      <c r="EV36" s="120"/>
      <c r="EW36" s="120"/>
      <c r="EX36" s="120"/>
      <c r="EY36" s="120"/>
      <c r="EZ36" s="120"/>
      <c r="FA36" s="120"/>
      <c r="FB36" s="120"/>
      <c r="FC36" s="120"/>
      <c r="FD36" s="120"/>
      <c r="FE36" s="120"/>
      <c r="FF36" s="162"/>
      <c r="FG36" s="162"/>
      <c r="FH36" s="120"/>
      <c r="FI36" s="120"/>
      <c r="FJ36" s="120"/>
      <c r="FK36" s="120"/>
      <c r="FL36" s="120"/>
      <c r="FM36" s="120"/>
      <c r="FN36" s="120"/>
      <c r="FO36" s="120"/>
      <c r="FP36" s="120"/>
      <c r="FQ36" s="120"/>
      <c r="FR36" s="162"/>
      <c r="FS36" s="162"/>
      <c r="FT36" s="120"/>
      <c r="FU36" s="120"/>
      <c r="FV36" s="120"/>
      <c r="FW36" s="120"/>
      <c r="FX36" s="120"/>
      <c r="FY36" s="120"/>
      <c r="FZ36" s="120"/>
      <c r="GA36" s="120"/>
      <c r="GB36" s="120"/>
      <c r="GC36" s="120"/>
      <c r="GD36" s="162"/>
      <c r="GE36" s="162"/>
      <c r="GF36" s="120"/>
      <c r="GG36" s="120"/>
      <c r="GH36" s="120"/>
      <c r="GI36" s="120"/>
      <c r="GJ36" s="99">
        <f t="shared" si="1068"/>
        <v>1</v>
      </c>
      <c r="GK36" s="99">
        <f t="shared" si="1069"/>
        <v>155309.79</v>
      </c>
      <c r="GL36" s="99">
        <f t="shared" si="1070"/>
        <v>0</v>
      </c>
      <c r="GM36" s="99">
        <f t="shared" si="1071"/>
        <v>0</v>
      </c>
      <c r="GN36" s="99">
        <f t="shared" si="1072"/>
        <v>1</v>
      </c>
      <c r="GO36" s="99">
        <f t="shared" si="1073"/>
        <v>155309.79</v>
      </c>
      <c r="GP36" s="120"/>
      <c r="GQ36" s="120"/>
      <c r="GR36" s="143"/>
      <c r="GS36" s="78"/>
      <c r="GT36" s="166">
        <v>155309.79240000001</v>
      </c>
      <c r="GU36" s="166">
        <f t="shared" si="183"/>
        <v>155309.79</v>
      </c>
      <c r="GV36" s="90">
        <f t="shared" si="1039"/>
        <v>2.3999999975785613E-3</v>
      </c>
    </row>
    <row r="37" spans="1:204" ht="16.5" customHeight="1" x14ac:dyDescent="0.2">
      <c r="A37" s="23">
        <v>1</v>
      </c>
      <c r="B37" s="78"/>
      <c r="C37" s="79"/>
      <c r="D37" s="86"/>
      <c r="E37" s="85"/>
      <c r="F37" s="118"/>
      <c r="G37" s="119"/>
      <c r="H37" s="120"/>
      <c r="I37" s="120"/>
      <c r="J37" s="120"/>
      <c r="K37" s="120"/>
      <c r="L37" s="99"/>
      <c r="M37" s="99"/>
      <c r="N37" s="120"/>
      <c r="O37" s="120"/>
      <c r="P37" s="120"/>
      <c r="Q37" s="120"/>
      <c r="R37" s="162"/>
      <c r="S37" s="162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62"/>
      <c r="AE37" s="162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62"/>
      <c r="AQ37" s="162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62"/>
      <c r="BC37" s="162"/>
      <c r="BD37" s="120"/>
      <c r="BE37" s="120"/>
      <c r="BF37" s="120"/>
      <c r="BG37" s="120"/>
      <c r="BH37" s="120"/>
      <c r="BI37" s="120"/>
      <c r="BJ37" s="120"/>
      <c r="BK37" s="120"/>
      <c r="BL37" s="120"/>
      <c r="BM37" s="120"/>
      <c r="BN37" s="162"/>
      <c r="BO37" s="162"/>
      <c r="BP37" s="120"/>
      <c r="BQ37" s="120"/>
      <c r="BR37" s="120"/>
      <c r="BS37" s="120"/>
      <c r="BT37" s="120"/>
      <c r="BU37" s="120"/>
      <c r="BV37" s="120"/>
      <c r="BW37" s="120"/>
      <c r="BX37" s="120"/>
      <c r="BY37" s="120"/>
      <c r="BZ37" s="162"/>
      <c r="CA37" s="162"/>
      <c r="CB37" s="120"/>
      <c r="CC37" s="120"/>
      <c r="CD37" s="120"/>
      <c r="CE37" s="120"/>
      <c r="CF37" s="120"/>
      <c r="CG37" s="120"/>
      <c r="CH37" s="120"/>
      <c r="CI37" s="120"/>
      <c r="CJ37" s="120"/>
      <c r="CK37" s="120"/>
      <c r="CL37" s="162"/>
      <c r="CM37" s="162"/>
      <c r="CN37" s="120"/>
      <c r="CO37" s="120"/>
      <c r="CP37" s="120"/>
      <c r="CQ37" s="120"/>
      <c r="CR37" s="120"/>
      <c r="CS37" s="120"/>
      <c r="CT37" s="120"/>
      <c r="CU37" s="120"/>
      <c r="CV37" s="120"/>
      <c r="CW37" s="120"/>
      <c r="CX37" s="162"/>
      <c r="CY37" s="162"/>
      <c r="CZ37" s="120"/>
      <c r="DA37" s="120"/>
      <c r="DB37" s="120"/>
      <c r="DC37" s="120"/>
      <c r="DD37" s="120"/>
      <c r="DE37" s="120"/>
      <c r="DF37" s="120"/>
      <c r="DG37" s="120"/>
      <c r="DH37" s="120"/>
      <c r="DI37" s="120"/>
      <c r="DJ37" s="162"/>
      <c r="DK37" s="162"/>
      <c r="DL37" s="120"/>
      <c r="DM37" s="120"/>
      <c r="DN37" s="120"/>
      <c r="DO37" s="120"/>
      <c r="DP37" s="120"/>
      <c r="DQ37" s="120"/>
      <c r="DR37" s="120"/>
      <c r="DS37" s="120"/>
      <c r="DT37" s="120"/>
      <c r="DU37" s="120"/>
      <c r="DV37" s="162"/>
      <c r="DW37" s="162"/>
      <c r="DX37" s="120"/>
      <c r="DY37" s="120"/>
      <c r="DZ37" s="120"/>
      <c r="EA37" s="120"/>
      <c r="EB37" s="120"/>
      <c r="EC37" s="120"/>
      <c r="ED37" s="120"/>
      <c r="EE37" s="120"/>
      <c r="EF37" s="120"/>
      <c r="EG37" s="120"/>
      <c r="EH37" s="162"/>
      <c r="EI37" s="162"/>
      <c r="EJ37" s="120"/>
      <c r="EK37" s="120"/>
      <c r="EL37" s="120"/>
      <c r="EM37" s="120"/>
      <c r="EN37" s="99"/>
      <c r="EO37" s="99"/>
      <c r="EP37" s="99"/>
      <c r="EQ37" s="99"/>
      <c r="ER37" s="120"/>
      <c r="ES37" s="120"/>
      <c r="ET37" s="162"/>
      <c r="EU37" s="162"/>
      <c r="EV37" s="120"/>
      <c r="EW37" s="120"/>
      <c r="EX37" s="120"/>
      <c r="EY37" s="120"/>
      <c r="EZ37" s="120"/>
      <c r="FA37" s="120"/>
      <c r="FB37" s="120"/>
      <c r="FC37" s="120"/>
      <c r="FD37" s="120"/>
      <c r="FE37" s="120"/>
      <c r="FF37" s="162"/>
      <c r="FG37" s="162"/>
      <c r="FH37" s="120"/>
      <c r="FI37" s="120"/>
      <c r="FJ37" s="120"/>
      <c r="FK37" s="120"/>
      <c r="FL37" s="120"/>
      <c r="FM37" s="120"/>
      <c r="FN37" s="120"/>
      <c r="FO37" s="120"/>
      <c r="FP37" s="120"/>
      <c r="FQ37" s="120"/>
      <c r="FR37" s="162"/>
      <c r="FS37" s="162"/>
      <c r="FT37" s="120"/>
      <c r="FU37" s="120"/>
      <c r="FV37" s="120"/>
      <c r="FW37" s="120"/>
      <c r="FX37" s="120"/>
      <c r="FY37" s="120"/>
      <c r="FZ37" s="120"/>
      <c r="GA37" s="120"/>
      <c r="GB37" s="120"/>
      <c r="GC37" s="120"/>
      <c r="GD37" s="162"/>
      <c r="GE37" s="162"/>
      <c r="GF37" s="120"/>
      <c r="GG37" s="120"/>
      <c r="GH37" s="120"/>
      <c r="GI37" s="120"/>
      <c r="GJ37" s="120"/>
      <c r="GK37" s="120"/>
      <c r="GL37" s="120"/>
      <c r="GM37" s="120"/>
      <c r="GN37" s="120"/>
      <c r="GO37" s="120"/>
      <c r="GP37" s="120"/>
      <c r="GQ37" s="120"/>
      <c r="GR37" s="143"/>
      <c r="GS37" s="78"/>
      <c r="GT37" s="166"/>
      <c r="GU37" s="166"/>
    </row>
    <row r="38" spans="1:204" x14ac:dyDescent="0.2">
      <c r="A38" s="23">
        <v>1</v>
      </c>
      <c r="B38" s="78"/>
      <c r="C38" s="79"/>
      <c r="D38" s="86"/>
      <c r="E38" s="85"/>
      <c r="F38" s="86"/>
      <c r="G38" s="98"/>
      <c r="H38" s="99"/>
      <c r="I38" s="99"/>
      <c r="J38" s="99"/>
      <c r="K38" s="99"/>
      <c r="L38" s="99"/>
      <c r="M38" s="99"/>
      <c r="N38" s="99"/>
      <c r="O38" s="99"/>
      <c r="P38" s="99">
        <f>SUM(L38+N38)</f>
        <v>0</v>
      </c>
      <c r="Q38" s="99">
        <f>SUM(M38+O38)</f>
        <v>0</v>
      </c>
      <c r="R38" s="100">
        <f t="shared" si="180"/>
        <v>0</v>
      </c>
      <c r="S38" s="100">
        <f t="shared" si="181"/>
        <v>0</v>
      </c>
      <c r="T38" s="99"/>
      <c r="U38" s="99"/>
      <c r="V38" s="99"/>
      <c r="W38" s="99"/>
      <c r="X38" s="99"/>
      <c r="Y38" s="99"/>
      <c r="Z38" s="99"/>
      <c r="AA38" s="99"/>
      <c r="AB38" s="99">
        <f>SUM(X38+Z38)</f>
        <v>0</v>
      </c>
      <c r="AC38" s="99">
        <f>SUM(Y38+AA38)</f>
        <v>0</v>
      </c>
      <c r="AD38" s="100">
        <f t="shared" si="696"/>
        <v>0</v>
      </c>
      <c r="AE38" s="100">
        <f t="shared" si="697"/>
        <v>0</v>
      </c>
      <c r="AF38" s="99"/>
      <c r="AG38" s="99"/>
      <c r="AH38" s="99"/>
      <c r="AI38" s="99"/>
      <c r="AJ38" s="99"/>
      <c r="AK38" s="99"/>
      <c r="AL38" s="99"/>
      <c r="AM38" s="99"/>
      <c r="AN38" s="99">
        <f t="shared" ref="AN38:AN39" si="1074">SUM(AJ38+AL38)</f>
        <v>0</v>
      </c>
      <c r="AO38" s="99">
        <f t="shared" ref="AO38:AO39" si="1075">SUM(AK38+AM38)</f>
        <v>0</v>
      </c>
      <c r="AP38" s="100">
        <f t="shared" si="704"/>
        <v>0</v>
      </c>
      <c r="AQ38" s="100">
        <f t="shared" si="705"/>
        <v>0</v>
      </c>
      <c r="AR38" s="99"/>
      <c r="AS38" s="99"/>
      <c r="AT38" s="99"/>
      <c r="AU38" s="99"/>
      <c r="AV38" s="99"/>
      <c r="AW38" s="99"/>
      <c r="AX38" s="99"/>
      <c r="AY38" s="99"/>
      <c r="AZ38" s="99">
        <f t="shared" ref="AZ38:AZ39" si="1076">SUM(AV38+AX38)</f>
        <v>0</v>
      </c>
      <c r="BA38" s="99">
        <f t="shared" ref="BA38:BA39" si="1077">SUM(AW38+AY38)</f>
        <v>0</v>
      </c>
      <c r="BB38" s="100">
        <f t="shared" si="712"/>
        <v>0</v>
      </c>
      <c r="BC38" s="100">
        <f t="shared" si="713"/>
        <v>0</v>
      </c>
      <c r="BD38" s="99"/>
      <c r="BE38" s="99"/>
      <c r="BF38" s="99"/>
      <c r="BG38" s="99"/>
      <c r="BH38" s="99"/>
      <c r="BI38" s="99"/>
      <c r="BJ38" s="99"/>
      <c r="BK38" s="99"/>
      <c r="BL38" s="99">
        <f>SUM(BH38+BJ38)</f>
        <v>0</v>
      </c>
      <c r="BM38" s="99">
        <f>SUM(BI38+BK38)</f>
        <v>0</v>
      </c>
      <c r="BN38" s="100">
        <f t="shared" si="720"/>
        <v>0</v>
      </c>
      <c r="BO38" s="100">
        <f t="shared" si="721"/>
        <v>0</v>
      </c>
      <c r="BP38" s="99"/>
      <c r="BQ38" s="99"/>
      <c r="BR38" s="99"/>
      <c r="BS38" s="99"/>
      <c r="BT38" s="99"/>
      <c r="BU38" s="99"/>
      <c r="BV38" s="99"/>
      <c r="BW38" s="99"/>
      <c r="BX38" s="99">
        <f>SUM(BT38+BV38)</f>
        <v>0</v>
      </c>
      <c r="BY38" s="99">
        <f>SUM(BU38+BW38)</f>
        <v>0</v>
      </c>
      <c r="BZ38" s="100">
        <f t="shared" si="728"/>
        <v>0</v>
      </c>
      <c r="CA38" s="100">
        <f t="shared" si="729"/>
        <v>0</v>
      </c>
      <c r="CB38" s="99"/>
      <c r="CC38" s="99"/>
      <c r="CD38" s="99"/>
      <c r="CE38" s="99"/>
      <c r="CF38" s="99"/>
      <c r="CG38" s="99"/>
      <c r="CH38" s="99"/>
      <c r="CI38" s="99"/>
      <c r="CJ38" s="99">
        <f>SUM(CF38+CH38)</f>
        <v>0</v>
      </c>
      <c r="CK38" s="99">
        <f>SUM(CG38+CI38)</f>
        <v>0</v>
      </c>
      <c r="CL38" s="100">
        <f t="shared" si="736"/>
        <v>0</v>
      </c>
      <c r="CM38" s="100">
        <f t="shared" si="737"/>
        <v>0</v>
      </c>
      <c r="CN38" s="99"/>
      <c r="CO38" s="99"/>
      <c r="CP38" s="99"/>
      <c r="CQ38" s="99"/>
      <c r="CR38" s="99"/>
      <c r="CS38" s="99"/>
      <c r="CT38" s="99"/>
      <c r="CU38" s="99"/>
      <c r="CV38" s="99">
        <f>SUM(CR38+CT38)</f>
        <v>0</v>
      </c>
      <c r="CW38" s="99">
        <f>SUM(CS38+CU38)</f>
        <v>0</v>
      </c>
      <c r="CX38" s="100">
        <f t="shared" si="744"/>
        <v>0</v>
      </c>
      <c r="CY38" s="100">
        <f t="shared" si="745"/>
        <v>0</v>
      </c>
      <c r="CZ38" s="99"/>
      <c r="DA38" s="99"/>
      <c r="DB38" s="99"/>
      <c r="DC38" s="99"/>
      <c r="DD38" s="99"/>
      <c r="DE38" s="99"/>
      <c r="DF38" s="99"/>
      <c r="DG38" s="99"/>
      <c r="DH38" s="99">
        <f>SUM(DD38+DF38)</f>
        <v>0</v>
      </c>
      <c r="DI38" s="99">
        <f>SUM(DE38+DG38)</f>
        <v>0</v>
      </c>
      <c r="DJ38" s="100">
        <f t="shared" si="752"/>
        <v>0</v>
      </c>
      <c r="DK38" s="100">
        <f t="shared" si="753"/>
        <v>0</v>
      </c>
      <c r="DL38" s="99"/>
      <c r="DM38" s="99"/>
      <c r="DN38" s="99"/>
      <c r="DO38" s="99"/>
      <c r="DP38" s="99"/>
      <c r="DQ38" s="99"/>
      <c r="DR38" s="99"/>
      <c r="DS38" s="99"/>
      <c r="DT38" s="99">
        <f>SUM(DP38+DR38)</f>
        <v>0</v>
      </c>
      <c r="DU38" s="99">
        <f>SUM(DQ38+DS38)</f>
        <v>0</v>
      </c>
      <c r="DV38" s="100">
        <f t="shared" si="760"/>
        <v>0</v>
      </c>
      <c r="DW38" s="100">
        <f t="shared" si="761"/>
        <v>0</v>
      </c>
      <c r="DX38" s="99"/>
      <c r="DY38" s="99"/>
      <c r="DZ38" s="99"/>
      <c r="EA38" s="99"/>
      <c r="EB38" s="99"/>
      <c r="EC38" s="99"/>
      <c r="ED38" s="99"/>
      <c r="EE38" s="99"/>
      <c r="EF38" s="99">
        <f>SUM(EB38+ED38)</f>
        <v>0</v>
      </c>
      <c r="EG38" s="99">
        <f>SUM(EC38+EE38)</f>
        <v>0</v>
      </c>
      <c r="EH38" s="100">
        <f t="shared" si="768"/>
        <v>0</v>
      </c>
      <c r="EI38" s="100">
        <f t="shared" si="769"/>
        <v>0</v>
      </c>
      <c r="EJ38" s="99"/>
      <c r="EK38" s="99"/>
      <c r="EL38" s="99"/>
      <c r="EM38" s="99"/>
      <c r="EN38" s="99"/>
      <c r="EO38" s="99"/>
      <c r="EP38" s="99"/>
      <c r="EQ38" s="99"/>
      <c r="ER38" s="99">
        <f>SUM(EN38+EP38)</f>
        <v>0</v>
      </c>
      <c r="ES38" s="99">
        <f>SUM(EO38+EQ38)</f>
        <v>0</v>
      </c>
      <c r="ET38" s="100">
        <f t="shared" si="776"/>
        <v>0</v>
      </c>
      <c r="EU38" s="100">
        <f t="shared" si="777"/>
        <v>0</v>
      </c>
      <c r="EV38" s="99"/>
      <c r="EW38" s="99"/>
      <c r="EX38" s="99"/>
      <c r="EY38" s="99"/>
      <c r="EZ38" s="99"/>
      <c r="FA38" s="99"/>
      <c r="FB38" s="99"/>
      <c r="FC38" s="99"/>
      <c r="FD38" s="99">
        <f>SUM(EZ38+FB38)</f>
        <v>0</v>
      </c>
      <c r="FE38" s="99">
        <f>SUM(FA38+FC38)</f>
        <v>0</v>
      </c>
      <c r="FF38" s="100">
        <f t="shared" si="784"/>
        <v>0</v>
      </c>
      <c r="FG38" s="100">
        <f t="shared" si="785"/>
        <v>0</v>
      </c>
      <c r="FH38" s="99"/>
      <c r="FI38" s="99"/>
      <c r="FJ38" s="99"/>
      <c r="FK38" s="99"/>
      <c r="FL38" s="99"/>
      <c r="FM38" s="99"/>
      <c r="FN38" s="99"/>
      <c r="FO38" s="99"/>
      <c r="FP38" s="99">
        <f>SUM(FL38+FN38)</f>
        <v>0</v>
      </c>
      <c r="FQ38" s="99">
        <f>SUM(FM38+FO38)</f>
        <v>0</v>
      </c>
      <c r="FR38" s="100">
        <f t="shared" si="792"/>
        <v>0</v>
      </c>
      <c r="FS38" s="100">
        <f t="shared" si="793"/>
        <v>0</v>
      </c>
      <c r="FT38" s="99"/>
      <c r="FU38" s="99"/>
      <c r="FV38" s="99"/>
      <c r="FW38" s="99"/>
      <c r="FX38" s="99"/>
      <c r="FY38" s="99"/>
      <c r="FZ38" s="99"/>
      <c r="GA38" s="99"/>
      <c r="GB38" s="99">
        <f>SUM(FX38+FZ38)</f>
        <v>0</v>
      </c>
      <c r="GC38" s="99">
        <f>SUM(FY38+GA38)</f>
        <v>0</v>
      </c>
      <c r="GD38" s="100">
        <f t="shared" si="800"/>
        <v>0</v>
      </c>
      <c r="GE38" s="100">
        <f t="shared" si="801"/>
        <v>0</v>
      </c>
      <c r="GF38" s="99">
        <f t="shared" ref="GF38:GF39" si="1078">SUM(H38,T38,AF38,AR38,BD38,BP38,CB38,CN38,CZ38,DL38,DX38,EJ38,EV38)</f>
        <v>0</v>
      </c>
      <c r="GG38" s="99">
        <f t="shared" ref="GG38:GG39" si="1079">SUM(I38,U38,AG38,AS38,BE38,BQ38,CC38,CO38,DA38,DM38,DY38,EK38,EW38)</f>
        <v>0</v>
      </c>
      <c r="GH38" s="99">
        <f t="shared" ref="GH38:GH39" si="1080">SUM(J38,V38,AH38,AT38,BF38,BR38,CD38,CP38,DB38,DN38,DZ38,EL38,EX38)</f>
        <v>0</v>
      </c>
      <c r="GI38" s="99">
        <f t="shared" ref="GI38:GI39" si="1081">SUM(K38,W38,AI38,AU38,BG38,BS38,CE38,CQ38,DC38,DO38,EA38,EM38,EY38)</f>
        <v>0</v>
      </c>
      <c r="GJ38" s="99">
        <f t="shared" ref="GJ38:GJ39" si="1082">SUM(L38,X38,AJ38,AV38,BH38,BT38,CF38,CR38,DD38,DP38,EB38,EN38,EZ38)</f>
        <v>0</v>
      </c>
      <c r="GK38" s="99">
        <f t="shared" ref="GK38:GK39" si="1083">SUM(M38,Y38,AK38,AW38,BI38,BU38,CG38,CS38,DE38,DQ38,EC38,EO38,FA38)</f>
        <v>0</v>
      </c>
      <c r="GL38" s="99">
        <f t="shared" ref="GL38:GL39" si="1084">SUM(N38,Z38,AL38,AX38,BJ38,BV38,CH38,CT38,DF38,DR38,ED38,EP38,FB38)</f>
        <v>0</v>
      </c>
      <c r="GM38" s="99">
        <f t="shared" ref="GM38:GM39" si="1085">SUM(O38,AA38,AM38,AY38,BK38,BW38,CI38,CU38,DG38,DS38,EE38,EQ38,FC38)</f>
        <v>0</v>
      </c>
      <c r="GN38" s="99">
        <f t="shared" ref="GN38:GN39" si="1086">SUM(P38,AB38,AN38,AZ38,BL38,BX38,CJ38,CV38,DH38,DT38,EF38,ER38,FD38)</f>
        <v>0</v>
      </c>
      <c r="GO38" s="99">
        <f t="shared" ref="GO38:GO39" si="1087">SUM(Q38,AC38,AO38,BA38,BM38,BY38,CK38,CW38,DI38,DU38,EG38,ES38,FE38)</f>
        <v>0</v>
      </c>
      <c r="GP38" s="99"/>
      <c r="GQ38" s="99"/>
      <c r="GR38" s="143"/>
      <c r="GS38" s="78"/>
      <c r="GT38" s="166"/>
      <c r="GU38" s="166"/>
    </row>
    <row r="39" spans="1:204" x14ac:dyDescent="0.2">
      <c r="A39" s="23">
        <v>1</v>
      </c>
      <c r="B39" s="78"/>
      <c r="C39" s="79"/>
      <c r="D39" s="86"/>
      <c r="E39" s="85"/>
      <c r="F39" s="86"/>
      <c r="G39" s="98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100"/>
      <c r="S39" s="100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100"/>
      <c r="AE39" s="100"/>
      <c r="AF39" s="99"/>
      <c r="AG39" s="99"/>
      <c r="AH39" s="99"/>
      <c r="AI39" s="99"/>
      <c r="AJ39" s="99"/>
      <c r="AK39" s="99"/>
      <c r="AL39" s="99"/>
      <c r="AM39" s="99"/>
      <c r="AN39" s="99">
        <f t="shared" si="1074"/>
        <v>0</v>
      </c>
      <c r="AO39" s="99">
        <f t="shared" si="1075"/>
        <v>0</v>
      </c>
      <c r="AP39" s="100"/>
      <c r="AQ39" s="100"/>
      <c r="AR39" s="99"/>
      <c r="AS39" s="99"/>
      <c r="AT39" s="99"/>
      <c r="AU39" s="99"/>
      <c r="AV39" s="99"/>
      <c r="AW39" s="99"/>
      <c r="AX39" s="99"/>
      <c r="AY39" s="99"/>
      <c r="AZ39" s="99">
        <f t="shared" si="1076"/>
        <v>0</v>
      </c>
      <c r="BA39" s="99">
        <f t="shared" si="1077"/>
        <v>0</v>
      </c>
      <c r="BB39" s="100"/>
      <c r="BC39" s="100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100"/>
      <c r="BO39" s="100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100"/>
      <c r="CA39" s="100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100"/>
      <c r="CM39" s="100"/>
      <c r="CN39" s="99"/>
      <c r="CO39" s="99"/>
      <c r="CP39" s="99"/>
      <c r="CQ39" s="99"/>
      <c r="CR39" s="99"/>
      <c r="CS39" s="99"/>
      <c r="CT39" s="99"/>
      <c r="CU39" s="99"/>
      <c r="CV39" s="99"/>
      <c r="CW39" s="99"/>
      <c r="CX39" s="100"/>
      <c r="CY39" s="100"/>
      <c r="CZ39" s="99"/>
      <c r="DA39" s="99"/>
      <c r="DB39" s="99"/>
      <c r="DC39" s="99"/>
      <c r="DD39" s="99"/>
      <c r="DE39" s="99"/>
      <c r="DF39" s="99"/>
      <c r="DG39" s="99"/>
      <c r="DH39" s="99"/>
      <c r="DI39" s="99"/>
      <c r="DJ39" s="100"/>
      <c r="DK39" s="100"/>
      <c r="DL39" s="99"/>
      <c r="DM39" s="99"/>
      <c r="DN39" s="99"/>
      <c r="DO39" s="99"/>
      <c r="DP39" s="99"/>
      <c r="DQ39" s="99"/>
      <c r="DR39" s="99"/>
      <c r="DS39" s="99"/>
      <c r="DT39" s="99"/>
      <c r="DU39" s="99"/>
      <c r="DV39" s="100"/>
      <c r="DW39" s="100"/>
      <c r="DX39" s="99"/>
      <c r="DY39" s="99"/>
      <c r="DZ39" s="99"/>
      <c r="EA39" s="99"/>
      <c r="EB39" s="99"/>
      <c r="EC39" s="99"/>
      <c r="ED39" s="99"/>
      <c r="EE39" s="99"/>
      <c r="EF39" s="99"/>
      <c r="EG39" s="99"/>
      <c r="EH39" s="100"/>
      <c r="EI39" s="100"/>
      <c r="EJ39" s="99"/>
      <c r="EK39" s="99"/>
      <c r="EL39" s="99"/>
      <c r="EM39" s="99"/>
      <c r="EN39" s="99"/>
      <c r="EO39" s="99"/>
      <c r="EP39" s="99"/>
      <c r="EQ39" s="99"/>
      <c r="ER39" s="99"/>
      <c r="ES39" s="99"/>
      <c r="ET39" s="100"/>
      <c r="EU39" s="100"/>
      <c r="EV39" s="99"/>
      <c r="EW39" s="99"/>
      <c r="EX39" s="99"/>
      <c r="EY39" s="99"/>
      <c r="EZ39" s="99"/>
      <c r="FA39" s="99"/>
      <c r="FB39" s="99"/>
      <c r="FC39" s="99"/>
      <c r="FD39" s="99"/>
      <c r="FE39" s="99"/>
      <c r="FF39" s="100"/>
      <c r="FG39" s="100"/>
      <c r="FH39" s="99"/>
      <c r="FI39" s="99"/>
      <c r="FJ39" s="99"/>
      <c r="FK39" s="99"/>
      <c r="FL39" s="99"/>
      <c r="FM39" s="99"/>
      <c r="FN39" s="99"/>
      <c r="FO39" s="99"/>
      <c r="FP39" s="99"/>
      <c r="FQ39" s="99"/>
      <c r="FR39" s="100"/>
      <c r="FS39" s="100"/>
      <c r="FT39" s="99"/>
      <c r="FU39" s="99"/>
      <c r="FV39" s="99"/>
      <c r="FW39" s="99"/>
      <c r="FX39" s="99"/>
      <c r="FY39" s="99"/>
      <c r="FZ39" s="99"/>
      <c r="GA39" s="99"/>
      <c r="GB39" s="99"/>
      <c r="GC39" s="99"/>
      <c r="GD39" s="100"/>
      <c r="GE39" s="100"/>
      <c r="GF39" s="99">
        <f t="shared" si="1078"/>
        <v>0</v>
      </c>
      <c r="GG39" s="99">
        <f t="shared" si="1079"/>
        <v>0</v>
      </c>
      <c r="GH39" s="99">
        <f t="shared" si="1080"/>
        <v>0</v>
      </c>
      <c r="GI39" s="99">
        <f t="shared" si="1081"/>
        <v>0</v>
      </c>
      <c r="GJ39" s="99">
        <f t="shared" si="1082"/>
        <v>0</v>
      </c>
      <c r="GK39" s="99">
        <f t="shared" si="1083"/>
        <v>0</v>
      </c>
      <c r="GL39" s="99">
        <f t="shared" si="1084"/>
        <v>0</v>
      </c>
      <c r="GM39" s="99">
        <f t="shared" si="1085"/>
        <v>0</v>
      </c>
      <c r="GN39" s="99">
        <f t="shared" si="1086"/>
        <v>0</v>
      </c>
      <c r="GO39" s="99">
        <f t="shared" si="1087"/>
        <v>0</v>
      </c>
      <c r="GP39" s="99"/>
      <c r="GQ39" s="99"/>
      <c r="GR39" s="143"/>
      <c r="GS39" s="78"/>
      <c r="GT39" s="166"/>
      <c r="GU39" s="166"/>
    </row>
    <row r="40" spans="1:204" ht="24" x14ac:dyDescent="0.2">
      <c r="A40" s="23">
        <v>1</v>
      </c>
      <c r="B40" s="102"/>
      <c r="C40" s="108"/>
      <c r="D40" s="108"/>
      <c r="E40" s="94" t="s">
        <v>30</v>
      </c>
      <c r="F40" s="105"/>
      <c r="G40" s="106"/>
      <c r="H40" s="107">
        <f>SUM(H41)</f>
        <v>0</v>
      </c>
      <c r="I40" s="107">
        <f t="shared" ref="I40:BT40" si="1088">SUM(I41)</f>
        <v>0</v>
      </c>
      <c r="J40" s="107">
        <f t="shared" si="1088"/>
        <v>0</v>
      </c>
      <c r="K40" s="107">
        <f t="shared" si="1088"/>
        <v>0</v>
      </c>
      <c r="L40" s="107">
        <f t="shared" si="1088"/>
        <v>0</v>
      </c>
      <c r="M40" s="107">
        <f t="shared" si="1088"/>
        <v>0</v>
      </c>
      <c r="N40" s="107">
        <f t="shared" si="1088"/>
        <v>0</v>
      </c>
      <c r="O40" s="107">
        <f t="shared" si="1088"/>
        <v>0</v>
      </c>
      <c r="P40" s="107">
        <f t="shared" si="1088"/>
        <v>0</v>
      </c>
      <c r="Q40" s="107">
        <f t="shared" si="1088"/>
        <v>0</v>
      </c>
      <c r="R40" s="100">
        <f t="shared" si="180"/>
        <v>0</v>
      </c>
      <c r="S40" s="100">
        <f t="shared" si="181"/>
        <v>0</v>
      </c>
      <c r="T40" s="107">
        <f t="shared" si="1088"/>
        <v>0</v>
      </c>
      <c r="U40" s="107">
        <f t="shared" si="1088"/>
        <v>0</v>
      </c>
      <c r="V40" s="107">
        <f t="shared" si="1088"/>
        <v>0</v>
      </c>
      <c r="W40" s="107">
        <f t="shared" si="1088"/>
        <v>0</v>
      </c>
      <c r="X40" s="107">
        <f t="shared" si="1088"/>
        <v>0</v>
      </c>
      <c r="Y40" s="107">
        <f t="shared" si="1088"/>
        <v>0</v>
      </c>
      <c r="Z40" s="107">
        <f t="shared" si="1088"/>
        <v>0</v>
      </c>
      <c r="AA40" s="107">
        <f t="shared" si="1088"/>
        <v>0</v>
      </c>
      <c r="AB40" s="107">
        <f t="shared" si="1088"/>
        <v>0</v>
      </c>
      <c r="AC40" s="107">
        <f t="shared" si="1088"/>
        <v>0</v>
      </c>
      <c r="AD40" s="100">
        <f t="shared" ref="AD40:AD42" si="1089">SUM(X40-V40)</f>
        <v>0</v>
      </c>
      <c r="AE40" s="100">
        <f t="shared" ref="AE40:AE42" si="1090">SUM(Y40-W40)</f>
        <v>0</v>
      </c>
      <c r="AF40" s="107">
        <f t="shared" si="1088"/>
        <v>0</v>
      </c>
      <c r="AG40" s="107">
        <f t="shared" si="1088"/>
        <v>0</v>
      </c>
      <c r="AH40" s="107">
        <f t="shared" si="1088"/>
        <v>0</v>
      </c>
      <c r="AI40" s="107">
        <f t="shared" si="1088"/>
        <v>0</v>
      </c>
      <c r="AJ40" s="107">
        <f t="shared" si="1088"/>
        <v>0</v>
      </c>
      <c r="AK40" s="107">
        <f t="shared" si="1088"/>
        <v>0</v>
      </c>
      <c r="AL40" s="107">
        <f t="shared" si="1088"/>
        <v>0</v>
      </c>
      <c r="AM40" s="107">
        <f t="shared" si="1088"/>
        <v>0</v>
      </c>
      <c r="AN40" s="107">
        <f t="shared" si="1088"/>
        <v>0</v>
      </c>
      <c r="AO40" s="107">
        <f t="shared" si="1088"/>
        <v>0</v>
      </c>
      <c r="AP40" s="100">
        <f t="shared" ref="AP40:AP42" si="1091">SUM(AJ40-AH40)</f>
        <v>0</v>
      </c>
      <c r="AQ40" s="100">
        <f t="shared" ref="AQ40:AQ42" si="1092">SUM(AK40-AI40)</f>
        <v>0</v>
      </c>
      <c r="AR40" s="107">
        <f t="shared" si="1088"/>
        <v>0</v>
      </c>
      <c r="AS40" s="107">
        <f t="shared" si="1088"/>
        <v>0</v>
      </c>
      <c r="AT40" s="107">
        <f t="shared" si="1088"/>
        <v>0</v>
      </c>
      <c r="AU40" s="107">
        <f t="shared" si="1088"/>
        <v>0</v>
      </c>
      <c r="AV40" s="107">
        <f t="shared" si="1088"/>
        <v>0</v>
      </c>
      <c r="AW40" s="107">
        <f t="shared" si="1088"/>
        <v>0</v>
      </c>
      <c r="AX40" s="107">
        <f t="shared" si="1088"/>
        <v>0</v>
      </c>
      <c r="AY40" s="107">
        <f t="shared" si="1088"/>
        <v>0</v>
      </c>
      <c r="AZ40" s="107">
        <f t="shared" si="1088"/>
        <v>0</v>
      </c>
      <c r="BA40" s="107">
        <f t="shared" si="1088"/>
        <v>0</v>
      </c>
      <c r="BB40" s="100">
        <f t="shared" ref="BB40:BB42" si="1093">SUM(AV40-AT40)</f>
        <v>0</v>
      </c>
      <c r="BC40" s="100">
        <f t="shared" ref="BC40:BC42" si="1094">SUM(AW40-AU40)</f>
        <v>0</v>
      </c>
      <c r="BD40" s="107">
        <f t="shared" si="1088"/>
        <v>0</v>
      </c>
      <c r="BE40" s="107">
        <f t="shared" si="1088"/>
        <v>0</v>
      </c>
      <c r="BF40" s="107">
        <f t="shared" si="1088"/>
        <v>0</v>
      </c>
      <c r="BG40" s="107">
        <f t="shared" si="1088"/>
        <v>0</v>
      </c>
      <c r="BH40" s="107">
        <f t="shared" si="1088"/>
        <v>0</v>
      </c>
      <c r="BI40" s="107">
        <f t="shared" si="1088"/>
        <v>0</v>
      </c>
      <c r="BJ40" s="107">
        <f t="shared" si="1088"/>
        <v>0</v>
      </c>
      <c r="BK40" s="107">
        <f t="shared" si="1088"/>
        <v>0</v>
      </c>
      <c r="BL40" s="107">
        <f t="shared" si="1088"/>
        <v>0</v>
      </c>
      <c r="BM40" s="107">
        <f t="shared" si="1088"/>
        <v>0</v>
      </c>
      <c r="BN40" s="100">
        <f t="shared" ref="BN40:BN42" si="1095">SUM(BH40-BF40)</f>
        <v>0</v>
      </c>
      <c r="BO40" s="100">
        <f t="shared" ref="BO40:BO42" si="1096">SUM(BI40-BG40)</f>
        <v>0</v>
      </c>
      <c r="BP40" s="107">
        <f t="shared" si="1088"/>
        <v>0</v>
      </c>
      <c r="BQ40" s="107">
        <f t="shared" si="1088"/>
        <v>0</v>
      </c>
      <c r="BR40" s="107">
        <f t="shared" si="1088"/>
        <v>0</v>
      </c>
      <c r="BS40" s="107">
        <f t="shared" si="1088"/>
        <v>0</v>
      </c>
      <c r="BT40" s="107">
        <f t="shared" si="1088"/>
        <v>0</v>
      </c>
      <c r="BU40" s="107">
        <f t="shared" ref="BU40:BY40" si="1097">SUM(BU41)</f>
        <v>0</v>
      </c>
      <c r="BV40" s="107">
        <f t="shared" si="1097"/>
        <v>0</v>
      </c>
      <c r="BW40" s="107">
        <f t="shared" si="1097"/>
        <v>0</v>
      </c>
      <c r="BX40" s="107">
        <f t="shared" si="1097"/>
        <v>0</v>
      </c>
      <c r="BY40" s="107">
        <f t="shared" si="1097"/>
        <v>0</v>
      </c>
      <c r="BZ40" s="100">
        <f t="shared" ref="BZ40:BZ42" si="1098">SUM(BT40-BR40)</f>
        <v>0</v>
      </c>
      <c r="CA40" s="100">
        <f t="shared" ref="CA40:CA42" si="1099">SUM(BU40-BS40)</f>
        <v>0</v>
      </c>
      <c r="CB40" s="107">
        <f t="shared" ref="CB40:EF40" si="1100">SUM(CB41)</f>
        <v>0</v>
      </c>
      <c r="CC40" s="107">
        <f t="shared" si="1100"/>
        <v>0</v>
      </c>
      <c r="CD40" s="107">
        <f t="shared" si="1100"/>
        <v>0</v>
      </c>
      <c r="CE40" s="107">
        <f t="shared" si="1100"/>
        <v>0</v>
      </c>
      <c r="CF40" s="107">
        <f t="shared" si="1100"/>
        <v>0</v>
      </c>
      <c r="CG40" s="107">
        <f t="shared" si="1100"/>
        <v>0</v>
      </c>
      <c r="CH40" s="107">
        <f t="shared" si="1100"/>
        <v>0</v>
      </c>
      <c r="CI40" s="107">
        <f t="shared" si="1100"/>
        <v>0</v>
      </c>
      <c r="CJ40" s="107">
        <f t="shared" si="1100"/>
        <v>0</v>
      </c>
      <c r="CK40" s="107">
        <f t="shared" si="1100"/>
        <v>0</v>
      </c>
      <c r="CL40" s="100">
        <f t="shared" ref="CL40:CL42" si="1101">SUM(CF40-CD40)</f>
        <v>0</v>
      </c>
      <c r="CM40" s="100">
        <f t="shared" ref="CM40:CM42" si="1102">SUM(CG40-CE40)</f>
        <v>0</v>
      </c>
      <c r="CN40" s="107">
        <f t="shared" si="1100"/>
        <v>0</v>
      </c>
      <c r="CO40" s="107">
        <f t="shared" si="1100"/>
        <v>0</v>
      </c>
      <c r="CP40" s="107">
        <f t="shared" si="1100"/>
        <v>0</v>
      </c>
      <c r="CQ40" s="107">
        <f t="shared" si="1100"/>
        <v>0</v>
      </c>
      <c r="CR40" s="107">
        <f t="shared" si="1100"/>
        <v>0</v>
      </c>
      <c r="CS40" s="107">
        <f t="shared" si="1100"/>
        <v>0</v>
      </c>
      <c r="CT40" s="107">
        <f t="shared" si="1100"/>
        <v>0</v>
      </c>
      <c r="CU40" s="107">
        <f t="shared" si="1100"/>
        <v>0</v>
      </c>
      <c r="CV40" s="107">
        <f t="shared" si="1100"/>
        <v>0</v>
      </c>
      <c r="CW40" s="107">
        <f t="shared" si="1100"/>
        <v>0</v>
      </c>
      <c r="CX40" s="100">
        <f t="shared" ref="CX40:CX42" si="1103">SUM(CR40-CP40)</f>
        <v>0</v>
      </c>
      <c r="CY40" s="100">
        <f t="shared" ref="CY40:CY42" si="1104">SUM(CS40-CQ40)</f>
        <v>0</v>
      </c>
      <c r="CZ40" s="107">
        <f t="shared" si="1100"/>
        <v>0</v>
      </c>
      <c r="DA40" s="107">
        <f t="shared" si="1100"/>
        <v>0</v>
      </c>
      <c r="DB40" s="107">
        <f t="shared" si="1100"/>
        <v>0</v>
      </c>
      <c r="DC40" s="107">
        <f t="shared" si="1100"/>
        <v>0</v>
      </c>
      <c r="DD40" s="107">
        <f t="shared" si="1100"/>
        <v>0</v>
      </c>
      <c r="DE40" s="107">
        <f t="shared" si="1100"/>
        <v>0</v>
      </c>
      <c r="DF40" s="107">
        <f t="shared" si="1100"/>
        <v>0</v>
      </c>
      <c r="DG40" s="107">
        <f t="shared" si="1100"/>
        <v>0</v>
      </c>
      <c r="DH40" s="107">
        <f t="shared" si="1100"/>
        <v>0</v>
      </c>
      <c r="DI40" s="107">
        <f t="shared" si="1100"/>
        <v>0</v>
      </c>
      <c r="DJ40" s="100">
        <f t="shared" ref="DJ40:DJ42" si="1105">SUM(DD40-DB40)</f>
        <v>0</v>
      </c>
      <c r="DK40" s="100">
        <f t="shared" ref="DK40:DK42" si="1106">SUM(DE40-DC40)</f>
        <v>0</v>
      </c>
      <c r="DL40" s="107">
        <f t="shared" si="1100"/>
        <v>0</v>
      </c>
      <c r="DM40" s="107">
        <f t="shared" si="1100"/>
        <v>0</v>
      </c>
      <c r="DN40" s="107">
        <f t="shared" si="1100"/>
        <v>0</v>
      </c>
      <c r="DO40" s="107">
        <f t="shared" si="1100"/>
        <v>0</v>
      </c>
      <c r="DP40" s="107">
        <f t="shared" si="1100"/>
        <v>0</v>
      </c>
      <c r="DQ40" s="107">
        <f t="shared" si="1100"/>
        <v>0</v>
      </c>
      <c r="DR40" s="107">
        <f t="shared" si="1100"/>
        <v>0</v>
      </c>
      <c r="DS40" s="107">
        <f t="shared" si="1100"/>
        <v>0</v>
      </c>
      <c r="DT40" s="107">
        <f t="shared" si="1100"/>
        <v>0</v>
      </c>
      <c r="DU40" s="107">
        <f t="shared" si="1100"/>
        <v>0</v>
      </c>
      <c r="DV40" s="100">
        <f t="shared" ref="DV40:DV42" si="1107">SUM(DP40-DN40)</f>
        <v>0</v>
      </c>
      <c r="DW40" s="100">
        <f t="shared" ref="DW40:DW42" si="1108">SUM(DQ40-DO40)</f>
        <v>0</v>
      </c>
      <c r="DX40" s="107">
        <f t="shared" si="1100"/>
        <v>0</v>
      </c>
      <c r="DY40" s="107">
        <f t="shared" si="1100"/>
        <v>0</v>
      </c>
      <c r="DZ40" s="107">
        <f t="shared" si="1100"/>
        <v>0</v>
      </c>
      <c r="EA40" s="107">
        <f t="shared" si="1100"/>
        <v>0</v>
      </c>
      <c r="EB40" s="107">
        <f t="shared" si="1100"/>
        <v>0</v>
      </c>
      <c r="EC40" s="107">
        <f t="shared" si="1100"/>
        <v>0</v>
      </c>
      <c r="ED40" s="107">
        <f t="shared" si="1100"/>
        <v>0</v>
      </c>
      <c r="EE40" s="107">
        <f t="shared" si="1100"/>
        <v>0</v>
      </c>
      <c r="EF40" s="107">
        <f t="shared" si="1100"/>
        <v>0</v>
      </c>
      <c r="EG40" s="107">
        <f t="shared" ref="EG40" si="1109">SUM(EG41)</f>
        <v>0</v>
      </c>
      <c r="EH40" s="100">
        <f t="shared" ref="EH40:EH42" si="1110">SUM(EB40-DZ40)</f>
        <v>0</v>
      </c>
      <c r="EI40" s="100">
        <f t="shared" ref="EI40:EI42" si="1111">SUM(EC40-EA40)</f>
        <v>0</v>
      </c>
      <c r="EJ40" s="107">
        <f t="shared" ref="EJ40:GQ40" si="1112">SUM(EJ41)</f>
        <v>0</v>
      </c>
      <c r="EK40" s="107">
        <f t="shared" si="1112"/>
        <v>0</v>
      </c>
      <c r="EL40" s="107">
        <f t="shared" si="1112"/>
        <v>0</v>
      </c>
      <c r="EM40" s="107">
        <f t="shared" si="1112"/>
        <v>0</v>
      </c>
      <c r="EN40" s="107">
        <f t="shared" si="1112"/>
        <v>0</v>
      </c>
      <c r="EO40" s="107">
        <f t="shared" si="1112"/>
        <v>0</v>
      </c>
      <c r="EP40" s="107">
        <f t="shared" si="1112"/>
        <v>0</v>
      </c>
      <c r="EQ40" s="107">
        <f t="shared" si="1112"/>
        <v>0</v>
      </c>
      <c r="ER40" s="107">
        <f t="shared" si="1112"/>
        <v>0</v>
      </c>
      <c r="ES40" s="107">
        <f t="shared" si="1112"/>
        <v>0</v>
      </c>
      <c r="ET40" s="100">
        <f t="shared" ref="ET40:ET42" si="1113">SUM(EN40-EL40)</f>
        <v>0</v>
      </c>
      <c r="EU40" s="100">
        <f t="shared" ref="EU40:EU42" si="1114">SUM(EO40-EM40)</f>
        <v>0</v>
      </c>
      <c r="EV40" s="107">
        <f t="shared" si="1112"/>
        <v>0</v>
      </c>
      <c r="EW40" s="107">
        <f t="shared" si="1112"/>
        <v>0</v>
      </c>
      <c r="EX40" s="107">
        <f t="shared" si="1112"/>
        <v>0</v>
      </c>
      <c r="EY40" s="107">
        <f t="shared" si="1112"/>
        <v>0</v>
      </c>
      <c r="EZ40" s="107">
        <f t="shared" si="1112"/>
        <v>0</v>
      </c>
      <c r="FA40" s="107">
        <f t="shared" si="1112"/>
        <v>0</v>
      </c>
      <c r="FB40" s="107">
        <f t="shared" si="1112"/>
        <v>0</v>
      </c>
      <c r="FC40" s="107">
        <f t="shared" si="1112"/>
        <v>0</v>
      </c>
      <c r="FD40" s="107">
        <f t="shared" si="1112"/>
        <v>0</v>
      </c>
      <c r="FE40" s="107">
        <f t="shared" si="1112"/>
        <v>0</v>
      </c>
      <c r="FF40" s="100">
        <f t="shared" ref="FF40:FF42" si="1115">SUM(EZ40-EX40)</f>
        <v>0</v>
      </c>
      <c r="FG40" s="100">
        <f t="shared" ref="FG40:FG42" si="1116">SUM(FA40-EY40)</f>
        <v>0</v>
      </c>
      <c r="FH40" s="107">
        <f t="shared" si="1112"/>
        <v>0</v>
      </c>
      <c r="FI40" s="107">
        <f t="shared" si="1112"/>
        <v>0</v>
      </c>
      <c r="FJ40" s="107">
        <f t="shared" si="1112"/>
        <v>0</v>
      </c>
      <c r="FK40" s="107">
        <f t="shared" si="1112"/>
        <v>0</v>
      </c>
      <c r="FL40" s="107">
        <f t="shared" si="1112"/>
        <v>0</v>
      </c>
      <c r="FM40" s="107">
        <f t="shared" si="1112"/>
        <v>0</v>
      </c>
      <c r="FN40" s="107">
        <f t="shared" si="1112"/>
        <v>0</v>
      </c>
      <c r="FO40" s="107">
        <f t="shared" si="1112"/>
        <v>0</v>
      </c>
      <c r="FP40" s="107">
        <f t="shared" si="1112"/>
        <v>0</v>
      </c>
      <c r="FQ40" s="107">
        <f t="shared" si="1112"/>
        <v>0</v>
      </c>
      <c r="FR40" s="100">
        <f t="shared" ref="FR40:FR42" si="1117">SUM(FL40-FJ40)</f>
        <v>0</v>
      </c>
      <c r="FS40" s="100">
        <f t="shared" ref="FS40:FS42" si="1118">SUM(FM40-FK40)</f>
        <v>0</v>
      </c>
      <c r="FT40" s="107">
        <f t="shared" si="1112"/>
        <v>0</v>
      </c>
      <c r="FU40" s="107">
        <f t="shared" si="1112"/>
        <v>0</v>
      </c>
      <c r="FV40" s="107">
        <f t="shared" si="1112"/>
        <v>0</v>
      </c>
      <c r="FW40" s="107">
        <f t="shared" si="1112"/>
        <v>0</v>
      </c>
      <c r="FX40" s="107">
        <f t="shared" si="1112"/>
        <v>0</v>
      </c>
      <c r="FY40" s="107">
        <f t="shared" si="1112"/>
        <v>0</v>
      </c>
      <c r="FZ40" s="107">
        <f t="shared" si="1112"/>
        <v>0</v>
      </c>
      <c r="GA40" s="107">
        <f t="shared" si="1112"/>
        <v>0</v>
      </c>
      <c r="GB40" s="107">
        <f t="shared" si="1112"/>
        <v>0</v>
      </c>
      <c r="GC40" s="107">
        <f t="shared" si="1112"/>
        <v>0</v>
      </c>
      <c r="GD40" s="100">
        <f t="shared" ref="GD40:GD42" si="1119">SUM(FX40-FV40)</f>
        <v>0</v>
      </c>
      <c r="GE40" s="100">
        <f t="shared" ref="GE40:GE42" si="1120">SUM(FY40-FW40)</f>
        <v>0</v>
      </c>
      <c r="GF40" s="107">
        <f t="shared" si="1112"/>
        <v>0</v>
      </c>
      <c r="GG40" s="107">
        <f t="shared" si="1112"/>
        <v>0</v>
      </c>
      <c r="GH40" s="130">
        <f t="shared" ref="GH40:GH41" si="1121">SUM(GF40/12*$A$2)</f>
        <v>0</v>
      </c>
      <c r="GI40" s="180">
        <f t="shared" ref="GI40:GI41" si="1122">SUM(GG40/12*$A$2)</f>
        <v>0</v>
      </c>
      <c r="GJ40" s="107">
        <f t="shared" si="1112"/>
        <v>0</v>
      </c>
      <c r="GK40" s="107">
        <f t="shared" si="1112"/>
        <v>0</v>
      </c>
      <c r="GL40" s="107">
        <f t="shared" si="1112"/>
        <v>0</v>
      </c>
      <c r="GM40" s="107">
        <f t="shared" si="1112"/>
        <v>0</v>
      </c>
      <c r="GN40" s="107">
        <f t="shared" si="1112"/>
        <v>0</v>
      </c>
      <c r="GO40" s="107">
        <f t="shared" si="1112"/>
        <v>0</v>
      </c>
      <c r="GP40" s="107">
        <f t="shared" si="1112"/>
        <v>0</v>
      </c>
      <c r="GQ40" s="107">
        <f t="shared" si="1112"/>
        <v>0</v>
      </c>
      <c r="GR40" s="143"/>
      <c r="GS40" s="78"/>
      <c r="GT40" s="166"/>
      <c r="GU40" s="166"/>
    </row>
    <row r="41" spans="1:204" ht="18" customHeight="1" x14ac:dyDescent="0.2">
      <c r="A41" s="23">
        <v>1</v>
      </c>
      <c r="B41" s="102"/>
      <c r="C41" s="108"/>
      <c r="D41" s="109"/>
      <c r="E41" s="124" t="s">
        <v>31</v>
      </c>
      <c r="F41" s="126">
        <v>8</v>
      </c>
      <c r="G41" s="127">
        <v>284300.81680000003</v>
      </c>
      <c r="H41" s="107">
        <f>VLOOKUP($E41,'ВМП план'!$B$8:$AN$43,8,0)</f>
        <v>0</v>
      </c>
      <c r="I41" s="107">
        <f>VLOOKUP($E41,'ВМП план'!$B$8:$AN$43,9,0)</f>
        <v>0</v>
      </c>
      <c r="J41" s="107">
        <f t="shared" si="279"/>
        <v>0</v>
      </c>
      <c r="K41" s="107">
        <f t="shared" si="280"/>
        <v>0</v>
      </c>
      <c r="L41" s="107">
        <f t="shared" ref="L41" si="1123">SUM(L42:L43)</f>
        <v>0</v>
      </c>
      <c r="M41" s="107">
        <f t="shared" ref="M41" si="1124">SUM(M42:M43)</f>
        <v>0</v>
      </c>
      <c r="N41" s="107">
        <f t="shared" ref="N41" si="1125">SUM(N42:N43)</f>
        <v>0</v>
      </c>
      <c r="O41" s="107">
        <f t="shared" ref="O41" si="1126">SUM(O42:O43)</f>
        <v>0</v>
      </c>
      <c r="P41" s="107">
        <f t="shared" ref="P41" si="1127">SUM(P42:P43)</f>
        <v>0</v>
      </c>
      <c r="Q41" s="107">
        <f t="shared" ref="Q41" si="1128">SUM(Q42:Q43)</f>
        <v>0</v>
      </c>
      <c r="R41" s="123">
        <f t="shared" si="180"/>
        <v>0</v>
      </c>
      <c r="S41" s="123">
        <f t="shared" si="181"/>
        <v>0</v>
      </c>
      <c r="T41" s="107">
        <f>VLOOKUP($E41,'ВМП план'!$B$8:$AN$43,10,0)</f>
        <v>0</v>
      </c>
      <c r="U41" s="107">
        <f>VLOOKUP($E41,'ВМП план'!$B$8:$AN$43,11,0)</f>
        <v>0</v>
      </c>
      <c r="V41" s="107">
        <f t="shared" si="282"/>
        <v>0</v>
      </c>
      <c r="W41" s="107">
        <f t="shared" si="283"/>
        <v>0</v>
      </c>
      <c r="X41" s="107">
        <f t="shared" ref="X41" si="1129">SUM(X42:X43)</f>
        <v>0</v>
      </c>
      <c r="Y41" s="107">
        <f t="shared" ref="Y41" si="1130">SUM(Y42:Y43)</f>
        <v>0</v>
      </c>
      <c r="Z41" s="107">
        <f t="shared" ref="Z41" si="1131">SUM(Z42:Z43)</f>
        <v>0</v>
      </c>
      <c r="AA41" s="107">
        <f t="shared" ref="AA41" si="1132">SUM(AA42:AA43)</f>
        <v>0</v>
      </c>
      <c r="AB41" s="107">
        <f t="shared" ref="AB41" si="1133">SUM(AB42:AB43)</f>
        <v>0</v>
      </c>
      <c r="AC41" s="107">
        <f t="shared" ref="AC41" si="1134">SUM(AC42:AC43)</f>
        <v>0</v>
      </c>
      <c r="AD41" s="123">
        <f t="shared" si="1089"/>
        <v>0</v>
      </c>
      <c r="AE41" s="123">
        <f t="shared" si="1090"/>
        <v>0</v>
      </c>
      <c r="AF41" s="107">
        <f>VLOOKUP($E41,'ВМП план'!$B$8:$AL$43,12,0)</f>
        <v>0</v>
      </c>
      <c r="AG41" s="107">
        <f>VLOOKUP($E41,'ВМП план'!$B$8:$AL$43,13,0)</f>
        <v>0</v>
      </c>
      <c r="AH41" s="107">
        <f t="shared" si="289"/>
        <v>0</v>
      </c>
      <c r="AI41" s="107">
        <f t="shared" si="290"/>
        <v>0</v>
      </c>
      <c r="AJ41" s="107">
        <f t="shared" ref="AJ41" si="1135">SUM(AJ42:AJ43)</f>
        <v>0</v>
      </c>
      <c r="AK41" s="107">
        <f t="shared" ref="AK41" si="1136">SUM(AK42:AK43)</f>
        <v>0</v>
      </c>
      <c r="AL41" s="107">
        <f t="shared" ref="AL41" si="1137">SUM(AL42:AL43)</f>
        <v>0</v>
      </c>
      <c r="AM41" s="107">
        <f t="shared" ref="AM41" si="1138">SUM(AM42:AM43)</f>
        <v>0</v>
      </c>
      <c r="AN41" s="107">
        <f t="shared" ref="AN41" si="1139">SUM(AN42:AN43)</f>
        <v>0</v>
      </c>
      <c r="AO41" s="107">
        <f t="shared" ref="AO41" si="1140">SUM(AO42:AO43)</f>
        <v>0</v>
      </c>
      <c r="AP41" s="123">
        <f t="shared" si="1091"/>
        <v>0</v>
      </c>
      <c r="AQ41" s="123">
        <f t="shared" si="1092"/>
        <v>0</v>
      </c>
      <c r="AR41" s="107"/>
      <c r="AS41" s="107"/>
      <c r="AT41" s="107">
        <f t="shared" si="296"/>
        <v>0</v>
      </c>
      <c r="AU41" s="107">
        <f t="shared" si="297"/>
        <v>0</v>
      </c>
      <c r="AV41" s="107">
        <f t="shared" ref="AV41" si="1141">SUM(AV42:AV43)</f>
        <v>0</v>
      </c>
      <c r="AW41" s="107">
        <f t="shared" ref="AW41" si="1142">SUM(AW42:AW43)</f>
        <v>0</v>
      </c>
      <c r="AX41" s="107">
        <f t="shared" ref="AX41" si="1143">SUM(AX42:AX43)</f>
        <v>0</v>
      </c>
      <c r="AY41" s="107">
        <f t="shared" ref="AY41" si="1144">SUM(AY42:AY43)</f>
        <v>0</v>
      </c>
      <c r="AZ41" s="107">
        <f t="shared" ref="AZ41" si="1145">SUM(AZ42:AZ43)</f>
        <v>0</v>
      </c>
      <c r="BA41" s="107">
        <f t="shared" ref="BA41" si="1146">SUM(BA42:BA43)</f>
        <v>0</v>
      </c>
      <c r="BB41" s="123">
        <f t="shared" si="1093"/>
        <v>0</v>
      </c>
      <c r="BC41" s="123">
        <f t="shared" si="1094"/>
        <v>0</v>
      </c>
      <c r="BD41" s="107"/>
      <c r="BE41" s="107">
        <v>0</v>
      </c>
      <c r="BF41" s="107">
        <f t="shared" si="303"/>
        <v>0</v>
      </c>
      <c r="BG41" s="107">
        <f t="shared" si="304"/>
        <v>0</v>
      </c>
      <c r="BH41" s="107">
        <f t="shared" ref="BH41" si="1147">SUM(BH42:BH43)</f>
        <v>0</v>
      </c>
      <c r="BI41" s="107">
        <f t="shared" ref="BI41" si="1148">SUM(BI42:BI43)</f>
        <v>0</v>
      </c>
      <c r="BJ41" s="107">
        <f t="shared" ref="BJ41" si="1149">SUM(BJ42:BJ43)</f>
        <v>0</v>
      </c>
      <c r="BK41" s="107">
        <f t="shared" ref="BK41" si="1150">SUM(BK42:BK43)</f>
        <v>0</v>
      </c>
      <c r="BL41" s="107">
        <f t="shared" ref="BL41" si="1151">SUM(BL42:BL43)</f>
        <v>0</v>
      </c>
      <c r="BM41" s="107">
        <f t="shared" ref="BM41" si="1152">SUM(BM42:BM43)</f>
        <v>0</v>
      </c>
      <c r="BN41" s="123">
        <f t="shared" si="1095"/>
        <v>0</v>
      </c>
      <c r="BO41" s="123">
        <f t="shared" si="1096"/>
        <v>0</v>
      </c>
      <c r="BP41" s="107"/>
      <c r="BQ41" s="107"/>
      <c r="BR41" s="107">
        <f t="shared" si="310"/>
        <v>0</v>
      </c>
      <c r="BS41" s="107">
        <f t="shared" si="311"/>
        <v>0</v>
      </c>
      <c r="BT41" s="107">
        <f t="shared" ref="BT41" si="1153">SUM(BT42:BT43)</f>
        <v>0</v>
      </c>
      <c r="BU41" s="107">
        <f t="shared" ref="BU41" si="1154">SUM(BU42:BU43)</f>
        <v>0</v>
      </c>
      <c r="BV41" s="107">
        <f t="shared" ref="BV41" si="1155">SUM(BV42:BV43)</f>
        <v>0</v>
      </c>
      <c r="BW41" s="107">
        <f t="shared" ref="BW41" si="1156">SUM(BW42:BW43)</f>
        <v>0</v>
      </c>
      <c r="BX41" s="107">
        <f t="shared" ref="BX41" si="1157">SUM(BX42:BX43)</f>
        <v>0</v>
      </c>
      <c r="BY41" s="107">
        <f t="shared" ref="BY41" si="1158">SUM(BY42:BY43)</f>
        <v>0</v>
      </c>
      <c r="BZ41" s="123">
        <f t="shared" si="1098"/>
        <v>0</v>
      </c>
      <c r="CA41" s="123">
        <f t="shared" si="1099"/>
        <v>0</v>
      </c>
      <c r="CB41" s="107"/>
      <c r="CC41" s="107"/>
      <c r="CD41" s="107">
        <f t="shared" si="317"/>
        <v>0</v>
      </c>
      <c r="CE41" s="107">
        <f t="shared" si="318"/>
        <v>0</v>
      </c>
      <c r="CF41" s="107">
        <f t="shared" ref="CF41" si="1159">SUM(CF42:CF43)</f>
        <v>0</v>
      </c>
      <c r="CG41" s="107">
        <f t="shared" ref="CG41" si="1160">SUM(CG42:CG43)</f>
        <v>0</v>
      </c>
      <c r="CH41" s="107">
        <f t="shared" ref="CH41" si="1161">SUM(CH42:CH43)</f>
        <v>0</v>
      </c>
      <c r="CI41" s="107">
        <f t="shared" ref="CI41" si="1162">SUM(CI42:CI43)</f>
        <v>0</v>
      </c>
      <c r="CJ41" s="107">
        <f t="shared" ref="CJ41" si="1163">SUM(CJ42:CJ43)</f>
        <v>0</v>
      </c>
      <c r="CK41" s="107">
        <f t="shared" ref="CK41" si="1164">SUM(CK42:CK43)</f>
        <v>0</v>
      </c>
      <c r="CL41" s="123">
        <f t="shared" si="1101"/>
        <v>0</v>
      </c>
      <c r="CM41" s="123">
        <f t="shared" si="1102"/>
        <v>0</v>
      </c>
      <c r="CN41" s="107"/>
      <c r="CO41" s="107"/>
      <c r="CP41" s="107">
        <f t="shared" si="324"/>
        <v>0</v>
      </c>
      <c r="CQ41" s="107">
        <f t="shared" si="325"/>
        <v>0</v>
      </c>
      <c r="CR41" s="107">
        <f t="shared" ref="CR41" si="1165">SUM(CR42:CR43)</f>
        <v>0</v>
      </c>
      <c r="CS41" s="107">
        <f t="shared" ref="CS41" si="1166">SUM(CS42:CS43)</f>
        <v>0</v>
      </c>
      <c r="CT41" s="107">
        <f t="shared" ref="CT41" si="1167">SUM(CT42:CT43)</f>
        <v>0</v>
      </c>
      <c r="CU41" s="107">
        <f t="shared" ref="CU41" si="1168">SUM(CU42:CU43)</f>
        <v>0</v>
      </c>
      <c r="CV41" s="107">
        <f t="shared" ref="CV41" si="1169">SUM(CV42:CV43)</f>
        <v>0</v>
      </c>
      <c r="CW41" s="107">
        <f t="shared" ref="CW41" si="1170">SUM(CW42:CW43)</f>
        <v>0</v>
      </c>
      <c r="CX41" s="123">
        <f t="shared" si="1103"/>
        <v>0</v>
      </c>
      <c r="CY41" s="123">
        <f t="shared" si="1104"/>
        <v>0</v>
      </c>
      <c r="CZ41" s="107"/>
      <c r="DA41" s="107"/>
      <c r="DB41" s="107">
        <f t="shared" si="331"/>
        <v>0</v>
      </c>
      <c r="DC41" s="107">
        <f t="shared" si="332"/>
        <v>0</v>
      </c>
      <c r="DD41" s="107">
        <f t="shared" ref="DD41" si="1171">SUM(DD42:DD43)</f>
        <v>0</v>
      </c>
      <c r="DE41" s="107">
        <f t="shared" ref="DE41" si="1172">SUM(DE42:DE43)</f>
        <v>0</v>
      </c>
      <c r="DF41" s="107">
        <f t="shared" ref="DF41" si="1173">SUM(DF42:DF43)</f>
        <v>0</v>
      </c>
      <c r="DG41" s="107">
        <f t="shared" ref="DG41" si="1174">SUM(DG42:DG43)</f>
        <v>0</v>
      </c>
      <c r="DH41" s="107">
        <f t="shared" ref="DH41" si="1175">SUM(DH42:DH43)</f>
        <v>0</v>
      </c>
      <c r="DI41" s="107">
        <f t="shared" ref="DI41" si="1176">SUM(DI42:DI43)</f>
        <v>0</v>
      </c>
      <c r="DJ41" s="123">
        <f t="shared" si="1105"/>
        <v>0</v>
      </c>
      <c r="DK41" s="123">
        <f t="shared" si="1106"/>
        <v>0</v>
      </c>
      <c r="DL41" s="107"/>
      <c r="DM41" s="107"/>
      <c r="DN41" s="107">
        <f t="shared" si="338"/>
        <v>0</v>
      </c>
      <c r="DO41" s="107">
        <f t="shared" si="339"/>
        <v>0</v>
      </c>
      <c r="DP41" s="107">
        <f t="shared" ref="DP41" si="1177">SUM(DP42:DP43)</f>
        <v>0</v>
      </c>
      <c r="DQ41" s="107">
        <f t="shared" ref="DQ41" si="1178">SUM(DQ42:DQ43)</f>
        <v>0</v>
      </c>
      <c r="DR41" s="107">
        <f t="shared" ref="DR41" si="1179">SUM(DR42:DR43)</f>
        <v>0</v>
      </c>
      <c r="DS41" s="107">
        <f t="shared" ref="DS41" si="1180">SUM(DS42:DS43)</f>
        <v>0</v>
      </c>
      <c r="DT41" s="107">
        <f t="shared" ref="DT41" si="1181">SUM(DT42:DT43)</f>
        <v>0</v>
      </c>
      <c r="DU41" s="107">
        <f t="shared" ref="DU41" si="1182">SUM(DU42:DU43)</f>
        <v>0</v>
      </c>
      <c r="DV41" s="123">
        <f t="shared" si="1107"/>
        <v>0</v>
      </c>
      <c r="DW41" s="123">
        <f t="shared" si="1108"/>
        <v>0</v>
      </c>
      <c r="DX41" s="107"/>
      <c r="DY41" s="107">
        <v>0</v>
      </c>
      <c r="DZ41" s="107">
        <f t="shared" si="345"/>
        <v>0</v>
      </c>
      <c r="EA41" s="107">
        <f t="shared" si="346"/>
        <v>0</v>
      </c>
      <c r="EB41" s="107">
        <f t="shared" ref="EB41" si="1183">SUM(EB42:EB43)</f>
        <v>0</v>
      </c>
      <c r="EC41" s="107">
        <f t="shared" ref="EC41" si="1184">SUM(EC42:EC43)</f>
        <v>0</v>
      </c>
      <c r="ED41" s="107">
        <f t="shared" ref="ED41" si="1185">SUM(ED42:ED43)</f>
        <v>0</v>
      </c>
      <c r="EE41" s="107">
        <f t="shared" ref="EE41" si="1186">SUM(EE42:EE43)</f>
        <v>0</v>
      </c>
      <c r="EF41" s="107">
        <f t="shared" ref="EF41" si="1187">SUM(EF42:EF43)</f>
        <v>0</v>
      </c>
      <c r="EG41" s="107">
        <f t="shared" ref="EG41" si="1188">SUM(EG42:EG43)</f>
        <v>0</v>
      </c>
      <c r="EH41" s="123">
        <f t="shared" si="1110"/>
        <v>0</v>
      </c>
      <c r="EI41" s="123">
        <f t="shared" si="1111"/>
        <v>0</v>
      </c>
      <c r="EJ41" s="107"/>
      <c r="EK41" s="107">
        <v>0</v>
      </c>
      <c r="EL41" s="107">
        <f t="shared" si="352"/>
        <v>0</v>
      </c>
      <c r="EM41" s="107">
        <f t="shared" si="353"/>
        <v>0</v>
      </c>
      <c r="EN41" s="107">
        <f t="shared" ref="EN41" si="1189">SUM(EN42:EN43)</f>
        <v>0</v>
      </c>
      <c r="EO41" s="107">
        <f t="shared" ref="EO41" si="1190">SUM(EO42:EO43)</f>
        <v>0</v>
      </c>
      <c r="EP41" s="107">
        <f t="shared" ref="EP41" si="1191">SUM(EP42:EP43)</f>
        <v>0</v>
      </c>
      <c r="EQ41" s="107">
        <f t="shared" ref="EQ41" si="1192">SUM(EQ42:EQ43)</f>
        <v>0</v>
      </c>
      <c r="ER41" s="107">
        <f t="shared" ref="ER41" si="1193">SUM(ER42:ER43)</f>
        <v>0</v>
      </c>
      <c r="ES41" s="107">
        <f t="shared" ref="ES41" si="1194">SUM(ES42:ES43)</f>
        <v>0</v>
      </c>
      <c r="ET41" s="123">
        <f t="shared" si="1113"/>
        <v>0</v>
      </c>
      <c r="EU41" s="123">
        <f t="shared" si="1114"/>
        <v>0</v>
      </c>
      <c r="EV41" s="107"/>
      <c r="EW41" s="107"/>
      <c r="EX41" s="107">
        <f t="shared" si="359"/>
        <v>0</v>
      </c>
      <c r="EY41" s="107">
        <f t="shared" si="360"/>
        <v>0</v>
      </c>
      <c r="EZ41" s="107">
        <f t="shared" ref="EZ41" si="1195">SUM(EZ42:EZ43)</f>
        <v>0</v>
      </c>
      <c r="FA41" s="107">
        <f t="shared" ref="FA41" si="1196">SUM(FA42:FA43)</f>
        <v>0</v>
      </c>
      <c r="FB41" s="107">
        <f t="shared" ref="FB41" si="1197">SUM(FB42:FB43)</f>
        <v>0</v>
      </c>
      <c r="FC41" s="107">
        <f t="shared" ref="FC41" si="1198">SUM(FC42:FC43)</f>
        <v>0</v>
      </c>
      <c r="FD41" s="107">
        <f t="shared" ref="FD41" si="1199">SUM(FD42:FD43)</f>
        <v>0</v>
      </c>
      <c r="FE41" s="107">
        <f t="shared" ref="FE41" si="1200">SUM(FE42:FE43)</f>
        <v>0</v>
      </c>
      <c r="FF41" s="123">
        <f t="shared" si="1115"/>
        <v>0</v>
      </c>
      <c r="FG41" s="123">
        <f t="shared" si="1116"/>
        <v>0</v>
      </c>
      <c r="FH41" s="107"/>
      <c r="FI41" s="107"/>
      <c r="FJ41" s="107">
        <f t="shared" si="366"/>
        <v>0</v>
      </c>
      <c r="FK41" s="107">
        <f t="shared" si="367"/>
        <v>0</v>
      </c>
      <c r="FL41" s="107">
        <f t="shared" ref="FL41" si="1201">SUM(FL42:FL43)</f>
        <v>0</v>
      </c>
      <c r="FM41" s="107">
        <f t="shared" ref="FM41" si="1202">SUM(FM42:FM43)</f>
        <v>0</v>
      </c>
      <c r="FN41" s="107">
        <f t="shared" ref="FN41" si="1203">SUM(FN42:FN43)</f>
        <v>0</v>
      </c>
      <c r="FO41" s="107">
        <f t="shared" ref="FO41" si="1204">SUM(FO42:FO43)</f>
        <v>0</v>
      </c>
      <c r="FP41" s="107">
        <f t="shared" ref="FP41" si="1205">SUM(FP42:FP43)</f>
        <v>0</v>
      </c>
      <c r="FQ41" s="107">
        <f t="shared" ref="FQ41" si="1206">SUM(FQ42:FQ43)</f>
        <v>0</v>
      </c>
      <c r="FR41" s="123">
        <f t="shared" si="1117"/>
        <v>0</v>
      </c>
      <c r="FS41" s="123">
        <f t="shared" si="1118"/>
        <v>0</v>
      </c>
      <c r="FT41" s="107"/>
      <c r="FU41" s="107"/>
      <c r="FV41" s="107">
        <f t="shared" si="373"/>
        <v>0</v>
      </c>
      <c r="FW41" s="107">
        <f t="shared" si="374"/>
        <v>0</v>
      </c>
      <c r="FX41" s="107">
        <f t="shared" ref="FX41" si="1207">SUM(FX42:FX43)</f>
        <v>0</v>
      </c>
      <c r="FY41" s="107">
        <f t="shared" ref="FY41" si="1208">SUM(FY42:FY43)</f>
        <v>0</v>
      </c>
      <c r="FZ41" s="107">
        <f t="shared" ref="FZ41" si="1209">SUM(FZ42:FZ43)</f>
        <v>0</v>
      </c>
      <c r="GA41" s="107">
        <f t="shared" ref="GA41" si="1210">SUM(GA42:GA43)</f>
        <v>0</v>
      </c>
      <c r="GB41" s="107">
        <f t="shared" ref="GB41" si="1211">SUM(GB42:GB43)</f>
        <v>0</v>
      </c>
      <c r="GC41" s="107">
        <f t="shared" ref="GC41" si="1212">SUM(GC42:GC43)</f>
        <v>0</v>
      </c>
      <c r="GD41" s="123">
        <f t="shared" si="1119"/>
        <v>0</v>
      </c>
      <c r="GE41" s="123">
        <f t="shared" si="1120"/>
        <v>0</v>
      </c>
      <c r="GF41" s="107">
        <f t="shared" ref="GF41:GG41" si="1213">H41+T41+AF41+AR41+BD41+BP41+CB41+CN41+CZ41+DL41+DX41+EJ41+EV41+FH41+FT41</f>
        <v>0</v>
      </c>
      <c r="GG41" s="107">
        <f t="shared" si="1213"/>
        <v>0</v>
      </c>
      <c r="GH41" s="130">
        <f t="shared" si="1121"/>
        <v>0</v>
      </c>
      <c r="GI41" s="180">
        <f t="shared" si="1122"/>
        <v>0</v>
      </c>
      <c r="GJ41" s="107">
        <f t="shared" ref="GJ41" si="1214">SUM(GJ42:GJ43)</f>
        <v>0</v>
      </c>
      <c r="GK41" s="107">
        <f t="shared" ref="GK41" si="1215">SUM(GK42:GK43)</f>
        <v>0</v>
      </c>
      <c r="GL41" s="107">
        <f t="shared" ref="GL41" si="1216">SUM(GL42:GL43)</f>
        <v>0</v>
      </c>
      <c r="GM41" s="107">
        <f t="shared" ref="GM41" si="1217">SUM(GM42:GM43)</f>
        <v>0</v>
      </c>
      <c r="GN41" s="107">
        <f t="shared" ref="GN41" si="1218">SUM(GN42:GN43)</f>
        <v>0</v>
      </c>
      <c r="GO41" s="107">
        <f t="shared" ref="GO41" si="1219">SUM(GO42:GO43)</f>
        <v>0</v>
      </c>
      <c r="GP41" s="107">
        <f>SUM(GJ41-GH41)</f>
        <v>0</v>
      </c>
      <c r="GQ41" s="107">
        <f>SUM(GK41-GI41)</f>
        <v>0</v>
      </c>
      <c r="GR41" s="143"/>
      <c r="GS41" s="78"/>
      <c r="GT41" s="166">
        <v>284300.81680000003</v>
      </c>
      <c r="GU41" s="166" t="e">
        <f t="shared" si="183"/>
        <v>#DIV/0!</v>
      </c>
      <c r="GV41" s="90" t="e">
        <f t="shared" ref="GV41:GV47" si="1220">SUM(GT41-GU41)</f>
        <v>#DIV/0!</v>
      </c>
    </row>
    <row r="42" spans="1:204" x14ac:dyDescent="0.2">
      <c r="A42" s="23">
        <v>1</v>
      </c>
      <c r="B42" s="78"/>
      <c r="C42" s="79"/>
      <c r="D42" s="86"/>
      <c r="E42" s="85"/>
      <c r="F42" s="86"/>
      <c r="G42" s="98"/>
      <c r="H42" s="99"/>
      <c r="I42" s="99"/>
      <c r="J42" s="99"/>
      <c r="K42" s="99"/>
      <c r="L42" s="99"/>
      <c r="M42" s="99"/>
      <c r="N42" s="99"/>
      <c r="O42" s="99"/>
      <c r="P42" s="99">
        <f>SUM(L42+N42)</f>
        <v>0</v>
      </c>
      <c r="Q42" s="99">
        <f>SUM(M42+O42)</f>
        <v>0</v>
      </c>
      <c r="R42" s="100">
        <f t="shared" si="180"/>
        <v>0</v>
      </c>
      <c r="S42" s="100">
        <f t="shared" si="181"/>
        <v>0</v>
      </c>
      <c r="T42" s="99"/>
      <c r="U42" s="99"/>
      <c r="V42" s="99"/>
      <c r="W42" s="99"/>
      <c r="X42" s="99"/>
      <c r="Y42" s="99"/>
      <c r="Z42" s="99"/>
      <c r="AA42" s="99"/>
      <c r="AB42" s="99">
        <f>SUM(X42+Z42)</f>
        <v>0</v>
      </c>
      <c r="AC42" s="99">
        <f>SUM(Y42+AA42)</f>
        <v>0</v>
      </c>
      <c r="AD42" s="100">
        <f t="shared" si="1089"/>
        <v>0</v>
      </c>
      <c r="AE42" s="100">
        <f t="shared" si="1090"/>
        <v>0</v>
      </c>
      <c r="AF42" s="99"/>
      <c r="AG42" s="99"/>
      <c r="AH42" s="99"/>
      <c r="AI42" s="99"/>
      <c r="AJ42" s="99"/>
      <c r="AK42" s="99"/>
      <c r="AL42" s="99"/>
      <c r="AM42" s="99"/>
      <c r="AN42" s="99">
        <f t="shared" ref="AN42:AN43" si="1221">SUM(AJ42+AL42)</f>
        <v>0</v>
      </c>
      <c r="AO42" s="99">
        <f t="shared" ref="AO42:AO43" si="1222">SUM(AK42+AM42)</f>
        <v>0</v>
      </c>
      <c r="AP42" s="100">
        <f t="shared" si="1091"/>
        <v>0</v>
      </c>
      <c r="AQ42" s="100">
        <f t="shared" si="1092"/>
        <v>0</v>
      </c>
      <c r="AR42" s="99"/>
      <c r="AS42" s="99"/>
      <c r="AT42" s="99"/>
      <c r="AU42" s="99"/>
      <c r="AV42" s="99"/>
      <c r="AW42" s="99"/>
      <c r="AX42" s="99"/>
      <c r="AY42" s="99"/>
      <c r="AZ42" s="99">
        <f t="shared" ref="AZ42:AZ43" si="1223">SUM(AV42+AX42)</f>
        <v>0</v>
      </c>
      <c r="BA42" s="99">
        <f t="shared" ref="BA42:BA43" si="1224">SUM(AW42+AY42)</f>
        <v>0</v>
      </c>
      <c r="BB42" s="100">
        <f t="shared" si="1093"/>
        <v>0</v>
      </c>
      <c r="BC42" s="100">
        <f t="shared" si="1094"/>
        <v>0</v>
      </c>
      <c r="BD42" s="99"/>
      <c r="BE42" s="99"/>
      <c r="BF42" s="99"/>
      <c r="BG42" s="99"/>
      <c r="BH42" s="99"/>
      <c r="BI42" s="99"/>
      <c r="BJ42" s="99"/>
      <c r="BK42" s="99"/>
      <c r="BL42" s="99">
        <f>SUM(BH42+BJ42)</f>
        <v>0</v>
      </c>
      <c r="BM42" s="99">
        <f>SUM(BI42+BK42)</f>
        <v>0</v>
      </c>
      <c r="BN42" s="100">
        <f t="shared" si="1095"/>
        <v>0</v>
      </c>
      <c r="BO42" s="100">
        <f t="shared" si="1096"/>
        <v>0</v>
      </c>
      <c r="BP42" s="99"/>
      <c r="BQ42" s="99"/>
      <c r="BR42" s="99"/>
      <c r="BS42" s="99"/>
      <c r="BT42" s="99"/>
      <c r="BU42" s="99"/>
      <c r="BV42" s="99"/>
      <c r="BW42" s="99"/>
      <c r="BX42" s="99">
        <f>SUM(BT42+BV42)</f>
        <v>0</v>
      </c>
      <c r="BY42" s="99">
        <f>SUM(BU42+BW42)</f>
        <v>0</v>
      </c>
      <c r="BZ42" s="100">
        <f t="shared" si="1098"/>
        <v>0</v>
      </c>
      <c r="CA42" s="100">
        <f t="shared" si="1099"/>
        <v>0</v>
      </c>
      <c r="CB42" s="99"/>
      <c r="CC42" s="99"/>
      <c r="CD42" s="99"/>
      <c r="CE42" s="99"/>
      <c r="CF42" s="99"/>
      <c r="CG42" s="99"/>
      <c r="CH42" s="99"/>
      <c r="CI42" s="99"/>
      <c r="CJ42" s="99">
        <f>SUM(CF42+CH42)</f>
        <v>0</v>
      </c>
      <c r="CK42" s="99">
        <f>SUM(CG42+CI42)</f>
        <v>0</v>
      </c>
      <c r="CL42" s="100">
        <f t="shared" si="1101"/>
        <v>0</v>
      </c>
      <c r="CM42" s="100">
        <f t="shared" si="1102"/>
        <v>0</v>
      </c>
      <c r="CN42" s="99"/>
      <c r="CO42" s="99"/>
      <c r="CP42" s="99"/>
      <c r="CQ42" s="99"/>
      <c r="CR42" s="99"/>
      <c r="CS42" s="99"/>
      <c r="CT42" s="99"/>
      <c r="CU42" s="99"/>
      <c r="CV42" s="99">
        <f>SUM(CR42+CT42)</f>
        <v>0</v>
      </c>
      <c r="CW42" s="99">
        <f>SUM(CS42+CU42)</f>
        <v>0</v>
      </c>
      <c r="CX42" s="100">
        <f t="shared" si="1103"/>
        <v>0</v>
      </c>
      <c r="CY42" s="100">
        <f t="shared" si="1104"/>
        <v>0</v>
      </c>
      <c r="CZ42" s="99"/>
      <c r="DA42" s="99"/>
      <c r="DB42" s="99"/>
      <c r="DC42" s="99"/>
      <c r="DD42" s="99"/>
      <c r="DE42" s="99"/>
      <c r="DF42" s="99"/>
      <c r="DG42" s="99"/>
      <c r="DH42" s="99">
        <f>SUM(DD42+DF42)</f>
        <v>0</v>
      </c>
      <c r="DI42" s="99">
        <f>SUM(DE42+DG42)</f>
        <v>0</v>
      </c>
      <c r="DJ42" s="100">
        <f t="shared" si="1105"/>
        <v>0</v>
      </c>
      <c r="DK42" s="100">
        <f t="shared" si="1106"/>
        <v>0</v>
      </c>
      <c r="DL42" s="99"/>
      <c r="DM42" s="99"/>
      <c r="DN42" s="99"/>
      <c r="DO42" s="99"/>
      <c r="DP42" s="99"/>
      <c r="DQ42" s="99"/>
      <c r="DR42" s="99"/>
      <c r="DS42" s="99"/>
      <c r="DT42" s="99">
        <f>SUM(DP42+DR42)</f>
        <v>0</v>
      </c>
      <c r="DU42" s="99">
        <f>SUM(DQ42+DS42)</f>
        <v>0</v>
      </c>
      <c r="DV42" s="100">
        <f t="shared" si="1107"/>
        <v>0</v>
      </c>
      <c r="DW42" s="100">
        <f t="shared" si="1108"/>
        <v>0</v>
      </c>
      <c r="DX42" s="99"/>
      <c r="DY42" s="99"/>
      <c r="DZ42" s="99"/>
      <c r="EA42" s="99"/>
      <c r="EB42" s="99"/>
      <c r="EC42" s="99"/>
      <c r="ED42" s="99"/>
      <c r="EE42" s="99"/>
      <c r="EF42" s="99">
        <f>SUM(EB42+ED42)</f>
        <v>0</v>
      </c>
      <c r="EG42" s="99">
        <f>SUM(EC42+EE42)</f>
        <v>0</v>
      </c>
      <c r="EH42" s="100">
        <f t="shared" si="1110"/>
        <v>0</v>
      </c>
      <c r="EI42" s="100">
        <f t="shared" si="1111"/>
        <v>0</v>
      </c>
      <c r="EJ42" s="99"/>
      <c r="EK42" s="99"/>
      <c r="EL42" s="99"/>
      <c r="EM42" s="99"/>
      <c r="EN42" s="99"/>
      <c r="EO42" s="99"/>
      <c r="EP42" s="99"/>
      <c r="EQ42" s="99"/>
      <c r="ER42" s="99">
        <f>SUM(EN42+EP42)</f>
        <v>0</v>
      </c>
      <c r="ES42" s="99">
        <f>SUM(EO42+EQ42)</f>
        <v>0</v>
      </c>
      <c r="ET42" s="100">
        <f t="shared" si="1113"/>
        <v>0</v>
      </c>
      <c r="EU42" s="100">
        <f t="shared" si="1114"/>
        <v>0</v>
      </c>
      <c r="EV42" s="99"/>
      <c r="EW42" s="99"/>
      <c r="EX42" s="99"/>
      <c r="EY42" s="99"/>
      <c r="EZ42" s="99"/>
      <c r="FA42" s="99"/>
      <c r="FB42" s="99"/>
      <c r="FC42" s="99"/>
      <c r="FD42" s="99">
        <f>SUM(EZ42+FB42)</f>
        <v>0</v>
      </c>
      <c r="FE42" s="99">
        <f>SUM(FA42+FC42)</f>
        <v>0</v>
      </c>
      <c r="FF42" s="100">
        <f t="shared" si="1115"/>
        <v>0</v>
      </c>
      <c r="FG42" s="100">
        <f t="shared" si="1116"/>
        <v>0</v>
      </c>
      <c r="FH42" s="99"/>
      <c r="FI42" s="99"/>
      <c r="FJ42" s="99"/>
      <c r="FK42" s="99"/>
      <c r="FL42" s="99"/>
      <c r="FM42" s="99"/>
      <c r="FN42" s="99"/>
      <c r="FO42" s="99"/>
      <c r="FP42" s="99">
        <f>SUM(FL42+FN42)</f>
        <v>0</v>
      </c>
      <c r="FQ42" s="99">
        <f>SUM(FM42+FO42)</f>
        <v>0</v>
      </c>
      <c r="FR42" s="100">
        <f t="shared" si="1117"/>
        <v>0</v>
      </c>
      <c r="FS42" s="100">
        <f t="shared" si="1118"/>
        <v>0</v>
      </c>
      <c r="FT42" s="99"/>
      <c r="FU42" s="99"/>
      <c r="FV42" s="99"/>
      <c r="FW42" s="99"/>
      <c r="FX42" s="99"/>
      <c r="FY42" s="99"/>
      <c r="FZ42" s="99"/>
      <c r="GA42" s="99"/>
      <c r="GB42" s="99">
        <f>SUM(FX42+FZ42)</f>
        <v>0</v>
      </c>
      <c r="GC42" s="99">
        <f>SUM(FY42+GA42)</f>
        <v>0</v>
      </c>
      <c r="GD42" s="100">
        <f t="shared" si="1119"/>
        <v>0</v>
      </c>
      <c r="GE42" s="100">
        <f t="shared" si="1120"/>
        <v>0</v>
      </c>
      <c r="GF42" s="99">
        <f t="shared" ref="GF42:GF43" si="1225">SUM(H42,T42,AF42,AR42,BD42,BP42,CB42,CN42,CZ42,DL42,DX42,EJ42,EV42)</f>
        <v>0</v>
      </c>
      <c r="GG42" s="99">
        <f t="shared" ref="GG42:GG43" si="1226">SUM(I42,U42,AG42,AS42,BE42,BQ42,CC42,CO42,DA42,DM42,DY42,EK42,EW42)</f>
        <v>0</v>
      </c>
      <c r="GH42" s="99">
        <f t="shared" ref="GH42:GH43" si="1227">SUM(J42,V42,AH42,AT42,BF42,BR42,CD42,CP42,DB42,DN42,DZ42,EL42,EX42)</f>
        <v>0</v>
      </c>
      <c r="GI42" s="99">
        <f t="shared" ref="GI42:GI43" si="1228">SUM(K42,W42,AI42,AU42,BG42,BS42,CE42,CQ42,DC42,DO42,EA42,EM42,EY42)</f>
        <v>0</v>
      </c>
      <c r="GJ42" s="99">
        <f t="shared" ref="GJ42:GJ43" si="1229">SUM(L42,X42,AJ42,AV42,BH42,BT42,CF42,CR42,DD42,DP42,EB42,EN42,EZ42)</f>
        <v>0</v>
      </c>
      <c r="GK42" s="99">
        <f t="shared" ref="GK42:GK43" si="1230">SUM(M42,Y42,AK42,AW42,BI42,BU42,CG42,CS42,DE42,DQ42,EC42,EO42,FA42)</f>
        <v>0</v>
      </c>
      <c r="GL42" s="99">
        <f t="shared" ref="GL42:GL43" si="1231">SUM(N42,Z42,AL42,AX42,BJ42,BV42,CH42,CT42,DF42,DR42,ED42,EP42,FB42)</f>
        <v>0</v>
      </c>
      <c r="GM42" s="99">
        <f t="shared" ref="GM42:GM43" si="1232">SUM(O42,AA42,AM42,AY42,BK42,BW42,CI42,CU42,DG42,DS42,EE42,EQ42,FC42)</f>
        <v>0</v>
      </c>
      <c r="GN42" s="99">
        <f t="shared" ref="GN42:GN43" si="1233">SUM(P42,AB42,AN42,AZ42,BL42,BX42,CJ42,CV42,DH42,DT42,EF42,ER42,FD42)</f>
        <v>0</v>
      </c>
      <c r="GO42" s="99">
        <f t="shared" ref="GO42:GO43" si="1234">SUM(Q42,AC42,AO42,BA42,BM42,BY42,CK42,CW42,DI42,DU42,EG42,ES42,FE42)</f>
        <v>0</v>
      </c>
      <c r="GP42" s="99"/>
      <c r="GQ42" s="99"/>
      <c r="GR42" s="143"/>
      <c r="GS42" s="78"/>
      <c r="GT42" s="166"/>
      <c r="GU42" s="166"/>
      <c r="GV42" s="90">
        <f t="shared" si="1220"/>
        <v>0</v>
      </c>
    </row>
    <row r="43" spans="1:204" x14ac:dyDescent="0.2">
      <c r="A43" s="23">
        <v>1</v>
      </c>
      <c r="B43" s="78"/>
      <c r="C43" s="79"/>
      <c r="D43" s="86"/>
      <c r="E43" s="85"/>
      <c r="F43" s="86"/>
      <c r="G43" s="98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100"/>
      <c r="S43" s="100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100"/>
      <c r="AE43" s="100"/>
      <c r="AF43" s="99"/>
      <c r="AG43" s="99"/>
      <c r="AH43" s="99"/>
      <c r="AI43" s="99"/>
      <c r="AJ43" s="99"/>
      <c r="AK43" s="99"/>
      <c r="AL43" s="99"/>
      <c r="AM43" s="99"/>
      <c r="AN43" s="99">
        <f t="shared" si="1221"/>
        <v>0</v>
      </c>
      <c r="AO43" s="99">
        <f t="shared" si="1222"/>
        <v>0</v>
      </c>
      <c r="AP43" s="100"/>
      <c r="AQ43" s="100"/>
      <c r="AR43" s="99"/>
      <c r="AS43" s="99"/>
      <c r="AT43" s="99"/>
      <c r="AU43" s="99"/>
      <c r="AV43" s="99"/>
      <c r="AW43" s="99"/>
      <c r="AX43" s="99"/>
      <c r="AY43" s="99"/>
      <c r="AZ43" s="99">
        <f t="shared" si="1223"/>
        <v>0</v>
      </c>
      <c r="BA43" s="99">
        <f t="shared" si="1224"/>
        <v>0</v>
      </c>
      <c r="BB43" s="100"/>
      <c r="BC43" s="100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100"/>
      <c r="BO43" s="100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100"/>
      <c r="CA43" s="100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100"/>
      <c r="CM43" s="100"/>
      <c r="CN43" s="99"/>
      <c r="CO43" s="99"/>
      <c r="CP43" s="99"/>
      <c r="CQ43" s="99"/>
      <c r="CR43" s="99"/>
      <c r="CS43" s="99"/>
      <c r="CT43" s="99"/>
      <c r="CU43" s="99"/>
      <c r="CV43" s="99"/>
      <c r="CW43" s="99"/>
      <c r="CX43" s="100"/>
      <c r="CY43" s="100"/>
      <c r="CZ43" s="99"/>
      <c r="DA43" s="99"/>
      <c r="DB43" s="99"/>
      <c r="DC43" s="99"/>
      <c r="DD43" s="99"/>
      <c r="DE43" s="99"/>
      <c r="DF43" s="99"/>
      <c r="DG43" s="99"/>
      <c r="DH43" s="99"/>
      <c r="DI43" s="99"/>
      <c r="DJ43" s="100"/>
      <c r="DK43" s="100"/>
      <c r="DL43" s="99"/>
      <c r="DM43" s="99"/>
      <c r="DN43" s="99"/>
      <c r="DO43" s="99"/>
      <c r="DP43" s="99"/>
      <c r="DQ43" s="99"/>
      <c r="DR43" s="99"/>
      <c r="DS43" s="99"/>
      <c r="DT43" s="99"/>
      <c r="DU43" s="99"/>
      <c r="DV43" s="100"/>
      <c r="DW43" s="100"/>
      <c r="DX43" s="99"/>
      <c r="DY43" s="99"/>
      <c r="DZ43" s="99"/>
      <c r="EA43" s="99"/>
      <c r="EB43" s="99"/>
      <c r="EC43" s="99"/>
      <c r="ED43" s="99"/>
      <c r="EE43" s="99"/>
      <c r="EF43" s="99"/>
      <c r="EG43" s="99"/>
      <c r="EH43" s="100"/>
      <c r="EI43" s="100"/>
      <c r="EJ43" s="99"/>
      <c r="EK43" s="99"/>
      <c r="EL43" s="99"/>
      <c r="EM43" s="99"/>
      <c r="EN43" s="99"/>
      <c r="EO43" s="99"/>
      <c r="EP43" s="99"/>
      <c r="EQ43" s="99"/>
      <c r="ER43" s="99"/>
      <c r="ES43" s="99"/>
      <c r="ET43" s="100"/>
      <c r="EU43" s="100"/>
      <c r="EV43" s="99"/>
      <c r="EW43" s="99"/>
      <c r="EX43" s="99"/>
      <c r="EY43" s="99"/>
      <c r="EZ43" s="99"/>
      <c r="FA43" s="99"/>
      <c r="FB43" s="99"/>
      <c r="FC43" s="99"/>
      <c r="FD43" s="99"/>
      <c r="FE43" s="99"/>
      <c r="FF43" s="100"/>
      <c r="FG43" s="100"/>
      <c r="FH43" s="99"/>
      <c r="FI43" s="99"/>
      <c r="FJ43" s="99"/>
      <c r="FK43" s="99"/>
      <c r="FL43" s="99"/>
      <c r="FM43" s="99"/>
      <c r="FN43" s="99"/>
      <c r="FO43" s="99"/>
      <c r="FP43" s="99"/>
      <c r="FQ43" s="99"/>
      <c r="FR43" s="100"/>
      <c r="FS43" s="100"/>
      <c r="FT43" s="99"/>
      <c r="FU43" s="99"/>
      <c r="FV43" s="99"/>
      <c r="FW43" s="99"/>
      <c r="FX43" s="99"/>
      <c r="FY43" s="99"/>
      <c r="FZ43" s="99"/>
      <c r="GA43" s="99"/>
      <c r="GB43" s="99"/>
      <c r="GC43" s="99"/>
      <c r="GD43" s="100"/>
      <c r="GE43" s="100"/>
      <c r="GF43" s="99">
        <f t="shared" si="1225"/>
        <v>0</v>
      </c>
      <c r="GG43" s="99">
        <f t="shared" si="1226"/>
        <v>0</v>
      </c>
      <c r="GH43" s="99">
        <f t="shared" si="1227"/>
        <v>0</v>
      </c>
      <c r="GI43" s="99">
        <f t="shared" si="1228"/>
        <v>0</v>
      </c>
      <c r="GJ43" s="99">
        <f t="shared" si="1229"/>
        <v>0</v>
      </c>
      <c r="GK43" s="99">
        <f t="shared" si="1230"/>
        <v>0</v>
      </c>
      <c r="GL43" s="99">
        <f t="shared" si="1231"/>
        <v>0</v>
      </c>
      <c r="GM43" s="99">
        <f t="shared" si="1232"/>
        <v>0</v>
      </c>
      <c r="GN43" s="99">
        <f t="shared" si="1233"/>
        <v>0</v>
      </c>
      <c r="GO43" s="99">
        <f t="shared" si="1234"/>
        <v>0</v>
      </c>
      <c r="GP43" s="99"/>
      <c r="GQ43" s="99"/>
      <c r="GR43" s="143"/>
      <c r="GS43" s="78"/>
      <c r="GT43" s="166"/>
      <c r="GU43" s="166"/>
      <c r="GV43" s="90">
        <f t="shared" si="1220"/>
        <v>0</v>
      </c>
    </row>
    <row r="44" spans="1:204" x14ac:dyDescent="0.2">
      <c r="A44" s="23">
        <v>1</v>
      </c>
      <c r="B44" s="102"/>
      <c r="C44" s="108"/>
      <c r="D44" s="108"/>
      <c r="E44" s="94" t="s">
        <v>32</v>
      </c>
      <c r="F44" s="105"/>
      <c r="G44" s="127">
        <v>104702.7528</v>
      </c>
      <c r="H44" s="107">
        <f>SUM(H45)</f>
        <v>0</v>
      </c>
      <c r="I44" s="107">
        <f t="shared" ref="I44:BT44" si="1235">SUM(I45)</f>
        <v>0</v>
      </c>
      <c r="J44" s="107">
        <f t="shared" si="1235"/>
        <v>0</v>
      </c>
      <c r="K44" s="107">
        <f t="shared" si="1235"/>
        <v>0</v>
      </c>
      <c r="L44" s="107">
        <f t="shared" si="1235"/>
        <v>0</v>
      </c>
      <c r="M44" s="107">
        <f t="shared" si="1235"/>
        <v>0</v>
      </c>
      <c r="N44" s="107">
        <f t="shared" si="1235"/>
        <v>0</v>
      </c>
      <c r="O44" s="107">
        <f t="shared" si="1235"/>
        <v>0</v>
      </c>
      <c r="P44" s="107">
        <f t="shared" si="1235"/>
        <v>0</v>
      </c>
      <c r="Q44" s="107">
        <f t="shared" si="1235"/>
        <v>0</v>
      </c>
      <c r="R44" s="100">
        <f t="shared" si="180"/>
        <v>0</v>
      </c>
      <c r="S44" s="100">
        <f t="shared" si="181"/>
        <v>0</v>
      </c>
      <c r="T44" s="107">
        <f t="shared" si="1235"/>
        <v>0</v>
      </c>
      <c r="U44" s="107">
        <f t="shared" si="1235"/>
        <v>0</v>
      </c>
      <c r="V44" s="107">
        <f t="shared" si="1235"/>
        <v>0</v>
      </c>
      <c r="W44" s="107">
        <f t="shared" si="1235"/>
        <v>0</v>
      </c>
      <c r="X44" s="107">
        <f t="shared" si="1235"/>
        <v>0</v>
      </c>
      <c r="Y44" s="107">
        <f t="shared" si="1235"/>
        <v>0</v>
      </c>
      <c r="Z44" s="107">
        <f t="shared" si="1235"/>
        <v>0</v>
      </c>
      <c r="AA44" s="107">
        <f t="shared" si="1235"/>
        <v>0</v>
      </c>
      <c r="AB44" s="107">
        <f t="shared" si="1235"/>
        <v>0</v>
      </c>
      <c r="AC44" s="107">
        <f t="shared" si="1235"/>
        <v>0</v>
      </c>
      <c r="AD44" s="100">
        <f t="shared" ref="AD44:AD62" si="1236">SUM(X44-V44)</f>
        <v>0</v>
      </c>
      <c r="AE44" s="100">
        <f t="shared" ref="AE44:AE62" si="1237">SUM(Y44-W44)</f>
        <v>0</v>
      </c>
      <c r="AF44" s="107">
        <f t="shared" si="1235"/>
        <v>0</v>
      </c>
      <c r="AG44" s="107">
        <f t="shared" si="1235"/>
        <v>0</v>
      </c>
      <c r="AH44" s="107">
        <f t="shared" si="1235"/>
        <v>0</v>
      </c>
      <c r="AI44" s="107">
        <f t="shared" si="1235"/>
        <v>0</v>
      </c>
      <c r="AJ44" s="107">
        <f t="shared" si="1235"/>
        <v>0</v>
      </c>
      <c r="AK44" s="107">
        <f t="shared" si="1235"/>
        <v>0</v>
      </c>
      <c r="AL44" s="107">
        <f t="shared" si="1235"/>
        <v>0</v>
      </c>
      <c r="AM44" s="107">
        <f t="shared" si="1235"/>
        <v>0</v>
      </c>
      <c r="AN44" s="107">
        <f t="shared" si="1235"/>
        <v>0</v>
      </c>
      <c r="AO44" s="107">
        <f t="shared" si="1235"/>
        <v>0</v>
      </c>
      <c r="AP44" s="100">
        <f t="shared" ref="AP44:AP62" si="1238">SUM(AJ44-AH44)</f>
        <v>0</v>
      </c>
      <c r="AQ44" s="100">
        <f t="shared" ref="AQ44:AQ62" si="1239">SUM(AK44-AI44)</f>
        <v>0</v>
      </c>
      <c r="AR44" s="107">
        <f t="shared" si="1235"/>
        <v>0</v>
      </c>
      <c r="AS44" s="107">
        <f t="shared" si="1235"/>
        <v>0</v>
      </c>
      <c r="AT44" s="107">
        <f t="shared" si="1235"/>
        <v>0</v>
      </c>
      <c r="AU44" s="107">
        <f t="shared" si="1235"/>
        <v>0</v>
      </c>
      <c r="AV44" s="107">
        <f t="shared" si="1235"/>
        <v>0</v>
      </c>
      <c r="AW44" s="107">
        <f t="shared" si="1235"/>
        <v>0</v>
      </c>
      <c r="AX44" s="107">
        <f t="shared" si="1235"/>
        <v>0</v>
      </c>
      <c r="AY44" s="107">
        <f t="shared" si="1235"/>
        <v>0</v>
      </c>
      <c r="AZ44" s="107">
        <f t="shared" si="1235"/>
        <v>0</v>
      </c>
      <c r="BA44" s="107">
        <f t="shared" si="1235"/>
        <v>0</v>
      </c>
      <c r="BB44" s="100">
        <f t="shared" ref="BB44:BB62" si="1240">SUM(AV44-AT44)</f>
        <v>0</v>
      </c>
      <c r="BC44" s="100">
        <f t="shared" ref="BC44:BC62" si="1241">SUM(AW44-AU44)</f>
        <v>0</v>
      </c>
      <c r="BD44" s="107">
        <f t="shared" si="1235"/>
        <v>0</v>
      </c>
      <c r="BE44" s="107">
        <f t="shared" si="1235"/>
        <v>0</v>
      </c>
      <c r="BF44" s="107">
        <f t="shared" si="1235"/>
        <v>0</v>
      </c>
      <c r="BG44" s="107">
        <f t="shared" si="1235"/>
        <v>0</v>
      </c>
      <c r="BH44" s="107">
        <f t="shared" si="1235"/>
        <v>0</v>
      </c>
      <c r="BI44" s="107">
        <f t="shared" si="1235"/>
        <v>0</v>
      </c>
      <c r="BJ44" s="107">
        <f t="shared" si="1235"/>
        <v>0</v>
      </c>
      <c r="BK44" s="107">
        <f t="shared" si="1235"/>
        <v>0</v>
      </c>
      <c r="BL44" s="107">
        <f t="shared" si="1235"/>
        <v>0</v>
      </c>
      <c r="BM44" s="107">
        <f t="shared" si="1235"/>
        <v>0</v>
      </c>
      <c r="BN44" s="100">
        <f t="shared" ref="BN44:BN62" si="1242">SUM(BH44-BF44)</f>
        <v>0</v>
      </c>
      <c r="BO44" s="100">
        <f t="shared" ref="BO44:BO62" si="1243">SUM(BI44-BG44)</f>
        <v>0</v>
      </c>
      <c r="BP44" s="107">
        <f t="shared" si="1235"/>
        <v>0</v>
      </c>
      <c r="BQ44" s="107">
        <f t="shared" si="1235"/>
        <v>0</v>
      </c>
      <c r="BR44" s="107">
        <f t="shared" si="1235"/>
        <v>0</v>
      </c>
      <c r="BS44" s="107">
        <f t="shared" si="1235"/>
        <v>0</v>
      </c>
      <c r="BT44" s="107">
        <f t="shared" si="1235"/>
        <v>0</v>
      </c>
      <c r="BU44" s="107">
        <f t="shared" ref="BU44:BY44" si="1244">SUM(BU45)</f>
        <v>0</v>
      </c>
      <c r="BV44" s="107">
        <f t="shared" si="1244"/>
        <v>0</v>
      </c>
      <c r="BW44" s="107">
        <f t="shared" si="1244"/>
        <v>0</v>
      </c>
      <c r="BX44" s="107">
        <f t="shared" si="1244"/>
        <v>0</v>
      </c>
      <c r="BY44" s="107">
        <f t="shared" si="1244"/>
        <v>0</v>
      </c>
      <c r="BZ44" s="100">
        <f t="shared" ref="BZ44:BZ62" si="1245">SUM(BT44-BR44)</f>
        <v>0</v>
      </c>
      <c r="CA44" s="100">
        <f t="shared" ref="CA44:CA62" si="1246">SUM(BU44-BS44)</f>
        <v>0</v>
      </c>
      <c r="CB44" s="107">
        <f t="shared" ref="CB44:EF44" si="1247">SUM(CB45)</f>
        <v>0</v>
      </c>
      <c r="CC44" s="107">
        <f t="shared" si="1247"/>
        <v>0</v>
      </c>
      <c r="CD44" s="107">
        <f t="shared" si="1247"/>
        <v>0</v>
      </c>
      <c r="CE44" s="107">
        <f t="shared" si="1247"/>
        <v>0</v>
      </c>
      <c r="CF44" s="107">
        <f t="shared" si="1247"/>
        <v>0</v>
      </c>
      <c r="CG44" s="107">
        <f t="shared" si="1247"/>
        <v>0</v>
      </c>
      <c r="CH44" s="107">
        <f t="shared" si="1247"/>
        <v>0</v>
      </c>
      <c r="CI44" s="107">
        <f t="shared" si="1247"/>
        <v>0</v>
      </c>
      <c r="CJ44" s="107">
        <f t="shared" si="1247"/>
        <v>0</v>
      </c>
      <c r="CK44" s="107">
        <f t="shared" si="1247"/>
        <v>0</v>
      </c>
      <c r="CL44" s="100">
        <f t="shared" ref="CL44:CL62" si="1248">SUM(CF44-CD44)</f>
        <v>0</v>
      </c>
      <c r="CM44" s="100">
        <f t="shared" ref="CM44:CM62" si="1249">SUM(CG44-CE44)</f>
        <v>0</v>
      </c>
      <c r="CN44" s="107">
        <f t="shared" si="1247"/>
        <v>0</v>
      </c>
      <c r="CO44" s="107">
        <f t="shared" si="1247"/>
        <v>0</v>
      </c>
      <c r="CP44" s="107">
        <f t="shared" si="1247"/>
        <v>0</v>
      </c>
      <c r="CQ44" s="107">
        <f t="shared" si="1247"/>
        <v>0</v>
      </c>
      <c r="CR44" s="107">
        <f t="shared" si="1247"/>
        <v>0</v>
      </c>
      <c r="CS44" s="107">
        <f t="shared" si="1247"/>
        <v>0</v>
      </c>
      <c r="CT44" s="107">
        <f t="shared" si="1247"/>
        <v>0</v>
      </c>
      <c r="CU44" s="107">
        <f t="shared" si="1247"/>
        <v>0</v>
      </c>
      <c r="CV44" s="107">
        <f t="shared" si="1247"/>
        <v>0</v>
      </c>
      <c r="CW44" s="107">
        <f t="shared" si="1247"/>
        <v>0</v>
      </c>
      <c r="CX44" s="100">
        <f t="shared" ref="CX44:CX62" si="1250">SUM(CR44-CP44)</f>
        <v>0</v>
      </c>
      <c r="CY44" s="100">
        <f t="shared" ref="CY44:CY62" si="1251">SUM(CS44-CQ44)</f>
        <v>0</v>
      </c>
      <c r="CZ44" s="107">
        <f t="shared" si="1247"/>
        <v>0</v>
      </c>
      <c r="DA44" s="107">
        <f t="shared" si="1247"/>
        <v>0</v>
      </c>
      <c r="DB44" s="107">
        <f t="shared" si="1247"/>
        <v>0</v>
      </c>
      <c r="DC44" s="107">
        <f t="shared" si="1247"/>
        <v>0</v>
      </c>
      <c r="DD44" s="107">
        <f t="shared" si="1247"/>
        <v>0</v>
      </c>
      <c r="DE44" s="107">
        <f t="shared" si="1247"/>
        <v>0</v>
      </c>
      <c r="DF44" s="107">
        <f t="shared" si="1247"/>
        <v>0</v>
      </c>
      <c r="DG44" s="107">
        <f t="shared" si="1247"/>
        <v>0</v>
      </c>
      <c r="DH44" s="107">
        <f t="shared" si="1247"/>
        <v>0</v>
      </c>
      <c r="DI44" s="107">
        <f t="shared" si="1247"/>
        <v>0</v>
      </c>
      <c r="DJ44" s="100">
        <f t="shared" ref="DJ44:DJ62" si="1252">SUM(DD44-DB44)</f>
        <v>0</v>
      </c>
      <c r="DK44" s="100">
        <f t="shared" ref="DK44:DK62" si="1253">SUM(DE44-DC44)</f>
        <v>0</v>
      </c>
      <c r="DL44" s="107">
        <f t="shared" si="1247"/>
        <v>75</v>
      </c>
      <c r="DM44" s="107">
        <f t="shared" si="1247"/>
        <v>7852706.46</v>
      </c>
      <c r="DN44" s="107">
        <f t="shared" si="1247"/>
        <v>25</v>
      </c>
      <c r="DO44" s="107">
        <f t="shared" si="1247"/>
        <v>2617568.8199999998</v>
      </c>
      <c r="DP44" s="107">
        <f t="shared" si="1247"/>
        <v>23</v>
      </c>
      <c r="DQ44" s="107">
        <f t="shared" si="1247"/>
        <v>2408163.25</v>
      </c>
      <c r="DR44" s="107">
        <f t="shared" si="1247"/>
        <v>0</v>
      </c>
      <c r="DS44" s="107">
        <f t="shared" si="1247"/>
        <v>0</v>
      </c>
      <c r="DT44" s="107">
        <f t="shared" si="1247"/>
        <v>23</v>
      </c>
      <c r="DU44" s="107">
        <f t="shared" si="1247"/>
        <v>2408163.25</v>
      </c>
      <c r="DV44" s="100">
        <f t="shared" ref="DV44:DV62" si="1254">SUM(DP44-DN44)</f>
        <v>-2</v>
      </c>
      <c r="DW44" s="100">
        <f t="shared" ref="DW44:DW62" si="1255">SUM(DQ44-DO44)</f>
        <v>-209405.56999999983</v>
      </c>
      <c r="DX44" s="107">
        <f t="shared" si="1247"/>
        <v>0</v>
      </c>
      <c r="DY44" s="107">
        <f t="shared" si="1247"/>
        <v>0</v>
      </c>
      <c r="DZ44" s="107">
        <f t="shared" si="1247"/>
        <v>0</v>
      </c>
      <c r="EA44" s="107">
        <f t="shared" si="1247"/>
        <v>0</v>
      </c>
      <c r="EB44" s="107">
        <f t="shared" si="1247"/>
        <v>0</v>
      </c>
      <c r="EC44" s="107">
        <f t="shared" si="1247"/>
        <v>0</v>
      </c>
      <c r="ED44" s="107">
        <f t="shared" si="1247"/>
        <v>0</v>
      </c>
      <c r="EE44" s="107">
        <f t="shared" si="1247"/>
        <v>0</v>
      </c>
      <c r="EF44" s="107">
        <f t="shared" si="1247"/>
        <v>0</v>
      </c>
      <c r="EG44" s="107">
        <f t="shared" ref="EG44" si="1256">SUM(EG45)</f>
        <v>0</v>
      </c>
      <c r="EH44" s="100">
        <f t="shared" ref="EH44:EH62" si="1257">SUM(EB44-DZ44)</f>
        <v>0</v>
      </c>
      <c r="EI44" s="100">
        <f t="shared" ref="EI44:EI62" si="1258">SUM(EC44-EA44)</f>
        <v>0</v>
      </c>
      <c r="EJ44" s="107">
        <f t="shared" ref="EJ44:GQ44" si="1259">SUM(EJ45)</f>
        <v>0</v>
      </c>
      <c r="EK44" s="107">
        <f t="shared" si="1259"/>
        <v>0</v>
      </c>
      <c r="EL44" s="107">
        <f t="shared" si="1259"/>
        <v>0</v>
      </c>
      <c r="EM44" s="107">
        <f t="shared" si="1259"/>
        <v>0</v>
      </c>
      <c r="EN44" s="107">
        <f t="shared" si="1259"/>
        <v>0</v>
      </c>
      <c r="EO44" s="107">
        <f t="shared" si="1259"/>
        <v>0</v>
      </c>
      <c r="EP44" s="107">
        <f t="shared" si="1259"/>
        <v>0</v>
      </c>
      <c r="EQ44" s="107">
        <f t="shared" si="1259"/>
        <v>0</v>
      </c>
      <c r="ER44" s="107">
        <f t="shared" si="1259"/>
        <v>0</v>
      </c>
      <c r="ES44" s="107">
        <f t="shared" si="1259"/>
        <v>0</v>
      </c>
      <c r="ET44" s="100">
        <f t="shared" ref="ET44:ET62" si="1260">SUM(EN44-EL44)</f>
        <v>0</v>
      </c>
      <c r="EU44" s="100">
        <f t="shared" ref="EU44:EU62" si="1261">SUM(EO44-EM44)</f>
        <v>0</v>
      </c>
      <c r="EV44" s="107">
        <f t="shared" si="1259"/>
        <v>0</v>
      </c>
      <c r="EW44" s="107">
        <f t="shared" si="1259"/>
        <v>0</v>
      </c>
      <c r="EX44" s="107">
        <f t="shared" si="1259"/>
        <v>0</v>
      </c>
      <c r="EY44" s="107">
        <f t="shared" si="1259"/>
        <v>0</v>
      </c>
      <c r="EZ44" s="107">
        <f t="shared" si="1259"/>
        <v>0</v>
      </c>
      <c r="FA44" s="107">
        <f t="shared" si="1259"/>
        <v>0</v>
      </c>
      <c r="FB44" s="107">
        <f t="shared" si="1259"/>
        <v>0</v>
      </c>
      <c r="FC44" s="107">
        <f t="shared" si="1259"/>
        <v>0</v>
      </c>
      <c r="FD44" s="107">
        <f t="shared" si="1259"/>
        <v>0</v>
      </c>
      <c r="FE44" s="107">
        <f t="shared" si="1259"/>
        <v>0</v>
      </c>
      <c r="FF44" s="100">
        <f t="shared" ref="FF44:FF63" si="1262">SUM(EZ44-EX44)</f>
        <v>0</v>
      </c>
      <c r="FG44" s="100">
        <f t="shared" ref="FG44:FG63" si="1263">SUM(FA44-EY44)</f>
        <v>0</v>
      </c>
      <c r="FH44" s="107">
        <f t="shared" si="1259"/>
        <v>0</v>
      </c>
      <c r="FI44" s="107">
        <f t="shared" si="1259"/>
        <v>0</v>
      </c>
      <c r="FJ44" s="107">
        <f t="shared" si="1259"/>
        <v>0</v>
      </c>
      <c r="FK44" s="107">
        <f t="shared" si="1259"/>
        <v>0</v>
      </c>
      <c r="FL44" s="107">
        <f t="shared" si="1259"/>
        <v>0</v>
      </c>
      <c r="FM44" s="107">
        <f t="shared" si="1259"/>
        <v>0</v>
      </c>
      <c r="FN44" s="107">
        <f t="shared" si="1259"/>
        <v>0</v>
      </c>
      <c r="FO44" s="107">
        <f t="shared" si="1259"/>
        <v>0</v>
      </c>
      <c r="FP44" s="107">
        <f t="shared" si="1259"/>
        <v>0</v>
      </c>
      <c r="FQ44" s="107">
        <f t="shared" si="1259"/>
        <v>0</v>
      </c>
      <c r="FR44" s="100">
        <f t="shared" ref="FR44:FR63" si="1264">SUM(FL44-FJ44)</f>
        <v>0</v>
      </c>
      <c r="FS44" s="100">
        <f t="shared" ref="FS44:FS63" si="1265">SUM(FM44-FK44)</f>
        <v>0</v>
      </c>
      <c r="FT44" s="107">
        <f t="shared" si="1259"/>
        <v>0</v>
      </c>
      <c r="FU44" s="107">
        <f t="shared" si="1259"/>
        <v>0</v>
      </c>
      <c r="FV44" s="107">
        <f t="shared" si="1259"/>
        <v>0</v>
      </c>
      <c r="FW44" s="107">
        <f t="shared" si="1259"/>
        <v>0</v>
      </c>
      <c r="FX44" s="107">
        <f t="shared" si="1259"/>
        <v>0</v>
      </c>
      <c r="FY44" s="107">
        <f t="shared" si="1259"/>
        <v>0</v>
      </c>
      <c r="FZ44" s="107">
        <f t="shared" si="1259"/>
        <v>0</v>
      </c>
      <c r="GA44" s="107">
        <f t="shared" si="1259"/>
        <v>0</v>
      </c>
      <c r="GB44" s="107">
        <f t="shared" si="1259"/>
        <v>0</v>
      </c>
      <c r="GC44" s="107">
        <f t="shared" si="1259"/>
        <v>0</v>
      </c>
      <c r="GD44" s="100">
        <f t="shared" ref="GD44:GD63" si="1266">SUM(FX44-FV44)</f>
        <v>0</v>
      </c>
      <c r="GE44" s="100">
        <f t="shared" ref="GE44:GE63" si="1267">SUM(FY44-FW44)</f>
        <v>0</v>
      </c>
      <c r="GF44" s="107">
        <f t="shared" si="1259"/>
        <v>75</v>
      </c>
      <c r="GG44" s="107">
        <f t="shared" si="1259"/>
        <v>7852706.46</v>
      </c>
      <c r="GH44" s="130">
        <f t="shared" ref="GH44:GH45" si="1268">SUM(GF44/12*$A$2)</f>
        <v>25</v>
      </c>
      <c r="GI44" s="180">
        <f t="shared" ref="GI44:GI45" si="1269">SUM(GG44/12*$A$2)</f>
        <v>2617568.8199999998</v>
      </c>
      <c r="GJ44" s="107">
        <f t="shared" si="1259"/>
        <v>23</v>
      </c>
      <c r="GK44" s="107">
        <f t="shared" si="1259"/>
        <v>2408163.25</v>
      </c>
      <c r="GL44" s="107">
        <f t="shared" si="1259"/>
        <v>0</v>
      </c>
      <c r="GM44" s="107">
        <f t="shared" si="1259"/>
        <v>0</v>
      </c>
      <c r="GN44" s="107">
        <f t="shared" si="1259"/>
        <v>23</v>
      </c>
      <c r="GO44" s="107">
        <f t="shared" si="1259"/>
        <v>2408163.25</v>
      </c>
      <c r="GP44" s="107">
        <f t="shared" si="1259"/>
        <v>-2</v>
      </c>
      <c r="GQ44" s="107">
        <f t="shared" si="1259"/>
        <v>-209405.56999999983</v>
      </c>
      <c r="GR44" s="143"/>
      <c r="GS44" s="78"/>
      <c r="GT44" s="166">
        <v>104702.7528</v>
      </c>
      <c r="GU44" s="166">
        <f t="shared" si="183"/>
        <v>104702.75</v>
      </c>
      <c r="GV44" s="90">
        <f t="shared" si="1220"/>
        <v>2.8000000020256266E-3</v>
      </c>
    </row>
    <row r="45" spans="1:204" x14ac:dyDescent="0.2">
      <c r="A45" s="23">
        <v>1</v>
      </c>
      <c r="B45" s="102"/>
      <c r="C45" s="108"/>
      <c r="D45" s="109"/>
      <c r="E45" s="124" t="s">
        <v>33</v>
      </c>
      <c r="F45" s="126">
        <v>9</v>
      </c>
      <c r="G45" s="127">
        <v>104702.7528</v>
      </c>
      <c r="H45" s="107">
        <f>VLOOKUP($E45,'ВМП план'!$B$8:$AN$43,8,0)</f>
        <v>0</v>
      </c>
      <c r="I45" s="107">
        <f>VLOOKUP($E45,'ВМП план'!$B$8:$AN$43,9,0)</f>
        <v>0</v>
      </c>
      <c r="J45" s="107">
        <f t="shared" si="279"/>
        <v>0</v>
      </c>
      <c r="K45" s="107">
        <f t="shared" si="280"/>
        <v>0</v>
      </c>
      <c r="L45" s="107">
        <f>SUM(L46:L49)</f>
        <v>0</v>
      </c>
      <c r="M45" s="107">
        <f t="shared" ref="M45:Q45" si="1270">SUM(M46:M49)</f>
        <v>0</v>
      </c>
      <c r="N45" s="107">
        <f t="shared" si="1270"/>
        <v>0</v>
      </c>
      <c r="O45" s="107">
        <f t="shared" si="1270"/>
        <v>0</v>
      </c>
      <c r="P45" s="107">
        <f t="shared" si="1270"/>
        <v>0</v>
      </c>
      <c r="Q45" s="107">
        <f t="shared" si="1270"/>
        <v>0</v>
      </c>
      <c r="R45" s="123">
        <f t="shared" si="180"/>
        <v>0</v>
      </c>
      <c r="S45" s="123">
        <f t="shared" si="181"/>
        <v>0</v>
      </c>
      <c r="T45" s="107">
        <f>VLOOKUP($E45,'ВМП план'!$B$8:$AN$43,10,0)</f>
        <v>0</v>
      </c>
      <c r="U45" s="107">
        <f>VLOOKUP($E45,'ВМП план'!$B$8:$AN$43,11,0)</f>
        <v>0</v>
      </c>
      <c r="V45" s="107">
        <f t="shared" si="282"/>
        <v>0</v>
      </c>
      <c r="W45" s="107">
        <f t="shared" si="283"/>
        <v>0</v>
      </c>
      <c r="X45" s="107">
        <f>SUM(X46:X49)</f>
        <v>0</v>
      </c>
      <c r="Y45" s="107">
        <f t="shared" ref="Y45" si="1271">SUM(Y46:Y49)</f>
        <v>0</v>
      </c>
      <c r="Z45" s="107">
        <f t="shared" ref="Z45" si="1272">SUM(Z46:Z49)</f>
        <v>0</v>
      </c>
      <c r="AA45" s="107">
        <f t="shared" ref="AA45" si="1273">SUM(AA46:AA49)</f>
        <v>0</v>
      </c>
      <c r="AB45" s="107">
        <f t="shared" ref="AB45" si="1274">SUM(AB46:AB49)</f>
        <v>0</v>
      </c>
      <c r="AC45" s="107">
        <f t="shared" ref="AC45" si="1275">SUM(AC46:AC49)</f>
        <v>0</v>
      </c>
      <c r="AD45" s="123">
        <f t="shared" si="1236"/>
        <v>0</v>
      </c>
      <c r="AE45" s="123">
        <f t="shared" si="1237"/>
        <v>0</v>
      </c>
      <c r="AF45" s="107">
        <f>VLOOKUP($E45,'ВМП план'!$B$8:$AL$43,12,0)</f>
        <v>0</v>
      </c>
      <c r="AG45" s="107">
        <f>VLOOKUP($E45,'ВМП план'!$B$8:$AL$43,13,0)</f>
        <v>0</v>
      </c>
      <c r="AH45" s="107">
        <f t="shared" si="289"/>
        <v>0</v>
      </c>
      <c r="AI45" s="107">
        <f t="shared" si="290"/>
        <v>0</v>
      </c>
      <c r="AJ45" s="107">
        <f>SUM(AJ46:AJ49)</f>
        <v>0</v>
      </c>
      <c r="AK45" s="107">
        <f t="shared" ref="AK45" si="1276">SUM(AK46:AK49)</f>
        <v>0</v>
      </c>
      <c r="AL45" s="107">
        <f t="shared" ref="AL45" si="1277">SUM(AL46:AL49)</f>
        <v>0</v>
      </c>
      <c r="AM45" s="107">
        <f t="shared" ref="AM45" si="1278">SUM(AM46:AM49)</f>
        <v>0</v>
      </c>
      <c r="AN45" s="107">
        <f t="shared" ref="AN45" si="1279">SUM(AN46:AN49)</f>
        <v>0</v>
      </c>
      <c r="AO45" s="107">
        <f t="shared" ref="AO45" si="1280">SUM(AO46:AO49)</f>
        <v>0</v>
      </c>
      <c r="AP45" s="123">
        <f t="shared" si="1238"/>
        <v>0</v>
      </c>
      <c r="AQ45" s="123">
        <f t="shared" si="1239"/>
        <v>0</v>
      </c>
      <c r="AR45" s="107"/>
      <c r="AS45" s="107"/>
      <c r="AT45" s="107">
        <f t="shared" si="296"/>
        <v>0</v>
      </c>
      <c r="AU45" s="107">
        <f t="shared" si="297"/>
        <v>0</v>
      </c>
      <c r="AV45" s="107">
        <f>SUM(AV46:AV49)</f>
        <v>0</v>
      </c>
      <c r="AW45" s="107">
        <f t="shared" ref="AW45" si="1281">SUM(AW46:AW49)</f>
        <v>0</v>
      </c>
      <c r="AX45" s="107">
        <f t="shared" ref="AX45" si="1282">SUM(AX46:AX49)</f>
        <v>0</v>
      </c>
      <c r="AY45" s="107">
        <f t="shared" ref="AY45" si="1283">SUM(AY46:AY49)</f>
        <v>0</v>
      </c>
      <c r="AZ45" s="107">
        <f t="shared" ref="AZ45" si="1284">SUM(AZ46:AZ49)</f>
        <v>0</v>
      </c>
      <c r="BA45" s="107">
        <f t="shared" ref="BA45" si="1285">SUM(BA46:BA49)</f>
        <v>0</v>
      </c>
      <c r="BB45" s="123">
        <f t="shared" si="1240"/>
        <v>0</v>
      </c>
      <c r="BC45" s="123">
        <f t="shared" si="1241"/>
        <v>0</v>
      </c>
      <c r="BD45" s="107"/>
      <c r="BE45" s="107">
        <v>0</v>
      </c>
      <c r="BF45" s="107">
        <f t="shared" si="303"/>
        <v>0</v>
      </c>
      <c r="BG45" s="107">
        <f t="shared" si="304"/>
        <v>0</v>
      </c>
      <c r="BH45" s="107">
        <f>SUM(BH46:BH49)</f>
        <v>0</v>
      </c>
      <c r="BI45" s="107">
        <f t="shared" ref="BI45" si="1286">SUM(BI46:BI49)</f>
        <v>0</v>
      </c>
      <c r="BJ45" s="107">
        <f t="shared" ref="BJ45" si="1287">SUM(BJ46:BJ49)</f>
        <v>0</v>
      </c>
      <c r="BK45" s="107">
        <f t="shared" ref="BK45" si="1288">SUM(BK46:BK49)</f>
        <v>0</v>
      </c>
      <c r="BL45" s="107">
        <f t="shared" ref="BL45" si="1289">SUM(BL46:BL49)</f>
        <v>0</v>
      </c>
      <c r="BM45" s="107">
        <f t="shared" ref="BM45" si="1290">SUM(BM46:BM49)</f>
        <v>0</v>
      </c>
      <c r="BN45" s="123">
        <f t="shared" si="1242"/>
        <v>0</v>
      </c>
      <c r="BO45" s="123">
        <f t="shared" si="1243"/>
        <v>0</v>
      </c>
      <c r="BP45" s="107"/>
      <c r="BQ45" s="107"/>
      <c r="BR45" s="107">
        <f t="shared" si="310"/>
        <v>0</v>
      </c>
      <c r="BS45" s="107">
        <f t="shared" si="311"/>
        <v>0</v>
      </c>
      <c r="BT45" s="107">
        <f>SUM(BT46:BT49)</f>
        <v>0</v>
      </c>
      <c r="BU45" s="107">
        <f t="shared" ref="BU45" si="1291">SUM(BU46:BU49)</f>
        <v>0</v>
      </c>
      <c r="BV45" s="107">
        <f t="shared" ref="BV45" si="1292">SUM(BV46:BV49)</f>
        <v>0</v>
      </c>
      <c r="BW45" s="107">
        <f t="shared" ref="BW45" si="1293">SUM(BW46:BW49)</f>
        <v>0</v>
      </c>
      <c r="BX45" s="107">
        <f t="shared" ref="BX45" si="1294">SUM(BX46:BX49)</f>
        <v>0</v>
      </c>
      <c r="BY45" s="107">
        <f t="shared" ref="BY45" si="1295">SUM(BY46:BY49)</f>
        <v>0</v>
      </c>
      <c r="BZ45" s="123">
        <f t="shared" si="1245"/>
        <v>0</v>
      </c>
      <c r="CA45" s="123">
        <f t="shared" si="1246"/>
        <v>0</v>
      </c>
      <c r="CB45" s="107"/>
      <c r="CC45" s="107"/>
      <c r="CD45" s="107">
        <f t="shared" si="317"/>
        <v>0</v>
      </c>
      <c r="CE45" s="107">
        <f t="shared" si="318"/>
        <v>0</v>
      </c>
      <c r="CF45" s="107">
        <f>SUM(CF46:CF49)</f>
        <v>0</v>
      </c>
      <c r="CG45" s="107">
        <f t="shared" ref="CG45" si="1296">SUM(CG46:CG49)</f>
        <v>0</v>
      </c>
      <c r="CH45" s="107">
        <f t="shared" ref="CH45" si="1297">SUM(CH46:CH49)</f>
        <v>0</v>
      </c>
      <c r="CI45" s="107">
        <f t="shared" ref="CI45" si="1298">SUM(CI46:CI49)</f>
        <v>0</v>
      </c>
      <c r="CJ45" s="107">
        <f t="shared" ref="CJ45" si="1299">SUM(CJ46:CJ49)</f>
        <v>0</v>
      </c>
      <c r="CK45" s="107">
        <f t="shared" ref="CK45" si="1300">SUM(CK46:CK49)</f>
        <v>0</v>
      </c>
      <c r="CL45" s="123">
        <f t="shared" si="1248"/>
        <v>0</v>
      </c>
      <c r="CM45" s="123">
        <f t="shared" si="1249"/>
        <v>0</v>
      </c>
      <c r="CN45" s="107"/>
      <c r="CO45" s="107"/>
      <c r="CP45" s="107">
        <f t="shared" si="324"/>
        <v>0</v>
      </c>
      <c r="CQ45" s="107">
        <f t="shared" si="325"/>
        <v>0</v>
      </c>
      <c r="CR45" s="107">
        <f>SUM(CR46:CR49)</f>
        <v>0</v>
      </c>
      <c r="CS45" s="107">
        <f t="shared" ref="CS45" si="1301">SUM(CS46:CS49)</f>
        <v>0</v>
      </c>
      <c r="CT45" s="107">
        <f t="shared" ref="CT45" si="1302">SUM(CT46:CT49)</f>
        <v>0</v>
      </c>
      <c r="CU45" s="107">
        <f t="shared" ref="CU45" si="1303">SUM(CU46:CU49)</f>
        <v>0</v>
      </c>
      <c r="CV45" s="107">
        <f t="shared" ref="CV45" si="1304">SUM(CV46:CV49)</f>
        <v>0</v>
      </c>
      <c r="CW45" s="107">
        <f t="shared" ref="CW45" si="1305">SUM(CW46:CW49)</f>
        <v>0</v>
      </c>
      <c r="CX45" s="123">
        <f t="shared" si="1250"/>
        <v>0</v>
      </c>
      <c r="CY45" s="123">
        <f t="shared" si="1251"/>
        <v>0</v>
      </c>
      <c r="CZ45" s="107"/>
      <c r="DA45" s="107"/>
      <c r="DB45" s="107">
        <f t="shared" si="331"/>
        <v>0</v>
      </c>
      <c r="DC45" s="107">
        <f t="shared" si="332"/>
        <v>0</v>
      </c>
      <c r="DD45" s="107">
        <f>SUM(DD46:DD49)</f>
        <v>0</v>
      </c>
      <c r="DE45" s="107">
        <f t="shared" ref="DE45" si="1306">SUM(DE46:DE49)</f>
        <v>0</v>
      </c>
      <c r="DF45" s="107">
        <f t="shared" ref="DF45" si="1307">SUM(DF46:DF49)</f>
        <v>0</v>
      </c>
      <c r="DG45" s="107">
        <f t="shared" ref="DG45" si="1308">SUM(DG46:DG49)</f>
        <v>0</v>
      </c>
      <c r="DH45" s="107">
        <f t="shared" ref="DH45" si="1309">SUM(DH46:DH49)</f>
        <v>0</v>
      </c>
      <c r="DI45" s="107">
        <f t="shared" ref="DI45" si="1310">SUM(DI46:DI49)</f>
        <v>0</v>
      </c>
      <c r="DJ45" s="123">
        <f t="shared" si="1252"/>
        <v>0</v>
      </c>
      <c r="DK45" s="123">
        <f t="shared" si="1253"/>
        <v>0</v>
      </c>
      <c r="DL45" s="107">
        <v>75</v>
      </c>
      <c r="DM45" s="107">
        <v>7852706.46</v>
      </c>
      <c r="DN45" s="107">
        <f t="shared" si="338"/>
        <v>25</v>
      </c>
      <c r="DO45" s="107">
        <f t="shared" si="339"/>
        <v>2617568.8199999998</v>
      </c>
      <c r="DP45" s="107">
        <f>SUM(DP46:DP49)</f>
        <v>23</v>
      </c>
      <c r="DQ45" s="107">
        <f t="shared" ref="DQ45" si="1311">SUM(DQ46:DQ49)</f>
        <v>2408163.25</v>
      </c>
      <c r="DR45" s="107">
        <f t="shared" ref="DR45" si="1312">SUM(DR46:DR49)</f>
        <v>0</v>
      </c>
      <c r="DS45" s="107">
        <f t="shared" ref="DS45" si="1313">SUM(DS46:DS49)</f>
        <v>0</v>
      </c>
      <c r="DT45" s="107">
        <f t="shared" ref="DT45" si="1314">SUM(DT46:DT49)</f>
        <v>23</v>
      </c>
      <c r="DU45" s="107">
        <f t="shared" ref="DU45" si="1315">SUM(DU46:DU49)</f>
        <v>2408163.25</v>
      </c>
      <c r="DV45" s="123">
        <f t="shared" si="1254"/>
        <v>-2</v>
      </c>
      <c r="DW45" s="123">
        <f t="shared" si="1255"/>
        <v>-209405.56999999983</v>
      </c>
      <c r="DX45" s="107"/>
      <c r="DY45" s="107">
        <v>0</v>
      </c>
      <c r="DZ45" s="107">
        <f t="shared" si="345"/>
        <v>0</v>
      </c>
      <c r="EA45" s="107">
        <f t="shared" si="346"/>
        <v>0</v>
      </c>
      <c r="EB45" s="107">
        <f>SUM(EB46:EB49)</f>
        <v>0</v>
      </c>
      <c r="EC45" s="107">
        <f t="shared" ref="EC45" si="1316">SUM(EC46:EC49)</f>
        <v>0</v>
      </c>
      <c r="ED45" s="107">
        <f t="shared" ref="ED45" si="1317">SUM(ED46:ED49)</f>
        <v>0</v>
      </c>
      <c r="EE45" s="107">
        <f t="shared" ref="EE45" si="1318">SUM(EE46:EE49)</f>
        <v>0</v>
      </c>
      <c r="EF45" s="107">
        <f t="shared" ref="EF45" si="1319">SUM(EF46:EF49)</f>
        <v>0</v>
      </c>
      <c r="EG45" s="107">
        <f t="shared" ref="EG45" si="1320">SUM(EG46:EG49)</f>
        <v>0</v>
      </c>
      <c r="EH45" s="123">
        <f t="shared" si="1257"/>
        <v>0</v>
      </c>
      <c r="EI45" s="123">
        <f t="shared" si="1258"/>
        <v>0</v>
      </c>
      <c r="EJ45" s="107"/>
      <c r="EK45" s="107">
        <v>0</v>
      </c>
      <c r="EL45" s="107">
        <f t="shared" si="352"/>
        <v>0</v>
      </c>
      <c r="EM45" s="107">
        <f t="shared" si="353"/>
        <v>0</v>
      </c>
      <c r="EN45" s="107">
        <f>SUM(EN46:EN49)</f>
        <v>0</v>
      </c>
      <c r="EO45" s="107">
        <f t="shared" ref="EO45" si="1321">SUM(EO46:EO49)</f>
        <v>0</v>
      </c>
      <c r="EP45" s="107">
        <f t="shared" ref="EP45" si="1322">SUM(EP46:EP49)</f>
        <v>0</v>
      </c>
      <c r="EQ45" s="107">
        <f t="shared" ref="EQ45" si="1323">SUM(EQ46:EQ49)</f>
        <v>0</v>
      </c>
      <c r="ER45" s="107">
        <f t="shared" ref="ER45" si="1324">SUM(ER46:ER49)</f>
        <v>0</v>
      </c>
      <c r="ES45" s="107">
        <f t="shared" ref="ES45" si="1325">SUM(ES46:ES49)</f>
        <v>0</v>
      </c>
      <c r="ET45" s="123">
        <f t="shared" si="1260"/>
        <v>0</v>
      </c>
      <c r="EU45" s="123">
        <f t="shared" si="1261"/>
        <v>0</v>
      </c>
      <c r="EV45" s="107"/>
      <c r="EW45" s="107"/>
      <c r="EX45" s="107">
        <f t="shared" si="359"/>
        <v>0</v>
      </c>
      <c r="EY45" s="107">
        <f t="shared" si="360"/>
        <v>0</v>
      </c>
      <c r="EZ45" s="107">
        <f>SUM(EZ46:EZ49)</f>
        <v>0</v>
      </c>
      <c r="FA45" s="107">
        <f t="shared" ref="FA45" si="1326">SUM(FA46:FA49)</f>
        <v>0</v>
      </c>
      <c r="FB45" s="107">
        <f t="shared" ref="FB45" si="1327">SUM(FB46:FB49)</f>
        <v>0</v>
      </c>
      <c r="FC45" s="107">
        <f t="shared" ref="FC45" si="1328">SUM(FC46:FC49)</f>
        <v>0</v>
      </c>
      <c r="FD45" s="107">
        <f t="shared" ref="FD45" si="1329">SUM(FD46:FD49)</f>
        <v>0</v>
      </c>
      <c r="FE45" s="107">
        <f t="shared" ref="FE45" si="1330">SUM(FE46:FE49)</f>
        <v>0</v>
      </c>
      <c r="FF45" s="123">
        <f t="shared" si="1262"/>
        <v>0</v>
      </c>
      <c r="FG45" s="123">
        <f t="shared" si="1263"/>
        <v>0</v>
      </c>
      <c r="FH45" s="107"/>
      <c r="FI45" s="107"/>
      <c r="FJ45" s="107">
        <f t="shared" si="366"/>
        <v>0</v>
      </c>
      <c r="FK45" s="107">
        <f t="shared" si="367"/>
        <v>0</v>
      </c>
      <c r="FL45" s="107">
        <f>SUM(FL46:FL49)</f>
        <v>0</v>
      </c>
      <c r="FM45" s="107">
        <f t="shared" ref="FM45" si="1331">SUM(FM46:FM49)</f>
        <v>0</v>
      </c>
      <c r="FN45" s="107">
        <f t="shared" ref="FN45" si="1332">SUM(FN46:FN49)</f>
        <v>0</v>
      </c>
      <c r="FO45" s="107">
        <f t="shared" ref="FO45" si="1333">SUM(FO46:FO49)</f>
        <v>0</v>
      </c>
      <c r="FP45" s="107">
        <f t="shared" ref="FP45" si="1334">SUM(FP46:FP49)</f>
        <v>0</v>
      </c>
      <c r="FQ45" s="107">
        <f t="shared" ref="FQ45" si="1335">SUM(FQ46:FQ49)</f>
        <v>0</v>
      </c>
      <c r="FR45" s="123">
        <f t="shared" si="1264"/>
        <v>0</v>
      </c>
      <c r="FS45" s="123">
        <f t="shared" si="1265"/>
        <v>0</v>
      </c>
      <c r="FT45" s="107"/>
      <c r="FU45" s="107"/>
      <c r="FV45" s="107">
        <f t="shared" si="373"/>
        <v>0</v>
      </c>
      <c r="FW45" s="107">
        <f t="shared" si="374"/>
        <v>0</v>
      </c>
      <c r="FX45" s="107">
        <f>SUM(FX46:FX49)</f>
        <v>0</v>
      </c>
      <c r="FY45" s="107">
        <f t="shared" ref="FY45" si="1336">SUM(FY46:FY49)</f>
        <v>0</v>
      </c>
      <c r="FZ45" s="107">
        <f t="shared" ref="FZ45" si="1337">SUM(FZ46:FZ49)</f>
        <v>0</v>
      </c>
      <c r="GA45" s="107">
        <f t="shared" ref="GA45" si="1338">SUM(GA46:GA49)</f>
        <v>0</v>
      </c>
      <c r="GB45" s="107">
        <f t="shared" ref="GB45" si="1339">SUM(GB46:GB49)</f>
        <v>0</v>
      </c>
      <c r="GC45" s="107">
        <f t="shared" ref="GC45" si="1340">SUM(GC46:GC49)</f>
        <v>0</v>
      </c>
      <c r="GD45" s="123">
        <f t="shared" si="1266"/>
        <v>0</v>
      </c>
      <c r="GE45" s="123">
        <f t="shared" si="1267"/>
        <v>0</v>
      </c>
      <c r="GF45" s="107">
        <f t="shared" ref="GF45:GG45" si="1341">H45+T45+AF45+AR45+BD45+BP45+CB45+CN45+CZ45+DL45+DX45+EJ45+EV45+FH45+FT45</f>
        <v>75</v>
      </c>
      <c r="GG45" s="107">
        <f t="shared" si="1341"/>
        <v>7852706.46</v>
      </c>
      <c r="GH45" s="130">
        <f t="shared" si="1268"/>
        <v>25</v>
      </c>
      <c r="GI45" s="180">
        <f t="shared" si="1269"/>
        <v>2617568.8199999998</v>
      </c>
      <c r="GJ45" s="107">
        <f>SUM(GJ46:GJ49)</f>
        <v>23</v>
      </c>
      <c r="GK45" s="107">
        <f t="shared" ref="GK45" si="1342">SUM(GK46:GK49)</f>
        <v>2408163.25</v>
      </c>
      <c r="GL45" s="107">
        <f t="shared" ref="GL45" si="1343">SUM(GL46:GL49)</f>
        <v>0</v>
      </c>
      <c r="GM45" s="107">
        <f t="shared" ref="GM45" si="1344">SUM(GM46:GM49)</f>
        <v>0</v>
      </c>
      <c r="GN45" s="107">
        <f t="shared" ref="GN45" si="1345">SUM(GN46:GN49)</f>
        <v>23</v>
      </c>
      <c r="GO45" s="107">
        <f t="shared" ref="GO45" si="1346">SUM(GO46:GO49)</f>
        <v>2408163.25</v>
      </c>
      <c r="GP45" s="107">
        <f>SUM(GJ45-GH45)</f>
        <v>-2</v>
      </c>
      <c r="GQ45" s="107">
        <f>SUM(GK45-GI45)</f>
        <v>-209405.56999999983</v>
      </c>
      <c r="GR45" s="143"/>
      <c r="GS45" s="78"/>
      <c r="GT45" s="166">
        <v>104702.7528</v>
      </c>
      <c r="GU45" s="166">
        <f t="shared" si="183"/>
        <v>104702.75</v>
      </c>
      <c r="GV45" s="90">
        <f t="shared" si="1220"/>
        <v>2.8000000020256266E-3</v>
      </c>
    </row>
    <row r="46" spans="1:204" ht="35.25" customHeight="1" x14ac:dyDescent="0.2">
      <c r="A46" s="23">
        <v>1</v>
      </c>
      <c r="B46" s="78" t="s">
        <v>143</v>
      </c>
      <c r="C46" s="79" t="s">
        <v>144</v>
      </c>
      <c r="D46" s="86">
        <v>50</v>
      </c>
      <c r="E46" s="86" t="s">
        <v>145</v>
      </c>
      <c r="F46" s="86">
        <v>9</v>
      </c>
      <c r="G46" s="98">
        <v>104702.7528</v>
      </c>
      <c r="H46" s="99"/>
      <c r="I46" s="99"/>
      <c r="J46" s="99"/>
      <c r="K46" s="99"/>
      <c r="L46" s="99">
        <f>VLOOKUP($D46,'факт '!$D$7:$AQ$94,3,0)</f>
        <v>0</v>
      </c>
      <c r="M46" s="99">
        <f>VLOOKUP($D46,'факт '!$D$7:$AQ$94,4,0)</f>
        <v>0</v>
      </c>
      <c r="N46" s="99"/>
      <c r="O46" s="99"/>
      <c r="P46" s="99">
        <f t="shared" ref="P46:P48" si="1347">SUM(L46+N46)</f>
        <v>0</v>
      </c>
      <c r="Q46" s="99">
        <f t="shared" ref="Q46:Q48" si="1348">SUM(M46+O46)</f>
        <v>0</v>
      </c>
      <c r="R46" s="100">
        <f t="shared" ref="R46:R48" si="1349">SUM(L46-J46)</f>
        <v>0</v>
      </c>
      <c r="S46" s="100">
        <f t="shared" ref="S46:S48" si="1350">SUM(M46-K46)</f>
        <v>0</v>
      </c>
      <c r="T46" s="99"/>
      <c r="U46" s="99"/>
      <c r="V46" s="99"/>
      <c r="W46" s="99"/>
      <c r="X46" s="99">
        <f>VLOOKUP($D46,'факт '!$D$7:$AQ$94,7,0)</f>
        <v>0</v>
      </c>
      <c r="Y46" s="99">
        <f>VLOOKUP($D46,'факт '!$D$7:$AQ$94,8,0)</f>
        <v>0</v>
      </c>
      <c r="Z46" s="99">
        <f>VLOOKUP($D46,'факт '!$D$7:$AQ$94,9,0)</f>
        <v>0</v>
      </c>
      <c r="AA46" s="99">
        <f>VLOOKUP($D46,'факт '!$D$7:$AQ$94,10,0)</f>
        <v>0</v>
      </c>
      <c r="AB46" s="99">
        <f t="shared" ref="AB46:AB48" si="1351">SUM(X46+Z46)</f>
        <v>0</v>
      </c>
      <c r="AC46" s="99">
        <f t="shared" ref="AC46:AC48" si="1352">SUM(Y46+AA46)</f>
        <v>0</v>
      </c>
      <c r="AD46" s="100">
        <f t="shared" ref="AD46:AD48" si="1353">SUM(X46-V46)</f>
        <v>0</v>
      </c>
      <c r="AE46" s="100">
        <f t="shared" ref="AE46:AE48" si="1354">SUM(Y46-W46)</f>
        <v>0</v>
      </c>
      <c r="AF46" s="99"/>
      <c r="AG46" s="99"/>
      <c r="AH46" s="99"/>
      <c r="AI46" s="99"/>
      <c r="AJ46" s="99">
        <f>VLOOKUP($D46,'факт '!$D$7:$AQ$94,5,0)</f>
        <v>0</v>
      </c>
      <c r="AK46" s="99">
        <f>VLOOKUP($D46,'факт '!$D$7:$AQ$94,6,0)</f>
        <v>0</v>
      </c>
      <c r="AL46" s="99"/>
      <c r="AM46" s="99"/>
      <c r="AN46" s="99">
        <f t="shared" ref="AN46:AN48" si="1355">SUM(AJ46+AL46)</f>
        <v>0</v>
      </c>
      <c r="AO46" s="99">
        <f t="shared" ref="AO46:AO48" si="1356">SUM(AK46+AM46)</f>
        <v>0</v>
      </c>
      <c r="AP46" s="100">
        <f t="shared" ref="AP46:AP48" si="1357">SUM(AJ46-AH46)</f>
        <v>0</v>
      </c>
      <c r="AQ46" s="100">
        <f t="shared" ref="AQ46:AQ48" si="1358">SUM(AK46-AI46)</f>
        <v>0</v>
      </c>
      <c r="AR46" s="99"/>
      <c r="AS46" s="99"/>
      <c r="AT46" s="99"/>
      <c r="AU46" s="99"/>
      <c r="AV46" s="99">
        <f>VLOOKUP($D46,'факт '!$D$7:$AQ$94,11,0)</f>
        <v>0</v>
      </c>
      <c r="AW46" s="99">
        <f>VLOOKUP($D46,'факт '!$D$7:$AQ$94,12,0)</f>
        <v>0</v>
      </c>
      <c r="AX46" s="99"/>
      <c r="AY46" s="99"/>
      <c r="AZ46" s="99">
        <f t="shared" ref="AZ46:AZ48" si="1359">SUM(AV46+AX46)</f>
        <v>0</v>
      </c>
      <c r="BA46" s="99">
        <f t="shared" ref="BA46:BA48" si="1360">SUM(AW46+AY46)</f>
        <v>0</v>
      </c>
      <c r="BB46" s="100">
        <f t="shared" ref="BB46:BB48" si="1361">SUM(AV46-AT46)</f>
        <v>0</v>
      </c>
      <c r="BC46" s="100">
        <f t="shared" ref="BC46:BC48" si="1362">SUM(AW46-AU46)</f>
        <v>0</v>
      </c>
      <c r="BD46" s="99"/>
      <c r="BE46" s="99"/>
      <c r="BF46" s="99"/>
      <c r="BG46" s="99"/>
      <c r="BH46" s="99">
        <f>VLOOKUP($D46,'факт '!$D$7:$AQ$94,15,0)</f>
        <v>0</v>
      </c>
      <c r="BI46" s="99">
        <f>VLOOKUP($D46,'факт '!$D$7:$AQ$94,16,0)</f>
        <v>0</v>
      </c>
      <c r="BJ46" s="99">
        <f>VLOOKUP($D46,'факт '!$D$7:$AQ$94,17,0)</f>
        <v>0</v>
      </c>
      <c r="BK46" s="99">
        <f>VLOOKUP($D46,'факт '!$D$7:$AQ$94,18,0)</f>
        <v>0</v>
      </c>
      <c r="BL46" s="99">
        <f t="shared" ref="BL46:BL48" si="1363">SUM(BH46+BJ46)</f>
        <v>0</v>
      </c>
      <c r="BM46" s="99">
        <f t="shared" ref="BM46:BM48" si="1364">SUM(BI46+BK46)</f>
        <v>0</v>
      </c>
      <c r="BN46" s="100">
        <f t="shared" ref="BN46:BN48" si="1365">SUM(BH46-BF46)</f>
        <v>0</v>
      </c>
      <c r="BO46" s="100">
        <f t="shared" ref="BO46:BO48" si="1366">SUM(BI46-BG46)</f>
        <v>0</v>
      </c>
      <c r="BP46" s="99"/>
      <c r="BQ46" s="99"/>
      <c r="BR46" s="99"/>
      <c r="BS46" s="99"/>
      <c r="BT46" s="99">
        <f>VLOOKUP($D46,'факт '!$D$7:$AQ$94,19,0)</f>
        <v>0</v>
      </c>
      <c r="BU46" s="99">
        <f>VLOOKUP($D46,'факт '!$D$7:$AQ$94,20,0)</f>
        <v>0</v>
      </c>
      <c r="BV46" s="99">
        <f>VLOOKUP($D46,'факт '!$D$7:$AQ$94,21,0)</f>
        <v>0</v>
      </c>
      <c r="BW46" s="99">
        <f>VLOOKUP($D46,'факт '!$D$7:$AQ$94,22,0)</f>
        <v>0</v>
      </c>
      <c r="BX46" s="99">
        <f t="shared" ref="BX46:BX48" si="1367">SUM(BT46+BV46)</f>
        <v>0</v>
      </c>
      <c r="BY46" s="99">
        <f t="shared" ref="BY46:BY48" si="1368">SUM(BU46+BW46)</f>
        <v>0</v>
      </c>
      <c r="BZ46" s="100">
        <f t="shared" ref="BZ46:BZ48" si="1369">SUM(BT46-BR46)</f>
        <v>0</v>
      </c>
      <c r="CA46" s="100">
        <f t="shared" ref="CA46:CA48" si="1370">SUM(BU46-BS46)</f>
        <v>0</v>
      </c>
      <c r="CB46" s="99"/>
      <c r="CC46" s="99"/>
      <c r="CD46" s="99"/>
      <c r="CE46" s="99"/>
      <c r="CF46" s="99">
        <f>VLOOKUP($D46,'факт '!$D$7:$AQ$94,23,0)</f>
        <v>0</v>
      </c>
      <c r="CG46" s="99">
        <f>VLOOKUP($D46,'факт '!$D$7:$AQ$94,24,0)</f>
        <v>0</v>
      </c>
      <c r="CH46" s="99">
        <f>VLOOKUP($D46,'факт '!$D$7:$AQ$94,25,0)</f>
        <v>0</v>
      </c>
      <c r="CI46" s="99">
        <f>VLOOKUP($D46,'факт '!$D$7:$AQ$94,26,0)</f>
        <v>0</v>
      </c>
      <c r="CJ46" s="99">
        <f t="shared" ref="CJ46:CJ48" si="1371">SUM(CF46+CH46)</f>
        <v>0</v>
      </c>
      <c r="CK46" s="99">
        <f t="shared" ref="CK46:CK48" si="1372">SUM(CG46+CI46)</f>
        <v>0</v>
      </c>
      <c r="CL46" s="100">
        <f t="shared" ref="CL46:CL48" si="1373">SUM(CF46-CD46)</f>
        <v>0</v>
      </c>
      <c r="CM46" s="100">
        <f t="shared" ref="CM46:CM48" si="1374">SUM(CG46-CE46)</f>
        <v>0</v>
      </c>
      <c r="CN46" s="99"/>
      <c r="CO46" s="99"/>
      <c r="CP46" s="99"/>
      <c r="CQ46" s="99"/>
      <c r="CR46" s="99">
        <f>VLOOKUP($D46,'факт '!$D$7:$AQ$94,27,0)</f>
        <v>0</v>
      </c>
      <c r="CS46" s="99">
        <f>VLOOKUP($D46,'факт '!$D$7:$AQ$94,28,0)</f>
        <v>0</v>
      </c>
      <c r="CT46" s="99">
        <f>VLOOKUP($D46,'факт '!$D$7:$AQ$94,29,0)</f>
        <v>0</v>
      </c>
      <c r="CU46" s="99">
        <f>VLOOKUP($D46,'факт '!$D$7:$AQ$94,30,0)</f>
        <v>0</v>
      </c>
      <c r="CV46" s="99">
        <f t="shared" ref="CV46:CV48" si="1375">SUM(CR46+CT46)</f>
        <v>0</v>
      </c>
      <c r="CW46" s="99">
        <f t="shared" ref="CW46:CW48" si="1376">SUM(CS46+CU46)</f>
        <v>0</v>
      </c>
      <c r="CX46" s="100">
        <f t="shared" ref="CX46:CX48" si="1377">SUM(CR46-CP46)</f>
        <v>0</v>
      </c>
      <c r="CY46" s="100">
        <f t="shared" ref="CY46:CY48" si="1378">SUM(CS46-CQ46)</f>
        <v>0</v>
      </c>
      <c r="CZ46" s="99"/>
      <c r="DA46" s="99"/>
      <c r="DB46" s="99"/>
      <c r="DC46" s="99"/>
      <c r="DD46" s="99">
        <f>VLOOKUP($D46,'факт '!$D$7:$AQ$94,31,0)</f>
        <v>0</v>
      </c>
      <c r="DE46" s="99">
        <f>VLOOKUP($D46,'факт '!$D$7:$AQ$94,32,0)</f>
        <v>0</v>
      </c>
      <c r="DF46" s="99"/>
      <c r="DG46" s="99"/>
      <c r="DH46" s="99">
        <f t="shared" ref="DH46:DH48" si="1379">SUM(DD46+DF46)</f>
        <v>0</v>
      </c>
      <c r="DI46" s="99">
        <f t="shared" ref="DI46:DI48" si="1380">SUM(DE46+DG46)</f>
        <v>0</v>
      </c>
      <c r="DJ46" s="100">
        <f t="shared" ref="DJ46:DJ48" si="1381">SUM(DD46-DB46)</f>
        <v>0</v>
      </c>
      <c r="DK46" s="100">
        <f t="shared" ref="DK46:DK48" si="1382">SUM(DE46-DC46)</f>
        <v>0</v>
      </c>
      <c r="DL46" s="99"/>
      <c r="DM46" s="99"/>
      <c r="DN46" s="99"/>
      <c r="DO46" s="99"/>
      <c r="DP46" s="99">
        <f>VLOOKUP($D46,'факт '!$D$7:$AQ$94,13,0)</f>
        <v>21</v>
      </c>
      <c r="DQ46" s="99">
        <f>VLOOKUP($D46,'факт '!$D$7:$AQ$94,14,0)</f>
        <v>2198757.75</v>
      </c>
      <c r="DR46" s="99"/>
      <c r="DS46" s="99"/>
      <c r="DT46" s="99">
        <f t="shared" ref="DT46:DT48" si="1383">SUM(DP46+DR46)</f>
        <v>21</v>
      </c>
      <c r="DU46" s="99">
        <f t="shared" ref="DU46:DU48" si="1384">SUM(DQ46+DS46)</f>
        <v>2198757.75</v>
      </c>
      <c r="DV46" s="100">
        <f t="shared" ref="DV46:DV48" si="1385">SUM(DP46-DN46)</f>
        <v>21</v>
      </c>
      <c r="DW46" s="100">
        <f t="shared" ref="DW46:DW48" si="1386">SUM(DQ46-DO46)</f>
        <v>2198757.75</v>
      </c>
      <c r="DX46" s="99"/>
      <c r="DY46" s="99"/>
      <c r="DZ46" s="99"/>
      <c r="EA46" s="99"/>
      <c r="EB46" s="99">
        <f>VLOOKUP($D46,'факт '!$D$7:$AQ$94,33,0)</f>
        <v>0</v>
      </c>
      <c r="EC46" s="99">
        <f>VLOOKUP($D46,'факт '!$D$7:$AQ$94,34,0)</f>
        <v>0</v>
      </c>
      <c r="ED46" s="99">
        <f>VLOOKUP($D46,'факт '!$D$7:$AQ$94,35,0)</f>
        <v>0</v>
      </c>
      <c r="EE46" s="99">
        <f>VLOOKUP($D46,'факт '!$D$7:$AQ$94,36,0)</f>
        <v>0</v>
      </c>
      <c r="EF46" s="99">
        <f t="shared" ref="EF46:EF48" si="1387">SUM(EB46+ED46)</f>
        <v>0</v>
      </c>
      <c r="EG46" s="99">
        <f t="shared" ref="EG46:EG48" si="1388">SUM(EC46+EE46)</f>
        <v>0</v>
      </c>
      <c r="EH46" s="100">
        <f t="shared" ref="EH46:EH48" si="1389">SUM(EB46-DZ46)</f>
        <v>0</v>
      </c>
      <c r="EI46" s="100">
        <f t="shared" ref="EI46:EI48" si="1390">SUM(EC46-EA46)</f>
        <v>0</v>
      </c>
      <c r="EJ46" s="99"/>
      <c r="EK46" s="99"/>
      <c r="EL46" s="99"/>
      <c r="EM46" s="99"/>
      <c r="EN46" s="99">
        <f>VLOOKUP($D46,'факт '!$D$7:$AQ$94,37,0)</f>
        <v>0</v>
      </c>
      <c r="EO46" s="99">
        <f>VLOOKUP($D46,'факт '!$D$7:$AQ$94,38,0)</f>
        <v>0</v>
      </c>
      <c r="EP46" s="99">
        <f>VLOOKUP($D46,'факт '!$D$7:$AQ$94,39,0)</f>
        <v>0</v>
      </c>
      <c r="EQ46" s="99">
        <f>VLOOKUP($D46,'факт '!$D$7:$AQ$94,40,0)</f>
        <v>0</v>
      </c>
      <c r="ER46" s="99">
        <f t="shared" ref="ER46:ER48" si="1391">SUM(EN46+EP46)</f>
        <v>0</v>
      </c>
      <c r="ES46" s="99">
        <f t="shared" ref="ES46:ES48" si="1392">SUM(EO46+EQ46)</f>
        <v>0</v>
      </c>
      <c r="ET46" s="100">
        <f t="shared" ref="ET46:ET48" si="1393">SUM(EN46-EL46)</f>
        <v>0</v>
      </c>
      <c r="EU46" s="100">
        <f t="shared" ref="EU46:EU48" si="1394">SUM(EO46-EM46)</f>
        <v>0</v>
      </c>
      <c r="EV46" s="99"/>
      <c r="EW46" s="99"/>
      <c r="EX46" s="99"/>
      <c r="EY46" s="99"/>
      <c r="EZ46" s="99"/>
      <c r="FA46" s="99"/>
      <c r="FB46" s="99"/>
      <c r="FC46" s="99"/>
      <c r="FD46" s="99">
        <f t="shared" ref="FD46:FD49" si="1395">SUM(EZ46+FB46)</f>
        <v>0</v>
      </c>
      <c r="FE46" s="99">
        <f t="shared" ref="FE46:FE49" si="1396">SUM(FA46+FC46)</f>
        <v>0</v>
      </c>
      <c r="FF46" s="100">
        <f t="shared" si="1262"/>
        <v>0</v>
      </c>
      <c r="FG46" s="100">
        <f t="shared" si="1263"/>
        <v>0</v>
      </c>
      <c r="FH46" s="99"/>
      <c r="FI46" s="99"/>
      <c r="FJ46" s="99"/>
      <c r="FK46" s="99"/>
      <c r="FL46" s="99"/>
      <c r="FM46" s="99"/>
      <c r="FN46" s="99"/>
      <c r="FO46" s="99"/>
      <c r="FP46" s="99">
        <f t="shared" ref="FP46:FP49" si="1397">SUM(FL46+FN46)</f>
        <v>0</v>
      </c>
      <c r="FQ46" s="99">
        <f t="shared" ref="FQ46:FQ49" si="1398">SUM(FM46+FO46)</f>
        <v>0</v>
      </c>
      <c r="FR46" s="100">
        <f t="shared" si="1264"/>
        <v>0</v>
      </c>
      <c r="FS46" s="100">
        <f t="shared" si="1265"/>
        <v>0</v>
      </c>
      <c r="FT46" s="99"/>
      <c r="FU46" s="99"/>
      <c r="FV46" s="99"/>
      <c r="FW46" s="99"/>
      <c r="FX46" s="99"/>
      <c r="FY46" s="99"/>
      <c r="FZ46" s="99"/>
      <c r="GA46" s="99"/>
      <c r="GB46" s="99">
        <f t="shared" ref="GB46:GB49" si="1399">SUM(FX46+FZ46)</f>
        <v>0</v>
      </c>
      <c r="GC46" s="99">
        <f t="shared" ref="GC46:GC49" si="1400">SUM(FY46+GA46)</f>
        <v>0</v>
      </c>
      <c r="GD46" s="100">
        <f t="shared" si="1266"/>
        <v>0</v>
      </c>
      <c r="GE46" s="100">
        <f t="shared" si="1267"/>
        <v>0</v>
      </c>
      <c r="GF46" s="99">
        <f t="shared" ref="GF46:GF49" si="1401">SUM(H46,T46,AF46,AR46,BD46,BP46,CB46,CN46,CZ46,DL46,DX46,EJ46,EV46)</f>
        <v>0</v>
      </c>
      <c r="GG46" s="99">
        <f t="shared" ref="GG46:GG49" si="1402">SUM(I46,U46,AG46,AS46,BE46,BQ46,CC46,CO46,DA46,DM46,DY46,EK46,EW46)</f>
        <v>0</v>
      </c>
      <c r="GH46" s="99">
        <f t="shared" ref="GH46:GH49" si="1403">SUM(J46,V46,AH46,AT46,BF46,BR46,CD46,CP46,DB46,DN46,DZ46,EL46,EX46)</f>
        <v>0</v>
      </c>
      <c r="GI46" s="99">
        <f t="shared" ref="GI46:GI49" si="1404">SUM(K46,W46,AI46,AU46,BG46,BS46,CE46,CQ46,DC46,DO46,EA46,EM46,EY46)</f>
        <v>0</v>
      </c>
      <c r="GJ46" s="99">
        <f t="shared" ref="GJ46:GJ48" si="1405">SUM(L46,X46,AJ46,AV46,BH46,BT46,CF46,CR46,DD46,DP46,EB46,EN46,EZ46)</f>
        <v>21</v>
      </c>
      <c r="GK46" s="99">
        <f t="shared" ref="GK46:GK48" si="1406">SUM(M46,Y46,AK46,AW46,BI46,BU46,CG46,CS46,DE46,DQ46,EC46,EO46,FA46)</f>
        <v>2198757.75</v>
      </c>
      <c r="GL46" s="99">
        <f t="shared" ref="GL46:GL48" si="1407">SUM(N46,Z46,AL46,AX46,BJ46,BV46,CH46,CT46,DF46,DR46,ED46,EP46,FB46)</f>
        <v>0</v>
      </c>
      <c r="GM46" s="99">
        <f t="shared" ref="GM46:GM48" si="1408">SUM(O46,AA46,AM46,AY46,BK46,BW46,CI46,CU46,DG46,DS46,EE46,EQ46,FC46)</f>
        <v>0</v>
      </c>
      <c r="GN46" s="99">
        <f t="shared" ref="GN46:GN48" si="1409">SUM(P46,AB46,AN46,AZ46,BL46,BX46,CJ46,CV46,DH46,DT46,EF46,ER46,FD46)</f>
        <v>21</v>
      </c>
      <c r="GO46" s="99">
        <f t="shared" ref="GO46:GO48" si="1410">SUM(Q46,AC46,AO46,BA46,BM46,BY46,CK46,CW46,DI46,DU46,EG46,ES46,FE46)</f>
        <v>2198757.75</v>
      </c>
      <c r="GP46" s="99"/>
      <c r="GQ46" s="99"/>
      <c r="GR46" s="143"/>
      <c r="GS46" s="78"/>
      <c r="GT46" s="166">
        <v>104702.7528</v>
      </c>
      <c r="GU46" s="166">
        <f t="shared" si="183"/>
        <v>104702.75</v>
      </c>
      <c r="GV46" s="90">
        <f t="shared" si="1220"/>
        <v>2.8000000020256266E-3</v>
      </c>
    </row>
    <row r="47" spans="1:204" ht="35.25" customHeight="1" x14ac:dyDescent="0.2">
      <c r="A47" s="23">
        <v>1</v>
      </c>
      <c r="B47" s="78" t="s">
        <v>143</v>
      </c>
      <c r="C47" s="79" t="s">
        <v>144</v>
      </c>
      <c r="D47" s="86">
        <v>52</v>
      </c>
      <c r="E47" s="86" t="s">
        <v>146</v>
      </c>
      <c r="F47" s="86">
        <v>9</v>
      </c>
      <c r="G47" s="98">
        <v>104702.7528</v>
      </c>
      <c r="H47" s="99"/>
      <c r="I47" s="99"/>
      <c r="J47" s="99"/>
      <c r="K47" s="99"/>
      <c r="L47" s="99">
        <f>VLOOKUP($D47,'факт '!$D$7:$AQ$94,3,0)</f>
        <v>0</v>
      </c>
      <c r="M47" s="99">
        <f>VLOOKUP($D47,'факт '!$D$7:$AQ$94,4,0)</f>
        <v>0</v>
      </c>
      <c r="N47" s="99"/>
      <c r="O47" s="99"/>
      <c r="P47" s="99">
        <f t="shared" si="1347"/>
        <v>0</v>
      </c>
      <c r="Q47" s="99">
        <f t="shared" si="1348"/>
        <v>0</v>
      </c>
      <c r="R47" s="100">
        <f t="shared" si="1349"/>
        <v>0</v>
      </c>
      <c r="S47" s="100">
        <f t="shared" si="1350"/>
        <v>0</v>
      </c>
      <c r="T47" s="99"/>
      <c r="U47" s="99"/>
      <c r="V47" s="99"/>
      <c r="W47" s="99"/>
      <c r="X47" s="99">
        <f>VLOOKUP($D47,'факт '!$D$7:$AQ$94,7,0)</f>
        <v>0</v>
      </c>
      <c r="Y47" s="99">
        <f>VLOOKUP($D47,'факт '!$D$7:$AQ$94,8,0)</f>
        <v>0</v>
      </c>
      <c r="Z47" s="99">
        <f>VLOOKUP($D47,'факт '!$D$7:$AQ$94,9,0)</f>
        <v>0</v>
      </c>
      <c r="AA47" s="99">
        <f>VLOOKUP($D47,'факт '!$D$7:$AQ$94,10,0)</f>
        <v>0</v>
      </c>
      <c r="AB47" s="99">
        <f t="shared" si="1351"/>
        <v>0</v>
      </c>
      <c r="AC47" s="99">
        <f t="shared" si="1352"/>
        <v>0</v>
      </c>
      <c r="AD47" s="100">
        <f t="shared" si="1353"/>
        <v>0</v>
      </c>
      <c r="AE47" s="100">
        <f t="shared" si="1354"/>
        <v>0</v>
      </c>
      <c r="AF47" s="99"/>
      <c r="AG47" s="99"/>
      <c r="AH47" s="99"/>
      <c r="AI47" s="99"/>
      <c r="AJ47" s="99">
        <f>VLOOKUP($D47,'факт '!$D$7:$AQ$94,5,0)</f>
        <v>0</v>
      </c>
      <c r="AK47" s="99">
        <f>VLOOKUP($D47,'факт '!$D$7:$AQ$94,6,0)</f>
        <v>0</v>
      </c>
      <c r="AL47" s="99"/>
      <c r="AM47" s="99"/>
      <c r="AN47" s="99">
        <f t="shared" si="1355"/>
        <v>0</v>
      </c>
      <c r="AO47" s="99">
        <f t="shared" si="1356"/>
        <v>0</v>
      </c>
      <c r="AP47" s="100">
        <f t="shared" si="1357"/>
        <v>0</v>
      </c>
      <c r="AQ47" s="100">
        <f t="shared" si="1358"/>
        <v>0</v>
      </c>
      <c r="AR47" s="99"/>
      <c r="AS47" s="99"/>
      <c r="AT47" s="99"/>
      <c r="AU47" s="99"/>
      <c r="AV47" s="99">
        <f>VLOOKUP($D47,'факт '!$D$7:$AQ$94,11,0)</f>
        <v>0</v>
      </c>
      <c r="AW47" s="99">
        <f>VLOOKUP($D47,'факт '!$D$7:$AQ$94,12,0)</f>
        <v>0</v>
      </c>
      <c r="AX47" s="99"/>
      <c r="AY47" s="99"/>
      <c r="AZ47" s="99">
        <f t="shared" si="1359"/>
        <v>0</v>
      </c>
      <c r="BA47" s="99">
        <f t="shared" si="1360"/>
        <v>0</v>
      </c>
      <c r="BB47" s="100">
        <f t="shared" si="1361"/>
        <v>0</v>
      </c>
      <c r="BC47" s="100">
        <f t="shared" si="1362"/>
        <v>0</v>
      </c>
      <c r="BD47" s="99"/>
      <c r="BE47" s="99"/>
      <c r="BF47" s="99"/>
      <c r="BG47" s="99"/>
      <c r="BH47" s="99">
        <f>VLOOKUP($D47,'факт '!$D$7:$AQ$94,15,0)</f>
        <v>0</v>
      </c>
      <c r="BI47" s="99">
        <f>VLOOKUP($D47,'факт '!$D$7:$AQ$94,16,0)</f>
        <v>0</v>
      </c>
      <c r="BJ47" s="99">
        <f>VLOOKUP($D47,'факт '!$D$7:$AQ$94,17,0)</f>
        <v>0</v>
      </c>
      <c r="BK47" s="99">
        <f>VLOOKUP($D47,'факт '!$D$7:$AQ$94,18,0)</f>
        <v>0</v>
      </c>
      <c r="BL47" s="99">
        <f t="shared" si="1363"/>
        <v>0</v>
      </c>
      <c r="BM47" s="99">
        <f t="shared" si="1364"/>
        <v>0</v>
      </c>
      <c r="BN47" s="100">
        <f t="shared" si="1365"/>
        <v>0</v>
      </c>
      <c r="BO47" s="100">
        <f t="shared" si="1366"/>
        <v>0</v>
      </c>
      <c r="BP47" s="99"/>
      <c r="BQ47" s="99"/>
      <c r="BR47" s="99"/>
      <c r="BS47" s="99"/>
      <c r="BT47" s="99">
        <f>VLOOKUP($D47,'факт '!$D$7:$AQ$94,19,0)</f>
        <v>0</v>
      </c>
      <c r="BU47" s="99">
        <f>VLOOKUP($D47,'факт '!$D$7:$AQ$94,20,0)</f>
        <v>0</v>
      </c>
      <c r="BV47" s="99">
        <f>VLOOKUP($D47,'факт '!$D$7:$AQ$94,21,0)</f>
        <v>0</v>
      </c>
      <c r="BW47" s="99">
        <f>VLOOKUP($D47,'факт '!$D$7:$AQ$94,22,0)</f>
        <v>0</v>
      </c>
      <c r="BX47" s="99">
        <f t="shared" si="1367"/>
        <v>0</v>
      </c>
      <c r="BY47" s="99">
        <f t="shared" si="1368"/>
        <v>0</v>
      </c>
      <c r="BZ47" s="100">
        <f t="shared" si="1369"/>
        <v>0</v>
      </c>
      <c r="CA47" s="100">
        <f t="shared" si="1370"/>
        <v>0</v>
      </c>
      <c r="CB47" s="99"/>
      <c r="CC47" s="99"/>
      <c r="CD47" s="99"/>
      <c r="CE47" s="99"/>
      <c r="CF47" s="99">
        <f>VLOOKUP($D47,'факт '!$D$7:$AQ$94,23,0)</f>
        <v>0</v>
      </c>
      <c r="CG47" s="99">
        <f>VLOOKUP($D47,'факт '!$D$7:$AQ$94,24,0)</f>
        <v>0</v>
      </c>
      <c r="CH47" s="99">
        <f>VLOOKUP($D47,'факт '!$D$7:$AQ$94,25,0)</f>
        <v>0</v>
      </c>
      <c r="CI47" s="99">
        <f>VLOOKUP($D47,'факт '!$D$7:$AQ$94,26,0)</f>
        <v>0</v>
      </c>
      <c r="CJ47" s="99">
        <f t="shared" si="1371"/>
        <v>0</v>
      </c>
      <c r="CK47" s="99">
        <f t="shared" si="1372"/>
        <v>0</v>
      </c>
      <c r="CL47" s="100">
        <f t="shared" si="1373"/>
        <v>0</v>
      </c>
      <c r="CM47" s="100">
        <f t="shared" si="1374"/>
        <v>0</v>
      </c>
      <c r="CN47" s="99"/>
      <c r="CO47" s="99"/>
      <c r="CP47" s="99"/>
      <c r="CQ47" s="99"/>
      <c r="CR47" s="99">
        <f>VLOOKUP($D47,'факт '!$D$7:$AQ$94,27,0)</f>
        <v>0</v>
      </c>
      <c r="CS47" s="99">
        <f>VLOOKUP($D47,'факт '!$D$7:$AQ$94,28,0)</f>
        <v>0</v>
      </c>
      <c r="CT47" s="99">
        <f>VLOOKUP($D47,'факт '!$D$7:$AQ$94,29,0)</f>
        <v>0</v>
      </c>
      <c r="CU47" s="99">
        <f>VLOOKUP($D47,'факт '!$D$7:$AQ$94,30,0)</f>
        <v>0</v>
      </c>
      <c r="CV47" s="99">
        <f t="shared" si="1375"/>
        <v>0</v>
      </c>
      <c r="CW47" s="99">
        <f t="shared" si="1376"/>
        <v>0</v>
      </c>
      <c r="CX47" s="100">
        <f t="shared" si="1377"/>
        <v>0</v>
      </c>
      <c r="CY47" s="100">
        <f t="shared" si="1378"/>
        <v>0</v>
      </c>
      <c r="CZ47" s="99"/>
      <c r="DA47" s="99"/>
      <c r="DB47" s="99"/>
      <c r="DC47" s="99"/>
      <c r="DD47" s="99">
        <f>VLOOKUP($D47,'факт '!$D$7:$AQ$94,31,0)</f>
        <v>0</v>
      </c>
      <c r="DE47" s="99">
        <f>VLOOKUP($D47,'факт '!$D$7:$AQ$94,32,0)</f>
        <v>0</v>
      </c>
      <c r="DF47" s="99"/>
      <c r="DG47" s="99"/>
      <c r="DH47" s="99">
        <f t="shared" si="1379"/>
        <v>0</v>
      </c>
      <c r="DI47" s="99">
        <f t="shared" si="1380"/>
        <v>0</v>
      </c>
      <c r="DJ47" s="100">
        <f t="shared" si="1381"/>
        <v>0</v>
      </c>
      <c r="DK47" s="100">
        <f t="shared" si="1382"/>
        <v>0</v>
      </c>
      <c r="DL47" s="99"/>
      <c r="DM47" s="99"/>
      <c r="DN47" s="99"/>
      <c r="DO47" s="99"/>
      <c r="DP47" s="99">
        <f>VLOOKUP($D47,'факт '!$D$7:$AQ$94,13,0)</f>
        <v>1</v>
      </c>
      <c r="DQ47" s="99">
        <f>VLOOKUP($D47,'факт '!$D$7:$AQ$94,14,0)</f>
        <v>104702.75</v>
      </c>
      <c r="DR47" s="99"/>
      <c r="DS47" s="99"/>
      <c r="DT47" s="99">
        <f t="shared" si="1383"/>
        <v>1</v>
      </c>
      <c r="DU47" s="99">
        <f t="shared" si="1384"/>
        <v>104702.75</v>
      </c>
      <c r="DV47" s="100">
        <f t="shared" si="1385"/>
        <v>1</v>
      </c>
      <c r="DW47" s="100">
        <f t="shared" si="1386"/>
        <v>104702.75</v>
      </c>
      <c r="DX47" s="99"/>
      <c r="DY47" s="99"/>
      <c r="DZ47" s="99"/>
      <c r="EA47" s="99"/>
      <c r="EB47" s="99">
        <f>VLOOKUP($D47,'факт '!$D$7:$AQ$94,33,0)</f>
        <v>0</v>
      </c>
      <c r="EC47" s="99">
        <f>VLOOKUP($D47,'факт '!$D$7:$AQ$94,34,0)</f>
        <v>0</v>
      </c>
      <c r="ED47" s="99">
        <f>VLOOKUP($D47,'факт '!$D$7:$AQ$94,35,0)</f>
        <v>0</v>
      </c>
      <c r="EE47" s="99">
        <f>VLOOKUP($D47,'факт '!$D$7:$AQ$94,36,0)</f>
        <v>0</v>
      </c>
      <c r="EF47" s="99">
        <f t="shared" si="1387"/>
        <v>0</v>
      </c>
      <c r="EG47" s="99">
        <f t="shared" si="1388"/>
        <v>0</v>
      </c>
      <c r="EH47" s="100">
        <f t="shared" si="1389"/>
        <v>0</v>
      </c>
      <c r="EI47" s="100">
        <f t="shared" si="1390"/>
        <v>0</v>
      </c>
      <c r="EJ47" s="99"/>
      <c r="EK47" s="99"/>
      <c r="EL47" s="99"/>
      <c r="EM47" s="99"/>
      <c r="EN47" s="99">
        <f>VLOOKUP($D47,'факт '!$D$7:$AQ$94,37,0)</f>
        <v>0</v>
      </c>
      <c r="EO47" s="99">
        <f>VLOOKUP($D47,'факт '!$D$7:$AQ$94,38,0)</f>
        <v>0</v>
      </c>
      <c r="EP47" s="99">
        <f>VLOOKUP($D47,'факт '!$D$7:$AQ$94,39,0)</f>
        <v>0</v>
      </c>
      <c r="EQ47" s="99">
        <f>VLOOKUP($D47,'факт '!$D$7:$AQ$94,40,0)</f>
        <v>0</v>
      </c>
      <c r="ER47" s="99">
        <f t="shared" si="1391"/>
        <v>0</v>
      </c>
      <c r="ES47" s="99">
        <f t="shared" si="1392"/>
        <v>0</v>
      </c>
      <c r="ET47" s="100">
        <f t="shared" si="1393"/>
        <v>0</v>
      </c>
      <c r="EU47" s="100">
        <f t="shared" si="1394"/>
        <v>0</v>
      </c>
      <c r="EV47" s="99"/>
      <c r="EW47" s="99"/>
      <c r="EX47" s="99"/>
      <c r="EY47" s="99"/>
      <c r="EZ47" s="99"/>
      <c r="FA47" s="99"/>
      <c r="FB47" s="99"/>
      <c r="FC47" s="99"/>
      <c r="FD47" s="99">
        <f t="shared" si="1395"/>
        <v>0</v>
      </c>
      <c r="FE47" s="99">
        <f t="shared" si="1396"/>
        <v>0</v>
      </c>
      <c r="FF47" s="100">
        <f t="shared" si="1262"/>
        <v>0</v>
      </c>
      <c r="FG47" s="100">
        <f t="shared" si="1263"/>
        <v>0</v>
      </c>
      <c r="FH47" s="99"/>
      <c r="FI47" s="99"/>
      <c r="FJ47" s="99"/>
      <c r="FK47" s="99"/>
      <c r="FL47" s="99"/>
      <c r="FM47" s="99"/>
      <c r="FN47" s="99"/>
      <c r="FO47" s="99"/>
      <c r="FP47" s="99">
        <f t="shared" si="1397"/>
        <v>0</v>
      </c>
      <c r="FQ47" s="99">
        <f t="shared" si="1398"/>
        <v>0</v>
      </c>
      <c r="FR47" s="100">
        <f t="shared" si="1264"/>
        <v>0</v>
      </c>
      <c r="FS47" s="100">
        <f t="shared" si="1265"/>
        <v>0</v>
      </c>
      <c r="FT47" s="99"/>
      <c r="FU47" s="99"/>
      <c r="FV47" s="99"/>
      <c r="FW47" s="99"/>
      <c r="FX47" s="99"/>
      <c r="FY47" s="99"/>
      <c r="FZ47" s="99"/>
      <c r="GA47" s="99"/>
      <c r="GB47" s="99">
        <f t="shared" si="1399"/>
        <v>0</v>
      </c>
      <c r="GC47" s="99">
        <f t="shared" si="1400"/>
        <v>0</v>
      </c>
      <c r="GD47" s="100">
        <f t="shared" si="1266"/>
        <v>0</v>
      </c>
      <c r="GE47" s="100">
        <f t="shared" si="1267"/>
        <v>0</v>
      </c>
      <c r="GF47" s="99">
        <f t="shared" si="1401"/>
        <v>0</v>
      </c>
      <c r="GG47" s="99">
        <f t="shared" si="1402"/>
        <v>0</v>
      </c>
      <c r="GH47" s="99">
        <f t="shared" si="1403"/>
        <v>0</v>
      </c>
      <c r="GI47" s="99">
        <f t="shared" si="1404"/>
        <v>0</v>
      </c>
      <c r="GJ47" s="99">
        <f t="shared" si="1405"/>
        <v>1</v>
      </c>
      <c r="GK47" s="99">
        <f t="shared" si="1406"/>
        <v>104702.75</v>
      </c>
      <c r="GL47" s="99">
        <f t="shared" si="1407"/>
        <v>0</v>
      </c>
      <c r="GM47" s="99">
        <f t="shared" si="1408"/>
        <v>0</v>
      </c>
      <c r="GN47" s="99">
        <f t="shared" si="1409"/>
        <v>1</v>
      </c>
      <c r="GO47" s="99">
        <f t="shared" si="1410"/>
        <v>104702.75</v>
      </c>
      <c r="GP47" s="99"/>
      <c r="GQ47" s="99"/>
      <c r="GR47" s="143"/>
      <c r="GS47" s="78"/>
      <c r="GT47" s="166">
        <v>104702.7528</v>
      </c>
      <c r="GU47" s="166">
        <f t="shared" si="183"/>
        <v>104702.75</v>
      </c>
      <c r="GV47" s="90">
        <f t="shared" si="1220"/>
        <v>2.8000000020256266E-3</v>
      </c>
    </row>
    <row r="48" spans="1:204" ht="35.25" customHeight="1" x14ac:dyDescent="0.2">
      <c r="A48" s="23">
        <v>1</v>
      </c>
      <c r="B48" s="198" t="s">
        <v>334</v>
      </c>
      <c r="C48" s="199" t="s">
        <v>335</v>
      </c>
      <c r="D48" s="197">
        <v>56</v>
      </c>
      <c r="E48" s="197" t="s">
        <v>336</v>
      </c>
      <c r="F48" s="86">
        <v>9</v>
      </c>
      <c r="G48" s="98">
        <v>104702.7528</v>
      </c>
      <c r="H48" s="99"/>
      <c r="I48" s="99"/>
      <c r="J48" s="99"/>
      <c r="K48" s="99"/>
      <c r="L48" s="99">
        <f>VLOOKUP($D48,'факт '!$D$7:$AQ$94,3,0)</f>
        <v>0</v>
      </c>
      <c r="M48" s="99">
        <f>VLOOKUP($D48,'факт '!$D$7:$AQ$94,4,0)</f>
        <v>0</v>
      </c>
      <c r="N48" s="99"/>
      <c r="O48" s="99"/>
      <c r="P48" s="99">
        <f t="shared" si="1347"/>
        <v>0</v>
      </c>
      <c r="Q48" s="99">
        <f t="shared" si="1348"/>
        <v>0</v>
      </c>
      <c r="R48" s="100">
        <f t="shared" si="1349"/>
        <v>0</v>
      </c>
      <c r="S48" s="100">
        <f t="shared" si="1350"/>
        <v>0</v>
      </c>
      <c r="T48" s="99"/>
      <c r="U48" s="99"/>
      <c r="V48" s="99"/>
      <c r="W48" s="99"/>
      <c r="X48" s="99">
        <f>VLOOKUP($D48,'факт '!$D$7:$AQ$94,7,0)</f>
        <v>0</v>
      </c>
      <c r="Y48" s="99">
        <f>VLOOKUP($D48,'факт '!$D$7:$AQ$94,8,0)</f>
        <v>0</v>
      </c>
      <c r="Z48" s="99">
        <f>VLOOKUP($D48,'факт '!$D$7:$AQ$94,9,0)</f>
        <v>0</v>
      </c>
      <c r="AA48" s="99">
        <f>VLOOKUP($D48,'факт '!$D$7:$AQ$94,10,0)</f>
        <v>0</v>
      </c>
      <c r="AB48" s="99">
        <f t="shared" si="1351"/>
        <v>0</v>
      </c>
      <c r="AC48" s="99">
        <f t="shared" si="1352"/>
        <v>0</v>
      </c>
      <c r="AD48" s="100">
        <f t="shared" si="1353"/>
        <v>0</v>
      </c>
      <c r="AE48" s="100">
        <f t="shared" si="1354"/>
        <v>0</v>
      </c>
      <c r="AF48" s="99"/>
      <c r="AG48" s="99"/>
      <c r="AH48" s="99"/>
      <c r="AI48" s="99"/>
      <c r="AJ48" s="99">
        <f>VLOOKUP($D48,'факт '!$D$7:$AQ$94,5,0)</f>
        <v>0</v>
      </c>
      <c r="AK48" s="99">
        <f>VLOOKUP($D48,'факт '!$D$7:$AQ$94,6,0)</f>
        <v>0</v>
      </c>
      <c r="AL48" s="99"/>
      <c r="AM48" s="99"/>
      <c r="AN48" s="99">
        <f t="shared" si="1355"/>
        <v>0</v>
      </c>
      <c r="AO48" s="99">
        <f t="shared" si="1356"/>
        <v>0</v>
      </c>
      <c r="AP48" s="100">
        <f t="shared" si="1357"/>
        <v>0</v>
      </c>
      <c r="AQ48" s="100">
        <f t="shared" si="1358"/>
        <v>0</v>
      </c>
      <c r="AR48" s="99"/>
      <c r="AS48" s="99"/>
      <c r="AT48" s="99"/>
      <c r="AU48" s="99"/>
      <c r="AV48" s="99">
        <f>VLOOKUP($D48,'факт '!$D$7:$AQ$94,11,0)</f>
        <v>0</v>
      </c>
      <c r="AW48" s="99">
        <f>VLOOKUP($D48,'факт '!$D$7:$AQ$94,12,0)</f>
        <v>0</v>
      </c>
      <c r="AX48" s="99"/>
      <c r="AY48" s="99"/>
      <c r="AZ48" s="99">
        <f t="shared" si="1359"/>
        <v>0</v>
      </c>
      <c r="BA48" s="99">
        <f t="shared" si="1360"/>
        <v>0</v>
      </c>
      <c r="BB48" s="100">
        <f t="shared" si="1361"/>
        <v>0</v>
      </c>
      <c r="BC48" s="100">
        <f t="shared" si="1362"/>
        <v>0</v>
      </c>
      <c r="BD48" s="99"/>
      <c r="BE48" s="99"/>
      <c r="BF48" s="99"/>
      <c r="BG48" s="99"/>
      <c r="BH48" s="99">
        <f>VLOOKUP($D48,'факт '!$D$7:$AQ$94,15,0)</f>
        <v>0</v>
      </c>
      <c r="BI48" s="99">
        <f>VLOOKUP($D48,'факт '!$D$7:$AQ$94,16,0)</f>
        <v>0</v>
      </c>
      <c r="BJ48" s="99">
        <f>VLOOKUP($D48,'факт '!$D$7:$AQ$94,17,0)</f>
        <v>0</v>
      </c>
      <c r="BK48" s="99">
        <f>VLOOKUP($D48,'факт '!$D$7:$AQ$94,18,0)</f>
        <v>0</v>
      </c>
      <c r="BL48" s="99">
        <f t="shared" si="1363"/>
        <v>0</v>
      </c>
      <c r="BM48" s="99">
        <f t="shared" si="1364"/>
        <v>0</v>
      </c>
      <c r="BN48" s="100">
        <f t="shared" si="1365"/>
        <v>0</v>
      </c>
      <c r="BO48" s="100">
        <f t="shared" si="1366"/>
        <v>0</v>
      </c>
      <c r="BP48" s="99"/>
      <c r="BQ48" s="99"/>
      <c r="BR48" s="99"/>
      <c r="BS48" s="99"/>
      <c r="BT48" s="99">
        <f>VLOOKUP($D48,'факт '!$D$7:$AQ$94,19,0)</f>
        <v>0</v>
      </c>
      <c r="BU48" s="99">
        <f>VLOOKUP($D48,'факт '!$D$7:$AQ$94,20,0)</f>
        <v>0</v>
      </c>
      <c r="BV48" s="99">
        <f>VLOOKUP($D48,'факт '!$D$7:$AQ$94,21,0)</f>
        <v>0</v>
      </c>
      <c r="BW48" s="99">
        <f>VLOOKUP($D48,'факт '!$D$7:$AQ$94,22,0)</f>
        <v>0</v>
      </c>
      <c r="BX48" s="99">
        <f t="shared" si="1367"/>
        <v>0</v>
      </c>
      <c r="BY48" s="99">
        <f t="shared" si="1368"/>
        <v>0</v>
      </c>
      <c r="BZ48" s="100">
        <f t="shared" si="1369"/>
        <v>0</v>
      </c>
      <c r="CA48" s="100">
        <f t="shared" si="1370"/>
        <v>0</v>
      </c>
      <c r="CB48" s="99"/>
      <c r="CC48" s="99"/>
      <c r="CD48" s="99"/>
      <c r="CE48" s="99"/>
      <c r="CF48" s="99">
        <f>VLOOKUP($D48,'факт '!$D$7:$AQ$94,23,0)</f>
        <v>0</v>
      </c>
      <c r="CG48" s="99">
        <f>VLOOKUP($D48,'факт '!$D$7:$AQ$94,24,0)</f>
        <v>0</v>
      </c>
      <c r="CH48" s="99">
        <f>VLOOKUP($D48,'факт '!$D$7:$AQ$94,25,0)</f>
        <v>0</v>
      </c>
      <c r="CI48" s="99">
        <f>VLOOKUP($D48,'факт '!$D$7:$AQ$94,26,0)</f>
        <v>0</v>
      </c>
      <c r="CJ48" s="99">
        <f t="shared" si="1371"/>
        <v>0</v>
      </c>
      <c r="CK48" s="99">
        <f t="shared" si="1372"/>
        <v>0</v>
      </c>
      <c r="CL48" s="100">
        <f t="shared" si="1373"/>
        <v>0</v>
      </c>
      <c r="CM48" s="100">
        <f t="shared" si="1374"/>
        <v>0</v>
      </c>
      <c r="CN48" s="99"/>
      <c r="CO48" s="99"/>
      <c r="CP48" s="99"/>
      <c r="CQ48" s="99"/>
      <c r="CR48" s="99">
        <f>VLOOKUP($D48,'факт '!$D$7:$AQ$94,27,0)</f>
        <v>0</v>
      </c>
      <c r="CS48" s="99">
        <f>VLOOKUP($D48,'факт '!$D$7:$AQ$94,28,0)</f>
        <v>0</v>
      </c>
      <c r="CT48" s="99">
        <f>VLOOKUP($D48,'факт '!$D$7:$AQ$94,29,0)</f>
        <v>0</v>
      </c>
      <c r="CU48" s="99">
        <f>VLOOKUP($D48,'факт '!$D$7:$AQ$94,30,0)</f>
        <v>0</v>
      </c>
      <c r="CV48" s="99">
        <f t="shared" si="1375"/>
        <v>0</v>
      </c>
      <c r="CW48" s="99">
        <f t="shared" si="1376"/>
        <v>0</v>
      </c>
      <c r="CX48" s="100">
        <f t="shared" si="1377"/>
        <v>0</v>
      </c>
      <c r="CY48" s="100">
        <f t="shared" si="1378"/>
        <v>0</v>
      </c>
      <c r="CZ48" s="99"/>
      <c r="DA48" s="99"/>
      <c r="DB48" s="99"/>
      <c r="DC48" s="99"/>
      <c r="DD48" s="99">
        <f>VLOOKUP($D48,'факт '!$D$7:$AQ$94,31,0)</f>
        <v>0</v>
      </c>
      <c r="DE48" s="99">
        <f>VLOOKUP($D48,'факт '!$D$7:$AQ$94,32,0)</f>
        <v>0</v>
      </c>
      <c r="DF48" s="99"/>
      <c r="DG48" s="99"/>
      <c r="DH48" s="99">
        <f t="shared" si="1379"/>
        <v>0</v>
      </c>
      <c r="DI48" s="99">
        <f t="shared" si="1380"/>
        <v>0</v>
      </c>
      <c r="DJ48" s="100">
        <f t="shared" si="1381"/>
        <v>0</v>
      </c>
      <c r="DK48" s="100">
        <f t="shared" si="1382"/>
        <v>0</v>
      </c>
      <c r="DL48" s="99"/>
      <c r="DM48" s="99"/>
      <c r="DN48" s="99"/>
      <c r="DO48" s="99"/>
      <c r="DP48" s="99">
        <f>VLOOKUP($D48,'факт '!$D$7:$AQ$94,13,0)</f>
        <v>1</v>
      </c>
      <c r="DQ48" s="99">
        <f>VLOOKUP($D48,'факт '!$D$7:$AQ$94,14,0)</f>
        <v>104702.75</v>
      </c>
      <c r="DR48" s="99"/>
      <c r="DS48" s="99"/>
      <c r="DT48" s="99">
        <f t="shared" si="1383"/>
        <v>1</v>
      </c>
      <c r="DU48" s="99">
        <f t="shared" si="1384"/>
        <v>104702.75</v>
      </c>
      <c r="DV48" s="100">
        <f t="shared" si="1385"/>
        <v>1</v>
      </c>
      <c r="DW48" s="100">
        <f t="shared" si="1386"/>
        <v>104702.75</v>
      </c>
      <c r="DX48" s="99"/>
      <c r="DY48" s="99"/>
      <c r="DZ48" s="99"/>
      <c r="EA48" s="99"/>
      <c r="EB48" s="99">
        <f>VLOOKUP($D48,'факт '!$D$7:$AQ$94,33,0)</f>
        <v>0</v>
      </c>
      <c r="EC48" s="99">
        <f>VLOOKUP($D48,'факт '!$D$7:$AQ$94,34,0)</f>
        <v>0</v>
      </c>
      <c r="ED48" s="99">
        <f>VLOOKUP($D48,'факт '!$D$7:$AQ$94,35,0)</f>
        <v>0</v>
      </c>
      <c r="EE48" s="99">
        <f>VLOOKUP($D48,'факт '!$D$7:$AQ$94,36,0)</f>
        <v>0</v>
      </c>
      <c r="EF48" s="99">
        <f t="shared" si="1387"/>
        <v>0</v>
      </c>
      <c r="EG48" s="99">
        <f t="shared" si="1388"/>
        <v>0</v>
      </c>
      <c r="EH48" s="100">
        <f t="shared" si="1389"/>
        <v>0</v>
      </c>
      <c r="EI48" s="100">
        <f t="shared" si="1390"/>
        <v>0</v>
      </c>
      <c r="EJ48" s="99"/>
      <c r="EK48" s="99"/>
      <c r="EL48" s="99"/>
      <c r="EM48" s="99"/>
      <c r="EN48" s="99">
        <f>VLOOKUP($D48,'факт '!$D$7:$AQ$94,37,0)</f>
        <v>0</v>
      </c>
      <c r="EO48" s="99">
        <f>VLOOKUP($D48,'факт '!$D$7:$AQ$94,38,0)</f>
        <v>0</v>
      </c>
      <c r="EP48" s="99">
        <f>VLOOKUP($D48,'факт '!$D$7:$AQ$94,39,0)</f>
        <v>0</v>
      </c>
      <c r="EQ48" s="99">
        <f>VLOOKUP($D48,'факт '!$D$7:$AQ$94,40,0)</f>
        <v>0</v>
      </c>
      <c r="ER48" s="99">
        <f t="shared" si="1391"/>
        <v>0</v>
      </c>
      <c r="ES48" s="99">
        <f t="shared" si="1392"/>
        <v>0</v>
      </c>
      <c r="ET48" s="100">
        <f t="shared" si="1393"/>
        <v>0</v>
      </c>
      <c r="EU48" s="100">
        <f t="shared" si="1394"/>
        <v>0</v>
      </c>
      <c r="EV48" s="99"/>
      <c r="EW48" s="99"/>
      <c r="EX48" s="99"/>
      <c r="EY48" s="99"/>
      <c r="EZ48" s="99"/>
      <c r="FA48" s="99"/>
      <c r="FB48" s="99"/>
      <c r="FC48" s="99"/>
      <c r="FD48" s="99"/>
      <c r="FE48" s="99"/>
      <c r="FF48" s="100"/>
      <c r="FG48" s="100"/>
      <c r="FH48" s="99"/>
      <c r="FI48" s="99"/>
      <c r="FJ48" s="99"/>
      <c r="FK48" s="99"/>
      <c r="FL48" s="99"/>
      <c r="FM48" s="99"/>
      <c r="FN48" s="99"/>
      <c r="FO48" s="99"/>
      <c r="FP48" s="99"/>
      <c r="FQ48" s="99"/>
      <c r="FR48" s="100"/>
      <c r="FS48" s="100"/>
      <c r="FT48" s="99"/>
      <c r="FU48" s="99"/>
      <c r="FV48" s="99"/>
      <c r="FW48" s="99"/>
      <c r="FX48" s="99"/>
      <c r="FY48" s="99"/>
      <c r="FZ48" s="99"/>
      <c r="GA48" s="99"/>
      <c r="GB48" s="99"/>
      <c r="GC48" s="99"/>
      <c r="GD48" s="100"/>
      <c r="GE48" s="100"/>
      <c r="GF48" s="99"/>
      <c r="GG48" s="99"/>
      <c r="GH48" s="99"/>
      <c r="GI48" s="99"/>
      <c r="GJ48" s="99">
        <f t="shared" si="1405"/>
        <v>1</v>
      </c>
      <c r="GK48" s="99">
        <f t="shared" si="1406"/>
        <v>104702.75</v>
      </c>
      <c r="GL48" s="99">
        <f t="shared" si="1407"/>
        <v>0</v>
      </c>
      <c r="GM48" s="99">
        <f t="shared" si="1408"/>
        <v>0</v>
      </c>
      <c r="GN48" s="99">
        <f t="shared" si="1409"/>
        <v>1</v>
      </c>
      <c r="GO48" s="99">
        <f t="shared" si="1410"/>
        <v>104702.75</v>
      </c>
      <c r="GP48" s="99"/>
      <c r="GQ48" s="99"/>
      <c r="GR48" s="143"/>
      <c r="GS48" s="78"/>
      <c r="GT48" s="166"/>
      <c r="GU48" s="166"/>
    </row>
    <row r="49" spans="1:204" x14ac:dyDescent="0.2">
      <c r="A49" s="23">
        <v>1</v>
      </c>
      <c r="B49" s="78"/>
      <c r="C49" s="79"/>
      <c r="D49" s="86"/>
      <c r="E49" s="86"/>
      <c r="F49" s="86"/>
      <c r="G49" s="98"/>
      <c r="H49" s="99"/>
      <c r="I49" s="99"/>
      <c r="J49" s="99"/>
      <c r="K49" s="99"/>
      <c r="L49" s="99"/>
      <c r="M49" s="99"/>
      <c r="N49" s="99"/>
      <c r="O49" s="99"/>
      <c r="P49" s="99">
        <f t="shared" ref="P49" si="1411">SUM(L49+N49)</f>
        <v>0</v>
      </c>
      <c r="Q49" s="99">
        <f t="shared" ref="Q49" si="1412">SUM(M49+O49)</f>
        <v>0</v>
      </c>
      <c r="R49" s="100">
        <f t="shared" si="180"/>
        <v>0</v>
      </c>
      <c r="S49" s="100">
        <f t="shared" si="181"/>
        <v>0</v>
      </c>
      <c r="T49" s="99"/>
      <c r="U49" s="99"/>
      <c r="V49" s="99"/>
      <c r="W49" s="99"/>
      <c r="X49" s="99"/>
      <c r="Y49" s="99"/>
      <c r="Z49" s="99"/>
      <c r="AA49" s="99"/>
      <c r="AB49" s="99">
        <f t="shared" ref="AB49" si="1413">SUM(X49+Z49)</f>
        <v>0</v>
      </c>
      <c r="AC49" s="99">
        <f t="shared" ref="AC49" si="1414">SUM(Y49+AA49)</f>
        <v>0</v>
      </c>
      <c r="AD49" s="100">
        <f t="shared" si="1236"/>
        <v>0</v>
      </c>
      <c r="AE49" s="100">
        <f t="shared" si="1237"/>
        <v>0</v>
      </c>
      <c r="AF49" s="99"/>
      <c r="AG49" s="99"/>
      <c r="AH49" s="99"/>
      <c r="AI49" s="99"/>
      <c r="AJ49" s="99"/>
      <c r="AK49" s="99"/>
      <c r="AL49" s="99"/>
      <c r="AM49" s="99"/>
      <c r="AN49" s="99">
        <f t="shared" ref="AN49" si="1415">SUM(AJ49+AL49)</f>
        <v>0</v>
      </c>
      <c r="AO49" s="99">
        <f t="shared" ref="AO49" si="1416">SUM(AK49+AM49)</f>
        <v>0</v>
      </c>
      <c r="AP49" s="100">
        <f t="shared" si="1238"/>
        <v>0</v>
      </c>
      <c r="AQ49" s="100">
        <f t="shared" si="1239"/>
        <v>0</v>
      </c>
      <c r="AR49" s="99"/>
      <c r="AS49" s="99"/>
      <c r="AT49" s="99"/>
      <c r="AU49" s="99"/>
      <c r="AV49" s="99"/>
      <c r="AW49" s="99"/>
      <c r="AX49" s="99"/>
      <c r="AY49" s="99"/>
      <c r="AZ49" s="99">
        <f t="shared" ref="AZ49" si="1417">SUM(AV49+AX49)</f>
        <v>0</v>
      </c>
      <c r="BA49" s="99">
        <f t="shared" ref="BA49" si="1418">SUM(AW49+AY49)</f>
        <v>0</v>
      </c>
      <c r="BB49" s="100">
        <f t="shared" si="1240"/>
        <v>0</v>
      </c>
      <c r="BC49" s="100">
        <f t="shared" si="1241"/>
        <v>0</v>
      </c>
      <c r="BD49" s="99"/>
      <c r="BE49" s="99"/>
      <c r="BF49" s="99"/>
      <c r="BG49" s="99"/>
      <c r="BH49" s="99"/>
      <c r="BI49" s="99"/>
      <c r="BJ49" s="99"/>
      <c r="BK49" s="99"/>
      <c r="BL49" s="99">
        <f t="shared" ref="BL49" si="1419">SUM(BH49+BJ49)</f>
        <v>0</v>
      </c>
      <c r="BM49" s="99">
        <f t="shared" ref="BM49" si="1420">SUM(BI49+BK49)</f>
        <v>0</v>
      </c>
      <c r="BN49" s="100">
        <f t="shared" si="1242"/>
        <v>0</v>
      </c>
      <c r="BO49" s="100">
        <f t="shared" si="1243"/>
        <v>0</v>
      </c>
      <c r="BP49" s="99"/>
      <c r="BQ49" s="99"/>
      <c r="BR49" s="99"/>
      <c r="BS49" s="99"/>
      <c r="BT49" s="99"/>
      <c r="BU49" s="99"/>
      <c r="BV49" s="99"/>
      <c r="BW49" s="99"/>
      <c r="BX49" s="99">
        <f t="shared" ref="BX49" si="1421">SUM(BT49+BV49)</f>
        <v>0</v>
      </c>
      <c r="BY49" s="99">
        <f t="shared" ref="BY49" si="1422">SUM(BU49+BW49)</f>
        <v>0</v>
      </c>
      <c r="BZ49" s="100">
        <f t="shared" si="1245"/>
        <v>0</v>
      </c>
      <c r="CA49" s="100">
        <f t="shared" si="1246"/>
        <v>0</v>
      </c>
      <c r="CB49" s="99"/>
      <c r="CC49" s="99"/>
      <c r="CD49" s="99"/>
      <c r="CE49" s="99"/>
      <c r="CF49" s="99"/>
      <c r="CG49" s="99"/>
      <c r="CH49" s="99"/>
      <c r="CI49" s="99"/>
      <c r="CJ49" s="99">
        <f t="shared" ref="CJ49" si="1423">SUM(CF49+CH49)</f>
        <v>0</v>
      </c>
      <c r="CK49" s="99">
        <f t="shared" ref="CK49" si="1424">SUM(CG49+CI49)</f>
        <v>0</v>
      </c>
      <c r="CL49" s="100">
        <f t="shared" si="1248"/>
        <v>0</v>
      </c>
      <c r="CM49" s="100">
        <f t="shared" si="1249"/>
        <v>0</v>
      </c>
      <c r="CN49" s="99"/>
      <c r="CO49" s="99"/>
      <c r="CP49" s="99"/>
      <c r="CQ49" s="99"/>
      <c r="CR49" s="99"/>
      <c r="CS49" s="99"/>
      <c r="CT49" s="99"/>
      <c r="CU49" s="99"/>
      <c r="CV49" s="99">
        <f t="shared" ref="CV49" si="1425">SUM(CR49+CT49)</f>
        <v>0</v>
      </c>
      <c r="CW49" s="99">
        <f t="shared" ref="CW49" si="1426">SUM(CS49+CU49)</f>
        <v>0</v>
      </c>
      <c r="CX49" s="100">
        <f t="shared" si="1250"/>
        <v>0</v>
      </c>
      <c r="CY49" s="100">
        <f t="shared" si="1251"/>
        <v>0</v>
      </c>
      <c r="CZ49" s="99"/>
      <c r="DA49" s="99"/>
      <c r="DB49" s="99"/>
      <c r="DC49" s="99"/>
      <c r="DD49" s="99"/>
      <c r="DE49" s="99"/>
      <c r="DF49" s="99"/>
      <c r="DG49" s="99"/>
      <c r="DH49" s="99">
        <f t="shared" ref="DH49" si="1427">SUM(DD49+DF49)</f>
        <v>0</v>
      </c>
      <c r="DI49" s="99">
        <f t="shared" ref="DI49" si="1428">SUM(DE49+DG49)</f>
        <v>0</v>
      </c>
      <c r="DJ49" s="100">
        <f t="shared" si="1252"/>
        <v>0</v>
      </c>
      <c r="DK49" s="100">
        <f t="shared" si="1253"/>
        <v>0</v>
      </c>
      <c r="DL49" s="99"/>
      <c r="DM49" s="99"/>
      <c r="DN49" s="99"/>
      <c r="DO49" s="99"/>
      <c r="DP49" s="99"/>
      <c r="DQ49" s="99"/>
      <c r="DR49" s="99"/>
      <c r="DS49" s="99"/>
      <c r="DT49" s="99">
        <f t="shared" ref="DT49" si="1429">SUM(DP49+DR49)</f>
        <v>0</v>
      </c>
      <c r="DU49" s="99">
        <f t="shared" ref="DU49" si="1430">SUM(DQ49+DS49)</f>
        <v>0</v>
      </c>
      <c r="DV49" s="100">
        <f t="shared" si="1254"/>
        <v>0</v>
      </c>
      <c r="DW49" s="100">
        <f t="shared" si="1255"/>
        <v>0</v>
      </c>
      <c r="DX49" s="99"/>
      <c r="DY49" s="99"/>
      <c r="DZ49" s="99"/>
      <c r="EA49" s="99"/>
      <c r="EB49" s="99"/>
      <c r="EC49" s="99"/>
      <c r="ED49" s="99"/>
      <c r="EE49" s="99"/>
      <c r="EF49" s="99">
        <f t="shared" ref="EF49" si="1431">SUM(EB49+ED49)</f>
        <v>0</v>
      </c>
      <c r="EG49" s="99">
        <f t="shared" ref="EG49" si="1432">SUM(EC49+EE49)</f>
        <v>0</v>
      </c>
      <c r="EH49" s="100">
        <f t="shared" si="1257"/>
        <v>0</v>
      </c>
      <c r="EI49" s="100">
        <f t="shared" si="1258"/>
        <v>0</v>
      </c>
      <c r="EJ49" s="99"/>
      <c r="EK49" s="99"/>
      <c r="EL49" s="99"/>
      <c r="EM49" s="99"/>
      <c r="EN49" s="99"/>
      <c r="EO49" s="99"/>
      <c r="EP49" s="99"/>
      <c r="EQ49" s="99"/>
      <c r="ER49" s="99">
        <f t="shared" ref="ER49" si="1433">SUM(EN49+EP49)</f>
        <v>0</v>
      </c>
      <c r="ES49" s="99">
        <f t="shared" ref="ES49" si="1434">SUM(EO49+EQ49)</f>
        <v>0</v>
      </c>
      <c r="ET49" s="100">
        <f t="shared" si="1260"/>
        <v>0</v>
      </c>
      <c r="EU49" s="100">
        <f t="shared" si="1261"/>
        <v>0</v>
      </c>
      <c r="EV49" s="99"/>
      <c r="EW49" s="99"/>
      <c r="EX49" s="99"/>
      <c r="EY49" s="99"/>
      <c r="EZ49" s="99"/>
      <c r="FA49" s="99"/>
      <c r="FB49" s="99"/>
      <c r="FC49" s="99"/>
      <c r="FD49" s="99">
        <f t="shared" si="1395"/>
        <v>0</v>
      </c>
      <c r="FE49" s="99">
        <f t="shared" si="1396"/>
        <v>0</v>
      </c>
      <c r="FF49" s="100">
        <f t="shared" si="1262"/>
        <v>0</v>
      </c>
      <c r="FG49" s="100">
        <f t="shared" si="1263"/>
        <v>0</v>
      </c>
      <c r="FH49" s="99"/>
      <c r="FI49" s="99"/>
      <c r="FJ49" s="99"/>
      <c r="FK49" s="99"/>
      <c r="FL49" s="99"/>
      <c r="FM49" s="99"/>
      <c r="FN49" s="99"/>
      <c r="FO49" s="99"/>
      <c r="FP49" s="99">
        <f t="shared" si="1397"/>
        <v>0</v>
      </c>
      <c r="FQ49" s="99">
        <f t="shared" si="1398"/>
        <v>0</v>
      </c>
      <c r="FR49" s="100">
        <f t="shared" si="1264"/>
        <v>0</v>
      </c>
      <c r="FS49" s="100">
        <f t="shared" si="1265"/>
        <v>0</v>
      </c>
      <c r="FT49" s="99"/>
      <c r="FU49" s="99"/>
      <c r="FV49" s="99"/>
      <c r="FW49" s="99"/>
      <c r="FX49" s="99"/>
      <c r="FY49" s="99"/>
      <c r="FZ49" s="99"/>
      <c r="GA49" s="99"/>
      <c r="GB49" s="99">
        <f t="shared" si="1399"/>
        <v>0</v>
      </c>
      <c r="GC49" s="99">
        <f t="shared" si="1400"/>
        <v>0</v>
      </c>
      <c r="GD49" s="100">
        <f t="shared" si="1266"/>
        <v>0</v>
      </c>
      <c r="GE49" s="100">
        <f t="shared" si="1267"/>
        <v>0</v>
      </c>
      <c r="GF49" s="99">
        <f t="shared" si="1401"/>
        <v>0</v>
      </c>
      <c r="GG49" s="99">
        <f t="shared" si="1402"/>
        <v>0</v>
      </c>
      <c r="GH49" s="99">
        <f t="shared" si="1403"/>
        <v>0</v>
      </c>
      <c r="GI49" s="99">
        <f t="shared" si="1404"/>
        <v>0</v>
      </c>
      <c r="GJ49" s="99">
        <f t="shared" ref="GJ49" si="1435">SUM(L49,X49,AJ49,AV49,BH49,BT49,CF49,CR49,DD49,DP49,EB49,EN49,EZ49)</f>
        <v>0</v>
      </c>
      <c r="GK49" s="99">
        <f t="shared" ref="GK49" si="1436">SUM(M49,Y49,AK49,AW49,BI49,BU49,CG49,CS49,DE49,DQ49,EC49,EO49,FA49)</f>
        <v>0</v>
      </c>
      <c r="GL49" s="99">
        <f t="shared" ref="GL49" si="1437">SUM(N49,Z49,AL49,AX49,BJ49,BV49,CH49,CT49,DF49,DR49,ED49,EP49,FB49)</f>
        <v>0</v>
      </c>
      <c r="GM49" s="99">
        <f t="shared" ref="GM49" si="1438">SUM(O49,AA49,AM49,AY49,BK49,BW49,CI49,CU49,DG49,DS49,EE49,EQ49,FC49)</f>
        <v>0</v>
      </c>
      <c r="GN49" s="99">
        <f t="shared" ref="GN49" si="1439">SUM(P49,AB49,AN49,AZ49,BL49,BX49,CJ49,CV49,DH49,DT49,EF49,ER49,FD49)</f>
        <v>0</v>
      </c>
      <c r="GO49" s="99">
        <f t="shared" ref="GO49" si="1440">SUM(Q49,AC49,AO49,BA49,BM49,BY49,CK49,CW49,DI49,DU49,EG49,ES49,FE49)</f>
        <v>0</v>
      </c>
      <c r="GP49" s="99"/>
      <c r="GQ49" s="99"/>
      <c r="GR49" s="143"/>
      <c r="GS49" s="78"/>
      <c r="GT49" s="166"/>
      <c r="GU49" s="166"/>
    </row>
    <row r="50" spans="1:204" x14ac:dyDescent="0.2">
      <c r="A50" s="23">
        <v>1</v>
      </c>
      <c r="B50" s="102"/>
      <c r="C50" s="108"/>
      <c r="D50" s="109"/>
      <c r="E50" s="105" t="s">
        <v>34</v>
      </c>
      <c r="F50" s="105"/>
      <c r="G50" s="127"/>
      <c r="H50" s="107">
        <f>SUM(H51:H62)</f>
        <v>0</v>
      </c>
      <c r="I50" s="107">
        <f t="shared" ref="I50:BS50" si="1441">SUM(I51:I62)</f>
        <v>0</v>
      </c>
      <c r="J50" s="107">
        <f t="shared" si="1441"/>
        <v>0</v>
      </c>
      <c r="K50" s="107">
        <f t="shared" si="1441"/>
        <v>0</v>
      </c>
      <c r="L50" s="107">
        <f>SUM(L62,L59,L51)</f>
        <v>0</v>
      </c>
      <c r="M50" s="107">
        <f t="shared" si="1441"/>
        <v>0</v>
      </c>
      <c r="N50" s="107">
        <f t="shared" si="1441"/>
        <v>0</v>
      </c>
      <c r="O50" s="107">
        <f t="shared" si="1441"/>
        <v>0</v>
      </c>
      <c r="P50" s="107">
        <f t="shared" si="1441"/>
        <v>0</v>
      </c>
      <c r="Q50" s="107">
        <f t="shared" si="1441"/>
        <v>0</v>
      </c>
      <c r="R50" s="100">
        <f t="shared" si="180"/>
        <v>0</v>
      </c>
      <c r="S50" s="100">
        <f t="shared" si="181"/>
        <v>0</v>
      </c>
      <c r="T50" s="107">
        <f t="shared" si="1441"/>
        <v>124</v>
      </c>
      <c r="U50" s="107">
        <f t="shared" si="1441"/>
        <v>21283812.866500001</v>
      </c>
      <c r="V50" s="107">
        <f t="shared" si="1441"/>
        <v>41.333333333333336</v>
      </c>
      <c r="W50" s="107">
        <f t="shared" si="1441"/>
        <v>7094604.2888333332</v>
      </c>
      <c r="X50" s="107">
        <f>SUM(X62,X59,X51)</f>
        <v>41</v>
      </c>
      <c r="Y50" s="107">
        <f t="shared" ref="Y50:AC50" si="1442">SUM(Y62,Y59,Y51)</f>
        <v>7173794.9199999999</v>
      </c>
      <c r="Z50" s="107">
        <f t="shared" si="1442"/>
        <v>4</v>
      </c>
      <c r="AA50" s="107">
        <f t="shared" si="1442"/>
        <v>677190.32</v>
      </c>
      <c r="AB50" s="107">
        <f t="shared" si="1442"/>
        <v>45</v>
      </c>
      <c r="AC50" s="107">
        <f t="shared" si="1442"/>
        <v>7850985.2400000002</v>
      </c>
      <c r="AD50" s="100">
        <f t="shared" si="1236"/>
        <v>-0.3333333333333357</v>
      </c>
      <c r="AE50" s="100">
        <f t="shared" si="1237"/>
        <v>79190.631166666746</v>
      </c>
      <c r="AF50" s="107">
        <f t="shared" si="1441"/>
        <v>0</v>
      </c>
      <c r="AG50" s="107">
        <f t="shared" si="1441"/>
        <v>0</v>
      </c>
      <c r="AH50" s="107">
        <f t="shared" si="1441"/>
        <v>0</v>
      </c>
      <c r="AI50" s="107">
        <f t="shared" si="1441"/>
        <v>0</v>
      </c>
      <c r="AJ50" s="107">
        <f>SUM(AJ62,AJ59,AJ51)</f>
        <v>0</v>
      </c>
      <c r="AK50" s="107">
        <f t="shared" ref="AK50" si="1443">SUM(AK62,AK59,AK51)</f>
        <v>0</v>
      </c>
      <c r="AL50" s="107">
        <f t="shared" ref="AL50" si="1444">SUM(AL62,AL59,AL51)</f>
        <v>0</v>
      </c>
      <c r="AM50" s="107">
        <f t="shared" ref="AM50" si="1445">SUM(AM62,AM59,AM51)</f>
        <v>0</v>
      </c>
      <c r="AN50" s="107">
        <f t="shared" ref="AN50" si="1446">SUM(AN62,AN59,AN51)</f>
        <v>0</v>
      </c>
      <c r="AO50" s="107">
        <f t="shared" ref="AO50" si="1447">SUM(AO62,AO59,AO51)</f>
        <v>0</v>
      </c>
      <c r="AP50" s="100">
        <f t="shared" si="1238"/>
        <v>0</v>
      </c>
      <c r="AQ50" s="100">
        <f t="shared" si="1239"/>
        <v>0</v>
      </c>
      <c r="AR50" s="107">
        <f t="shared" si="1441"/>
        <v>0</v>
      </c>
      <c r="AS50" s="107">
        <f t="shared" si="1441"/>
        <v>0</v>
      </c>
      <c r="AT50" s="107">
        <f t="shared" si="1441"/>
        <v>0</v>
      </c>
      <c r="AU50" s="107">
        <f t="shared" si="1441"/>
        <v>0</v>
      </c>
      <c r="AV50" s="107">
        <f>SUM(AV62,AV59,AV51)</f>
        <v>0</v>
      </c>
      <c r="AW50" s="107">
        <f t="shared" ref="AW50" si="1448">SUM(AW62,AW59,AW51)</f>
        <v>0</v>
      </c>
      <c r="AX50" s="107">
        <f t="shared" ref="AX50" si="1449">SUM(AX62,AX59,AX51)</f>
        <v>0</v>
      </c>
      <c r="AY50" s="107">
        <f t="shared" ref="AY50" si="1450">SUM(AY62,AY59,AY51)</f>
        <v>0</v>
      </c>
      <c r="AZ50" s="107">
        <f t="shared" ref="AZ50" si="1451">SUM(AZ62,AZ59,AZ51)</f>
        <v>0</v>
      </c>
      <c r="BA50" s="107">
        <f t="shared" ref="BA50" si="1452">SUM(BA62,BA59,BA51)</f>
        <v>0</v>
      </c>
      <c r="BB50" s="100">
        <f t="shared" si="1240"/>
        <v>0</v>
      </c>
      <c r="BC50" s="100">
        <f t="shared" si="1241"/>
        <v>0</v>
      </c>
      <c r="BD50" s="107">
        <f t="shared" si="1441"/>
        <v>0</v>
      </c>
      <c r="BE50" s="107">
        <f t="shared" si="1441"/>
        <v>0</v>
      </c>
      <c r="BF50" s="107">
        <f t="shared" si="1441"/>
        <v>0</v>
      </c>
      <c r="BG50" s="107">
        <f t="shared" si="1441"/>
        <v>0</v>
      </c>
      <c r="BH50" s="107">
        <f>SUM(BH62,BH59,BH51)</f>
        <v>0</v>
      </c>
      <c r="BI50" s="107">
        <f t="shared" ref="BI50" si="1453">SUM(BI62,BI59,BI51)</f>
        <v>0</v>
      </c>
      <c r="BJ50" s="107">
        <f t="shared" ref="BJ50" si="1454">SUM(BJ62,BJ59,BJ51)</f>
        <v>0</v>
      </c>
      <c r="BK50" s="107">
        <f t="shared" ref="BK50" si="1455">SUM(BK62,BK59,BK51)</f>
        <v>0</v>
      </c>
      <c r="BL50" s="107">
        <f t="shared" ref="BL50" si="1456">SUM(BL62,BL59,BL51)</f>
        <v>0</v>
      </c>
      <c r="BM50" s="107">
        <f t="shared" ref="BM50" si="1457">SUM(BM62,BM59,BM51)</f>
        <v>0</v>
      </c>
      <c r="BN50" s="100">
        <f t="shared" si="1242"/>
        <v>0</v>
      </c>
      <c r="BO50" s="100">
        <f t="shared" si="1243"/>
        <v>0</v>
      </c>
      <c r="BP50" s="107">
        <f t="shared" si="1441"/>
        <v>0</v>
      </c>
      <c r="BQ50" s="107">
        <f t="shared" si="1441"/>
        <v>0</v>
      </c>
      <c r="BR50" s="107">
        <f t="shared" si="1441"/>
        <v>0</v>
      </c>
      <c r="BS50" s="107">
        <f t="shared" si="1441"/>
        <v>0</v>
      </c>
      <c r="BT50" s="107">
        <f>SUM(BT62,BT59,BT51)</f>
        <v>0</v>
      </c>
      <c r="BU50" s="107">
        <f t="shared" ref="BU50" si="1458">SUM(BU62,BU59,BU51)</f>
        <v>0</v>
      </c>
      <c r="BV50" s="107">
        <f t="shared" ref="BV50" si="1459">SUM(BV62,BV59,BV51)</f>
        <v>0</v>
      </c>
      <c r="BW50" s="107">
        <f t="shared" ref="BW50" si="1460">SUM(BW62,BW59,BW51)</f>
        <v>0</v>
      </c>
      <c r="BX50" s="107">
        <f t="shared" ref="BX50" si="1461">SUM(BX62,BX59,BX51)</f>
        <v>0</v>
      </c>
      <c r="BY50" s="107">
        <f t="shared" ref="BY50" si="1462">SUM(BY62,BY59,BY51)</f>
        <v>0</v>
      </c>
      <c r="BZ50" s="100">
        <f t="shared" si="1245"/>
        <v>0</v>
      </c>
      <c r="CA50" s="100">
        <f t="shared" si="1246"/>
        <v>0</v>
      </c>
      <c r="CB50" s="107">
        <f t="shared" ref="CB50:EA50" si="1463">SUM(CB51:CB62)</f>
        <v>0</v>
      </c>
      <c r="CC50" s="107">
        <f t="shared" si="1463"/>
        <v>0</v>
      </c>
      <c r="CD50" s="107">
        <f t="shared" si="1463"/>
        <v>0</v>
      </c>
      <c r="CE50" s="107">
        <f t="shared" si="1463"/>
        <v>0</v>
      </c>
      <c r="CF50" s="107">
        <f>SUM(CF62,CF59,CF51)</f>
        <v>0</v>
      </c>
      <c r="CG50" s="107">
        <f t="shared" ref="CG50" si="1464">SUM(CG62,CG59,CG51)</f>
        <v>0</v>
      </c>
      <c r="CH50" s="107">
        <f t="shared" ref="CH50" si="1465">SUM(CH62,CH59,CH51)</f>
        <v>0</v>
      </c>
      <c r="CI50" s="107">
        <f t="shared" ref="CI50" si="1466">SUM(CI62,CI59,CI51)</f>
        <v>0</v>
      </c>
      <c r="CJ50" s="107">
        <f t="shared" ref="CJ50" si="1467">SUM(CJ62,CJ59,CJ51)</f>
        <v>0</v>
      </c>
      <c r="CK50" s="107">
        <f t="shared" ref="CK50" si="1468">SUM(CK62,CK59,CK51)</f>
        <v>0</v>
      </c>
      <c r="CL50" s="100">
        <f t="shared" si="1248"/>
        <v>0</v>
      </c>
      <c r="CM50" s="100">
        <f t="shared" si="1249"/>
        <v>0</v>
      </c>
      <c r="CN50" s="107">
        <f t="shared" si="1463"/>
        <v>0</v>
      </c>
      <c r="CO50" s="107">
        <f t="shared" si="1463"/>
        <v>0</v>
      </c>
      <c r="CP50" s="107">
        <f t="shared" si="1463"/>
        <v>0</v>
      </c>
      <c r="CQ50" s="107">
        <f t="shared" si="1463"/>
        <v>0</v>
      </c>
      <c r="CR50" s="107">
        <f>SUM(CR62,CR59,CR51)</f>
        <v>0</v>
      </c>
      <c r="CS50" s="107">
        <f t="shared" ref="CS50" si="1469">SUM(CS62,CS59,CS51)</f>
        <v>0</v>
      </c>
      <c r="CT50" s="107">
        <f t="shared" ref="CT50" si="1470">SUM(CT62,CT59,CT51)</f>
        <v>0</v>
      </c>
      <c r="CU50" s="107">
        <f t="shared" ref="CU50" si="1471">SUM(CU62,CU59,CU51)</f>
        <v>0</v>
      </c>
      <c r="CV50" s="107">
        <f t="shared" ref="CV50" si="1472">SUM(CV62,CV59,CV51)</f>
        <v>0</v>
      </c>
      <c r="CW50" s="107">
        <f t="shared" ref="CW50" si="1473">SUM(CW62,CW59,CW51)</f>
        <v>0</v>
      </c>
      <c r="CX50" s="100">
        <f t="shared" si="1250"/>
        <v>0</v>
      </c>
      <c r="CY50" s="100">
        <f t="shared" si="1251"/>
        <v>0</v>
      </c>
      <c r="CZ50" s="107">
        <f t="shared" si="1463"/>
        <v>0</v>
      </c>
      <c r="DA50" s="107">
        <f t="shared" si="1463"/>
        <v>0</v>
      </c>
      <c r="DB50" s="107">
        <f t="shared" si="1463"/>
        <v>0</v>
      </c>
      <c r="DC50" s="107">
        <f t="shared" si="1463"/>
        <v>0</v>
      </c>
      <c r="DD50" s="107">
        <f>SUM(DD62,DD59,DD51)</f>
        <v>0</v>
      </c>
      <c r="DE50" s="107">
        <f t="shared" ref="DE50" si="1474">SUM(DE62,DE59,DE51)</f>
        <v>0</v>
      </c>
      <c r="DF50" s="107">
        <f t="shared" ref="DF50" si="1475">SUM(DF62,DF59,DF51)</f>
        <v>0</v>
      </c>
      <c r="DG50" s="107">
        <f t="shared" ref="DG50" si="1476">SUM(DG62,DG59,DG51)</f>
        <v>0</v>
      </c>
      <c r="DH50" s="107">
        <f t="shared" ref="DH50" si="1477">SUM(DH62,DH59,DH51)</f>
        <v>0</v>
      </c>
      <c r="DI50" s="107">
        <f t="shared" ref="DI50" si="1478">SUM(DI62,DI59,DI51)</f>
        <v>0</v>
      </c>
      <c r="DJ50" s="100">
        <f t="shared" si="1252"/>
        <v>0</v>
      </c>
      <c r="DK50" s="100">
        <f t="shared" si="1253"/>
        <v>0</v>
      </c>
      <c r="DL50" s="107">
        <f t="shared" si="1463"/>
        <v>0</v>
      </c>
      <c r="DM50" s="107">
        <f t="shared" si="1463"/>
        <v>0</v>
      </c>
      <c r="DN50" s="107">
        <f t="shared" si="1463"/>
        <v>0</v>
      </c>
      <c r="DO50" s="107">
        <f t="shared" si="1463"/>
        <v>0</v>
      </c>
      <c r="DP50" s="107">
        <f>SUM(DP62,DP59,DP51)</f>
        <v>0</v>
      </c>
      <c r="DQ50" s="107">
        <f t="shared" ref="DQ50" si="1479">SUM(DQ62,DQ59,DQ51)</f>
        <v>0</v>
      </c>
      <c r="DR50" s="107">
        <f t="shared" ref="DR50" si="1480">SUM(DR62,DR59,DR51)</f>
        <v>0</v>
      </c>
      <c r="DS50" s="107">
        <f t="shared" ref="DS50" si="1481">SUM(DS62,DS59,DS51)</f>
        <v>0</v>
      </c>
      <c r="DT50" s="107">
        <f t="shared" ref="DT50" si="1482">SUM(DT62,DT59,DT51)</f>
        <v>0</v>
      </c>
      <c r="DU50" s="107">
        <f t="shared" ref="DU50" si="1483">SUM(DU62,DU59,DU51)</f>
        <v>0</v>
      </c>
      <c r="DV50" s="100">
        <f t="shared" si="1254"/>
        <v>0</v>
      </c>
      <c r="DW50" s="100">
        <f t="shared" si="1255"/>
        <v>0</v>
      </c>
      <c r="DX50" s="107">
        <f t="shared" si="1463"/>
        <v>0</v>
      </c>
      <c r="DY50" s="107">
        <f t="shared" si="1463"/>
        <v>0</v>
      </c>
      <c r="DZ50" s="107">
        <f t="shared" si="1463"/>
        <v>0</v>
      </c>
      <c r="EA50" s="107">
        <f t="shared" si="1463"/>
        <v>0</v>
      </c>
      <c r="EB50" s="107">
        <f>SUM(EB62,EB59,EB51)</f>
        <v>0</v>
      </c>
      <c r="EC50" s="107">
        <f t="shared" ref="EC50" si="1484">SUM(EC62,EC59,EC51)</f>
        <v>0</v>
      </c>
      <c r="ED50" s="107">
        <f t="shared" ref="ED50" si="1485">SUM(ED62,ED59,ED51)</f>
        <v>0</v>
      </c>
      <c r="EE50" s="107">
        <f t="shared" ref="EE50" si="1486">SUM(EE62,EE59,EE51)</f>
        <v>0</v>
      </c>
      <c r="EF50" s="107">
        <f t="shared" ref="EF50" si="1487">SUM(EF62,EF59,EF51)</f>
        <v>0</v>
      </c>
      <c r="EG50" s="107">
        <f t="shared" ref="EG50" si="1488">SUM(EG62,EG59,EG51)</f>
        <v>0</v>
      </c>
      <c r="EH50" s="100">
        <f t="shared" si="1257"/>
        <v>0</v>
      </c>
      <c r="EI50" s="100">
        <f t="shared" si="1258"/>
        <v>0</v>
      </c>
      <c r="EJ50" s="107">
        <f t="shared" ref="EJ50:GQ50" si="1489">SUM(EJ51:EJ62)</f>
        <v>0</v>
      </c>
      <c r="EK50" s="107">
        <f t="shared" si="1489"/>
        <v>0</v>
      </c>
      <c r="EL50" s="107">
        <f t="shared" si="1489"/>
        <v>0</v>
      </c>
      <c r="EM50" s="107">
        <f t="shared" si="1489"/>
        <v>0</v>
      </c>
      <c r="EN50" s="107">
        <f>SUM(EN62,EN59,EN51)</f>
        <v>0</v>
      </c>
      <c r="EO50" s="107">
        <f t="shared" ref="EO50" si="1490">SUM(EO62,EO59,EO51)</f>
        <v>0</v>
      </c>
      <c r="EP50" s="107">
        <f t="shared" ref="EP50" si="1491">SUM(EP62,EP59,EP51)</f>
        <v>0</v>
      </c>
      <c r="EQ50" s="107">
        <f t="shared" ref="EQ50" si="1492">SUM(EQ62,EQ59,EQ51)</f>
        <v>0</v>
      </c>
      <c r="ER50" s="107">
        <f t="shared" ref="ER50" si="1493">SUM(ER62,ER59,ER51)</f>
        <v>0</v>
      </c>
      <c r="ES50" s="107">
        <f t="shared" ref="ES50" si="1494">SUM(ES62,ES59,ES51)</f>
        <v>0</v>
      </c>
      <c r="ET50" s="100">
        <f t="shared" si="1260"/>
        <v>0</v>
      </c>
      <c r="EU50" s="100">
        <f t="shared" si="1261"/>
        <v>0</v>
      </c>
      <c r="EV50" s="107">
        <f t="shared" si="1489"/>
        <v>0</v>
      </c>
      <c r="EW50" s="107">
        <f t="shared" si="1489"/>
        <v>0</v>
      </c>
      <c r="EX50" s="107">
        <f t="shared" si="1489"/>
        <v>0</v>
      </c>
      <c r="EY50" s="107">
        <f t="shared" si="1489"/>
        <v>0</v>
      </c>
      <c r="EZ50" s="107">
        <f>SUM(EZ62,EZ59,EZ51)</f>
        <v>0</v>
      </c>
      <c r="FA50" s="107">
        <f t="shared" ref="FA50" si="1495">SUM(FA62,FA59,FA51)</f>
        <v>0</v>
      </c>
      <c r="FB50" s="107">
        <f t="shared" ref="FB50" si="1496">SUM(FB62,FB59,FB51)</f>
        <v>0</v>
      </c>
      <c r="FC50" s="107">
        <f t="shared" ref="FC50" si="1497">SUM(FC62,FC59,FC51)</f>
        <v>0</v>
      </c>
      <c r="FD50" s="107">
        <f t="shared" ref="FD50" si="1498">SUM(FD62,FD59,FD51)</f>
        <v>0</v>
      </c>
      <c r="FE50" s="107">
        <f t="shared" ref="FE50" si="1499">SUM(FE62,FE59,FE51)</f>
        <v>0</v>
      </c>
      <c r="FF50" s="100">
        <f t="shared" si="1262"/>
        <v>0</v>
      </c>
      <c r="FG50" s="100">
        <f t="shared" si="1263"/>
        <v>0</v>
      </c>
      <c r="FH50" s="107">
        <f t="shared" si="1489"/>
        <v>0</v>
      </c>
      <c r="FI50" s="107">
        <f t="shared" si="1489"/>
        <v>0</v>
      </c>
      <c r="FJ50" s="107">
        <f t="shared" si="1489"/>
        <v>0</v>
      </c>
      <c r="FK50" s="107">
        <f t="shared" si="1489"/>
        <v>0</v>
      </c>
      <c r="FL50" s="107">
        <f>SUM(FL62,FL59,FL51)</f>
        <v>0</v>
      </c>
      <c r="FM50" s="107">
        <f t="shared" ref="FM50" si="1500">SUM(FM62,FM59,FM51)</f>
        <v>0</v>
      </c>
      <c r="FN50" s="107">
        <f t="shared" ref="FN50" si="1501">SUM(FN62,FN59,FN51)</f>
        <v>0</v>
      </c>
      <c r="FO50" s="107">
        <f t="shared" ref="FO50" si="1502">SUM(FO62,FO59,FO51)</f>
        <v>0</v>
      </c>
      <c r="FP50" s="107">
        <f t="shared" ref="FP50" si="1503">SUM(FP62,FP59,FP51)</f>
        <v>0</v>
      </c>
      <c r="FQ50" s="107">
        <f t="shared" ref="FQ50" si="1504">SUM(FQ62,FQ59,FQ51)</f>
        <v>0</v>
      </c>
      <c r="FR50" s="100">
        <f t="shared" si="1264"/>
        <v>0</v>
      </c>
      <c r="FS50" s="100">
        <f t="shared" si="1265"/>
        <v>0</v>
      </c>
      <c r="FT50" s="107">
        <f t="shared" si="1489"/>
        <v>0</v>
      </c>
      <c r="FU50" s="107">
        <f t="shared" si="1489"/>
        <v>0</v>
      </c>
      <c r="FV50" s="107">
        <f t="shared" si="1489"/>
        <v>0</v>
      </c>
      <c r="FW50" s="107">
        <f t="shared" si="1489"/>
        <v>0</v>
      </c>
      <c r="FX50" s="107">
        <f>SUM(FX62,FX59,FX51)</f>
        <v>0</v>
      </c>
      <c r="FY50" s="107">
        <f t="shared" ref="FY50" si="1505">SUM(FY62,FY59,FY51)</f>
        <v>0</v>
      </c>
      <c r="FZ50" s="107">
        <f t="shared" ref="FZ50" si="1506">SUM(FZ62,FZ59,FZ51)</f>
        <v>0</v>
      </c>
      <c r="GA50" s="107">
        <f t="shared" ref="GA50" si="1507">SUM(GA62,GA59,GA51)</f>
        <v>0</v>
      </c>
      <c r="GB50" s="107">
        <f t="shared" ref="GB50" si="1508">SUM(GB62,GB59,GB51)</f>
        <v>0</v>
      </c>
      <c r="GC50" s="107">
        <f t="shared" ref="GC50" si="1509">SUM(GC62,GC59,GC51)</f>
        <v>0</v>
      </c>
      <c r="GD50" s="100">
        <f t="shared" si="1266"/>
        <v>0</v>
      </c>
      <c r="GE50" s="100">
        <f t="shared" si="1267"/>
        <v>0</v>
      </c>
      <c r="GF50" s="107">
        <f>SUM(GF51,GF59,GF62)</f>
        <v>124</v>
      </c>
      <c r="GG50" s="107">
        <f t="shared" ref="GG50:GO50" si="1510">SUM(GG51,GG59,GG62)</f>
        <v>21283812.866500001</v>
      </c>
      <c r="GH50" s="130">
        <f t="shared" ref="GH50:GH51" si="1511">SUM(GF50/12*$A$2)</f>
        <v>41.333333333333336</v>
      </c>
      <c r="GI50" s="180">
        <f t="shared" ref="GI50:GI51" si="1512">SUM(GG50/12*$A$2)</f>
        <v>7094604.2888333341</v>
      </c>
      <c r="GJ50" s="107">
        <f t="shared" si="1510"/>
        <v>41</v>
      </c>
      <c r="GK50" s="107">
        <f t="shared" si="1510"/>
        <v>7173794.919999999</v>
      </c>
      <c r="GL50" s="107">
        <f t="shared" si="1510"/>
        <v>4</v>
      </c>
      <c r="GM50" s="107">
        <f t="shared" si="1510"/>
        <v>677190.32</v>
      </c>
      <c r="GN50" s="107">
        <f t="shared" si="1510"/>
        <v>45</v>
      </c>
      <c r="GO50" s="107">
        <f t="shared" si="1510"/>
        <v>7850985.2399999993</v>
      </c>
      <c r="GP50" s="107">
        <f t="shared" si="1489"/>
        <v>-0.33333333333333304</v>
      </c>
      <c r="GQ50" s="107">
        <f t="shared" si="1489"/>
        <v>79190.631166665815</v>
      </c>
      <c r="GR50" s="143"/>
      <c r="GS50" s="78"/>
      <c r="GT50" s="166"/>
      <c r="GU50" s="166"/>
    </row>
    <row r="51" spans="1:204" x14ac:dyDescent="0.2">
      <c r="A51" s="23">
        <v>1</v>
      </c>
      <c r="B51" s="102"/>
      <c r="C51" s="108"/>
      <c r="D51" s="125"/>
      <c r="E51" s="124" t="s">
        <v>35</v>
      </c>
      <c r="F51" s="126">
        <v>10</v>
      </c>
      <c r="G51" s="127">
        <v>169297.5772</v>
      </c>
      <c r="H51" s="107">
        <f>VLOOKUP($E51,'ВМП план'!$B$8:$AN$43,8,0)</f>
        <v>0</v>
      </c>
      <c r="I51" s="107">
        <f>VLOOKUP($E51,'ВМП план'!$B$8:$AN$43,9,0)</f>
        <v>0</v>
      </c>
      <c r="J51" s="107">
        <f t="shared" si="279"/>
        <v>0</v>
      </c>
      <c r="K51" s="107">
        <f t="shared" si="280"/>
        <v>0</v>
      </c>
      <c r="L51" s="107">
        <f>SUM(L52:L58)</f>
        <v>0</v>
      </c>
      <c r="M51" s="107">
        <f t="shared" ref="M51:Q51" si="1513">SUM(M52:M58)</f>
        <v>0</v>
      </c>
      <c r="N51" s="107">
        <f t="shared" si="1513"/>
        <v>0</v>
      </c>
      <c r="O51" s="107">
        <f t="shared" si="1513"/>
        <v>0</v>
      </c>
      <c r="P51" s="107">
        <f t="shared" si="1513"/>
        <v>0</v>
      </c>
      <c r="Q51" s="107">
        <f t="shared" si="1513"/>
        <v>0</v>
      </c>
      <c r="R51" s="123">
        <f t="shared" si="180"/>
        <v>0</v>
      </c>
      <c r="S51" s="123">
        <f t="shared" si="181"/>
        <v>0</v>
      </c>
      <c r="T51" s="107">
        <f>VLOOKUP($E51,'ВМП план'!$B$8:$AN$43,10,0)</f>
        <v>102</v>
      </c>
      <c r="U51" s="107">
        <f>VLOOKUP($E51,'ВМП план'!$B$8:$AN$43,11,0)</f>
        <v>17268352.874400001</v>
      </c>
      <c r="V51" s="107">
        <f t="shared" si="282"/>
        <v>34</v>
      </c>
      <c r="W51" s="107">
        <f t="shared" si="283"/>
        <v>5756117.6248000003</v>
      </c>
      <c r="X51" s="107">
        <f>SUM(X52:X58)</f>
        <v>29</v>
      </c>
      <c r="Y51" s="107">
        <f t="shared" ref="Y51" si="1514">SUM(Y52:Y58)</f>
        <v>4909629.8199999994</v>
      </c>
      <c r="Z51" s="107">
        <f t="shared" ref="Z51" si="1515">SUM(Z52:Z58)</f>
        <v>4</v>
      </c>
      <c r="AA51" s="107">
        <f t="shared" ref="AA51" si="1516">SUM(AA52:AA58)</f>
        <v>677190.32</v>
      </c>
      <c r="AB51" s="107">
        <f t="shared" ref="AB51" si="1517">SUM(AB52:AB58)</f>
        <v>33</v>
      </c>
      <c r="AC51" s="107">
        <f t="shared" ref="AC51" si="1518">SUM(AC52:AC58)</f>
        <v>5586820.1399999997</v>
      </c>
      <c r="AD51" s="123">
        <f t="shared" si="1236"/>
        <v>-5</v>
      </c>
      <c r="AE51" s="123">
        <f t="shared" si="1237"/>
        <v>-846487.80480000097</v>
      </c>
      <c r="AF51" s="107">
        <f>VLOOKUP($E51,'ВМП план'!$B$8:$AL$43,12,0)</f>
        <v>0</v>
      </c>
      <c r="AG51" s="107">
        <f>VLOOKUP($E51,'ВМП план'!$B$8:$AL$43,13,0)</f>
        <v>0</v>
      </c>
      <c r="AH51" s="107">
        <f t="shared" si="289"/>
        <v>0</v>
      </c>
      <c r="AI51" s="107">
        <f t="shared" si="290"/>
        <v>0</v>
      </c>
      <c r="AJ51" s="107">
        <f>SUM(AJ52:AJ58)</f>
        <v>0</v>
      </c>
      <c r="AK51" s="107">
        <f t="shared" ref="AK51" si="1519">SUM(AK52:AK58)</f>
        <v>0</v>
      </c>
      <c r="AL51" s="107">
        <f t="shared" ref="AL51" si="1520">SUM(AL52:AL58)</f>
        <v>0</v>
      </c>
      <c r="AM51" s="107">
        <f t="shared" ref="AM51" si="1521">SUM(AM52:AM58)</f>
        <v>0</v>
      </c>
      <c r="AN51" s="107">
        <f t="shared" ref="AN51" si="1522">SUM(AN52:AN58)</f>
        <v>0</v>
      </c>
      <c r="AO51" s="107">
        <f t="shared" ref="AO51" si="1523">SUM(AO52:AO58)</f>
        <v>0</v>
      </c>
      <c r="AP51" s="123">
        <f t="shared" si="1238"/>
        <v>0</v>
      </c>
      <c r="AQ51" s="123">
        <f t="shared" si="1239"/>
        <v>0</v>
      </c>
      <c r="AR51" s="107"/>
      <c r="AS51" s="107"/>
      <c r="AT51" s="107">
        <f t="shared" si="296"/>
        <v>0</v>
      </c>
      <c r="AU51" s="107">
        <f t="shared" si="297"/>
        <v>0</v>
      </c>
      <c r="AV51" s="107">
        <f>SUM(AV52:AV58)</f>
        <v>0</v>
      </c>
      <c r="AW51" s="107">
        <f t="shared" ref="AW51" si="1524">SUM(AW52:AW58)</f>
        <v>0</v>
      </c>
      <c r="AX51" s="107">
        <f t="shared" ref="AX51" si="1525">SUM(AX52:AX58)</f>
        <v>0</v>
      </c>
      <c r="AY51" s="107">
        <f t="shared" ref="AY51" si="1526">SUM(AY52:AY58)</f>
        <v>0</v>
      </c>
      <c r="AZ51" s="107">
        <f t="shared" ref="AZ51" si="1527">SUM(AZ52:AZ58)</f>
        <v>0</v>
      </c>
      <c r="BA51" s="107">
        <f t="shared" ref="BA51" si="1528">SUM(BA52:BA58)</f>
        <v>0</v>
      </c>
      <c r="BB51" s="123">
        <f t="shared" si="1240"/>
        <v>0</v>
      </c>
      <c r="BC51" s="123">
        <f t="shared" si="1241"/>
        <v>0</v>
      </c>
      <c r="BD51" s="107"/>
      <c r="BE51" s="107">
        <v>0</v>
      </c>
      <c r="BF51" s="107">
        <f t="shared" si="303"/>
        <v>0</v>
      </c>
      <c r="BG51" s="107">
        <f t="shared" si="304"/>
        <v>0</v>
      </c>
      <c r="BH51" s="107">
        <f>SUM(BH52:BH58)</f>
        <v>0</v>
      </c>
      <c r="BI51" s="107">
        <f t="shared" ref="BI51" si="1529">SUM(BI52:BI58)</f>
        <v>0</v>
      </c>
      <c r="BJ51" s="107">
        <f t="shared" ref="BJ51" si="1530">SUM(BJ52:BJ58)</f>
        <v>0</v>
      </c>
      <c r="BK51" s="107">
        <f t="shared" ref="BK51" si="1531">SUM(BK52:BK58)</f>
        <v>0</v>
      </c>
      <c r="BL51" s="107">
        <f t="shared" ref="BL51" si="1532">SUM(BL52:BL58)</f>
        <v>0</v>
      </c>
      <c r="BM51" s="107">
        <f t="shared" ref="BM51" si="1533">SUM(BM52:BM58)</f>
        <v>0</v>
      </c>
      <c r="BN51" s="123">
        <f t="shared" si="1242"/>
        <v>0</v>
      </c>
      <c r="BO51" s="123">
        <f t="shared" si="1243"/>
        <v>0</v>
      </c>
      <c r="BP51" s="107"/>
      <c r="BQ51" s="107"/>
      <c r="BR51" s="107">
        <f t="shared" si="310"/>
        <v>0</v>
      </c>
      <c r="BS51" s="107">
        <f t="shared" si="311"/>
        <v>0</v>
      </c>
      <c r="BT51" s="107">
        <f>SUM(BT52:BT58)</f>
        <v>0</v>
      </c>
      <c r="BU51" s="107">
        <f t="shared" ref="BU51" si="1534">SUM(BU52:BU58)</f>
        <v>0</v>
      </c>
      <c r="BV51" s="107">
        <f t="shared" ref="BV51" si="1535">SUM(BV52:BV58)</f>
        <v>0</v>
      </c>
      <c r="BW51" s="107">
        <f t="shared" ref="BW51" si="1536">SUM(BW52:BW58)</f>
        <v>0</v>
      </c>
      <c r="BX51" s="107">
        <f t="shared" ref="BX51" si="1537">SUM(BX52:BX58)</f>
        <v>0</v>
      </c>
      <c r="BY51" s="107">
        <f t="shared" ref="BY51" si="1538">SUM(BY52:BY58)</f>
        <v>0</v>
      </c>
      <c r="BZ51" s="123">
        <f t="shared" si="1245"/>
        <v>0</v>
      </c>
      <c r="CA51" s="123">
        <f t="shared" si="1246"/>
        <v>0</v>
      </c>
      <c r="CB51" s="107"/>
      <c r="CC51" s="107"/>
      <c r="CD51" s="107">
        <f t="shared" si="317"/>
        <v>0</v>
      </c>
      <c r="CE51" s="107">
        <f t="shared" si="318"/>
        <v>0</v>
      </c>
      <c r="CF51" s="107">
        <f>SUM(CF52:CF58)</f>
        <v>0</v>
      </c>
      <c r="CG51" s="107">
        <f t="shared" ref="CG51" si="1539">SUM(CG52:CG58)</f>
        <v>0</v>
      </c>
      <c r="CH51" s="107">
        <f t="shared" ref="CH51" si="1540">SUM(CH52:CH58)</f>
        <v>0</v>
      </c>
      <c r="CI51" s="107">
        <f t="shared" ref="CI51" si="1541">SUM(CI52:CI58)</f>
        <v>0</v>
      </c>
      <c r="CJ51" s="107">
        <f t="shared" ref="CJ51" si="1542">SUM(CJ52:CJ58)</f>
        <v>0</v>
      </c>
      <c r="CK51" s="107">
        <f t="shared" ref="CK51" si="1543">SUM(CK52:CK58)</f>
        <v>0</v>
      </c>
      <c r="CL51" s="123">
        <f t="shared" si="1248"/>
        <v>0</v>
      </c>
      <c r="CM51" s="123">
        <f t="shared" si="1249"/>
        <v>0</v>
      </c>
      <c r="CN51" s="107"/>
      <c r="CO51" s="107"/>
      <c r="CP51" s="107">
        <f t="shared" si="324"/>
        <v>0</v>
      </c>
      <c r="CQ51" s="107">
        <f t="shared" si="325"/>
        <v>0</v>
      </c>
      <c r="CR51" s="107">
        <f>SUM(CR52:CR58)</f>
        <v>0</v>
      </c>
      <c r="CS51" s="107">
        <f t="shared" ref="CS51" si="1544">SUM(CS52:CS58)</f>
        <v>0</v>
      </c>
      <c r="CT51" s="107">
        <f t="shared" ref="CT51" si="1545">SUM(CT52:CT58)</f>
        <v>0</v>
      </c>
      <c r="CU51" s="107">
        <f t="shared" ref="CU51" si="1546">SUM(CU52:CU58)</f>
        <v>0</v>
      </c>
      <c r="CV51" s="107">
        <f t="shared" ref="CV51" si="1547">SUM(CV52:CV58)</f>
        <v>0</v>
      </c>
      <c r="CW51" s="107">
        <f t="shared" ref="CW51" si="1548">SUM(CW52:CW58)</f>
        <v>0</v>
      </c>
      <c r="CX51" s="123">
        <f t="shared" si="1250"/>
        <v>0</v>
      </c>
      <c r="CY51" s="123">
        <f t="shared" si="1251"/>
        <v>0</v>
      </c>
      <c r="CZ51" s="107"/>
      <c r="DA51" s="107"/>
      <c r="DB51" s="107">
        <f t="shared" si="331"/>
        <v>0</v>
      </c>
      <c r="DC51" s="107">
        <f t="shared" si="332"/>
        <v>0</v>
      </c>
      <c r="DD51" s="107">
        <f>SUM(DD52:DD58)</f>
        <v>0</v>
      </c>
      <c r="DE51" s="107">
        <f t="shared" ref="DE51" si="1549">SUM(DE52:DE58)</f>
        <v>0</v>
      </c>
      <c r="DF51" s="107">
        <f t="shared" ref="DF51" si="1550">SUM(DF52:DF58)</f>
        <v>0</v>
      </c>
      <c r="DG51" s="107">
        <f t="shared" ref="DG51" si="1551">SUM(DG52:DG58)</f>
        <v>0</v>
      </c>
      <c r="DH51" s="107">
        <f t="shared" ref="DH51" si="1552">SUM(DH52:DH58)</f>
        <v>0</v>
      </c>
      <c r="DI51" s="107">
        <f t="shared" ref="DI51" si="1553">SUM(DI52:DI58)</f>
        <v>0</v>
      </c>
      <c r="DJ51" s="123">
        <f t="shared" si="1252"/>
        <v>0</v>
      </c>
      <c r="DK51" s="123">
        <f t="shared" si="1253"/>
        <v>0</v>
      </c>
      <c r="DL51" s="107"/>
      <c r="DM51" s="107"/>
      <c r="DN51" s="107">
        <f t="shared" si="338"/>
        <v>0</v>
      </c>
      <c r="DO51" s="107">
        <f t="shared" si="339"/>
        <v>0</v>
      </c>
      <c r="DP51" s="107">
        <f>SUM(DP52:DP58)</f>
        <v>0</v>
      </c>
      <c r="DQ51" s="107">
        <f t="shared" ref="DQ51" si="1554">SUM(DQ52:DQ58)</f>
        <v>0</v>
      </c>
      <c r="DR51" s="107">
        <f t="shared" ref="DR51" si="1555">SUM(DR52:DR58)</f>
        <v>0</v>
      </c>
      <c r="DS51" s="107">
        <f t="shared" ref="DS51" si="1556">SUM(DS52:DS58)</f>
        <v>0</v>
      </c>
      <c r="DT51" s="107">
        <f t="shared" ref="DT51" si="1557">SUM(DT52:DT58)</f>
        <v>0</v>
      </c>
      <c r="DU51" s="107">
        <f t="shared" ref="DU51" si="1558">SUM(DU52:DU58)</f>
        <v>0</v>
      </c>
      <c r="DV51" s="123">
        <f t="shared" si="1254"/>
        <v>0</v>
      </c>
      <c r="DW51" s="123">
        <f t="shared" si="1255"/>
        <v>0</v>
      </c>
      <c r="DX51" s="107"/>
      <c r="DY51" s="107">
        <v>0</v>
      </c>
      <c r="DZ51" s="107">
        <f t="shared" si="345"/>
        <v>0</v>
      </c>
      <c r="EA51" s="107">
        <f t="shared" si="346"/>
        <v>0</v>
      </c>
      <c r="EB51" s="107">
        <f>SUM(EB52:EB58)</f>
        <v>0</v>
      </c>
      <c r="EC51" s="107">
        <f t="shared" ref="EC51" si="1559">SUM(EC52:EC58)</f>
        <v>0</v>
      </c>
      <c r="ED51" s="107">
        <f t="shared" ref="ED51" si="1560">SUM(ED52:ED58)</f>
        <v>0</v>
      </c>
      <c r="EE51" s="107">
        <f t="shared" ref="EE51" si="1561">SUM(EE52:EE58)</f>
        <v>0</v>
      </c>
      <c r="EF51" s="107">
        <f t="shared" ref="EF51" si="1562">SUM(EF52:EF58)</f>
        <v>0</v>
      </c>
      <c r="EG51" s="107">
        <f t="shared" ref="EG51" si="1563">SUM(EG52:EG58)</f>
        <v>0</v>
      </c>
      <c r="EH51" s="123">
        <f t="shared" si="1257"/>
        <v>0</v>
      </c>
      <c r="EI51" s="123">
        <f t="shared" si="1258"/>
        <v>0</v>
      </c>
      <c r="EJ51" s="107"/>
      <c r="EK51" s="107">
        <v>0</v>
      </c>
      <c r="EL51" s="107">
        <f t="shared" si="352"/>
        <v>0</v>
      </c>
      <c r="EM51" s="107">
        <f t="shared" si="353"/>
        <v>0</v>
      </c>
      <c r="EN51" s="107">
        <f>SUM(EN52:EN58)</f>
        <v>0</v>
      </c>
      <c r="EO51" s="107">
        <f t="shared" ref="EO51" si="1564">SUM(EO52:EO58)</f>
        <v>0</v>
      </c>
      <c r="EP51" s="107">
        <f t="shared" ref="EP51" si="1565">SUM(EP52:EP58)</f>
        <v>0</v>
      </c>
      <c r="EQ51" s="107">
        <f t="shared" ref="EQ51" si="1566">SUM(EQ52:EQ58)</f>
        <v>0</v>
      </c>
      <c r="ER51" s="107">
        <f t="shared" ref="ER51" si="1567">SUM(ER52:ER58)</f>
        <v>0</v>
      </c>
      <c r="ES51" s="107">
        <f t="shared" ref="ES51" si="1568">SUM(ES52:ES58)</f>
        <v>0</v>
      </c>
      <c r="ET51" s="123">
        <f t="shared" si="1260"/>
        <v>0</v>
      </c>
      <c r="EU51" s="123">
        <f t="shared" si="1261"/>
        <v>0</v>
      </c>
      <c r="EV51" s="107"/>
      <c r="EW51" s="107"/>
      <c r="EX51" s="107">
        <f t="shared" si="359"/>
        <v>0</v>
      </c>
      <c r="EY51" s="107">
        <f t="shared" si="360"/>
        <v>0</v>
      </c>
      <c r="EZ51" s="107">
        <f>SUM(EZ52:EZ58)</f>
        <v>0</v>
      </c>
      <c r="FA51" s="107">
        <f t="shared" ref="FA51" si="1569">SUM(FA52:FA58)</f>
        <v>0</v>
      </c>
      <c r="FB51" s="107">
        <f t="shared" ref="FB51" si="1570">SUM(FB52:FB58)</f>
        <v>0</v>
      </c>
      <c r="FC51" s="107">
        <f t="shared" ref="FC51" si="1571">SUM(FC52:FC58)</f>
        <v>0</v>
      </c>
      <c r="FD51" s="107">
        <f t="shared" ref="FD51" si="1572">SUM(FD52:FD58)</f>
        <v>0</v>
      </c>
      <c r="FE51" s="107">
        <f t="shared" ref="FE51" si="1573">SUM(FE52:FE58)</f>
        <v>0</v>
      </c>
      <c r="FF51" s="123">
        <f t="shared" si="1262"/>
        <v>0</v>
      </c>
      <c r="FG51" s="123">
        <f t="shared" si="1263"/>
        <v>0</v>
      </c>
      <c r="FH51" s="107"/>
      <c r="FI51" s="107"/>
      <c r="FJ51" s="107">
        <f t="shared" si="366"/>
        <v>0</v>
      </c>
      <c r="FK51" s="107">
        <f t="shared" si="367"/>
        <v>0</v>
      </c>
      <c r="FL51" s="107">
        <f>SUM(FL52:FL58)</f>
        <v>0</v>
      </c>
      <c r="FM51" s="107">
        <f t="shared" ref="FM51" si="1574">SUM(FM52:FM58)</f>
        <v>0</v>
      </c>
      <c r="FN51" s="107">
        <f t="shared" ref="FN51" si="1575">SUM(FN52:FN58)</f>
        <v>0</v>
      </c>
      <c r="FO51" s="107">
        <f t="shared" ref="FO51" si="1576">SUM(FO52:FO58)</f>
        <v>0</v>
      </c>
      <c r="FP51" s="107">
        <f t="shared" ref="FP51" si="1577">SUM(FP52:FP58)</f>
        <v>0</v>
      </c>
      <c r="FQ51" s="107">
        <f t="shared" ref="FQ51" si="1578">SUM(FQ52:FQ58)</f>
        <v>0</v>
      </c>
      <c r="FR51" s="123">
        <f t="shared" si="1264"/>
        <v>0</v>
      </c>
      <c r="FS51" s="123">
        <f t="shared" si="1265"/>
        <v>0</v>
      </c>
      <c r="FT51" s="107"/>
      <c r="FU51" s="107"/>
      <c r="FV51" s="107">
        <f t="shared" si="373"/>
        <v>0</v>
      </c>
      <c r="FW51" s="107">
        <f t="shared" si="374"/>
        <v>0</v>
      </c>
      <c r="FX51" s="107">
        <f>SUM(FX52:FX58)</f>
        <v>0</v>
      </c>
      <c r="FY51" s="107">
        <f t="shared" ref="FY51" si="1579">SUM(FY52:FY58)</f>
        <v>0</v>
      </c>
      <c r="FZ51" s="107">
        <f t="shared" ref="FZ51" si="1580">SUM(FZ52:FZ58)</f>
        <v>0</v>
      </c>
      <c r="GA51" s="107">
        <f t="shared" ref="GA51" si="1581">SUM(GA52:GA58)</f>
        <v>0</v>
      </c>
      <c r="GB51" s="107">
        <f t="shared" ref="GB51" si="1582">SUM(GB52:GB58)</f>
        <v>0</v>
      </c>
      <c r="GC51" s="107">
        <f t="shared" ref="GC51" si="1583">SUM(GC52:GC58)</f>
        <v>0</v>
      </c>
      <c r="GD51" s="123">
        <f t="shared" si="1266"/>
        <v>0</v>
      </c>
      <c r="GE51" s="123">
        <f t="shared" si="1267"/>
        <v>0</v>
      </c>
      <c r="GF51" s="107">
        <f t="shared" ref="GF51:GG62" si="1584">H51+T51+AF51+AR51+BD51+BP51+CB51+CN51+CZ51+DL51+DX51+EJ51+EV51+FH51+FT51</f>
        <v>102</v>
      </c>
      <c r="GG51" s="107">
        <f t="shared" si="1584"/>
        <v>17268352.874400001</v>
      </c>
      <c r="GH51" s="130">
        <f t="shared" si="1511"/>
        <v>34</v>
      </c>
      <c r="GI51" s="180">
        <f t="shared" si="1512"/>
        <v>5756117.6248000003</v>
      </c>
      <c r="GJ51" s="107">
        <f>SUM(GJ52:GJ58)</f>
        <v>29</v>
      </c>
      <c r="GK51" s="107">
        <f t="shared" ref="GK51" si="1585">SUM(GK52:GK58)</f>
        <v>4909629.8199999994</v>
      </c>
      <c r="GL51" s="107">
        <f t="shared" ref="GL51" si="1586">SUM(GL52:GL58)</f>
        <v>4</v>
      </c>
      <c r="GM51" s="107">
        <f t="shared" ref="GM51" si="1587">SUM(GM52:GM58)</f>
        <v>677190.32</v>
      </c>
      <c r="GN51" s="107">
        <f t="shared" ref="GN51" si="1588">SUM(GN52:GN58)</f>
        <v>33</v>
      </c>
      <c r="GO51" s="107">
        <f t="shared" ref="GO51" si="1589">SUM(GO52:GO58)</f>
        <v>5586820.1399999997</v>
      </c>
      <c r="GP51" s="107">
        <f t="shared" ref="GP51:GP62" si="1590">SUM(GJ51-GH51)</f>
        <v>-5</v>
      </c>
      <c r="GQ51" s="107">
        <f t="shared" ref="GQ51:GQ62" si="1591">SUM(GK51-GI51)</f>
        <v>-846487.80480000097</v>
      </c>
      <c r="GR51" s="143"/>
      <c r="GS51" s="78"/>
      <c r="GT51" s="166">
        <v>169297.5772</v>
      </c>
      <c r="GU51" s="166">
        <f t="shared" si="183"/>
        <v>169297.58</v>
      </c>
      <c r="GV51" s="90">
        <f t="shared" ref="GV51:GV57" si="1592">SUM(GT51-GU51)</f>
        <v>-2.7999999874737114E-3</v>
      </c>
    </row>
    <row r="52" spans="1:204" s="84" customFormat="1" ht="29.25" customHeight="1" x14ac:dyDescent="0.2">
      <c r="A52" s="23">
        <v>1</v>
      </c>
      <c r="B52" s="78" t="s">
        <v>147</v>
      </c>
      <c r="C52" s="79" t="s">
        <v>148</v>
      </c>
      <c r="D52" s="110">
        <v>58</v>
      </c>
      <c r="E52" s="86" t="s">
        <v>149</v>
      </c>
      <c r="F52" s="86">
        <v>10</v>
      </c>
      <c r="G52" s="98">
        <v>169297.5772</v>
      </c>
      <c r="H52" s="120"/>
      <c r="I52" s="120"/>
      <c r="J52" s="120"/>
      <c r="K52" s="120"/>
      <c r="L52" s="99">
        <f>VLOOKUP($D52,'факт '!$D$7:$AQ$94,3,0)</f>
        <v>0</v>
      </c>
      <c r="M52" s="99">
        <f>VLOOKUP($D52,'факт '!$D$7:$AQ$94,4,0)</f>
        <v>0</v>
      </c>
      <c r="N52" s="99"/>
      <c r="O52" s="99"/>
      <c r="P52" s="99">
        <f t="shared" ref="P52:P57" si="1593">SUM(L52+N52)</f>
        <v>0</v>
      </c>
      <c r="Q52" s="99">
        <f t="shared" ref="Q52:Q57" si="1594">SUM(M52+O52)</f>
        <v>0</v>
      </c>
      <c r="R52" s="100">
        <f t="shared" ref="R52:R57" si="1595">SUM(L52-J52)</f>
        <v>0</v>
      </c>
      <c r="S52" s="100">
        <f t="shared" ref="S52:S57" si="1596">SUM(M52-K52)</f>
        <v>0</v>
      </c>
      <c r="T52" s="120"/>
      <c r="U52" s="120"/>
      <c r="V52" s="120"/>
      <c r="W52" s="120"/>
      <c r="X52" s="99">
        <f>VLOOKUP($D52,'факт '!$D$7:$AQ$94,7,0)</f>
        <v>5</v>
      </c>
      <c r="Y52" s="99">
        <f>VLOOKUP($D52,'факт '!$D$7:$AQ$94,8,0)</f>
        <v>846487.89999999991</v>
      </c>
      <c r="Z52" s="99">
        <f>VLOOKUP($D52,'факт '!$D$7:$AQ$94,9,0)</f>
        <v>1</v>
      </c>
      <c r="AA52" s="99">
        <f>VLOOKUP($D52,'факт '!$D$7:$AQ$94,10,0)</f>
        <v>169297.58</v>
      </c>
      <c r="AB52" s="99">
        <f t="shared" ref="AB52:AB57" si="1597">SUM(X52+Z52)</f>
        <v>6</v>
      </c>
      <c r="AC52" s="99">
        <f t="shared" ref="AC52:AC57" si="1598">SUM(Y52+AA52)</f>
        <v>1015785.4799999999</v>
      </c>
      <c r="AD52" s="100">
        <f t="shared" ref="AD52:AD57" si="1599">SUM(X52-V52)</f>
        <v>5</v>
      </c>
      <c r="AE52" s="100">
        <f t="shared" ref="AE52:AE57" si="1600">SUM(Y52-W52)</f>
        <v>846487.89999999991</v>
      </c>
      <c r="AF52" s="120"/>
      <c r="AG52" s="120"/>
      <c r="AH52" s="120"/>
      <c r="AI52" s="120"/>
      <c r="AJ52" s="99">
        <f>VLOOKUP($D52,'факт '!$D$7:$AQ$94,5,0)</f>
        <v>0</v>
      </c>
      <c r="AK52" s="99">
        <f>VLOOKUP($D52,'факт '!$D$7:$AQ$94,6,0)</f>
        <v>0</v>
      </c>
      <c r="AL52" s="99"/>
      <c r="AM52" s="99"/>
      <c r="AN52" s="99">
        <f t="shared" ref="AN52:AN57" si="1601">SUM(AJ52+AL52)</f>
        <v>0</v>
      </c>
      <c r="AO52" s="99">
        <f t="shared" ref="AO52:AO57" si="1602">SUM(AK52+AM52)</f>
        <v>0</v>
      </c>
      <c r="AP52" s="100">
        <f t="shared" ref="AP52:AP57" si="1603">SUM(AJ52-AH52)</f>
        <v>0</v>
      </c>
      <c r="AQ52" s="100">
        <f t="shared" ref="AQ52:AQ57" si="1604">SUM(AK52-AI52)</f>
        <v>0</v>
      </c>
      <c r="AR52" s="120"/>
      <c r="AS52" s="120"/>
      <c r="AT52" s="120"/>
      <c r="AU52" s="120"/>
      <c r="AV52" s="99">
        <f>VLOOKUP($D52,'факт '!$D$7:$AQ$94,11,0)</f>
        <v>0</v>
      </c>
      <c r="AW52" s="99">
        <f>VLOOKUP($D52,'факт '!$D$7:$AQ$94,12,0)</f>
        <v>0</v>
      </c>
      <c r="AX52" s="99"/>
      <c r="AY52" s="99"/>
      <c r="AZ52" s="99">
        <f t="shared" ref="AZ52:AZ57" si="1605">SUM(AV52+AX52)</f>
        <v>0</v>
      </c>
      <c r="BA52" s="99">
        <f t="shared" ref="BA52:BA57" si="1606">SUM(AW52+AY52)</f>
        <v>0</v>
      </c>
      <c r="BB52" s="100">
        <f t="shared" ref="BB52:BB57" si="1607">SUM(AV52-AT52)</f>
        <v>0</v>
      </c>
      <c r="BC52" s="100">
        <f t="shared" ref="BC52:BC57" si="1608">SUM(AW52-AU52)</f>
        <v>0</v>
      </c>
      <c r="BD52" s="120"/>
      <c r="BE52" s="120"/>
      <c r="BF52" s="120"/>
      <c r="BG52" s="120"/>
      <c r="BH52" s="99">
        <f>VLOOKUP($D52,'факт '!$D$7:$AQ$94,15,0)</f>
        <v>0</v>
      </c>
      <c r="BI52" s="99">
        <f>VLOOKUP($D52,'факт '!$D$7:$AQ$94,16,0)</f>
        <v>0</v>
      </c>
      <c r="BJ52" s="99">
        <f>VLOOKUP($D52,'факт '!$D$7:$AQ$94,17,0)</f>
        <v>0</v>
      </c>
      <c r="BK52" s="99">
        <f>VLOOKUP($D52,'факт '!$D$7:$AQ$94,18,0)</f>
        <v>0</v>
      </c>
      <c r="BL52" s="99">
        <f t="shared" ref="BL52:BL57" si="1609">SUM(BH52+BJ52)</f>
        <v>0</v>
      </c>
      <c r="BM52" s="99">
        <f t="shared" ref="BM52:BM57" si="1610">SUM(BI52+BK52)</f>
        <v>0</v>
      </c>
      <c r="BN52" s="100">
        <f t="shared" ref="BN52:BN57" si="1611">SUM(BH52-BF52)</f>
        <v>0</v>
      </c>
      <c r="BO52" s="100">
        <f t="shared" ref="BO52:BO57" si="1612">SUM(BI52-BG52)</f>
        <v>0</v>
      </c>
      <c r="BP52" s="120"/>
      <c r="BQ52" s="120"/>
      <c r="BR52" s="120"/>
      <c r="BS52" s="120"/>
      <c r="BT52" s="99">
        <f>VLOOKUP($D52,'факт '!$D$7:$AQ$94,19,0)</f>
        <v>0</v>
      </c>
      <c r="BU52" s="99">
        <f>VLOOKUP($D52,'факт '!$D$7:$AQ$94,20,0)</f>
        <v>0</v>
      </c>
      <c r="BV52" s="99">
        <f>VLOOKUP($D52,'факт '!$D$7:$AQ$94,21,0)</f>
        <v>0</v>
      </c>
      <c r="BW52" s="99">
        <f>VLOOKUP($D52,'факт '!$D$7:$AQ$94,22,0)</f>
        <v>0</v>
      </c>
      <c r="BX52" s="99">
        <f t="shared" ref="BX52:BX57" si="1613">SUM(BT52+BV52)</f>
        <v>0</v>
      </c>
      <c r="BY52" s="99">
        <f t="shared" ref="BY52:BY57" si="1614">SUM(BU52+BW52)</f>
        <v>0</v>
      </c>
      <c r="BZ52" s="100">
        <f t="shared" ref="BZ52:BZ57" si="1615">SUM(BT52-BR52)</f>
        <v>0</v>
      </c>
      <c r="CA52" s="100">
        <f t="shared" ref="CA52:CA57" si="1616">SUM(BU52-BS52)</f>
        <v>0</v>
      </c>
      <c r="CB52" s="120"/>
      <c r="CC52" s="120"/>
      <c r="CD52" s="120"/>
      <c r="CE52" s="120"/>
      <c r="CF52" s="99">
        <f>VLOOKUP($D52,'факт '!$D$7:$AQ$94,23,0)</f>
        <v>0</v>
      </c>
      <c r="CG52" s="99">
        <f>VLOOKUP($D52,'факт '!$D$7:$AQ$94,24,0)</f>
        <v>0</v>
      </c>
      <c r="CH52" s="99">
        <f>VLOOKUP($D52,'факт '!$D$7:$AQ$94,25,0)</f>
        <v>0</v>
      </c>
      <c r="CI52" s="99">
        <f>VLOOKUP($D52,'факт '!$D$7:$AQ$94,26,0)</f>
        <v>0</v>
      </c>
      <c r="CJ52" s="99">
        <f t="shared" ref="CJ52:CJ57" si="1617">SUM(CF52+CH52)</f>
        <v>0</v>
      </c>
      <c r="CK52" s="99">
        <f t="shared" ref="CK52:CK57" si="1618">SUM(CG52+CI52)</f>
        <v>0</v>
      </c>
      <c r="CL52" s="100">
        <f t="shared" ref="CL52:CL57" si="1619">SUM(CF52-CD52)</f>
        <v>0</v>
      </c>
      <c r="CM52" s="100">
        <f t="shared" ref="CM52:CM57" si="1620">SUM(CG52-CE52)</f>
        <v>0</v>
      </c>
      <c r="CN52" s="120"/>
      <c r="CO52" s="120"/>
      <c r="CP52" s="120"/>
      <c r="CQ52" s="120"/>
      <c r="CR52" s="99">
        <f>VLOOKUP($D52,'факт '!$D$7:$AQ$94,27,0)</f>
        <v>0</v>
      </c>
      <c r="CS52" s="99">
        <f>VLOOKUP($D52,'факт '!$D$7:$AQ$94,28,0)</f>
        <v>0</v>
      </c>
      <c r="CT52" s="99">
        <f>VLOOKUP($D52,'факт '!$D$7:$AQ$94,29,0)</f>
        <v>0</v>
      </c>
      <c r="CU52" s="99">
        <f>VLOOKUP($D52,'факт '!$D$7:$AQ$94,30,0)</f>
        <v>0</v>
      </c>
      <c r="CV52" s="99">
        <f t="shared" ref="CV52:CV57" si="1621">SUM(CR52+CT52)</f>
        <v>0</v>
      </c>
      <c r="CW52" s="99">
        <f t="shared" ref="CW52:CW57" si="1622">SUM(CS52+CU52)</f>
        <v>0</v>
      </c>
      <c r="CX52" s="100">
        <f t="shared" ref="CX52:CX57" si="1623">SUM(CR52-CP52)</f>
        <v>0</v>
      </c>
      <c r="CY52" s="100">
        <f t="shared" ref="CY52:CY57" si="1624">SUM(CS52-CQ52)</f>
        <v>0</v>
      </c>
      <c r="CZ52" s="120"/>
      <c r="DA52" s="120"/>
      <c r="DB52" s="120"/>
      <c r="DC52" s="120"/>
      <c r="DD52" s="99">
        <f>VLOOKUP($D52,'факт '!$D$7:$AQ$94,31,0)</f>
        <v>0</v>
      </c>
      <c r="DE52" s="99">
        <f>VLOOKUP($D52,'факт '!$D$7:$AQ$94,32,0)</f>
        <v>0</v>
      </c>
      <c r="DF52" s="99"/>
      <c r="DG52" s="99"/>
      <c r="DH52" s="99">
        <f t="shared" ref="DH52:DH57" si="1625">SUM(DD52+DF52)</f>
        <v>0</v>
      </c>
      <c r="DI52" s="99">
        <f t="shared" ref="DI52:DI57" si="1626">SUM(DE52+DG52)</f>
        <v>0</v>
      </c>
      <c r="DJ52" s="100">
        <f t="shared" ref="DJ52:DJ57" si="1627">SUM(DD52-DB52)</f>
        <v>0</v>
      </c>
      <c r="DK52" s="100">
        <f t="shared" ref="DK52:DK57" si="1628">SUM(DE52-DC52)</f>
        <v>0</v>
      </c>
      <c r="DL52" s="120"/>
      <c r="DM52" s="120"/>
      <c r="DN52" s="120"/>
      <c r="DO52" s="120"/>
      <c r="DP52" s="99">
        <f>VLOOKUP($D52,'факт '!$D$7:$AQ$94,13,0)</f>
        <v>0</v>
      </c>
      <c r="DQ52" s="99">
        <f>VLOOKUP($D52,'факт '!$D$7:$AQ$94,14,0)</f>
        <v>0</v>
      </c>
      <c r="DR52" s="99"/>
      <c r="DS52" s="99"/>
      <c r="DT52" s="99">
        <f t="shared" ref="DT52:DT57" si="1629">SUM(DP52+DR52)</f>
        <v>0</v>
      </c>
      <c r="DU52" s="99">
        <f t="shared" ref="DU52:DU57" si="1630">SUM(DQ52+DS52)</f>
        <v>0</v>
      </c>
      <c r="DV52" s="100">
        <f t="shared" ref="DV52:DV57" si="1631">SUM(DP52-DN52)</f>
        <v>0</v>
      </c>
      <c r="DW52" s="100">
        <f t="shared" ref="DW52:DW57" si="1632">SUM(DQ52-DO52)</f>
        <v>0</v>
      </c>
      <c r="DX52" s="120"/>
      <c r="DY52" s="120"/>
      <c r="DZ52" s="120"/>
      <c r="EA52" s="120"/>
      <c r="EB52" s="99">
        <f>VLOOKUP($D52,'факт '!$D$7:$AQ$94,33,0)</f>
        <v>0</v>
      </c>
      <c r="EC52" s="99">
        <f>VLOOKUP($D52,'факт '!$D$7:$AQ$94,34,0)</f>
        <v>0</v>
      </c>
      <c r="ED52" s="99">
        <f>VLOOKUP($D52,'факт '!$D$7:$AQ$94,35,0)</f>
        <v>0</v>
      </c>
      <c r="EE52" s="99">
        <f>VLOOKUP($D52,'факт '!$D$7:$AQ$94,36,0)</f>
        <v>0</v>
      </c>
      <c r="EF52" s="99">
        <f t="shared" ref="EF52:EF57" si="1633">SUM(EB52+ED52)</f>
        <v>0</v>
      </c>
      <c r="EG52" s="99">
        <f t="shared" ref="EG52:EG57" si="1634">SUM(EC52+EE52)</f>
        <v>0</v>
      </c>
      <c r="EH52" s="100">
        <f t="shared" ref="EH52:EH57" si="1635">SUM(EB52-DZ52)</f>
        <v>0</v>
      </c>
      <c r="EI52" s="100">
        <f t="shared" ref="EI52:EI57" si="1636">SUM(EC52-EA52)</f>
        <v>0</v>
      </c>
      <c r="EJ52" s="120"/>
      <c r="EK52" s="120"/>
      <c r="EL52" s="120"/>
      <c r="EM52" s="120"/>
      <c r="EN52" s="99">
        <f>VLOOKUP($D52,'факт '!$D$7:$AQ$94,37,0)</f>
        <v>0</v>
      </c>
      <c r="EO52" s="99">
        <f>VLOOKUP($D52,'факт '!$D$7:$AQ$94,38,0)</f>
        <v>0</v>
      </c>
      <c r="EP52" s="99">
        <f>VLOOKUP($D52,'факт '!$D$7:$AQ$94,39,0)</f>
        <v>0</v>
      </c>
      <c r="EQ52" s="99">
        <f>VLOOKUP($D52,'факт '!$D$7:$AQ$94,40,0)</f>
        <v>0</v>
      </c>
      <c r="ER52" s="99">
        <f t="shared" ref="ER52:ER57" si="1637">SUM(EN52+EP52)</f>
        <v>0</v>
      </c>
      <c r="ES52" s="99">
        <f t="shared" ref="ES52:ES57" si="1638">SUM(EO52+EQ52)</f>
        <v>0</v>
      </c>
      <c r="ET52" s="100">
        <f t="shared" ref="ET52:ET57" si="1639">SUM(EN52-EL52)</f>
        <v>0</v>
      </c>
      <c r="EU52" s="100">
        <f t="shared" ref="EU52:EU57" si="1640">SUM(EO52-EM52)</f>
        <v>0</v>
      </c>
      <c r="EV52" s="120"/>
      <c r="EW52" s="120"/>
      <c r="EX52" s="120"/>
      <c r="EY52" s="120"/>
      <c r="EZ52" s="99"/>
      <c r="FA52" s="99"/>
      <c r="FB52" s="99"/>
      <c r="FC52" s="99"/>
      <c r="FD52" s="99">
        <f t="shared" ref="FD52:FD58" si="1641">SUM(EZ52+FB52)</f>
        <v>0</v>
      </c>
      <c r="FE52" s="99">
        <f t="shared" ref="FE52:FE58" si="1642">SUM(FA52+FC52)</f>
        <v>0</v>
      </c>
      <c r="FF52" s="100">
        <f t="shared" si="1262"/>
        <v>0</v>
      </c>
      <c r="FG52" s="100">
        <f t="shared" si="1263"/>
        <v>0</v>
      </c>
      <c r="FH52" s="120"/>
      <c r="FI52" s="120"/>
      <c r="FJ52" s="120"/>
      <c r="FK52" s="120"/>
      <c r="FL52" s="99"/>
      <c r="FM52" s="99"/>
      <c r="FN52" s="99"/>
      <c r="FO52" s="99"/>
      <c r="FP52" s="99">
        <f t="shared" ref="FP52:FP58" si="1643">SUM(FL52+FN52)</f>
        <v>0</v>
      </c>
      <c r="FQ52" s="99">
        <f t="shared" ref="FQ52:FQ58" si="1644">SUM(FM52+FO52)</f>
        <v>0</v>
      </c>
      <c r="FR52" s="100">
        <f t="shared" si="1264"/>
        <v>0</v>
      </c>
      <c r="FS52" s="100">
        <f t="shared" si="1265"/>
        <v>0</v>
      </c>
      <c r="FT52" s="120"/>
      <c r="FU52" s="120"/>
      <c r="FV52" s="120"/>
      <c r="FW52" s="120"/>
      <c r="FX52" s="99"/>
      <c r="FY52" s="99"/>
      <c r="FZ52" s="99"/>
      <c r="GA52" s="99"/>
      <c r="GB52" s="99">
        <f t="shared" ref="GB52:GB58" si="1645">SUM(FX52+FZ52)</f>
        <v>0</v>
      </c>
      <c r="GC52" s="99">
        <f t="shared" ref="GC52:GC58" si="1646">SUM(FY52+GA52)</f>
        <v>0</v>
      </c>
      <c r="GD52" s="100">
        <f t="shared" si="1266"/>
        <v>0</v>
      </c>
      <c r="GE52" s="100">
        <f t="shared" si="1267"/>
        <v>0</v>
      </c>
      <c r="GF52" s="99">
        <f t="shared" ref="GF52:GF58" si="1647">SUM(H52,T52,AF52,AR52,BD52,BP52,CB52,CN52,CZ52,DL52,DX52,EJ52,EV52)</f>
        <v>0</v>
      </c>
      <c r="GG52" s="99">
        <f t="shared" ref="GG52:GG58" si="1648">SUM(I52,U52,AG52,AS52,BE52,BQ52,CC52,CO52,DA52,DM52,DY52,EK52,EW52)</f>
        <v>0</v>
      </c>
      <c r="GH52" s="99">
        <f t="shared" ref="GH52:GH58" si="1649">SUM(J52,V52,AH52,AT52,BF52,BR52,CD52,CP52,DB52,DN52,DZ52,EL52,EX52)</f>
        <v>0</v>
      </c>
      <c r="GI52" s="99">
        <f t="shared" ref="GI52:GI58" si="1650">SUM(K52,W52,AI52,AU52,BG52,BS52,CE52,CQ52,DC52,DO52,EA52,EM52,EY52)</f>
        <v>0</v>
      </c>
      <c r="GJ52" s="99">
        <f t="shared" ref="GJ52:GJ57" si="1651">SUM(L52,X52,AJ52,AV52,BH52,BT52,CF52,CR52,DD52,DP52,EB52,EN52,EZ52)</f>
        <v>5</v>
      </c>
      <c r="GK52" s="99">
        <f t="shared" ref="GK52:GK57" si="1652">SUM(M52,Y52,AK52,AW52,BI52,BU52,CG52,CS52,DE52,DQ52,EC52,EO52,FA52)</f>
        <v>846487.89999999991</v>
      </c>
      <c r="GL52" s="99">
        <f t="shared" ref="GL52:GL57" si="1653">SUM(N52,Z52,AL52,AX52,BJ52,BV52,CH52,CT52,DF52,DR52,ED52,EP52,FB52)</f>
        <v>1</v>
      </c>
      <c r="GM52" s="99">
        <f t="shared" ref="GM52:GM57" si="1654">SUM(O52,AA52,AM52,AY52,BK52,BW52,CI52,CU52,DG52,DS52,EE52,EQ52,FC52)</f>
        <v>169297.58</v>
      </c>
      <c r="GN52" s="99">
        <f t="shared" ref="GN52:GN57" si="1655">SUM(P52,AB52,AN52,AZ52,BL52,BX52,CJ52,CV52,DH52,DT52,EF52,ER52,FD52)</f>
        <v>6</v>
      </c>
      <c r="GO52" s="99">
        <f t="shared" ref="GO52:GO57" si="1656">SUM(Q52,AC52,AO52,BA52,BM52,BY52,CK52,CW52,DI52,DU52,EG52,ES52,FE52)</f>
        <v>1015785.4799999999</v>
      </c>
      <c r="GP52" s="120"/>
      <c r="GQ52" s="120"/>
      <c r="GR52" s="144"/>
      <c r="GS52" s="145"/>
      <c r="GT52" s="167">
        <v>169297.5772</v>
      </c>
      <c r="GU52" s="166">
        <f t="shared" si="183"/>
        <v>169297.58</v>
      </c>
      <c r="GV52" s="90">
        <f t="shared" si="1592"/>
        <v>-2.7999999874737114E-3</v>
      </c>
    </row>
    <row r="53" spans="1:204" s="84" customFormat="1" ht="29.25" customHeight="1" x14ac:dyDescent="0.2">
      <c r="A53" s="23">
        <v>1</v>
      </c>
      <c r="B53" s="78" t="s">
        <v>150</v>
      </c>
      <c r="C53" s="79" t="s">
        <v>151</v>
      </c>
      <c r="D53" s="110">
        <v>71</v>
      </c>
      <c r="E53" s="86" t="s">
        <v>149</v>
      </c>
      <c r="F53" s="86">
        <v>10</v>
      </c>
      <c r="G53" s="98">
        <v>169297.5772</v>
      </c>
      <c r="H53" s="120"/>
      <c r="I53" s="120"/>
      <c r="J53" s="120"/>
      <c r="K53" s="120"/>
      <c r="L53" s="99">
        <f>VLOOKUP($D53,'факт '!$D$7:$AQ$94,3,0)</f>
        <v>0</v>
      </c>
      <c r="M53" s="99">
        <f>VLOOKUP($D53,'факт '!$D$7:$AQ$94,4,0)</f>
        <v>0</v>
      </c>
      <c r="N53" s="99"/>
      <c r="O53" s="99"/>
      <c r="P53" s="99">
        <f t="shared" si="1593"/>
        <v>0</v>
      </c>
      <c r="Q53" s="99">
        <f t="shared" si="1594"/>
        <v>0</v>
      </c>
      <c r="R53" s="100">
        <f t="shared" si="1595"/>
        <v>0</v>
      </c>
      <c r="S53" s="100">
        <f t="shared" si="1596"/>
        <v>0</v>
      </c>
      <c r="T53" s="120"/>
      <c r="U53" s="120"/>
      <c r="V53" s="120"/>
      <c r="W53" s="120"/>
      <c r="X53" s="99">
        <f>VLOOKUP($D53,'факт '!$D$7:$AQ$94,7,0)</f>
        <v>1</v>
      </c>
      <c r="Y53" s="99">
        <f>VLOOKUP($D53,'факт '!$D$7:$AQ$94,8,0)</f>
        <v>169297.58</v>
      </c>
      <c r="Z53" s="99">
        <f>VLOOKUP($D53,'факт '!$D$7:$AQ$94,9,0)</f>
        <v>1</v>
      </c>
      <c r="AA53" s="99">
        <f>VLOOKUP($D53,'факт '!$D$7:$AQ$94,10,0)</f>
        <v>169297.58</v>
      </c>
      <c r="AB53" s="99">
        <f t="shared" si="1597"/>
        <v>2</v>
      </c>
      <c r="AC53" s="99">
        <f t="shared" si="1598"/>
        <v>338595.16</v>
      </c>
      <c r="AD53" s="100">
        <f t="shared" si="1599"/>
        <v>1</v>
      </c>
      <c r="AE53" s="100">
        <f t="shared" si="1600"/>
        <v>169297.58</v>
      </c>
      <c r="AF53" s="120"/>
      <c r="AG53" s="120"/>
      <c r="AH53" s="120"/>
      <c r="AI53" s="120"/>
      <c r="AJ53" s="99">
        <f>VLOOKUP($D53,'факт '!$D$7:$AQ$94,5,0)</f>
        <v>0</v>
      </c>
      <c r="AK53" s="99">
        <f>VLOOKUP($D53,'факт '!$D$7:$AQ$94,6,0)</f>
        <v>0</v>
      </c>
      <c r="AL53" s="99"/>
      <c r="AM53" s="99"/>
      <c r="AN53" s="99">
        <f t="shared" si="1601"/>
        <v>0</v>
      </c>
      <c r="AO53" s="99">
        <f t="shared" si="1602"/>
        <v>0</v>
      </c>
      <c r="AP53" s="100">
        <f t="shared" si="1603"/>
        <v>0</v>
      </c>
      <c r="AQ53" s="100">
        <f t="shared" si="1604"/>
        <v>0</v>
      </c>
      <c r="AR53" s="120"/>
      <c r="AS53" s="120"/>
      <c r="AT53" s="120"/>
      <c r="AU53" s="120"/>
      <c r="AV53" s="99">
        <f>VLOOKUP($D53,'факт '!$D$7:$AQ$94,11,0)</f>
        <v>0</v>
      </c>
      <c r="AW53" s="99">
        <f>VLOOKUP($D53,'факт '!$D$7:$AQ$94,12,0)</f>
        <v>0</v>
      </c>
      <c r="AX53" s="99"/>
      <c r="AY53" s="99"/>
      <c r="AZ53" s="99">
        <f t="shared" si="1605"/>
        <v>0</v>
      </c>
      <c r="BA53" s="99">
        <f t="shared" si="1606"/>
        <v>0</v>
      </c>
      <c r="BB53" s="100">
        <f t="shared" si="1607"/>
        <v>0</v>
      </c>
      <c r="BC53" s="100">
        <f t="shared" si="1608"/>
        <v>0</v>
      </c>
      <c r="BD53" s="120"/>
      <c r="BE53" s="120"/>
      <c r="BF53" s="120"/>
      <c r="BG53" s="120"/>
      <c r="BH53" s="99">
        <f>VLOOKUP($D53,'факт '!$D$7:$AQ$94,15,0)</f>
        <v>0</v>
      </c>
      <c r="BI53" s="99">
        <f>VLOOKUP($D53,'факт '!$D$7:$AQ$94,16,0)</f>
        <v>0</v>
      </c>
      <c r="BJ53" s="99">
        <f>VLOOKUP($D53,'факт '!$D$7:$AQ$94,17,0)</f>
        <v>0</v>
      </c>
      <c r="BK53" s="99">
        <f>VLOOKUP($D53,'факт '!$D$7:$AQ$94,18,0)</f>
        <v>0</v>
      </c>
      <c r="BL53" s="99">
        <f t="shared" si="1609"/>
        <v>0</v>
      </c>
      <c r="BM53" s="99">
        <f t="shared" si="1610"/>
        <v>0</v>
      </c>
      <c r="BN53" s="100">
        <f t="shared" si="1611"/>
        <v>0</v>
      </c>
      <c r="BO53" s="100">
        <f t="shared" si="1612"/>
        <v>0</v>
      </c>
      <c r="BP53" s="120"/>
      <c r="BQ53" s="120"/>
      <c r="BR53" s="120"/>
      <c r="BS53" s="120"/>
      <c r="BT53" s="99">
        <f>VLOOKUP($D53,'факт '!$D$7:$AQ$94,19,0)</f>
        <v>0</v>
      </c>
      <c r="BU53" s="99">
        <f>VLOOKUP($D53,'факт '!$D$7:$AQ$94,20,0)</f>
        <v>0</v>
      </c>
      <c r="BV53" s="99">
        <f>VLOOKUP($D53,'факт '!$D$7:$AQ$94,21,0)</f>
        <v>0</v>
      </c>
      <c r="BW53" s="99">
        <f>VLOOKUP($D53,'факт '!$D$7:$AQ$94,22,0)</f>
        <v>0</v>
      </c>
      <c r="BX53" s="99">
        <f t="shared" si="1613"/>
        <v>0</v>
      </c>
      <c r="BY53" s="99">
        <f t="shared" si="1614"/>
        <v>0</v>
      </c>
      <c r="BZ53" s="100">
        <f t="shared" si="1615"/>
        <v>0</v>
      </c>
      <c r="CA53" s="100">
        <f t="shared" si="1616"/>
        <v>0</v>
      </c>
      <c r="CB53" s="120"/>
      <c r="CC53" s="120"/>
      <c r="CD53" s="120"/>
      <c r="CE53" s="120"/>
      <c r="CF53" s="99">
        <f>VLOOKUP($D53,'факт '!$D$7:$AQ$94,23,0)</f>
        <v>0</v>
      </c>
      <c r="CG53" s="99">
        <f>VLOOKUP($D53,'факт '!$D$7:$AQ$94,24,0)</f>
        <v>0</v>
      </c>
      <c r="CH53" s="99">
        <f>VLOOKUP($D53,'факт '!$D$7:$AQ$94,25,0)</f>
        <v>0</v>
      </c>
      <c r="CI53" s="99">
        <f>VLOOKUP($D53,'факт '!$D$7:$AQ$94,26,0)</f>
        <v>0</v>
      </c>
      <c r="CJ53" s="99">
        <f t="shared" si="1617"/>
        <v>0</v>
      </c>
      <c r="CK53" s="99">
        <f t="shared" si="1618"/>
        <v>0</v>
      </c>
      <c r="CL53" s="100">
        <f t="shared" si="1619"/>
        <v>0</v>
      </c>
      <c r="CM53" s="100">
        <f t="shared" si="1620"/>
        <v>0</v>
      </c>
      <c r="CN53" s="120"/>
      <c r="CO53" s="120"/>
      <c r="CP53" s="120"/>
      <c r="CQ53" s="120"/>
      <c r="CR53" s="99">
        <f>VLOOKUP($D53,'факт '!$D$7:$AQ$94,27,0)</f>
        <v>0</v>
      </c>
      <c r="CS53" s="99">
        <f>VLOOKUP($D53,'факт '!$D$7:$AQ$94,28,0)</f>
        <v>0</v>
      </c>
      <c r="CT53" s="99">
        <f>VLOOKUP($D53,'факт '!$D$7:$AQ$94,29,0)</f>
        <v>0</v>
      </c>
      <c r="CU53" s="99">
        <f>VLOOKUP($D53,'факт '!$D$7:$AQ$94,30,0)</f>
        <v>0</v>
      </c>
      <c r="CV53" s="99">
        <f t="shared" si="1621"/>
        <v>0</v>
      </c>
      <c r="CW53" s="99">
        <f t="shared" si="1622"/>
        <v>0</v>
      </c>
      <c r="CX53" s="100">
        <f t="shared" si="1623"/>
        <v>0</v>
      </c>
      <c r="CY53" s="100">
        <f t="shared" si="1624"/>
        <v>0</v>
      </c>
      <c r="CZ53" s="120"/>
      <c r="DA53" s="120"/>
      <c r="DB53" s="120"/>
      <c r="DC53" s="120"/>
      <c r="DD53" s="99">
        <f>VLOOKUP($D53,'факт '!$D$7:$AQ$94,31,0)</f>
        <v>0</v>
      </c>
      <c r="DE53" s="99">
        <f>VLOOKUP($D53,'факт '!$D$7:$AQ$94,32,0)</f>
        <v>0</v>
      </c>
      <c r="DF53" s="99"/>
      <c r="DG53" s="99"/>
      <c r="DH53" s="99">
        <f t="shared" si="1625"/>
        <v>0</v>
      </c>
      <c r="DI53" s="99">
        <f t="shared" si="1626"/>
        <v>0</v>
      </c>
      <c r="DJ53" s="100">
        <f t="shared" si="1627"/>
        <v>0</v>
      </c>
      <c r="DK53" s="100">
        <f t="shared" si="1628"/>
        <v>0</v>
      </c>
      <c r="DL53" s="120"/>
      <c r="DM53" s="120"/>
      <c r="DN53" s="120"/>
      <c r="DO53" s="120"/>
      <c r="DP53" s="99">
        <f>VLOOKUP($D53,'факт '!$D$7:$AQ$94,13,0)</f>
        <v>0</v>
      </c>
      <c r="DQ53" s="99">
        <f>VLOOKUP($D53,'факт '!$D$7:$AQ$94,14,0)</f>
        <v>0</v>
      </c>
      <c r="DR53" s="99"/>
      <c r="DS53" s="99"/>
      <c r="DT53" s="99">
        <f t="shared" si="1629"/>
        <v>0</v>
      </c>
      <c r="DU53" s="99">
        <f t="shared" si="1630"/>
        <v>0</v>
      </c>
      <c r="DV53" s="100">
        <f t="shared" si="1631"/>
        <v>0</v>
      </c>
      <c r="DW53" s="100">
        <f t="shared" si="1632"/>
        <v>0</v>
      </c>
      <c r="DX53" s="120"/>
      <c r="DY53" s="120"/>
      <c r="DZ53" s="120"/>
      <c r="EA53" s="120"/>
      <c r="EB53" s="99">
        <f>VLOOKUP($D53,'факт '!$D$7:$AQ$94,33,0)</f>
        <v>0</v>
      </c>
      <c r="EC53" s="99">
        <f>VLOOKUP($D53,'факт '!$D$7:$AQ$94,34,0)</f>
        <v>0</v>
      </c>
      <c r="ED53" s="99">
        <f>VLOOKUP($D53,'факт '!$D$7:$AQ$94,35,0)</f>
        <v>0</v>
      </c>
      <c r="EE53" s="99">
        <f>VLOOKUP($D53,'факт '!$D$7:$AQ$94,36,0)</f>
        <v>0</v>
      </c>
      <c r="EF53" s="99">
        <f t="shared" si="1633"/>
        <v>0</v>
      </c>
      <c r="EG53" s="99">
        <f t="shared" si="1634"/>
        <v>0</v>
      </c>
      <c r="EH53" s="100">
        <f t="shared" si="1635"/>
        <v>0</v>
      </c>
      <c r="EI53" s="100">
        <f t="shared" si="1636"/>
        <v>0</v>
      </c>
      <c r="EJ53" s="120"/>
      <c r="EK53" s="120"/>
      <c r="EL53" s="120"/>
      <c r="EM53" s="120"/>
      <c r="EN53" s="99">
        <f>VLOOKUP($D53,'факт '!$D$7:$AQ$94,37,0)</f>
        <v>0</v>
      </c>
      <c r="EO53" s="99">
        <f>VLOOKUP($D53,'факт '!$D$7:$AQ$94,38,0)</f>
        <v>0</v>
      </c>
      <c r="EP53" s="99">
        <f>VLOOKUP($D53,'факт '!$D$7:$AQ$94,39,0)</f>
        <v>0</v>
      </c>
      <c r="EQ53" s="99">
        <f>VLOOKUP($D53,'факт '!$D$7:$AQ$94,40,0)</f>
        <v>0</v>
      </c>
      <c r="ER53" s="99">
        <f t="shared" si="1637"/>
        <v>0</v>
      </c>
      <c r="ES53" s="99">
        <f t="shared" si="1638"/>
        <v>0</v>
      </c>
      <c r="ET53" s="100">
        <f t="shared" si="1639"/>
        <v>0</v>
      </c>
      <c r="EU53" s="100">
        <f t="shared" si="1640"/>
        <v>0</v>
      </c>
      <c r="EV53" s="120"/>
      <c r="EW53" s="120"/>
      <c r="EX53" s="120"/>
      <c r="EY53" s="120"/>
      <c r="EZ53" s="99"/>
      <c r="FA53" s="99"/>
      <c r="FB53" s="99"/>
      <c r="FC53" s="99"/>
      <c r="FD53" s="99">
        <f t="shared" si="1641"/>
        <v>0</v>
      </c>
      <c r="FE53" s="99">
        <f t="shared" si="1642"/>
        <v>0</v>
      </c>
      <c r="FF53" s="100">
        <f t="shared" si="1262"/>
        <v>0</v>
      </c>
      <c r="FG53" s="100">
        <f t="shared" si="1263"/>
        <v>0</v>
      </c>
      <c r="FH53" s="120"/>
      <c r="FI53" s="120"/>
      <c r="FJ53" s="120"/>
      <c r="FK53" s="120"/>
      <c r="FL53" s="99"/>
      <c r="FM53" s="99"/>
      <c r="FN53" s="99"/>
      <c r="FO53" s="99"/>
      <c r="FP53" s="99">
        <f t="shared" si="1643"/>
        <v>0</v>
      </c>
      <c r="FQ53" s="99">
        <f t="shared" si="1644"/>
        <v>0</v>
      </c>
      <c r="FR53" s="100">
        <f t="shared" si="1264"/>
        <v>0</v>
      </c>
      <c r="FS53" s="100">
        <f t="shared" si="1265"/>
        <v>0</v>
      </c>
      <c r="FT53" s="120"/>
      <c r="FU53" s="120"/>
      <c r="FV53" s="120"/>
      <c r="FW53" s="120"/>
      <c r="FX53" s="99"/>
      <c r="FY53" s="99"/>
      <c r="FZ53" s="99"/>
      <c r="GA53" s="99"/>
      <c r="GB53" s="99">
        <f t="shared" si="1645"/>
        <v>0</v>
      </c>
      <c r="GC53" s="99">
        <f t="shared" si="1646"/>
        <v>0</v>
      </c>
      <c r="GD53" s="100">
        <f t="shared" si="1266"/>
        <v>0</v>
      </c>
      <c r="GE53" s="100">
        <f t="shared" si="1267"/>
        <v>0</v>
      </c>
      <c r="GF53" s="99">
        <f t="shared" si="1647"/>
        <v>0</v>
      </c>
      <c r="GG53" s="99">
        <f t="shared" si="1648"/>
        <v>0</v>
      </c>
      <c r="GH53" s="99">
        <f t="shared" si="1649"/>
        <v>0</v>
      </c>
      <c r="GI53" s="99">
        <f t="shared" si="1650"/>
        <v>0</v>
      </c>
      <c r="GJ53" s="99">
        <f t="shared" si="1651"/>
        <v>1</v>
      </c>
      <c r="GK53" s="99">
        <f t="shared" si="1652"/>
        <v>169297.58</v>
      </c>
      <c r="GL53" s="99">
        <f t="shared" si="1653"/>
        <v>1</v>
      </c>
      <c r="GM53" s="99">
        <f t="shared" si="1654"/>
        <v>169297.58</v>
      </c>
      <c r="GN53" s="99">
        <f t="shared" si="1655"/>
        <v>2</v>
      </c>
      <c r="GO53" s="99">
        <f t="shared" si="1656"/>
        <v>338595.16</v>
      </c>
      <c r="GP53" s="120"/>
      <c r="GQ53" s="120"/>
      <c r="GR53" s="144"/>
      <c r="GS53" s="145"/>
      <c r="GT53" s="167">
        <v>169297.5772</v>
      </c>
      <c r="GU53" s="166">
        <f t="shared" si="183"/>
        <v>169297.58</v>
      </c>
      <c r="GV53" s="90">
        <f t="shared" si="1592"/>
        <v>-2.7999999874737114E-3</v>
      </c>
    </row>
    <row r="54" spans="1:204" s="84" customFormat="1" ht="29.25" customHeight="1" x14ac:dyDescent="0.2">
      <c r="A54" s="23">
        <v>1</v>
      </c>
      <c r="B54" s="76" t="s">
        <v>293</v>
      </c>
      <c r="C54" s="74" t="s">
        <v>294</v>
      </c>
      <c r="D54" s="75">
        <v>73</v>
      </c>
      <c r="E54" s="74" t="s">
        <v>149</v>
      </c>
      <c r="F54" s="86">
        <v>10</v>
      </c>
      <c r="G54" s="98">
        <v>169297.5772</v>
      </c>
      <c r="H54" s="120"/>
      <c r="I54" s="120"/>
      <c r="J54" s="120"/>
      <c r="K54" s="120"/>
      <c r="L54" s="99">
        <f>VLOOKUP($D54,'факт '!$D$7:$AQ$94,3,0)</f>
        <v>0</v>
      </c>
      <c r="M54" s="99">
        <f>VLOOKUP($D54,'факт '!$D$7:$AQ$94,4,0)</f>
        <v>0</v>
      </c>
      <c r="N54" s="99"/>
      <c r="O54" s="99"/>
      <c r="P54" s="99">
        <f t="shared" si="1593"/>
        <v>0</v>
      </c>
      <c r="Q54" s="99">
        <f t="shared" si="1594"/>
        <v>0</v>
      </c>
      <c r="R54" s="100">
        <f t="shared" si="1595"/>
        <v>0</v>
      </c>
      <c r="S54" s="100">
        <f t="shared" si="1596"/>
        <v>0</v>
      </c>
      <c r="T54" s="120"/>
      <c r="U54" s="120"/>
      <c r="V54" s="120"/>
      <c r="W54" s="120"/>
      <c r="X54" s="99">
        <f>VLOOKUP($D54,'факт '!$D$7:$AQ$94,7,0)</f>
        <v>1</v>
      </c>
      <c r="Y54" s="99">
        <f>VLOOKUP($D54,'факт '!$D$7:$AQ$94,8,0)</f>
        <v>169297.58</v>
      </c>
      <c r="Z54" s="99">
        <f>VLOOKUP($D54,'факт '!$D$7:$AQ$94,9,0)</f>
        <v>1</v>
      </c>
      <c r="AA54" s="99">
        <f>VLOOKUP($D54,'факт '!$D$7:$AQ$94,10,0)</f>
        <v>169297.58</v>
      </c>
      <c r="AB54" s="99">
        <f t="shared" si="1597"/>
        <v>2</v>
      </c>
      <c r="AC54" s="99">
        <f t="shared" si="1598"/>
        <v>338595.16</v>
      </c>
      <c r="AD54" s="100">
        <f t="shared" si="1599"/>
        <v>1</v>
      </c>
      <c r="AE54" s="100">
        <f t="shared" si="1600"/>
        <v>169297.58</v>
      </c>
      <c r="AF54" s="120"/>
      <c r="AG54" s="120"/>
      <c r="AH54" s="120"/>
      <c r="AI54" s="120"/>
      <c r="AJ54" s="99">
        <f>VLOOKUP($D54,'факт '!$D$7:$AQ$94,5,0)</f>
        <v>0</v>
      </c>
      <c r="AK54" s="99">
        <f>VLOOKUP($D54,'факт '!$D$7:$AQ$94,6,0)</f>
        <v>0</v>
      </c>
      <c r="AL54" s="99"/>
      <c r="AM54" s="99"/>
      <c r="AN54" s="99">
        <f t="shared" si="1601"/>
        <v>0</v>
      </c>
      <c r="AO54" s="99">
        <f t="shared" si="1602"/>
        <v>0</v>
      </c>
      <c r="AP54" s="100">
        <f t="shared" si="1603"/>
        <v>0</v>
      </c>
      <c r="AQ54" s="100">
        <f t="shared" si="1604"/>
        <v>0</v>
      </c>
      <c r="AR54" s="120"/>
      <c r="AS54" s="120"/>
      <c r="AT54" s="120"/>
      <c r="AU54" s="120"/>
      <c r="AV54" s="99">
        <f>VLOOKUP($D54,'факт '!$D$7:$AQ$94,11,0)</f>
        <v>0</v>
      </c>
      <c r="AW54" s="99">
        <f>VLOOKUP($D54,'факт '!$D$7:$AQ$94,12,0)</f>
        <v>0</v>
      </c>
      <c r="AX54" s="99"/>
      <c r="AY54" s="99"/>
      <c r="AZ54" s="99">
        <f t="shared" si="1605"/>
        <v>0</v>
      </c>
      <c r="BA54" s="99">
        <f t="shared" si="1606"/>
        <v>0</v>
      </c>
      <c r="BB54" s="100">
        <f t="shared" si="1607"/>
        <v>0</v>
      </c>
      <c r="BC54" s="100">
        <f t="shared" si="1608"/>
        <v>0</v>
      </c>
      <c r="BD54" s="120"/>
      <c r="BE54" s="120"/>
      <c r="BF54" s="120"/>
      <c r="BG54" s="120"/>
      <c r="BH54" s="99">
        <f>VLOOKUP($D54,'факт '!$D$7:$AQ$94,15,0)</f>
        <v>0</v>
      </c>
      <c r="BI54" s="99">
        <f>VLOOKUP($D54,'факт '!$D$7:$AQ$94,16,0)</f>
        <v>0</v>
      </c>
      <c r="BJ54" s="99">
        <f>VLOOKUP($D54,'факт '!$D$7:$AQ$94,17,0)</f>
        <v>0</v>
      </c>
      <c r="BK54" s="99">
        <f>VLOOKUP($D54,'факт '!$D$7:$AQ$94,18,0)</f>
        <v>0</v>
      </c>
      <c r="BL54" s="99">
        <f t="shared" si="1609"/>
        <v>0</v>
      </c>
      <c r="BM54" s="99">
        <f t="shared" si="1610"/>
        <v>0</v>
      </c>
      <c r="BN54" s="100">
        <f t="shared" si="1611"/>
        <v>0</v>
      </c>
      <c r="BO54" s="100">
        <f t="shared" si="1612"/>
        <v>0</v>
      </c>
      <c r="BP54" s="120"/>
      <c r="BQ54" s="120"/>
      <c r="BR54" s="120"/>
      <c r="BS54" s="120"/>
      <c r="BT54" s="99">
        <f>VLOOKUP($D54,'факт '!$D$7:$AQ$94,19,0)</f>
        <v>0</v>
      </c>
      <c r="BU54" s="99">
        <f>VLOOKUP($D54,'факт '!$D$7:$AQ$94,20,0)</f>
        <v>0</v>
      </c>
      <c r="BV54" s="99">
        <f>VLOOKUP($D54,'факт '!$D$7:$AQ$94,21,0)</f>
        <v>0</v>
      </c>
      <c r="BW54" s="99">
        <f>VLOOKUP($D54,'факт '!$D$7:$AQ$94,22,0)</f>
        <v>0</v>
      </c>
      <c r="BX54" s="99">
        <f t="shared" si="1613"/>
        <v>0</v>
      </c>
      <c r="BY54" s="99">
        <f t="shared" si="1614"/>
        <v>0</v>
      </c>
      <c r="BZ54" s="100">
        <f t="shared" si="1615"/>
        <v>0</v>
      </c>
      <c r="CA54" s="100">
        <f t="shared" si="1616"/>
        <v>0</v>
      </c>
      <c r="CB54" s="120"/>
      <c r="CC54" s="120"/>
      <c r="CD54" s="120"/>
      <c r="CE54" s="120"/>
      <c r="CF54" s="99">
        <f>VLOOKUP($D54,'факт '!$D$7:$AQ$94,23,0)</f>
        <v>0</v>
      </c>
      <c r="CG54" s="99">
        <f>VLOOKUP($D54,'факт '!$D$7:$AQ$94,24,0)</f>
        <v>0</v>
      </c>
      <c r="CH54" s="99">
        <f>VLOOKUP($D54,'факт '!$D$7:$AQ$94,25,0)</f>
        <v>0</v>
      </c>
      <c r="CI54" s="99">
        <f>VLOOKUP($D54,'факт '!$D$7:$AQ$94,26,0)</f>
        <v>0</v>
      </c>
      <c r="CJ54" s="99">
        <f t="shared" si="1617"/>
        <v>0</v>
      </c>
      <c r="CK54" s="99">
        <f t="shared" si="1618"/>
        <v>0</v>
      </c>
      <c r="CL54" s="100">
        <f t="shared" si="1619"/>
        <v>0</v>
      </c>
      <c r="CM54" s="100">
        <f t="shared" si="1620"/>
        <v>0</v>
      </c>
      <c r="CN54" s="120"/>
      <c r="CO54" s="120"/>
      <c r="CP54" s="120"/>
      <c r="CQ54" s="120"/>
      <c r="CR54" s="99">
        <f>VLOOKUP($D54,'факт '!$D$7:$AQ$94,27,0)</f>
        <v>0</v>
      </c>
      <c r="CS54" s="99">
        <f>VLOOKUP($D54,'факт '!$D$7:$AQ$94,28,0)</f>
        <v>0</v>
      </c>
      <c r="CT54" s="99">
        <f>VLOOKUP($D54,'факт '!$D$7:$AQ$94,29,0)</f>
        <v>0</v>
      </c>
      <c r="CU54" s="99">
        <f>VLOOKUP($D54,'факт '!$D$7:$AQ$94,30,0)</f>
        <v>0</v>
      </c>
      <c r="CV54" s="99">
        <f t="shared" si="1621"/>
        <v>0</v>
      </c>
      <c r="CW54" s="99">
        <f t="shared" si="1622"/>
        <v>0</v>
      </c>
      <c r="CX54" s="100">
        <f t="shared" si="1623"/>
        <v>0</v>
      </c>
      <c r="CY54" s="100">
        <f t="shared" si="1624"/>
        <v>0</v>
      </c>
      <c r="CZ54" s="120"/>
      <c r="DA54" s="120"/>
      <c r="DB54" s="120"/>
      <c r="DC54" s="120"/>
      <c r="DD54" s="99">
        <f>VLOOKUP($D54,'факт '!$D$7:$AQ$94,31,0)</f>
        <v>0</v>
      </c>
      <c r="DE54" s="99">
        <f>VLOOKUP($D54,'факт '!$D$7:$AQ$94,32,0)</f>
        <v>0</v>
      </c>
      <c r="DF54" s="99"/>
      <c r="DG54" s="99"/>
      <c r="DH54" s="99">
        <f t="shared" si="1625"/>
        <v>0</v>
      </c>
      <c r="DI54" s="99">
        <f t="shared" si="1626"/>
        <v>0</v>
      </c>
      <c r="DJ54" s="100">
        <f t="shared" si="1627"/>
        <v>0</v>
      </c>
      <c r="DK54" s="100">
        <f t="shared" si="1628"/>
        <v>0</v>
      </c>
      <c r="DL54" s="120"/>
      <c r="DM54" s="120"/>
      <c r="DN54" s="120"/>
      <c r="DO54" s="120"/>
      <c r="DP54" s="99">
        <f>VLOOKUP($D54,'факт '!$D$7:$AQ$94,13,0)</f>
        <v>0</v>
      </c>
      <c r="DQ54" s="99">
        <f>VLOOKUP($D54,'факт '!$D$7:$AQ$94,14,0)</f>
        <v>0</v>
      </c>
      <c r="DR54" s="99"/>
      <c r="DS54" s="99"/>
      <c r="DT54" s="99">
        <f t="shared" si="1629"/>
        <v>0</v>
      </c>
      <c r="DU54" s="99">
        <f t="shared" si="1630"/>
        <v>0</v>
      </c>
      <c r="DV54" s="100">
        <f t="shared" si="1631"/>
        <v>0</v>
      </c>
      <c r="DW54" s="100">
        <f t="shared" si="1632"/>
        <v>0</v>
      </c>
      <c r="DX54" s="120"/>
      <c r="DY54" s="120"/>
      <c r="DZ54" s="120"/>
      <c r="EA54" s="120"/>
      <c r="EB54" s="99">
        <f>VLOOKUP($D54,'факт '!$D$7:$AQ$94,33,0)</f>
        <v>0</v>
      </c>
      <c r="EC54" s="99">
        <f>VLOOKUP($D54,'факт '!$D$7:$AQ$94,34,0)</f>
        <v>0</v>
      </c>
      <c r="ED54" s="99">
        <f>VLOOKUP($D54,'факт '!$D$7:$AQ$94,35,0)</f>
        <v>0</v>
      </c>
      <c r="EE54" s="99">
        <f>VLOOKUP($D54,'факт '!$D$7:$AQ$94,36,0)</f>
        <v>0</v>
      </c>
      <c r="EF54" s="99">
        <f t="shared" si="1633"/>
        <v>0</v>
      </c>
      <c r="EG54" s="99">
        <f t="shared" si="1634"/>
        <v>0</v>
      </c>
      <c r="EH54" s="100">
        <f t="shared" si="1635"/>
        <v>0</v>
      </c>
      <c r="EI54" s="100">
        <f t="shared" si="1636"/>
        <v>0</v>
      </c>
      <c r="EJ54" s="120"/>
      <c r="EK54" s="120"/>
      <c r="EL54" s="120"/>
      <c r="EM54" s="120"/>
      <c r="EN54" s="99">
        <f>VLOOKUP($D54,'факт '!$D$7:$AQ$94,37,0)</f>
        <v>0</v>
      </c>
      <c r="EO54" s="99">
        <f>VLOOKUP($D54,'факт '!$D$7:$AQ$94,38,0)</f>
        <v>0</v>
      </c>
      <c r="EP54" s="99">
        <f>VLOOKUP($D54,'факт '!$D$7:$AQ$94,39,0)</f>
        <v>0</v>
      </c>
      <c r="EQ54" s="99">
        <f>VLOOKUP($D54,'факт '!$D$7:$AQ$94,40,0)</f>
        <v>0</v>
      </c>
      <c r="ER54" s="99">
        <f t="shared" si="1637"/>
        <v>0</v>
      </c>
      <c r="ES54" s="99">
        <f t="shared" si="1638"/>
        <v>0</v>
      </c>
      <c r="ET54" s="100">
        <f t="shared" si="1639"/>
        <v>0</v>
      </c>
      <c r="EU54" s="100">
        <f t="shared" si="1640"/>
        <v>0</v>
      </c>
      <c r="EV54" s="120"/>
      <c r="EW54" s="120"/>
      <c r="EX54" s="120"/>
      <c r="EY54" s="120"/>
      <c r="EZ54" s="99"/>
      <c r="FA54" s="99"/>
      <c r="FB54" s="99"/>
      <c r="FC54" s="99"/>
      <c r="FD54" s="99"/>
      <c r="FE54" s="99"/>
      <c r="FF54" s="100"/>
      <c r="FG54" s="100"/>
      <c r="FH54" s="120"/>
      <c r="FI54" s="120"/>
      <c r="FJ54" s="120"/>
      <c r="FK54" s="120"/>
      <c r="FL54" s="99"/>
      <c r="FM54" s="99"/>
      <c r="FN54" s="99"/>
      <c r="FO54" s="99"/>
      <c r="FP54" s="99"/>
      <c r="FQ54" s="99"/>
      <c r="FR54" s="100"/>
      <c r="FS54" s="100"/>
      <c r="FT54" s="120"/>
      <c r="FU54" s="120"/>
      <c r="FV54" s="120"/>
      <c r="FW54" s="120"/>
      <c r="FX54" s="99"/>
      <c r="FY54" s="99"/>
      <c r="FZ54" s="99"/>
      <c r="GA54" s="99"/>
      <c r="GB54" s="99"/>
      <c r="GC54" s="99"/>
      <c r="GD54" s="100"/>
      <c r="GE54" s="100"/>
      <c r="GF54" s="99"/>
      <c r="GG54" s="99"/>
      <c r="GH54" s="99"/>
      <c r="GI54" s="99"/>
      <c r="GJ54" s="99">
        <f t="shared" si="1651"/>
        <v>1</v>
      </c>
      <c r="GK54" s="99">
        <f t="shared" si="1652"/>
        <v>169297.58</v>
      </c>
      <c r="GL54" s="99">
        <f t="shared" si="1653"/>
        <v>1</v>
      </c>
      <c r="GM54" s="99">
        <f t="shared" si="1654"/>
        <v>169297.58</v>
      </c>
      <c r="GN54" s="99">
        <f t="shared" si="1655"/>
        <v>2</v>
      </c>
      <c r="GO54" s="99">
        <f t="shared" si="1656"/>
        <v>338595.16</v>
      </c>
      <c r="GP54" s="120"/>
      <c r="GQ54" s="120"/>
      <c r="GR54" s="144"/>
      <c r="GS54" s="145"/>
      <c r="GT54" s="167">
        <v>169297.5772</v>
      </c>
      <c r="GU54" s="166">
        <f t="shared" si="183"/>
        <v>169297.58</v>
      </c>
      <c r="GV54" s="90">
        <f t="shared" si="1592"/>
        <v>-2.7999999874737114E-3</v>
      </c>
    </row>
    <row r="55" spans="1:204" s="84" customFormat="1" ht="29.25" customHeight="1" x14ac:dyDescent="0.2">
      <c r="A55" s="23">
        <v>1</v>
      </c>
      <c r="B55" s="78" t="s">
        <v>152</v>
      </c>
      <c r="C55" s="79" t="s">
        <v>153</v>
      </c>
      <c r="D55" s="110">
        <v>85</v>
      </c>
      <c r="E55" s="86" t="s">
        <v>154</v>
      </c>
      <c r="F55" s="86">
        <v>10</v>
      </c>
      <c r="G55" s="98">
        <v>169297.5772</v>
      </c>
      <c r="H55" s="120"/>
      <c r="I55" s="120"/>
      <c r="J55" s="120"/>
      <c r="K55" s="120"/>
      <c r="L55" s="99">
        <f>VLOOKUP($D55,'факт '!$D$7:$AQ$94,3,0)</f>
        <v>0</v>
      </c>
      <c r="M55" s="99">
        <f>VLOOKUP($D55,'факт '!$D$7:$AQ$94,4,0)</f>
        <v>0</v>
      </c>
      <c r="N55" s="99"/>
      <c r="O55" s="99"/>
      <c r="P55" s="99">
        <f t="shared" si="1593"/>
        <v>0</v>
      </c>
      <c r="Q55" s="99">
        <f t="shared" si="1594"/>
        <v>0</v>
      </c>
      <c r="R55" s="100">
        <f t="shared" si="1595"/>
        <v>0</v>
      </c>
      <c r="S55" s="100">
        <f t="shared" si="1596"/>
        <v>0</v>
      </c>
      <c r="T55" s="120"/>
      <c r="U55" s="120"/>
      <c r="V55" s="120"/>
      <c r="W55" s="120"/>
      <c r="X55" s="99">
        <f>VLOOKUP($D55,'факт '!$D$7:$AQ$94,7,0)</f>
        <v>9</v>
      </c>
      <c r="Y55" s="99">
        <f>VLOOKUP($D55,'факт '!$D$7:$AQ$94,8,0)</f>
        <v>1523678.2199999997</v>
      </c>
      <c r="Z55" s="99">
        <f>VLOOKUP($D55,'факт '!$D$7:$AQ$94,9,0)</f>
        <v>0</v>
      </c>
      <c r="AA55" s="99">
        <f>VLOOKUP($D55,'факт '!$D$7:$AQ$94,10,0)</f>
        <v>0</v>
      </c>
      <c r="AB55" s="99">
        <f t="shared" si="1597"/>
        <v>9</v>
      </c>
      <c r="AC55" s="99">
        <f t="shared" si="1598"/>
        <v>1523678.2199999997</v>
      </c>
      <c r="AD55" s="100">
        <f t="shared" si="1599"/>
        <v>9</v>
      </c>
      <c r="AE55" s="100">
        <f t="shared" si="1600"/>
        <v>1523678.2199999997</v>
      </c>
      <c r="AF55" s="120"/>
      <c r="AG55" s="120"/>
      <c r="AH55" s="120"/>
      <c r="AI55" s="120"/>
      <c r="AJ55" s="99">
        <f>VLOOKUP($D55,'факт '!$D$7:$AQ$94,5,0)</f>
        <v>0</v>
      </c>
      <c r="AK55" s="99">
        <f>VLOOKUP($D55,'факт '!$D$7:$AQ$94,6,0)</f>
        <v>0</v>
      </c>
      <c r="AL55" s="99"/>
      <c r="AM55" s="99"/>
      <c r="AN55" s="99">
        <f t="shared" si="1601"/>
        <v>0</v>
      </c>
      <c r="AO55" s="99">
        <f t="shared" si="1602"/>
        <v>0</v>
      </c>
      <c r="AP55" s="100">
        <f t="shared" si="1603"/>
        <v>0</v>
      </c>
      <c r="AQ55" s="100">
        <f t="shared" si="1604"/>
        <v>0</v>
      </c>
      <c r="AR55" s="120"/>
      <c r="AS55" s="120"/>
      <c r="AT55" s="120"/>
      <c r="AU55" s="120"/>
      <c r="AV55" s="99">
        <f>VLOOKUP($D55,'факт '!$D$7:$AQ$94,11,0)</f>
        <v>0</v>
      </c>
      <c r="AW55" s="99">
        <f>VLOOKUP($D55,'факт '!$D$7:$AQ$94,12,0)</f>
        <v>0</v>
      </c>
      <c r="AX55" s="99"/>
      <c r="AY55" s="99"/>
      <c r="AZ55" s="99">
        <f t="shared" si="1605"/>
        <v>0</v>
      </c>
      <c r="BA55" s="99">
        <f t="shared" si="1606"/>
        <v>0</v>
      </c>
      <c r="BB55" s="100">
        <f t="shared" si="1607"/>
        <v>0</v>
      </c>
      <c r="BC55" s="100">
        <f t="shared" si="1608"/>
        <v>0</v>
      </c>
      <c r="BD55" s="120"/>
      <c r="BE55" s="120"/>
      <c r="BF55" s="120"/>
      <c r="BG55" s="120"/>
      <c r="BH55" s="99">
        <f>VLOOKUP($D55,'факт '!$D$7:$AQ$94,15,0)</f>
        <v>0</v>
      </c>
      <c r="BI55" s="99">
        <f>VLOOKUP($D55,'факт '!$D$7:$AQ$94,16,0)</f>
        <v>0</v>
      </c>
      <c r="BJ55" s="99">
        <f>VLOOKUP($D55,'факт '!$D$7:$AQ$94,17,0)</f>
        <v>0</v>
      </c>
      <c r="BK55" s="99">
        <f>VLOOKUP($D55,'факт '!$D$7:$AQ$94,18,0)</f>
        <v>0</v>
      </c>
      <c r="BL55" s="99">
        <f t="shared" si="1609"/>
        <v>0</v>
      </c>
      <c r="BM55" s="99">
        <f t="shared" si="1610"/>
        <v>0</v>
      </c>
      <c r="BN55" s="100">
        <f t="shared" si="1611"/>
        <v>0</v>
      </c>
      <c r="BO55" s="100">
        <f t="shared" si="1612"/>
        <v>0</v>
      </c>
      <c r="BP55" s="120"/>
      <c r="BQ55" s="120"/>
      <c r="BR55" s="120"/>
      <c r="BS55" s="120"/>
      <c r="BT55" s="99">
        <f>VLOOKUP($D55,'факт '!$D$7:$AQ$94,19,0)</f>
        <v>0</v>
      </c>
      <c r="BU55" s="99">
        <f>VLOOKUP($D55,'факт '!$D$7:$AQ$94,20,0)</f>
        <v>0</v>
      </c>
      <c r="BV55" s="99">
        <f>VLOOKUP($D55,'факт '!$D$7:$AQ$94,21,0)</f>
        <v>0</v>
      </c>
      <c r="BW55" s="99">
        <f>VLOOKUP($D55,'факт '!$D$7:$AQ$94,22,0)</f>
        <v>0</v>
      </c>
      <c r="BX55" s="99">
        <f t="shared" si="1613"/>
        <v>0</v>
      </c>
      <c r="BY55" s="99">
        <f t="shared" si="1614"/>
        <v>0</v>
      </c>
      <c r="BZ55" s="100">
        <f t="shared" si="1615"/>
        <v>0</v>
      </c>
      <c r="CA55" s="100">
        <f t="shared" si="1616"/>
        <v>0</v>
      </c>
      <c r="CB55" s="120"/>
      <c r="CC55" s="120"/>
      <c r="CD55" s="120"/>
      <c r="CE55" s="120"/>
      <c r="CF55" s="99">
        <f>VLOOKUP($D55,'факт '!$D$7:$AQ$94,23,0)</f>
        <v>0</v>
      </c>
      <c r="CG55" s="99">
        <f>VLOOKUP($D55,'факт '!$D$7:$AQ$94,24,0)</f>
        <v>0</v>
      </c>
      <c r="CH55" s="99">
        <f>VLOOKUP($D55,'факт '!$D$7:$AQ$94,25,0)</f>
        <v>0</v>
      </c>
      <c r="CI55" s="99">
        <f>VLOOKUP($D55,'факт '!$D$7:$AQ$94,26,0)</f>
        <v>0</v>
      </c>
      <c r="CJ55" s="99">
        <f t="shared" si="1617"/>
        <v>0</v>
      </c>
      <c r="CK55" s="99">
        <f t="shared" si="1618"/>
        <v>0</v>
      </c>
      <c r="CL55" s="100">
        <f t="shared" si="1619"/>
        <v>0</v>
      </c>
      <c r="CM55" s="100">
        <f t="shared" si="1620"/>
        <v>0</v>
      </c>
      <c r="CN55" s="120"/>
      <c r="CO55" s="120"/>
      <c r="CP55" s="120"/>
      <c r="CQ55" s="120"/>
      <c r="CR55" s="99">
        <f>VLOOKUP($D55,'факт '!$D$7:$AQ$94,27,0)</f>
        <v>0</v>
      </c>
      <c r="CS55" s="99">
        <f>VLOOKUP($D55,'факт '!$D$7:$AQ$94,28,0)</f>
        <v>0</v>
      </c>
      <c r="CT55" s="99">
        <f>VLOOKUP($D55,'факт '!$D$7:$AQ$94,29,0)</f>
        <v>0</v>
      </c>
      <c r="CU55" s="99">
        <f>VLOOKUP($D55,'факт '!$D$7:$AQ$94,30,0)</f>
        <v>0</v>
      </c>
      <c r="CV55" s="99">
        <f t="shared" si="1621"/>
        <v>0</v>
      </c>
      <c r="CW55" s="99">
        <f t="shared" si="1622"/>
        <v>0</v>
      </c>
      <c r="CX55" s="100">
        <f t="shared" si="1623"/>
        <v>0</v>
      </c>
      <c r="CY55" s="100">
        <f t="shared" si="1624"/>
        <v>0</v>
      </c>
      <c r="CZ55" s="120"/>
      <c r="DA55" s="120"/>
      <c r="DB55" s="120"/>
      <c r="DC55" s="120"/>
      <c r="DD55" s="99">
        <f>VLOOKUP($D55,'факт '!$D$7:$AQ$94,31,0)</f>
        <v>0</v>
      </c>
      <c r="DE55" s="99">
        <f>VLOOKUP($D55,'факт '!$D$7:$AQ$94,32,0)</f>
        <v>0</v>
      </c>
      <c r="DF55" s="99"/>
      <c r="DG55" s="99"/>
      <c r="DH55" s="99">
        <f t="shared" si="1625"/>
        <v>0</v>
      </c>
      <c r="DI55" s="99">
        <f t="shared" si="1626"/>
        <v>0</v>
      </c>
      <c r="DJ55" s="100">
        <f t="shared" si="1627"/>
        <v>0</v>
      </c>
      <c r="DK55" s="100">
        <f t="shared" si="1628"/>
        <v>0</v>
      </c>
      <c r="DL55" s="120"/>
      <c r="DM55" s="120"/>
      <c r="DN55" s="120"/>
      <c r="DO55" s="120"/>
      <c r="DP55" s="99">
        <f>VLOOKUP($D55,'факт '!$D$7:$AQ$94,13,0)</f>
        <v>0</v>
      </c>
      <c r="DQ55" s="99">
        <f>VLOOKUP($D55,'факт '!$D$7:$AQ$94,14,0)</f>
        <v>0</v>
      </c>
      <c r="DR55" s="99"/>
      <c r="DS55" s="99"/>
      <c r="DT55" s="99">
        <f t="shared" si="1629"/>
        <v>0</v>
      </c>
      <c r="DU55" s="99">
        <f t="shared" si="1630"/>
        <v>0</v>
      </c>
      <c r="DV55" s="100">
        <f t="shared" si="1631"/>
        <v>0</v>
      </c>
      <c r="DW55" s="100">
        <f t="shared" si="1632"/>
        <v>0</v>
      </c>
      <c r="DX55" s="120"/>
      <c r="DY55" s="120"/>
      <c r="DZ55" s="120"/>
      <c r="EA55" s="120"/>
      <c r="EB55" s="99">
        <f>VLOOKUP($D55,'факт '!$D$7:$AQ$94,33,0)</f>
        <v>0</v>
      </c>
      <c r="EC55" s="99">
        <f>VLOOKUP($D55,'факт '!$D$7:$AQ$94,34,0)</f>
        <v>0</v>
      </c>
      <c r="ED55" s="99">
        <f>VLOOKUP($D55,'факт '!$D$7:$AQ$94,35,0)</f>
        <v>0</v>
      </c>
      <c r="EE55" s="99">
        <f>VLOOKUP($D55,'факт '!$D$7:$AQ$94,36,0)</f>
        <v>0</v>
      </c>
      <c r="EF55" s="99">
        <f t="shared" si="1633"/>
        <v>0</v>
      </c>
      <c r="EG55" s="99">
        <f t="shared" si="1634"/>
        <v>0</v>
      </c>
      <c r="EH55" s="100">
        <f t="shared" si="1635"/>
        <v>0</v>
      </c>
      <c r="EI55" s="100">
        <f t="shared" si="1636"/>
        <v>0</v>
      </c>
      <c r="EJ55" s="120"/>
      <c r="EK55" s="120"/>
      <c r="EL55" s="120"/>
      <c r="EM55" s="120"/>
      <c r="EN55" s="99">
        <f>VLOOKUP($D55,'факт '!$D$7:$AQ$94,37,0)</f>
        <v>0</v>
      </c>
      <c r="EO55" s="99">
        <f>VLOOKUP($D55,'факт '!$D$7:$AQ$94,38,0)</f>
        <v>0</v>
      </c>
      <c r="EP55" s="99">
        <f>VLOOKUP($D55,'факт '!$D$7:$AQ$94,39,0)</f>
        <v>0</v>
      </c>
      <c r="EQ55" s="99">
        <f>VLOOKUP($D55,'факт '!$D$7:$AQ$94,40,0)</f>
        <v>0</v>
      </c>
      <c r="ER55" s="99">
        <f t="shared" si="1637"/>
        <v>0</v>
      </c>
      <c r="ES55" s="99">
        <f t="shared" si="1638"/>
        <v>0</v>
      </c>
      <c r="ET55" s="100">
        <f t="shared" si="1639"/>
        <v>0</v>
      </c>
      <c r="EU55" s="100">
        <f t="shared" si="1640"/>
        <v>0</v>
      </c>
      <c r="EV55" s="120"/>
      <c r="EW55" s="120"/>
      <c r="EX55" s="120"/>
      <c r="EY55" s="120"/>
      <c r="EZ55" s="99"/>
      <c r="FA55" s="99"/>
      <c r="FB55" s="99"/>
      <c r="FC55" s="99"/>
      <c r="FD55" s="99">
        <f t="shared" si="1641"/>
        <v>0</v>
      </c>
      <c r="FE55" s="99">
        <f t="shared" si="1642"/>
        <v>0</v>
      </c>
      <c r="FF55" s="100">
        <f t="shared" si="1262"/>
        <v>0</v>
      </c>
      <c r="FG55" s="100">
        <f t="shared" si="1263"/>
        <v>0</v>
      </c>
      <c r="FH55" s="120"/>
      <c r="FI55" s="120"/>
      <c r="FJ55" s="120"/>
      <c r="FK55" s="120"/>
      <c r="FL55" s="99"/>
      <c r="FM55" s="99"/>
      <c r="FN55" s="99"/>
      <c r="FO55" s="99"/>
      <c r="FP55" s="99">
        <f t="shared" si="1643"/>
        <v>0</v>
      </c>
      <c r="FQ55" s="99">
        <f t="shared" si="1644"/>
        <v>0</v>
      </c>
      <c r="FR55" s="100">
        <f t="shared" si="1264"/>
        <v>0</v>
      </c>
      <c r="FS55" s="100">
        <f t="shared" si="1265"/>
        <v>0</v>
      </c>
      <c r="FT55" s="120"/>
      <c r="FU55" s="120"/>
      <c r="FV55" s="120"/>
      <c r="FW55" s="120"/>
      <c r="FX55" s="99"/>
      <c r="FY55" s="99"/>
      <c r="FZ55" s="99"/>
      <c r="GA55" s="99"/>
      <c r="GB55" s="99">
        <f t="shared" si="1645"/>
        <v>0</v>
      </c>
      <c r="GC55" s="99">
        <f t="shared" si="1646"/>
        <v>0</v>
      </c>
      <c r="GD55" s="100">
        <f t="shared" si="1266"/>
        <v>0</v>
      </c>
      <c r="GE55" s="100">
        <f t="shared" si="1267"/>
        <v>0</v>
      </c>
      <c r="GF55" s="99">
        <f t="shared" si="1647"/>
        <v>0</v>
      </c>
      <c r="GG55" s="99">
        <f t="shared" si="1648"/>
        <v>0</v>
      </c>
      <c r="GH55" s="99">
        <f t="shared" si="1649"/>
        <v>0</v>
      </c>
      <c r="GI55" s="99">
        <f t="shared" si="1650"/>
        <v>0</v>
      </c>
      <c r="GJ55" s="99">
        <f t="shared" si="1651"/>
        <v>9</v>
      </c>
      <c r="GK55" s="99">
        <f t="shared" si="1652"/>
        <v>1523678.2199999997</v>
      </c>
      <c r="GL55" s="99">
        <f t="shared" si="1653"/>
        <v>0</v>
      </c>
      <c r="GM55" s="99">
        <f t="shared" si="1654"/>
        <v>0</v>
      </c>
      <c r="GN55" s="99">
        <f t="shared" si="1655"/>
        <v>9</v>
      </c>
      <c r="GO55" s="99">
        <f t="shared" si="1656"/>
        <v>1523678.2199999997</v>
      </c>
      <c r="GP55" s="120"/>
      <c r="GQ55" s="120"/>
      <c r="GR55" s="144"/>
      <c r="GS55" s="145"/>
      <c r="GT55" s="167">
        <v>169297.5772</v>
      </c>
      <c r="GU55" s="166">
        <f t="shared" si="183"/>
        <v>169297.57999999996</v>
      </c>
      <c r="GV55" s="90">
        <f t="shared" si="1592"/>
        <v>-2.7999999583698809E-3</v>
      </c>
    </row>
    <row r="56" spans="1:204" s="84" customFormat="1" ht="29.25" customHeight="1" x14ac:dyDescent="0.2">
      <c r="A56" s="23">
        <v>1</v>
      </c>
      <c r="B56" s="78" t="s">
        <v>155</v>
      </c>
      <c r="C56" s="79" t="s">
        <v>156</v>
      </c>
      <c r="D56" s="110">
        <v>88</v>
      </c>
      <c r="E56" s="86" t="s">
        <v>157</v>
      </c>
      <c r="F56" s="86">
        <v>10</v>
      </c>
      <c r="G56" s="98">
        <v>169297.5772</v>
      </c>
      <c r="H56" s="120"/>
      <c r="I56" s="120"/>
      <c r="J56" s="120"/>
      <c r="K56" s="120"/>
      <c r="L56" s="99">
        <f>VLOOKUP($D56,'факт '!$D$7:$AQ$94,3,0)</f>
        <v>0</v>
      </c>
      <c r="M56" s="99">
        <f>VLOOKUP($D56,'факт '!$D$7:$AQ$94,4,0)</f>
        <v>0</v>
      </c>
      <c r="N56" s="99"/>
      <c r="O56" s="99"/>
      <c r="P56" s="99">
        <f t="shared" si="1593"/>
        <v>0</v>
      </c>
      <c r="Q56" s="99">
        <f t="shared" si="1594"/>
        <v>0</v>
      </c>
      <c r="R56" s="100">
        <f t="shared" si="1595"/>
        <v>0</v>
      </c>
      <c r="S56" s="100">
        <f t="shared" si="1596"/>
        <v>0</v>
      </c>
      <c r="T56" s="120"/>
      <c r="U56" s="120"/>
      <c r="V56" s="120"/>
      <c r="W56" s="120"/>
      <c r="X56" s="99">
        <f>VLOOKUP($D56,'факт '!$D$7:$AQ$94,7,0)</f>
        <v>3</v>
      </c>
      <c r="Y56" s="99">
        <f>VLOOKUP($D56,'факт '!$D$7:$AQ$94,8,0)</f>
        <v>507892.74</v>
      </c>
      <c r="Z56" s="99">
        <f>VLOOKUP($D56,'факт '!$D$7:$AQ$94,9,0)</f>
        <v>0</v>
      </c>
      <c r="AA56" s="99">
        <f>VLOOKUP($D56,'факт '!$D$7:$AQ$94,10,0)</f>
        <v>0</v>
      </c>
      <c r="AB56" s="99">
        <f t="shared" si="1597"/>
        <v>3</v>
      </c>
      <c r="AC56" s="99">
        <f t="shared" si="1598"/>
        <v>507892.74</v>
      </c>
      <c r="AD56" s="100">
        <f t="shared" si="1599"/>
        <v>3</v>
      </c>
      <c r="AE56" s="100">
        <f t="shared" si="1600"/>
        <v>507892.74</v>
      </c>
      <c r="AF56" s="120"/>
      <c r="AG56" s="120"/>
      <c r="AH56" s="120"/>
      <c r="AI56" s="120"/>
      <c r="AJ56" s="99">
        <f>VLOOKUP($D56,'факт '!$D$7:$AQ$94,5,0)</f>
        <v>0</v>
      </c>
      <c r="AK56" s="99">
        <f>VLOOKUP($D56,'факт '!$D$7:$AQ$94,6,0)</f>
        <v>0</v>
      </c>
      <c r="AL56" s="99"/>
      <c r="AM56" s="99"/>
      <c r="AN56" s="99">
        <f t="shared" si="1601"/>
        <v>0</v>
      </c>
      <c r="AO56" s="99">
        <f t="shared" si="1602"/>
        <v>0</v>
      </c>
      <c r="AP56" s="100">
        <f t="shared" si="1603"/>
        <v>0</v>
      </c>
      <c r="AQ56" s="100">
        <f t="shared" si="1604"/>
        <v>0</v>
      </c>
      <c r="AR56" s="120"/>
      <c r="AS56" s="120"/>
      <c r="AT56" s="120"/>
      <c r="AU56" s="120"/>
      <c r="AV56" s="99">
        <f>VLOOKUP($D56,'факт '!$D$7:$AQ$94,11,0)</f>
        <v>0</v>
      </c>
      <c r="AW56" s="99">
        <f>VLOOKUP($D56,'факт '!$D$7:$AQ$94,12,0)</f>
        <v>0</v>
      </c>
      <c r="AX56" s="99"/>
      <c r="AY56" s="99"/>
      <c r="AZ56" s="99">
        <f t="shared" si="1605"/>
        <v>0</v>
      </c>
      <c r="BA56" s="99">
        <f t="shared" si="1606"/>
        <v>0</v>
      </c>
      <c r="BB56" s="100">
        <f t="shared" si="1607"/>
        <v>0</v>
      </c>
      <c r="BC56" s="100">
        <f t="shared" si="1608"/>
        <v>0</v>
      </c>
      <c r="BD56" s="120"/>
      <c r="BE56" s="120"/>
      <c r="BF56" s="120"/>
      <c r="BG56" s="120"/>
      <c r="BH56" s="99">
        <f>VLOOKUP($D56,'факт '!$D$7:$AQ$94,15,0)</f>
        <v>0</v>
      </c>
      <c r="BI56" s="99">
        <f>VLOOKUP($D56,'факт '!$D$7:$AQ$94,16,0)</f>
        <v>0</v>
      </c>
      <c r="BJ56" s="99">
        <f>VLOOKUP($D56,'факт '!$D$7:$AQ$94,17,0)</f>
        <v>0</v>
      </c>
      <c r="BK56" s="99">
        <f>VLOOKUP($D56,'факт '!$D$7:$AQ$94,18,0)</f>
        <v>0</v>
      </c>
      <c r="BL56" s="99">
        <f t="shared" si="1609"/>
        <v>0</v>
      </c>
      <c r="BM56" s="99">
        <f t="shared" si="1610"/>
        <v>0</v>
      </c>
      <c r="BN56" s="100">
        <f t="shared" si="1611"/>
        <v>0</v>
      </c>
      <c r="BO56" s="100">
        <f t="shared" si="1612"/>
        <v>0</v>
      </c>
      <c r="BP56" s="120"/>
      <c r="BQ56" s="120"/>
      <c r="BR56" s="120"/>
      <c r="BS56" s="120"/>
      <c r="BT56" s="99">
        <f>VLOOKUP($D56,'факт '!$D$7:$AQ$94,19,0)</f>
        <v>0</v>
      </c>
      <c r="BU56" s="99">
        <f>VLOOKUP($D56,'факт '!$D$7:$AQ$94,20,0)</f>
        <v>0</v>
      </c>
      <c r="BV56" s="99">
        <f>VLOOKUP($D56,'факт '!$D$7:$AQ$94,21,0)</f>
        <v>0</v>
      </c>
      <c r="BW56" s="99">
        <f>VLOOKUP($D56,'факт '!$D$7:$AQ$94,22,0)</f>
        <v>0</v>
      </c>
      <c r="BX56" s="99">
        <f t="shared" si="1613"/>
        <v>0</v>
      </c>
      <c r="BY56" s="99">
        <f t="shared" si="1614"/>
        <v>0</v>
      </c>
      <c r="BZ56" s="100">
        <f t="shared" si="1615"/>
        <v>0</v>
      </c>
      <c r="CA56" s="100">
        <f t="shared" si="1616"/>
        <v>0</v>
      </c>
      <c r="CB56" s="120"/>
      <c r="CC56" s="120"/>
      <c r="CD56" s="120"/>
      <c r="CE56" s="120"/>
      <c r="CF56" s="99">
        <f>VLOOKUP($D56,'факт '!$D$7:$AQ$94,23,0)</f>
        <v>0</v>
      </c>
      <c r="CG56" s="99">
        <f>VLOOKUP($D56,'факт '!$D$7:$AQ$94,24,0)</f>
        <v>0</v>
      </c>
      <c r="CH56" s="99">
        <f>VLOOKUP($D56,'факт '!$D$7:$AQ$94,25,0)</f>
        <v>0</v>
      </c>
      <c r="CI56" s="99">
        <f>VLOOKUP($D56,'факт '!$D$7:$AQ$94,26,0)</f>
        <v>0</v>
      </c>
      <c r="CJ56" s="99">
        <f t="shared" si="1617"/>
        <v>0</v>
      </c>
      <c r="CK56" s="99">
        <f t="shared" si="1618"/>
        <v>0</v>
      </c>
      <c r="CL56" s="100">
        <f t="shared" si="1619"/>
        <v>0</v>
      </c>
      <c r="CM56" s="100">
        <f t="shared" si="1620"/>
        <v>0</v>
      </c>
      <c r="CN56" s="120"/>
      <c r="CO56" s="120"/>
      <c r="CP56" s="120"/>
      <c r="CQ56" s="120"/>
      <c r="CR56" s="99">
        <f>VLOOKUP($D56,'факт '!$D$7:$AQ$94,27,0)</f>
        <v>0</v>
      </c>
      <c r="CS56" s="99">
        <f>VLOOKUP($D56,'факт '!$D$7:$AQ$94,28,0)</f>
        <v>0</v>
      </c>
      <c r="CT56" s="99">
        <f>VLOOKUP($D56,'факт '!$D$7:$AQ$94,29,0)</f>
        <v>0</v>
      </c>
      <c r="CU56" s="99">
        <f>VLOOKUP($D56,'факт '!$D$7:$AQ$94,30,0)</f>
        <v>0</v>
      </c>
      <c r="CV56" s="99">
        <f t="shared" si="1621"/>
        <v>0</v>
      </c>
      <c r="CW56" s="99">
        <f t="shared" si="1622"/>
        <v>0</v>
      </c>
      <c r="CX56" s="100">
        <f t="shared" si="1623"/>
        <v>0</v>
      </c>
      <c r="CY56" s="100">
        <f t="shared" si="1624"/>
        <v>0</v>
      </c>
      <c r="CZ56" s="120"/>
      <c r="DA56" s="120"/>
      <c r="DB56" s="120"/>
      <c r="DC56" s="120"/>
      <c r="DD56" s="99">
        <f>VLOOKUP($D56,'факт '!$D$7:$AQ$94,31,0)</f>
        <v>0</v>
      </c>
      <c r="DE56" s="99">
        <f>VLOOKUP($D56,'факт '!$D$7:$AQ$94,32,0)</f>
        <v>0</v>
      </c>
      <c r="DF56" s="99"/>
      <c r="DG56" s="99"/>
      <c r="DH56" s="99">
        <f t="shared" si="1625"/>
        <v>0</v>
      </c>
      <c r="DI56" s="99">
        <f t="shared" si="1626"/>
        <v>0</v>
      </c>
      <c r="DJ56" s="100">
        <f t="shared" si="1627"/>
        <v>0</v>
      </c>
      <c r="DK56" s="100">
        <f t="shared" si="1628"/>
        <v>0</v>
      </c>
      <c r="DL56" s="120"/>
      <c r="DM56" s="120"/>
      <c r="DN56" s="120"/>
      <c r="DO56" s="120"/>
      <c r="DP56" s="99">
        <f>VLOOKUP($D56,'факт '!$D$7:$AQ$94,13,0)</f>
        <v>0</v>
      </c>
      <c r="DQ56" s="99">
        <f>VLOOKUP($D56,'факт '!$D$7:$AQ$94,14,0)</f>
        <v>0</v>
      </c>
      <c r="DR56" s="99"/>
      <c r="DS56" s="99"/>
      <c r="DT56" s="99">
        <f t="shared" si="1629"/>
        <v>0</v>
      </c>
      <c r="DU56" s="99">
        <f t="shared" si="1630"/>
        <v>0</v>
      </c>
      <c r="DV56" s="100">
        <f t="shared" si="1631"/>
        <v>0</v>
      </c>
      <c r="DW56" s="100">
        <f t="shared" si="1632"/>
        <v>0</v>
      </c>
      <c r="DX56" s="120"/>
      <c r="DY56" s="120"/>
      <c r="DZ56" s="120"/>
      <c r="EA56" s="120"/>
      <c r="EB56" s="99">
        <f>VLOOKUP($D56,'факт '!$D$7:$AQ$94,33,0)</f>
        <v>0</v>
      </c>
      <c r="EC56" s="99">
        <f>VLOOKUP($D56,'факт '!$D$7:$AQ$94,34,0)</f>
        <v>0</v>
      </c>
      <c r="ED56" s="99">
        <f>VLOOKUP($D56,'факт '!$D$7:$AQ$94,35,0)</f>
        <v>0</v>
      </c>
      <c r="EE56" s="99">
        <f>VLOOKUP($D56,'факт '!$D$7:$AQ$94,36,0)</f>
        <v>0</v>
      </c>
      <c r="EF56" s="99">
        <f t="shared" si="1633"/>
        <v>0</v>
      </c>
      <c r="EG56" s="99">
        <f t="shared" si="1634"/>
        <v>0</v>
      </c>
      <c r="EH56" s="100">
        <f t="shared" si="1635"/>
        <v>0</v>
      </c>
      <c r="EI56" s="100">
        <f t="shared" si="1636"/>
        <v>0</v>
      </c>
      <c r="EJ56" s="120"/>
      <c r="EK56" s="120"/>
      <c r="EL56" s="120"/>
      <c r="EM56" s="120"/>
      <c r="EN56" s="99">
        <f>VLOOKUP($D56,'факт '!$D$7:$AQ$94,37,0)</f>
        <v>0</v>
      </c>
      <c r="EO56" s="99">
        <f>VLOOKUP($D56,'факт '!$D$7:$AQ$94,38,0)</f>
        <v>0</v>
      </c>
      <c r="EP56" s="99">
        <f>VLOOKUP($D56,'факт '!$D$7:$AQ$94,39,0)</f>
        <v>0</v>
      </c>
      <c r="EQ56" s="99">
        <f>VLOOKUP($D56,'факт '!$D$7:$AQ$94,40,0)</f>
        <v>0</v>
      </c>
      <c r="ER56" s="99">
        <f t="shared" si="1637"/>
        <v>0</v>
      </c>
      <c r="ES56" s="99">
        <f t="shared" si="1638"/>
        <v>0</v>
      </c>
      <c r="ET56" s="100">
        <f t="shared" si="1639"/>
        <v>0</v>
      </c>
      <c r="EU56" s="100">
        <f t="shared" si="1640"/>
        <v>0</v>
      </c>
      <c r="EV56" s="120"/>
      <c r="EW56" s="120"/>
      <c r="EX56" s="120"/>
      <c r="EY56" s="120"/>
      <c r="EZ56" s="99"/>
      <c r="FA56" s="99"/>
      <c r="FB56" s="99"/>
      <c r="FC56" s="99"/>
      <c r="FD56" s="99">
        <f t="shared" si="1641"/>
        <v>0</v>
      </c>
      <c r="FE56" s="99">
        <f t="shared" si="1642"/>
        <v>0</v>
      </c>
      <c r="FF56" s="100">
        <f t="shared" si="1262"/>
        <v>0</v>
      </c>
      <c r="FG56" s="100">
        <f t="shared" si="1263"/>
        <v>0</v>
      </c>
      <c r="FH56" s="120"/>
      <c r="FI56" s="120"/>
      <c r="FJ56" s="120"/>
      <c r="FK56" s="120"/>
      <c r="FL56" s="99"/>
      <c r="FM56" s="99"/>
      <c r="FN56" s="99"/>
      <c r="FO56" s="99"/>
      <c r="FP56" s="99">
        <f t="shared" si="1643"/>
        <v>0</v>
      </c>
      <c r="FQ56" s="99">
        <f t="shared" si="1644"/>
        <v>0</v>
      </c>
      <c r="FR56" s="100">
        <f t="shared" si="1264"/>
        <v>0</v>
      </c>
      <c r="FS56" s="100">
        <f t="shared" si="1265"/>
        <v>0</v>
      </c>
      <c r="FT56" s="120"/>
      <c r="FU56" s="120"/>
      <c r="FV56" s="120"/>
      <c r="FW56" s="120"/>
      <c r="FX56" s="99"/>
      <c r="FY56" s="99"/>
      <c r="FZ56" s="99"/>
      <c r="GA56" s="99"/>
      <c r="GB56" s="99">
        <f t="shared" si="1645"/>
        <v>0</v>
      </c>
      <c r="GC56" s="99">
        <f t="shared" si="1646"/>
        <v>0</v>
      </c>
      <c r="GD56" s="100">
        <f t="shared" si="1266"/>
        <v>0</v>
      </c>
      <c r="GE56" s="100">
        <f t="shared" si="1267"/>
        <v>0</v>
      </c>
      <c r="GF56" s="99">
        <f t="shared" si="1647"/>
        <v>0</v>
      </c>
      <c r="GG56" s="99">
        <f t="shared" si="1648"/>
        <v>0</v>
      </c>
      <c r="GH56" s="99">
        <f t="shared" si="1649"/>
        <v>0</v>
      </c>
      <c r="GI56" s="99">
        <f t="shared" si="1650"/>
        <v>0</v>
      </c>
      <c r="GJ56" s="99">
        <f t="shared" si="1651"/>
        <v>3</v>
      </c>
      <c r="GK56" s="99">
        <f t="shared" si="1652"/>
        <v>507892.74</v>
      </c>
      <c r="GL56" s="99">
        <f t="shared" si="1653"/>
        <v>0</v>
      </c>
      <c r="GM56" s="99">
        <f t="shared" si="1654"/>
        <v>0</v>
      </c>
      <c r="GN56" s="99">
        <f t="shared" si="1655"/>
        <v>3</v>
      </c>
      <c r="GO56" s="99">
        <f t="shared" si="1656"/>
        <v>507892.74</v>
      </c>
      <c r="GP56" s="120"/>
      <c r="GQ56" s="120"/>
      <c r="GR56" s="144"/>
      <c r="GS56" s="145"/>
      <c r="GT56" s="167">
        <v>169297.5772</v>
      </c>
      <c r="GU56" s="166">
        <f t="shared" si="183"/>
        <v>169297.58</v>
      </c>
      <c r="GV56" s="90">
        <f t="shared" si="1592"/>
        <v>-2.7999999874737114E-3</v>
      </c>
    </row>
    <row r="57" spans="1:204" s="84" customFormat="1" ht="29.25" customHeight="1" x14ac:dyDescent="0.2">
      <c r="A57" s="23">
        <v>1</v>
      </c>
      <c r="B57" s="78" t="s">
        <v>158</v>
      </c>
      <c r="C57" s="79" t="s">
        <v>159</v>
      </c>
      <c r="D57" s="110">
        <v>89</v>
      </c>
      <c r="E57" s="86" t="s">
        <v>160</v>
      </c>
      <c r="F57" s="86">
        <v>10</v>
      </c>
      <c r="G57" s="98">
        <v>169297.5772</v>
      </c>
      <c r="H57" s="120"/>
      <c r="I57" s="120"/>
      <c r="J57" s="120"/>
      <c r="K57" s="120"/>
      <c r="L57" s="99">
        <f>VLOOKUP($D57,'факт '!$D$7:$AQ$94,3,0)</f>
        <v>0</v>
      </c>
      <c r="M57" s="99">
        <f>VLOOKUP($D57,'факт '!$D$7:$AQ$94,4,0)</f>
        <v>0</v>
      </c>
      <c r="N57" s="99"/>
      <c r="O57" s="99"/>
      <c r="P57" s="99">
        <f t="shared" si="1593"/>
        <v>0</v>
      </c>
      <c r="Q57" s="99">
        <f t="shared" si="1594"/>
        <v>0</v>
      </c>
      <c r="R57" s="100">
        <f t="shared" si="1595"/>
        <v>0</v>
      </c>
      <c r="S57" s="100">
        <f t="shared" si="1596"/>
        <v>0</v>
      </c>
      <c r="T57" s="120"/>
      <c r="U57" s="120"/>
      <c r="V57" s="120"/>
      <c r="W57" s="120"/>
      <c r="X57" s="99">
        <f>VLOOKUP($D57,'факт '!$D$7:$AQ$94,7,0)</f>
        <v>10</v>
      </c>
      <c r="Y57" s="99">
        <f>VLOOKUP($D57,'факт '!$D$7:$AQ$94,8,0)</f>
        <v>1692975.8</v>
      </c>
      <c r="Z57" s="99">
        <f>VLOOKUP($D57,'факт '!$D$7:$AQ$94,9,0)</f>
        <v>1</v>
      </c>
      <c r="AA57" s="99">
        <f>VLOOKUP($D57,'факт '!$D$7:$AQ$94,10,0)</f>
        <v>169297.58</v>
      </c>
      <c r="AB57" s="99">
        <f t="shared" si="1597"/>
        <v>11</v>
      </c>
      <c r="AC57" s="99">
        <f t="shared" si="1598"/>
        <v>1862273.3800000001</v>
      </c>
      <c r="AD57" s="100">
        <f t="shared" si="1599"/>
        <v>10</v>
      </c>
      <c r="AE57" s="100">
        <f t="shared" si="1600"/>
        <v>1692975.8</v>
      </c>
      <c r="AF57" s="120"/>
      <c r="AG57" s="120"/>
      <c r="AH57" s="120"/>
      <c r="AI57" s="120"/>
      <c r="AJ57" s="99">
        <f>VLOOKUP($D57,'факт '!$D$7:$AQ$94,5,0)</f>
        <v>0</v>
      </c>
      <c r="AK57" s="99">
        <f>VLOOKUP($D57,'факт '!$D$7:$AQ$94,6,0)</f>
        <v>0</v>
      </c>
      <c r="AL57" s="99"/>
      <c r="AM57" s="99"/>
      <c r="AN57" s="99">
        <f t="shared" si="1601"/>
        <v>0</v>
      </c>
      <c r="AO57" s="99">
        <f t="shared" si="1602"/>
        <v>0</v>
      </c>
      <c r="AP57" s="100">
        <f t="shared" si="1603"/>
        <v>0</v>
      </c>
      <c r="AQ57" s="100">
        <f t="shared" si="1604"/>
        <v>0</v>
      </c>
      <c r="AR57" s="120"/>
      <c r="AS57" s="120"/>
      <c r="AT57" s="120"/>
      <c r="AU57" s="120"/>
      <c r="AV57" s="99">
        <f>VLOOKUP($D57,'факт '!$D$7:$AQ$94,11,0)</f>
        <v>0</v>
      </c>
      <c r="AW57" s="99">
        <f>VLOOKUP($D57,'факт '!$D$7:$AQ$94,12,0)</f>
        <v>0</v>
      </c>
      <c r="AX57" s="99"/>
      <c r="AY57" s="99"/>
      <c r="AZ57" s="99">
        <f t="shared" si="1605"/>
        <v>0</v>
      </c>
      <c r="BA57" s="99">
        <f t="shared" si="1606"/>
        <v>0</v>
      </c>
      <c r="BB57" s="100">
        <f t="shared" si="1607"/>
        <v>0</v>
      </c>
      <c r="BC57" s="100">
        <f t="shared" si="1608"/>
        <v>0</v>
      </c>
      <c r="BD57" s="120"/>
      <c r="BE57" s="120"/>
      <c r="BF57" s="120"/>
      <c r="BG57" s="120"/>
      <c r="BH57" s="99">
        <f>VLOOKUP($D57,'факт '!$D$7:$AQ$94,15,0)</f>
        <v>0</v>
      </c>
      <c r="BI57" s="99">
        <f>VLOOKUP($D57,'факт '!$D$7:$AQ$94,16,0)</f>
        <v>0</v>
      </c>
      <c r="BJ57" s="99">
        <f>VLOOKUP($D57,'факт '!$D$7:$AQ$94,17,0)</f>
        <v>0</v>
      </c>
      <c r="BK57" s="99">
        <f>VLOOKUP($D57,'факт '!$D$7:$AQ$94,18,0)</f>
        <v>0</v>
      </c>
      <c r="BL57" s="99">
        <f t="shared" si="1609"/>
        <v>0</v>
      </c>
      <c r="BM57" s="99">
        <f t="shared" si="1610"/>
        <v>0</v>
      </c>
      <c r="BN57" s="100">
        <f t="shared" si="1611"/>
        <v>0</v>
      </c>
      <c r="BO57" s="100">
        <f t="shared" si="1612"/>
        <v>0</v>
      </c>
      <c r="BP57" s="120"/>
      <c r="BQ57" s="120"/>
      <c r="BR57" s="120"/>
      <c r="BS57" s="120"/>
      <c r="BT57" s="99">
        <f>VLOOKUP($D57,'факт '!$D$7:$AQ$94,19,0)</f>
        <v>0</v>
      </c>
      <c r="BU57" s="99">
        <f>VLOOKUP($D57,'факт '!$D$7:$AQ$94,20,0)</f>
        <v>0</v>
      </c>
      <c r="BV57" s="99">
        <f>VLOOKUP($D57,'факт '!$D$7:$AQ$94,21,0)</f>
        <v>0</v>
      </c>
      <c r="BW57" s="99">
        <f>VLOOKUP($D57,'факт '!$D$7:$AQ$94,22,0)</f>
        <v>0</v>
      </c>
      <c r="BX57" s="99">
        <f t="shared" si="1613"/>
        <v>0</v>
      </c>
      <c r="BY57" s="99">
        <f t="shared" si="1614"/>
        <v>0</v>
      </c>
      <c r="BZ57" s="100">
        <f t="shared" si="1615"/>
        <v>0</v>
      </c>
      <c r="CA57" s="100">
        <f t="shared" si="1616"/>
        <v>0</v>
      </c>
      <c r="CB57" s="120"/>
      <c r="CC57" s="120"/>
      <c r="CD57" s="120"/>
      <c r="CE57" s="120"/>
      <c r="CF57" s="99">
        <f>VLOOKUP($D57,'факт '!$D$7:$AQ$94,23,0)</f>
        <v>0</v>
      </c>
      <c r="CG57" s="99">
        <f>VLOOKUP($D57,'факт '!$D$7:$AQ$94,24,0)</f>
        <v>0</v>
      </c>
      <c r="CH57" s="99">
        <f>VLOOKUP($D57,'факт '!$D$7:$AQ$94,25,0)</f>
        <v>0</v>
      </c>
      <c r="CI57" s="99">
        <f>VLOOKUP($D57,'факт '!$D$7:$AQ$94,26,0)</f>
        <v>0</v>
      </c>
      <c r="CJ57" s="99">
        <f t="shared" si="1617"/>
        <v>0</v>
      </c>
      <c r="CK57" s="99">
        <f t="shared" si="1618"/>
        <v>0</v>
      </c>
      <c r="CL57" s="100">
        <f t="shared" si="1619"/>
        <v>0</v>
      </c>
      <c r="CM57" s="100">
        <f t="shared" si="1620"/>
        <v>0</v>
      </c>
      <c r="CN57" s="120"/>
      <c r="CO57" s="120"/>
      <c r="CP57" s="120"/>
      <c r="CQ57" s="120"/>
      <c r="CR57" s="99">
        <f>VLOOKUP($D57,'факт '!$D$7:$AQ$94,27,0)</f>
        <v>0</v>
      </c>
      <c r="CS57" s="99">
        <f>VLOOKUP($D57,'факт '!$D$7:$AQ$94,28,0)</f>
        <v>0</v>
      </c>
      <c r="CT57" s="99">
        <f>VLOOKUP($D57,'факт '!$D$7:$AQ$94,29,0)</f>
        <v>0</v>
      </c>
      <c r="CU57" s="99">
        <f>VLOOKUP($D57,'факт '!$D$7:$AQ$94,30,0)</f>
        <v>0</v>
      </c>
      <c r="CV57" s="99">
        <f t="shared" si="1621"/>
        <v>0</v>
      </c>
      <c r="CW57" s="99">
        <f t="shared" si="1622"/>
        <v>0</v>
      </c>
      <c r="CX57" s="100">
        <f t="shared" si="1623"/>
        <v>0</v>
      </c>
      <c r="CY57" s="100">
        <f t="shared" si="1624"/>
        <v>0</v>
      </c>
      <c r="CZ57" s="120"/>
      <c r="DA57" s="120"/>
      <c r="DB57" s="120"/>
      <c r="DC57" s="120"/>
      <c r="DD57" s="99">
        <f>VLOOKUP($D57,'факт '!$D$7:$AQ$94,31,0)</f>
        <v>0</v>
      </c>
      <c r="DE57" s="99">
        <f>VLOOKUP($D57,'факт '!$D$7:$AQ$94,32,0)</f>
        <v>0</v>
      </c>
      <c r="DF57" s="99"/>
      <c r="DG57" s="99"/>
      <c r="DH57" s="99">
        <f t="shared" si="1625"/>
        <v>0</v>
      </c>
      <c r="DI57" s="99">
        <f t="shared" si="1626"/>
        <v>0</v>
      </c>
      <c r="DJ57" s="100">
        <f t="shared" si="1627"/>
        <v>0</v>
      </c>
      <c r="DK57" s="100">
        <f t="shared" si="1628"/>
        <v>0</v>
      </c>
      <c r="DL57" s="120"/>
      <c r="DM57" s="120"/>
      <c r="DN57" s="120"/>
      <c r="DO57" s="120"/>
      <c r="DP57" s="99">
        <f>VLOOKUP($D57,'факт '!$D$7:$AQ$94,13,0)</f>
        <v>0</v>
      </c>
      <c r="DQ57" s="99">
        <f>VLOOKUP($D57,'факт '!$D$7:$AQ$94,14,0)</f>
        <v>0</v>
      </c>
      <c r="DR57" s="99"/>
      <c r="DS57" s="99"/>
      <c r="DT57" s="99">
        <f t="shared" si="1629"/>
        <v>0</v>
      </c>
      <c r="DU57" s="99">
        <f t="shared" si="1630"/>
        <v>0</v>
      </c>
      <c r="DV57" s="100">
        <f t="shared" si="1631"/>
        <v>0</v>
      </c>
      <c r="DW57" s="100">
        <f t="shared" si="1632"/>
        <v>0</v>
      </c>
      <c r="DX57" s="120"/>
      <c r="DY57" s="120"/>
      <c r="DZ57" s="120"/>
      <c r="EA57" s="120"/>
      <c r="EB57" s="99">
        <f>VLOOKUP($D57,'факт '!$D$7:$AQ$94,33,0)</f>
        <v>0</v>
      </c>
      <c r="EC57" s="99">
        <f>VLOOKUP($D57,'факт '!$D$7:$AQ$94,34,0)</f>
        <v>0</v>
      </c>
      <c r="ED57" s="99">
        <f>VLOOKUP($D57,'факт '!$D$7:$AQ$94,35,0)</f>
        <v>0</v>
      </c>
      <c r="EE57" s="99">
        <f>VLOOKUP($D57,'факт '!$D$7:$AQ$94,36,0)</f>
        <v>0</v>
      </c>
      <c r="EF57" s="99">
        <f t="shared" si="1633"/>
        <v>0</v>
      </c>
      <c r="EG57" s="99">
        <f t="shared" si="1634"/>
        <v>0</v>
      </c>
      <c r="EH57" s="100">
        <f t="shared" si="1635"/>
        <v>0</v>
      </c>
      <c r="EI57" s="100">
        <f t="shared" si="1636"/>
        <v>0</v>
      </c>
      <c r="EJ57" s="120"/>
      <c r="EK57" s="120"/>
      <c r="EL57" s="120"/>
      <c r="EM57" s="120"/>
      <c r="EN57" s="99">
        <f>VLOOKUP($D57,'факт '!$D$7:$AQ$94,37,0)</f>
        <v>0</v>
      </c>
      <c r="EO57" s="99">
        <f>VLOOKUP($D57,'факт '!$D$7:$AQ$94,38,0)</f>
        <v>0</v>
      </c>
      <c r="EP57" s="99">
        <f>VLOOKUP($D57,'факт '!$D$7:$AQ$94,39,0)</f>
        <v>0</v>
      </c>
      <c r="EQ57" s="99">
        <f>VLOOKUP($D57,'факт '!$D$7:$AQ$94,40,0)</f>
        <v>0</v>
      </c>
      <c r="ER57" s="99">
        <f t="shared" si="1637"/>
        <v>0</v>
      </c>
      <c r="ES57" s="99">
        <f t="shared" si="1638"/>
        <v>0</v>
      </c>
      <c r="ET57" s="100">
        <f t="shared" si="1639"/>
        <v>0</v>
      </c>
      <c r="EU57" s="100">
        <f t="shared" si="1640"/>
        <v>0</v>
      </c>
      <c r="EV57" s="120"/>
      <c r="EW57" s="120"/>
      <c r="EX57" s="120"/>
      <c r="EY57" s="120"/>
      <c r="EZ57" s="99"/>
      <c r="FA57" s="99"/>
      <c r="FB57" s="99"/>
      <c r="FC57" s="99"/>
      <c r="FD57" s="99">
        <f t="shared" si="1641"/>
        <v>0</v>
      </c>
      <c r="FE57" s="99">
        <f t="shared" si="1642"/>
        <v>0</v>
      </c>
      <c r="FF57" s="100">
        <f t="shared" si="1262"/>
        <v>0</v>
      </c>
      <c r="FG57" s="100">
        <f t="shared" si="1263"/>
        <v>0</v>
      </c>
      <c r="FH57" s="120"/>
      <c r="FI57" s="120"/>
      <c r="FJ57" s="120"/>
      <c r="FK57" s="120"/>
      <c r="FL57" s="99"/>
      <c r="FM57" s="99"/>
      <c r="FN57" s="99"/>
      <c r="FO57" s="99"/>
      <c r="FP57" s="99">
        <f t="shared" si="1643"/>
        <v>0</v>
      </c>
      <c r="FQ57" s="99">
        <f t="shared" si="1644"/>
        <v>0</v>
      </c>
      <c r="FR57" s="100">
        <f t="shared" si="1264"/>
        <v>0</v>
      </c>
      <c r="FS57" s="100">
        <f t="shared" si="1265"/>
        <v>0</v>
      </c>
      <c r="FT57" s="120"/>
      <c r="FU57" s="120"/>
      <c r="FV57" s="120"/>
      <c r="FW57" s="120"/>
      <c r="FX57" s="99"/>
      <c r="FY57" s="99"/>
      <c r="FZ57" s="99"/>
      <c r="GA57" s="99"/>
      <c r="GB57" s="99">
        <f t="shared" si="1645"/>
        <v>0</v>
      </c>
      <c r="GC57" s="99">
        <f t="shared" si="1646"/>
        <v>0</v>
      </c>
      <c r="GD57" s="100">
        <f t="shared" si="1266"/>
        <v>0</v>
      </c>
      <c r="GE57" s="100">
        <f t="shared" si="1267"/>
        <v>0</v>
      </c>
      <c r="GF57" s="99">
        <f t="shared" si="1647"/>
        <v>0</v>
      </c>
      <c r="GG57" s="99">
        <f t="shared" si="1648"/>
        <v>0</v>
      </c>
      <c r="GH57" s="99">
        <f t="shared" si="1649"/>
        <v>0</v>
      </c>
      <c r="GI57" s="99">
        <f t="shared" si="1650"/>
        <v>0</v>
      </c>
      <c r="GJ57" s="99">
        <f t="shared" si="1651"/>
        <v>10</v>
      </c>
      <c r="GK57" s="99">
        <f t="shared" si="1652"/>
        <v>1692975.8</v>
      </c>
      <c r="GL57" s="99">
        <f t="shared" si="1653"/>
        <v>1</v>
      </c>
      <c r="GM57" s="99">
        <f t="shared" si="1654"/>
        <v>169297.58</v>
      </c>
      <c r="GN57" s="99">
        <f t="shared" si="1655"/>
        <v>11</v>
      </c>
      <c r="GO57" s="99">
        <f t="shared" si="1656"/>
        <v>1862273.3800000001</v>
      </c>
      <c r="GP57" s="120"/>
      <c r="GQ57" s="120"/>
      <c r="GR57" s="144"/>
      <c r="GS57" s="145"/>
      <c r="GT57" s="167">
        <v>169297.5772</v>
      </c>
      <c r="GU57" s="166">
        <f t="shared" si="183"/>
        <v>169297.58000000002</v>
      </c>
      <c r="GV57" s="90">
        <f t="shared" si="1592"/>
        <v>-2.8000000165775418E-3</v>
      </c>
    </row>
    <row r="58" spans="1:204" s="84" customFormat="1" x14ac:dyDescent="0.2">
      <c r="A58" s="23">
        <v>1</v>
      </c>
      <c r="B58" s="78"/>
      <c r="C58" s="79"/>
      <c r="D58" s="110"/>
      <c r="E58" s="86"/>
      <c r="F58" s="118"/>
      <c r="G58" s="119"/>
      <c r="H58" s="120"/>
      <c r="I58" s="120"/>
      <c r="J58" s="120"/>
      <c r="K58" s="120"/>
      <c r="L58" s="99"/>
      <c r="M58" s="99"/>
      <c r="N58" s="120"/>
      <c r="O58" s="120"/>
      <c r="P58" s="99">
        <f t="shared" ref="P58:P61" si="1657">SUM(L58+N58)</f>
        <v>0</v>
      </c>
      <c r="Q58" s="99">
        <f t="shared" ref="Q58:Q61" si="1658">SUM(M58+O58)</f>
        <v>0</v>
      </c>
      <c r="R58" s="100">
        <f t="shared" si="180"/>
        <v>0</v>
      </c>
      <c r="S58" s="100">
        <f t="shared" si="181"/>
        <v>0</v>
      </c>
      <c r="T58" s="120"/>
      <c r="U58" s="120"/>
      <c r="V58" s="120"/>
      <c r="W58" s="120"/>
      <c r="X58" s="99"/>
      <c r="Y58" s="99"/>
      <c r="Z58" s="99"/>
      <c r="AA58" s="99"/>
      <c r="AB58" s="99">
        <f t="shared" ref="AB58" si="1659">SUM(X58+Z58)</f>
        <v>0</v>
      </c>
      <c r="AC58" s="99">
        <f t="shared" ref="AC58" si="1660">SUM(Y58+AA58)</f>
        <v>0</v>
      </c>
      <c r="AD58" s="100">
        <f t="shared" si="1236"/>
        <v>0</v>
      </c>
      <c r="AE58" s="100">
        <f t="shared" si="1237"/>
        <v>0</v>
      </c>
      <c r="AF58" s="120"/>
      <c r="AG58" s="120"/>
      <c r="AH58" s="120"/>
      <c r="AI58" s="120"/>
      <c r="AJ58" s="99"/>
      <c r="AK58" s="99"/>
      <c r="AL58" s="99"/>
      <c r="AM58" s="99"/>
      <c r="AN58" s="99">
        <f t="shared" ref="AN58" si="1661">SUM(AJ58+AL58)</f>
        <v>0</v>
      </c>
      <c r="AO58" s="99">
        <f t="shared" ref="AO58" si="1662">SUM(AK58+AM58)</f>
        <v>0</v>
      </c>
      <c r="AP58" s="100">
        <f t="shared" si="1238"/>
        <v>0</v>
      </c>
      <c r="AQ58" s="100">
        <f t="shared" si="1239"/>
        <v>0</v>
      </c>
      <c r="AR58" s="120"/>
      <c r="AS58" s="120"/>
      <c r="AT58" s="120"/>
      <c r="AU58" s="120"/>
      <c r="AV58" s="99"/>
      <c r="AW58" s="99"/>
      <c r="AX58" s="99"/>
      <c r="AY58" s="99"/>
      <c r="AZ58" s="99">
        <f t="shared" ref="AZ58" si="1663">SUM(AV58+AX58)</f>
        <v>0</v>
      </c>
      <c r="BA58" s="99">
        <f t="shared" ref="BA58" si="1664">SUM(AW58+AY58)</f>
        <v>0</v>
      </c>
      <c r="BB58" s="100">
        <f t="shared" si="1240"/>
        <v>0</v>
      </c>
      <c r="BC58" s="100">
        <f t="shared" si="1241"/>
        <v>0</v>
      </c>
      <c r="BD58" s="120"/>
      <c r="BE58" s="120"/>
      <c r="BF58" s="120"/>
      <c r="BG58" s="120"/>
      <c r="BH58" s="99"/>
      <c r="BI58" s="99"/>
      <c r="BJ58" s="99"/>
      <c r="BK58" s="99"/>
      <c r="BL58" s="99">
        <f t="shared" ref="BL58" si="1665">SUM(BH58+BJ58)</f>
        <v>0</v>
      </c>
      <c r="BM58" s="99">
        <f t="shared" ref="BM58" si="1666">SUM(BI58+BK58)</f>
        <v>0</v>
      </c>
      <c r="BN58" s="100">
        <f t="shared" si="1242"/>
        <v>0</v>
      </c>
      <c r="BO58" s="100">
        <f t="shared" si="1243"/>
        <v>0</v>
      </c>
      <c r="BP58" s="120"/>
      <c r="BQ58" s="120"/>
      <c r="BR58" s="120"/>
      <c r="BS58" s="120"/>
      <c r="BT58" s="99"/>
      <c r="BU58" s="99"/>
      <c r="BV58" s="99"/>
      <c r="BW58" s="99"/>
      <c r="BX58" s="99">
        <f t="shared" ref="BX58" si="1667">SUM(BT58+BV58)</f>
        <v>0</v>
      </c>
      <c r="BY58" s="99">
        <f t="shared" ref="BY58" si="1668">SUM(BU58+BW58)</f>
        <v>0</v>
      </c>
      <c r="BZ58" s="100">
        <f t="shared" si="1245"/>
        <v>0</v>
      </c>
      <c r="CA58" s="100">
        <f t="shared" si="1246"/>
        <v>0</v>
      </c>
      <c r="CB58" s="120"/>
      <c r="CC58" s="120"/>
      <c r="CD58" s="120"/>
      <c r="CE58" s="120"/>
      <c r="CF58" s="99"/>
      <c r="CG58" s="99"/>
      <c r="CH58" s="99"/>
      <c r="CI58" s="99"/>
      <c r="CJ58" s="99">
        <f t="shared" ref="CJ58" si="1669">SUM(CF58+CH58)</f>
        <v>0</v>
      </c>
      <c r="CK58" s="99">
        <f t="shared" ref="CK58" si="1670">SUM(CG58+CI58)</f>
        <v>0</v>
      </c>
      <c r="CL58" s="100">
        <f t="shared" si="1248"/>
        <v>0</v>
      </c>
      <c r="CM58" s="100">
        <f t="shared" si="1249"/>
        <v>0</v>
      </c>
      <c r="CN58" s="120"/>
      <c r="CO58" s="120"/>
      <c r="CP58" s="120"/>
      <c r="CQ58" s="120"/>
      <c r="CR58" s="99"/>
      <c r="CS58" s="99"/>
      <c r="CT58" s="99"/>
      <c r="CU58" s="99"/>
      <c r="CV58" s="99">
        <f t="shared" ref="CV58" si="1671">SUM(CR58+CT58)</f>
        <v>0</v>
      </c>
      <c r="CW58" s="99">
        <f t="shared" ref="CW58" si="1672">SUM(CS58+CU58)</f>
        <v>0</v>
      </c>
      <c r="CX58" s="100">
        <f t="shared" si="1250"/>
        <v>0</v>
      </c>
      <c r="CY58" s="100">
        <f t="shared" si="1251"/>
        <v>0</v>
      </c>
      <c r="CZ58" s="120"/>
      <c r="DA58" s="120"/>
      <c r="DB58" s="120"/>
      <c r="DC58" s="120"/>
      <c r="DD58" s="99"/>
      <c r="DE58" s="99"/>
      <c r="DF58" s="99"/>
      <c r="DG58" s="99"/>
      <c r="DH58" s="99">
        <f t="shared" ref="DH58" si="1673">SUM(DD58+DF58)</f>
        <v>0</v>
      </c>
      <c r="DI58" s="99">
        <f t="shared" ref="DI58" si="1674">SUM(DE58+DG58)</f>
        <v>0</v>
      </c>
      <c r="DJ58" s="100">
        <f t="shared" si="1252"/>
        <v>0</v>
      </c>
      <c r="DK58" s="100">
        <f t="shared" si="1253"/>
        <v>0</v>
      </c>
      <c r="DL58" s="120"/>
      <c r="DM58" s="120"/>
      <c r="DN58" s="120"/>
      <c r="DO58" s="120"/>
      <c r="DP58" s="99"/>
      <c r="DQ58" s="99"/>
      <c r="DR58" s="99"/>
      <c r="DS58" s="99"/>
      <c r="DT58" s="99">
        <f t="shared" ref="DT58" si="1675">SUM(DP58+DR58)</f>
        <v>0</v>
      </c>
      <c r="DU58" s="99">
        <f t="shared" ref="DU58" si="1676">SUM(DQ58+DS58)</f>
        <v>0</v>
      </c>
      <c r="DV58" s="100">
        <f t="shared" si="1254"/>
        <v>0</v>
      </c>
      <c r="DW58" s="100">
        <f t="shared" si="1255"/>
        <v>0</v>
      </c>
      <c r="DX58" s="120"/>
      <c r="DY58" s="120"/>
      <c r="DZ58" s="120"/>
      <c r="EA58" s="120"/>
      <c r="EB58" s="99"/>
      <c r="EC58" s="99"/>
      <c r="ED58" s="99"/>
      <c r="EE58" s="99"/>
      <c r="EF58" s="99">
        <f t="shared" ref="EF58" si="1677">SUM(EB58+ED58)</f>
        <v>0</v>
      </c>
      <c r="EG58" s="99">
        <f t="shared" ref="EG58" si="1678">SUM(EC58+EE58)</f>
        <v>0</v>
      </c>
      <c r="EH58" s="100">
        <f t="shared" si="1257"/>
        <v>0</v>
      </c>
      <c r="EI58" s="100">
        <f t="shared" si="1258"/>
        <v>0</v>
      </c>
      <c r="EJ58" s="120"/>
      <c r="EK58" s="120"/>
      <c r="EL58" s="120"/>
      <c r="EM58" s="120"/>
      <c r="EN58" s="99"/>
      <c r="EO58" s="99"/>
      <c r="EP58" s="99"/>
      <c r="EQ58" s="99"/>
      <c r="ER58" s="99">
        <f t="shared" ref="ER58" si="1679">SUM(EN58+EP58)</f>
        <v>0</v>
      </c>
      <c r="ES58" s="99">
        <f t="shared" ref="ES58" si="1680">SUM(EO58+EQ58)</f>
        <v>0</v>
      </c>
      <c r="ET58" s="100">
        <f t="shared" si="1260"/>
        <v>0</v>
      </c>
      <c r="EU58" s="100">
        <f t="shared" si="1261"/>
        <v>0</v>
      </c>
      <c r="EV58" s="120"/>
      <c r="EW58" s="120"/>
      <c r="EX58" s="120"/>
      <c r="EY58" s="120"/>
      <c r="EZ58" s="99"/>
      <c r="FA58" s="99"/>
      <c r="FB58" s="99"/>
      <c r="FC58" s="99"/>
      <c r="FD58" s="99">
        <f t="shared" si="1641"/>
        <v>0</v>
      </c>
      <c r="FE58" s="99">
        <f t="shared" si="1642"/>
        <v>0</v>
      </c>
      <c r="FF58" s="100">
        <f t="shared" si="1262"/>
        <v>0</v>
      </c>
      <c r="FG58" s="100">
        <f t="shared" si="1263"/>
        <v>0</v>
      </c>
      <c r="FH58" s="120"/>
      <c r="FI58" s="120"/>
      <c r="FJ58" s="120"/>
      <c r="FK58" s="120"/>
      <c r="FL58" s="99"/>
      <c r="FM58" s="99"/>
      <c r="FN58" s="99"/>
      <c r="FO58" s="99"/>
      <c r="FP58" s="99">
        <f t="shared" si="1643"/>
        <v>0</v>
      </c>
      <c r="FQ58" s="99">
        <f t="shared" si="1644"/>
        <v>0</v>
      </c>
      <c r="FR58" s="100">
        <f t="shared" si="1264"/>
        <v>0</v>
      </c>
      <c r="FS58" s="100">
        <f t="shared" si="1265"/>
        <v>0</v>
      </c>
      <c r="FT58" s="120"/>
      <c r="FU58" s="120"/>
      <c r="FV58" s="120"/>
      <c r="FW58" s="120"/>
      <c r="FX58" s="99"/>
      <c r="FY58" s="99"/>
      <c r="FZ58" s="99"/>
      <c r="GA58" s="99"/>
      <c r="GB58" s="99">
        <f t="shared" si="1645"/>
        <v>0</v>
      </c>
      <c r="GC58" s="99">
        <f t="shared" si="1646"/>
        <v>0</v>
      </c>
      <c r="GD58" s="100">
        <f t="shared" si="1266"/>
        <v>0</v>
      </c>
      <c r="GE58" s="100">
        <f t="shared" si="1267"/>
        <v>0</v>
      </c>
      <c r="GF58" s="99">
        <f t="shared" si="1647"/>
        <v>0</v>
      </c>
      <c r="GG58" s="99">
        <f t="shared" si="1648"/>
        <v>0</v>
      </c>
      <c r="GH58" s="99">
        <f t="shared" si="1649"/>
        <v>0</v>
      </c>
      <c r="GI58" s="99">
        <f t="shared" si="1650"/>
        <v>0</v>
      </c>
      <c r="GJ58" s="99">
        <f t="shared" ref="GJ58" si="1681">SUM(L58,X58,AJ58,AV58,BH58,BT58,CF58,CR58,DD58,DP58,EB58,EN58,EZ58)</f>
        <v>0</v>
      </c>
      <c r="GK58" s="99">
        <f t="shared" ref="GK58" si="1682">SUM(M58,Y58,AK58,AW58,BI58,BU58,CG58,CS58,DE58,DQ58,EC58,EO58,FA58)</f>
        <v>0</v>
      </c>
      <c r="GL58" s="99">
        <f t="shared" ref="GL58" si="1683">SUM(N58,Z58,AL58,AX58,BJ58,BV58,CH58,CT58,DF58,DR58,ED58,EP58,FB58)</f>
        <v>0</v>
      </c>
      <c r="GM58" s="99">
        <f t="shared" ref="GM58" si="1684">SUM(O58,AA58,AM58,AY58,BK58,BW58,CI58,CU58,DG58,DS58,EE58,EQ58,FC58)</f>
        <v>0</v>
      </c>
      <c r="GN58" s="99">
        <f t="shared" ref="GN58" si="1685">SUM(P58,AB58,AN58,AZ58,BL58,BX58,CJ58,CV58,DH58,DT58,EF58,ER58,FD58)</f>
        <v>0</v>
      </c>
      <c r="GO58" s="99">
        <f t="shared" ref="GO58" si="1686">SUM(Q58,AC58,AO58,BA58,BM58,BY58,CK58,CW58,DI58,DU58,EG58,ES58,FE58)</f>
        <v>0</v>
      </c>
      <c r="GP58" s="120"/>
      <c r="GQ58" s="120"/>
      <c r="GR58" s="144"/>
      <c r="GS58" s="145"/>
      <c r="GT58" s="167"/>
      <c r="GU58" s="166"/>
      <c r="GV58" s="80"/>
    </row>
    <row r="59" spans="1:204" ht="20.25" customHeight="1" x14ac:dyDescent="0.2">
      <c r="A59" s="23">
        <v>1</v>
      </c>
      <c r="B59" s="102"/>
      <c r="C59" s="103"/>
      <c r="D59" s="104"/>
      <c r="E59" s="124" t="s">
        <v>36</v>
      </c>
      <c r="F59" s="126">
        <v>12</v>
      </c>
      <c r="G59" s="127">
        <v>154803.0736</v>
      </c>
      <c r="H59" s="107">
        <f>VLOOKUP($E59,'ВМП план'!$B$8:$AN$43,8,0)</f>
        <v>0</v>
      </c>
      <c r="I59" s="107">
        <f>VLOOKUP($E59,'ВМП план'!$B$8:$AN$43,9,0)</f>
        <v>0</v>
      </c>
      <c r="J59" s="107">
        <f t="shared" si="279"/>
        <v>0</v>
      </c>
      <c r="K59" s="107">
        <f t="shared" si="280"/>
        <v>0</v>
      </c>
      <c r="L59" s="107">
        <f>SUM(L60:L61)</f>
        <v>0</v>
      </c>
      <c r="M59" s="107">
        <f t="shared" ref="M59:Q59" si="1687">SUM(M60:M61)</f>
        <v>0</v>
      </c>
      <c r="N59" s="107">
        <f t="shared" si="1687"/>
        <v>0</v>
      </c>
      <c r="O59" s="107">
        <f t="shared" si="1687"/>
        <v>0</v>
      </c>
      <c r="P59" s="107">
        <f t="shared" si="1687"/>
        <v>0</v>
      </c>
      <c r="Q59" s="107">
        <f t="shared" si="1687"/>
        <v>0</v>
      </c>
      <c r="R59" s="123">
        <f t="shared" si="180"/>
        <v>0</v>
      </c>
      <c r="S59" s="123">
        <f t="shared" si="181"/>
        <v>0</v>
      </c>
      <c r="T59" s="107">
        <f>VLOOKUP($E59,'ВМП план'!$B$8:$AN$43,10,0)</f>
        <v>13</v>
      </c>
      <c r="U59" s="107">
        <f>VLOOKUP($E59,'ВМП план'!$B$8:$AN$43,11,0)</f>
        <v>2012439.9568</v>
      </c>
      <c r="V59" s="107">
        <f t="shared" si="282"/>
        <v>4.333333333333333</v>
      </c>
      <c r="W59" s="107">
        <f t="shared" si="283"/>
        <v>670813.31893333339</v>
      </c>
      <c r="X59" s="107">
        <f>SUM(X60:X61)</f>
        <v>6</v>
      </c>
      <c r="Y59" s="107">
        <f t="shared" ref="Y59" si="1688">SUM(Y60:Y61)</f>
        <v>928818.42000000016</v>
      </c>
      <c r="Z59" s="107">
        <f t="shared" ref="Z59" si="1689">SUM(Z60:Z61)</f>
        <v>0</v>
      </c>
      <c r="AA59" s="107">
        <f t="shared" ref="AA59" si="1690">SUM(AA60:AA61)</f>
        <v>0</v>
      </c>
      <c r="AB59" s="107">
        <f t="shared" ref="AB59" si="1691">SUM(AB60:AB61)</f>
        <v>6</v>
      </c>
      <c r="AC59" s="107">
        <f t="shared" ref="AC59" si="1692">SUM(AC60:AC61)</f>
        <v>928818.42000000016</v>
      </c>
      <c r="AD59" s="123">
        <f t="shared" si="1236"/>
        <v>1.666666666666667</v>
      </c>
      <c r="AE59" s="123">
        <f t="shared" si="1237"/>
        <v>258005.10106666677</v>
      </c>
      <c r="AF59" s="107">
        <f>VLOOKUP($E59,'ВМП план'!$B$8:$AL$43,12,0)</f>
        <v>0</v>
      </c>
      <c r="AG59" s="107">
        <f>VLOOKUP($E59,'ВМП план'!$B$8:$AL$43,13,0)</f>
        <v>0</v>
      </c>
      <c r="AH59" s="107">
        <f t="shared" si="289"/>
        <v>0</v>
      </c>
      <c r="AI59" s="107">
        <f t="shared" si="290"/>
        <v>0</v>
      </c>
      <c r="AJ59" s="107">
        <f>SUM(AJ60:AJ61)</f>
        <v>0</v>
      </c>
      <c r="AK59" s="107">
        <f t="shared" ref="AK59" si="1693">SUM(AK60:AK61)</f>
        <v>0</v>
      </c>
      <c r="AL59" s="107">
        <f t="shared" ref="AL59" si="1694">SUM(AL60:AL61)</f>
        <v>0</v>
      </c>
      <c r="AM59" s="107">
        <f t="shared" ref="AM59" si="1695">SUM(AM60:AM61)</f>
        <v>0</v>
      </c>
      <c r="AN59" s="107">
        <f t="shared" ref="AN59" si="1696">SUM(AN60:AN61)</f>
        <v>0</v>
      </c>
      <c r="AO59" s="107">
        <f t="shared" ref="AO59" si="1697">SUM(AO60:AO61)</f>
        <v>0</v>
      </c>
      <c r="AP59" s="123">
        <f t="shared" si="1238"/>
        <v>0</v>
      </c>
      <c r="AQ59" s="123">
        <f t="shared" si="1239"/>
        <v>0</v>
      </c>
      <c r="AR59" s="107"/>
      <c r="AS59" s="107"/>
      <c r="AT59" s="107">
        <f t="shared" si="296"/>
        <v>0</v>
      </c>
      <c r="AU59" s="107">
        <f t="shared" si="297"/>
        <v>0</v>
      </c>
      <c r="AV59" s="107">
        <f>SUM(AV60:AV61)</f>
        <v>0</v>
      </c>
      <c r="AW59" s="107">
        <f t="shared" ref="AW59" si="1698">SUM(AW60:AW61)</f>
        <v>0</v>
      </c>
      <c r="AX59" s="107">
        <f t="shared" ref="AX59" si="1699">SUM(AX60:AX61)</f>
        <v>0</v>
      </c>
      <c r="AY59" s="107">
        <f t="shared" ref="AY59" si="1700">SUM(AY60:AY61)</f>
        <v>0</v>
      </c>
      <c r="AZ59" s="107">
        <f t="shared" ref="AZ59" si="1701">SUM(AZ60:AZ61)</f>
        <v>0</v>
      </c>
      <c r="BA59" s="107">
        <f t="shared" ref="BA59" si="1702">SUM(BA60:BA61)</f>
        <v>0</v>
      </c>
      <c r="BB59" s="123">
        <f t="shared" si="1240"/>
        <v>0</v>
      </c>
      <c r="BC59" s="123">
        <f t="shared" si="1241"/>
        <v>0</v>
      </c>
      <c r="BD59" s="107"/>
      <c r="BE59" s="107">
        <v>0</v>
      </c>
      <c r="BF59" s="107">
        <f t="shared" si="303"/>
        <v>0</v>
      </c>
      <c r="BG59" s="107">
        <f t="shared" si="304"/>
        <v>0</v>
      </c>
      <c r="BH59" s="107">
        <f>SUM(BH60:BH61)</f>
        <v>0</v>
      </c>
      <c r="BI59" s="107">
        <f t="shared" ref="BI59" si="1703">SUM(BI60:BI61)</f>
        <v>0</v>
      </c>
      <c r="BJ59" s="107">
        <f t="shared" ref="BJ59" si="1704">SUM(BJ60:BJ61)</f>
        <v>0</v>
      </c>
      <c r="BK59" s="107">
        <f t="shared" ref="BK59" si="1705">SUM(BK60:BK61)</f>
        <v>0</v>
      </c>
      <c r="BL59" s="107">
        <f t="shared" ref="BL59" si="1706">SUM(BL60:BL61)</f>
        <v>0</v>
      </c>
      <c r="BM59" s="107">
        <f t="shared" ref="BM59" si="1707">SUM(BM60:BM61)</f>
        <v>0</v>
      </c>
      <c r="BN59" s="123">
        <f t="shared" si="1242"/>
        <v>0</v>
      </c>
      <c r="BO59" s="123">
        <f t="shared" si="1243"/>
        <v>0</v>
      </c>
      <c r="BP59" s="107"/>
      <c r="BQ59" s="107"/>
      <c r="BR59" s="107">
        <f t="shared" si="310"/>
        <v>0</v>
      </c>
      <c r="BS59" s="107">
        <f t="shared" si="311"/>
        <v>0</v>
      </c>
      <c r="BT59" s="107">
        <f>SUM(BT60:BT61)</f>
        <v>0</v>
      </c>
      <c r="BU59" s="107">
        <f t="shared" ref="BU59" si="1708">SUM(BU60:BU61)</f>
        <v>0</v>
      </c>
      <c r="BV59" s="107">
        <f t="shared" ref="BV59" si="1709">SUM(BV60:BV61)</f>
        <v>0</v>
      </c>
      <c r="BW59" s="107">
        <f t="shared" ref="BW59" si="1710">SUM(BW60:BW61)</f>
        <v>0</v>
      </c>
      <c r="BX59" s="107">
        <f t="shared" ref="BX59" si="1711">SUM(BX60:BX61)</f>
        <v>0</v>
      </c>
      <c r="BY59" s="107">
        <f t="shared" ref="BY59" si="1712">SUM(BY60:BY61)</f>
        <v>0</v>
      </c>
      <c r="BZ59" s="123">
        <f t="shared" si="1245"/>
        <v>0</v>
      </c>
      <c r="CA59" s="123">
        <f t="shared" si="1246"/>
        <v>0</v>
      </c>
      <c r="CB59" s="107"/>
      <c r="CC59" s="107"/>
      <c r="CD59" s="107">
        <f t="shared" si="317"/>
        <v>0</v>
      </c>
      <c r="CE59" s="107">
        <f t="shared" si="318"/>
        <v>0</v>
      </c>
      <c r="CF59" s="107">
        <f>SUM(CF60:CF61)</f>
        <v>0</v>
      </c>
      <c r="CG59" s="107">
        <f t="shared" ref="CG59" si="1713">SUM(CG60:CG61)</f>
        <v>0</v>
      </c>
      <c r="CH59" s="107">
        <f t="shared" ref="CH59" si="1714">SUM(CH60:CH61)</f>
        <v>0</v>
      </c>
      <c r="CI59" s="107">
        <f t="shared" ref="CI59" si="1715">SUM(CI60:CI61)</f>
        <v>0</v>
      </c>
      <c r="CJ59" s="107">
        <f t="shared" ref="CJ59" si="1716">SUM(CJ60:CJ61)</f>
        <v>0</v>
      </c>
      <c r="CK59" s="107">
        <f t="shared" ref="CK59" si="1717">SUM(CK60:CK61)</f>
        <v>0</v>
      </c>
      <c r="CL59" s="123">
        <f t="shared" si="1248"/>
        <v>0</v>
      </c>
      <c r="CM59" s="123">
        <f t="shared" si="1249"/>
        <v>0</v>
      </c>
      <c r="CN59" s="107"/>
      <c r="CO59" s="107"/>
      <c r="CP59" s="107">
        <f t="shared" si="324"/>
        <v>0</v>
      </c>
      <c r="CQ59" s="107">
        <f t="shared" si="325"/>
        <v>0</v>
      </c>
      <c r="CR59" s="107">
        <f>SUM(CR60:CR61)</f>
        <v>0</v>
      </c>
      <c r="CS59" s="107">
        <f t="shared" ref="CS59" si="1718">SUM(CS60:CS61)</f>
        <v>0</v>
      </c>
      <c r="CT59" s="107">
        <f t="shared" ref="CT59" si="1719">SUM(CT60:CT61)</f>
        <v>0</v>
      </c>
      <c r="CU59" s="107">
        <f t="shared" ref="CU59" si="1720">SUM(CU60:CU61)</f>
        <v>0</v>
      </c>
      <c r="CV59" s="107">
        <f t="shared" ref="CV59" si="1721">SUM(CV60:CV61)</f>
        <v>0</v>
      </c>
      <c r="CW59" s="107">
        <f t="shared" ref="CW59" si="1722">SUM(CW60:CW61)</f>
        <v>0</v>
      </c>
      <c r="CX59" s="123">
        <f t="shared" si="1250"/>
        <v>0</v>
      </c>
      <c r="CY59" s="123">
        <f t="shared" si="1251"/>
        <v>0</v>
      </c>
      <c r="CZ59" s="107"/>
      <c r="DA59" s="107"/>
      <c r="DB59" s="107">
        <f t="shared" si="331"/>
        <v>0</v>
      </c>
      <c r="DC59" s="107">
        <f t="shared" si="332"/>
        <v>0</v>
      </c>
      <c r="DD59" s="107">
        <f>SUM(DD60:DD61)</f>
        <v>0</v>
      </c>
      <c r="DE59" s="107">
        <f t="shared" ref="DE59" si="1723">SUM(DE60:DE61)</f>
        <v>0</v>
      </c>
      <c r="DF59" s="107">
        <f t="shared" ref="DF59" si="1724">SUM(DF60:DF61)</f>
        <v>0</v>
      </c>
      <c r="DG59" s="107">
        <f t="shared" ref="DG59" si="1725">SUM(DG60:DG61)</f>
        <v>0</v>
      </c>
      <c r="DH59" s="107">
        <f t="shared" ref="DH59" si="1726">SUM(DH60:DH61)</f>
        <v>0</v>
      </c>
      <c r="DI59" s="107">
        <f t="shared" ref="DI59" si="1727">SUM(DI60:DI61)</f>
        <v>0</v>
      </c>
      <c r="DJ59" s="123">
        <f t="shared" si="1252"/>
        <v>0</v>
      </c>
      <c r="DK59" s="123">
        <f t="shared" si="1253"/>
        <v>0</v>
      </c>
      <c r="DL59" s="107"/>
      <c r="DM59" s="107"/>
      <c r="DN59" s="107">
        <f t="shared" si="338"/>
        <v>0</v>
      </c>
      <c r="DO59" s="107">
        <f t="shared" si="339"/>
        <v>0</v>
      </c>
      <c r="DP59" s="107">
        <f>SUM(DP60:DP61)</f>
        <v>0</v>
      </c>
      <c r="DQ59" s="107">
        <f t="shared" ref="DQ59" si="1728">SUM(DQ60:DQ61)</f>
        <v>0</v>
      </c>
      <c r="DR59" s="107">
        <f t="shared" ref="DR59" si="1729">SUM(DR60:DR61)</f>
        <v>0</v>
      </c>
      <c r="DS59" s="107">
        <f t="shared" ref="DS59" si="1730">SUM(DS60:DS61)</f>
        <v>0</v>
      </c>
      <c r="DT59" s="107">
        <f t="shared" ref="DT59" si="1731">SUM(DT60:DT61)</f>
        <v>0</v>
      </c>
      <c r="DU59" s="107">
        <f t="shared" ref="DU59" si="1732">SUM(DU60:DU61)</f>
        <v>0</v>
      </c>
      <c r="DV59" s="123">
        <f t="shared" si="1254"/>
        <v>0</v>
      </c>
      <c r="DW59" s="123">
        <f t="shared" si="1255"/>
        <v>0</v>
      </c>
      <c r="DX59" s="107"/>
      <c r="DY59" s="107">
        <v>0</v>
      </c>
      <c r="DZ59" s="107">
        <f t="shared" si="345"/>
        <v>0</v>
      </c>
      <c r="EA59" s="107">
        <f t="shared" si="346"/>
        <v>0</v>
      </c>
      <c r="EB59" s="107">
        <f>SUM(EB60:EB61)</f>
        <v>0</v>
      </c>
      <c r="EC59" s="107">
        <f t="shared" ref="EC59" si="1733">SUM(EC60:EC61)</f>
        <v>0</v>
      </c>
      <c r="ED59" s="107">
        <f t="shared" ref="ED59" si="1734">SUM(ED60:ED61)</f>
        <v>0</v>
      </c>
      <c r="EE59" s="107">
        <f t="shared" ref="EE59" si="1735">SUM(EE60:EE61)</f>
        <v>0</v>
      </c>
      <c r="EF59" s="107">
        <f t="shared" ref="EF59" si="1736">SUM(EF60:EF61)</f>
        <v>0</v>
      </c>
      <c r="EG59" s="107">
        <f t="shared" ref="EG59" si="1737">SUM(EG60:EG61)</f>
        <v>0</v>
      </c>
      <c r="EH59" s="123">
        <f t="shared" si="1257"/>
        <v>0</v>
      </c>
      <c r="EI59" s="123">
        <f t="shared" si="1258"/>
        <v>0</v>
      </c>
      <c r="EJ59" s="107"/>
      <c r="EK59" s="107">
        <v>0</v>
      </c>
      <c r="EL59" s="107">
        <f t="shared" si="352"/>
        <v>0</v>
      </c>
      <c r="EM59" s="107">
        <f t="shared" si="353"/>
        <v>0</v>
      </c>
      <c r="EN59" s="107">
        <f>SUM(EN60:EN61)</f>
        <v>0</v>
      </c>
      <c r="EO59" s="107">
        <f t="shared" ref="EO59" si="1738">SUM(EO60:EO61)</f>
        <v>0</v>
      </c>
      <c r="EP59" s="107">
        <f t="shared" ref="EP59" si="1739">SUM(EP60:EP61)</f>
        <v>0</v>
      </c>
      <c r="EQ59" s="107">
        <f t="shared" ref="EQ59" si="1740">SUM(EQ60:EQ61)</f>
        <v>0</v>
      </c>
      <c r="ER59" s="107">
        <f t="shared" ref="ER59" si="1741">SUM(ER60:ER61)</f>
        <v>0</v>
      </c>
      <c r="ES59" s="107">
        <f t="shared" ref="ES59" si="1742">SUM(ES60:ES61)</f>
        <v>0</v>
      </c>
      <c r="ET59" s="123">
        <f t="shared" si="1260"/>
        <v>0</v>
      </c>
      <c r="EU59" s="123">
        <f t="shared" si="1261"/>
        <v>0</v>
      </c>
      <c r="EV59" s="107"/>
      <c r="EW59" s="107"/>
      <c r="EX59" s="107">
        <f t="shared" si="359"/>
        <v>0</v>
      </c>
      <c r="EY59" s="107">
        <f t="shared" si="360"/>
        <v>0</v>
      </c>
      <c r="EZ59" s="107">
        <f>SUM(EZ60:EZ61)</f>
        <v>0</v>
      </c>
      <c r="FA59" s="107">
        <f t="shared" ref="FA59" si="1743">SUM(FA60:FA61)</f>
        <v>0</v>
      </c>
      <c r="FB59" s="107">
        <f t="shared" ref="FB59" si="1744">SUM(FB60:FB61)</f>
        <v>0</v>
      </c>
      <c r="FC59" s="107">
        <f t="shared" ref="FC59" si="1745">SUM(FC60:FC61)</f>
        <v>0</v>
      </c>
      <c r="FD59" s="107">
        <f t="shared" ref="FD59" si="1746">SUM(FD60:FD61)</f>
        <v>0</v>
      </c>
      <c r="FE59" s="107">
        <f t="shared" ref="FE59" si="1747">SUM(FE60:FE61)</f>
        <v>0</v>
      </c>
      <c r="FF59" s="123">
        <f t="shared" si="1262"/>
        <v>0</v>
      </c>
      <c r="FG59" s="123">
        <f t="shared" si="1263"/>
        <v>0</v>
      </c>
      <c r="FH59" s="107"/>
      <c r="FI59" s="107"/>
      <c r="FJ59" s="107">
        <f t="shared" si="366"/>
        <v>0</v>
      </c>
      <c r="FK59" s="107">
        <f t="shared" si="367"/>
        <v>0</v>
      </c>
      <c r="FL59" s="107">
        <f>SUM(FL60:FL61)</f>
        <v>0</v>
      </c>
      <c r="FM59" s="107">
        <f t="shared" ref="FM59" si="1748">SUM(FM60:FM61)</f>
        <v>0</v>
      </c>
      <c r="FN59" s="107">
        <f t="shared" ref="FN59" si="1749">SUM(FN60:FN61)</f>
        <v>0</v>
      </c>
      <c r="FO59" s="107">
        <f t="shared" ref="FO59" si="1750">SUM(FO60:FO61)</f>
        <v>0</v>
      </c>
      <c r="FP59" s="107">
        <f t="shared" ref="FP59" si="1751">SUM(FP60:FP61)</f>
        <v>0</v>
      </c>
      <c r="FQ59" s="107">
        <f t="shared" ref="FQ59" si="1752">SUM(FQ60:FQ61)</f>
        <v>0</v>
      </c>
      <c r="FR59" s="123">
        <f t="shared" si="1264"/>
        <v>0</v>
      </c>
      <c r="FS59" s="123">
        <f t="shared" si="1265"/>
        <v>0</v>
      </c>
      <c r="FT59" s="107"/>
      <c r="FU59" s="107"/>
      <c r="FV59" s="107">
        <f t="shared" si="373"/>
        <v>0</v>
      </c>
      <c r="FW59" s="107">
        <f t="shared" si="374"/>
        <v>0</v>
      </c>
      <c r="FX59" s="107">
        <f>SUM(FX60:FX61)</f>
        <v>0</v>
      </c>
      <c r="FY59" s="107">
        <f t="shared" ref="FY59" si="1753">SUM(FY60:FY61)</f>
        <v>0</v>
      </c>
      <c r="FZ59" s="107">
        <f t="shared" ref="FZ59" si="1754">SUM(FZ60:FZ61)</f>
        <v>0</v>
      </c>
      <c r="GA59" s="107">
        <f t="shared" ref="GA59" si="1755">SUM(GA60:GA61)</f>
        <v>0</v>
      </c>
      <c r="GB59" s="107">
        <f t="shared" ref="GB59" si="1756">SUM(GB60:GB61)</f>
        <v>0</v>
      </c>
      <c r="GC59" s="107">
        <f t="shared" ref="GC59" si="1757">SUM(GC60:GC61)</f>
        <v>0</v>
      </c>
      <c r="GD59" s="123">
        <f t="shared" si="1266"/>
        <v>0</v>
      </c>
      <c r="GE59" s="123">
        <f t="shared" si="1267"/>
        <v>0</v>
      </c>
      <c r="GF59" s="107">
        <f t="shared" si="1584"/>
        <v>13</v>
      </c>
      <c r="GG59" s="107">
        <f t="shared" si="1584"/>
        <v>2012439.9568</v>
      </c>
      <c r="GH59" s="130">
        <f>SUM(GF59/12*$A$2)</f>
        <v>4.333333333333333</v>
      </c>
      <c r="GI59" s="180">
        <f>SUM(GG59/12*$A$2)</f>
        <v>670813.31893333339</v>
      </c>
      <c r="GJ59" s="107">
        <f>SUM(GJ60:GJ61)</f>
        <v>6</v>
      </c>
      <c r="GK59" s="107">
        <f t="shared" ref="GK59" si="1758">SUM(GK60:GK61)</f>
        <v>928818.42000000016</v>
      </c>
      <c r="GL59" s="107">
        <f t="shared" ref="GL59" si="1759">SUM(GL60:GL61)</f>
        <v>0</v>
      </c>
      <c r="GM59" s="107">
        <f t="shared" ref="GM59" si="1760">SUM(GM60:GM61)</f>
        <v>0</v>
      </c>
      <c r="GN59" s="107">
        <f t="shared" ref="GN59" si="1761">SUM(GN60:GN61)</f>
        <v>6</v>
      </c>
      <c r="GO59" s="107">
        <f t="shared" ref="GO59" si="1762">SUM(GO60:GO61)</f>
        <v>928818.42000000016</v>
      </c>
      <c r="GP59" s="107">
        <f t="shared" si="1590"/>
        <v>1.666666666666667</v>
      </c>
      <c r="GQ59" s="107">
        <f t="shared" si="1591"/>
        <v>258005.10106666677</v>
      </c>
      <c r="GR59" s="143"/>
      <c r="GS59" s="78"/>
      <c r="GT59" s="166">
        <v>154803.0736</v>
      </c>
      <c r="GU59" s="166">
        <f t="shared" si="183"/>
        <v>154803.07000000004</v>
      </c>
      <c r="GV59" s="90">
        <f t="shared" ref="GV59:GV60" si="1763">SUM(GT59-GU59)</f>
        <v>3.5999999672640115E-3</v>
      </c>
    </row>
    <row r="60" spans="1:204" ht="41.25" customHeight="1" x14ac:dyDescent="0.2">
      <c r="A60" s="23">
        <v>1</v>
      </c>
      <c r="B60" s="78" t="s">
        <v>255</v>
      </c>
      <c r="C60" s="81" t="s">
        <v>256</v>
      </c>
      <c r="D60" s="82">
        <v>486</v>
      </c>
      <c r="E60" s="83" t="s">
        <v>257</v>
      </c>
      <c r="F60" s="86">
        <v>12</v>
      </c>
      <c r="G60" s="98">
        <v>154803.0736</v>
      </c>
      <c r="H60" s="99"/>
      <c r="I60" s="99"/>
      <c r="J60" s="99"/>
      <c r="K60" s="99"/>
      <c r="L60" s="99">
        <f>VLOOKUP($D60,'факт '!$D$7:$AQ$94,3,0)</f>
        <v>0</v>
      </c>
      <c r="M60" s="99">
        <f>VLOOKUP($D60,'факт '!$D$7:$AQ$94,4,0)</f>
        <v>0</v>
      </c>
      <c r="N60" s="99"/>
      <c r="O60" s="99"/>
      <c r="P60" s="99">
        <f>SUM(L60+N60)</f>
        <v>0</v>
      </c>
      <c r="Q60" s="99">
        <f>SUM(M60+O60)</f>
        <v>0</v>
      </c>
      <c r="R60" s="100">
        <f t="shared" ref="R60" si="1764">SUM(L60-J60)</f>
        <v>0</v>
      </c>
      <c r="S60" s="100">
        <f t="shared" ref="S60" si="1765">SUM(M60-K60)</f>
        <v>0</v>
      </c>
      <c r="T60" s="99"/>
      <c r="U60" s="99"/>
      <c r="V60" s="99"/>
      <c r="W60" s="99"/>
      <c r="X60" s="99">
        <f>VLOOKUP($D60,'факт '!$D$7:$AQ$94,7,0)</f>
        <v>6</v>
      </c>
      <c r="Y60" s="99">
        <f>VLOOKUP($D60,'факт '!$D$7:$AQ$94,8,0)</f>
        <v>928818.42000000016</v>
      </c>
      <c r="Z60" s="99">
        <f>VLOOKUP($D60,'факт '!$D$7:$AQ$94,9,0)</f>
        <v>0</v>
      </c>
      <c r="AA60" s="99">
        <f>VLOOKUP($D60,'факт '!$D$7:$AQ$94,10,0)</f>
        <v>0</v>
      </c>
      <c r="AB60" s="99">
        <f>SUM(X60+Z60)</f>
        <v>6</v>
      </c>
      <c r="AC60" s="99">
        <f>SUM(Y60+AA60)</f>
        <v>928818.42000000016</v>
      </c>
      <c r="AD60" s="100">
        <f t="shared" ref="AD60" si="1766">SUM(X60-V60)</f>
        <v>6</v>
      </c>
      <c r="AE60" s="100">
        <f t="shared" ref="AE60" si="1767">SUM(Y60-W60)</f>
        <v>928818.42000000016</v>
      </c>
      <c r="AF60" s="99"/>
      <c r="AG60" s="99"/>
      <c r="AH60" s="99"/>
      <c r="AI60" s="99"/>
      <c r="AJ60" s="99">
        <f>VLOOKUP($D60,'факт '!$D$7:$AQ$94,5,0)</f>
        <v>0</v>
      </c>
      <c r="AK60" s="99">
        <f>VLOOKUP($D60,'факт '!$D$7:$AQ$94,6,0)</f>
        <v>0</v>
      </c>
      <c r="AL60" s="99"/>
      <c r="AM60" s="99"/>
      <c r="AN60" s="99">
        <f>SUM(AJ60+AL60)</f>
        <v>0</v>
      </c>
      <c r="AO60" s="99">
        <f>SUM(AK60+AM60)</f>
        <v>0</v>
      </c>
      <c r="AP60" s="100">
        <f t="shared" ref="AP60" si="1768">SUM(AJ60-AH60)</f>
        <v>0</v>
      </c>
      <c r="AQ60" s="100">
        <f t="shared" ref="AQ60" si="1769">SUM(AK60-AI60)</f>
        <v>0</v>
      </c>
      <c r="AR60" s="99"/>
      <c r="AS60" s="99"/>
      <c r="AT60" s="99"/>
      <c r="AU60" s="99"/>
      <c r="AV60" s="99">
        <f>VLOOKUP($D60,'факт '!$D$7:$AQ$94,11,0)</f>
        <v>0</v>
      </c>
      <c r="AW60" s="99">
        <f>VLOOKUP($D60,'факт '!$D$7:$AQ$94,12,0)</f>
        <v>0</v>
      </c>
      <c r="AX60" s="99"/>
      <c r="AY60" s="99"/>
      <c r="AZ60" s="99">
        <f>SUM(AV60+AX60)</f>
        <v>0</v>
      </c>
      <c r="BA60" s="99">
        <f>SUM(AW60+AY60)</f>
        <v>0</v>
      </c>
      <c r="BB60" s="100">
        <f t="shared" ref="BB60" si="1770">SUM(AV60-AT60)</f>
        <v>0</v>
      </c>
      <c r="BC60" s="100">
        <f t="shared" ref="BC60" si="1771">SUM(AW60-AU60)</f>
        <v>0</v>
      </c>
      <c r="BD60" s="99"/>
      <c r="BE60" s="99"/>
      <c r="BF60" s="99"/>
      <c r="BG60" s="99"/>
      <c r="BH60" s="99">
        <f>VLOOKUP($D60,'факт '!$D$7:$AQ$94,15,0)</f>
        <v>0</v>
      </c>
      <c r="BI60" s="99">
        <f>VLOOKUP($D60,'факт '!$D$7:$AQ$94,16,0)</f>
        <v>0</v>
      </c>
      <c r="BJ60" s="99">
        <f>VLOOKUP($D60,'факт '!$D$7:$AQ$94,17,0)</f>
        <v>0</v>
      </c>
      <c r="BK60" s="99">
        <f>VLOOKUP($D60,'факт '!$D$7:$AQ$94,18,0)</f>
        <v>0</v>
      </c>
      <c r="BL60" s="99">
        <f>SUM(BH60+BJ60)</f>
        <v>0</v>
      </c>
      <c r="BM60" s="99">
        <f>SUM(BI60+BK60)</f>
        <v>0</v>
      </c>
      <c r="BN60" s="100">
        <f t="shared" ref="BN60" si="1772">SUM(BH60-BF60)</f>
        <v>0</v>
      </c>
      <c r="BO60" s="100">
        <f t="shared" ref="BO60" si="1773">SUM(BI60-BG60)</f>
        <v>0</v>
      </c>
      <c r="BP60" s="99"/>
      <c r="BQ60" s="99"/>
      <c r="BR60" s="99"/>
      <c r="BS60" s="99"/>
      <c r="BT60" s="99">
        <f>VLOOKUP($D60,'факт '!$D$7:$AQ$94,19,0)</f>
        <v>0</v>
      </c>
      <c r="BU60" s="99">
        <f>VLOOKUP($D60,'факт '!$D$7:$AQ$94,20,0)</f>
        <v>0</v>
      </c>
      <c r="BV60" s="99">
        <f>VLOOKUP($D60,'факт '!$D$7:$AQ$94,21,0)</f>
        <v>0</v>
      </c>
      <c r="BW60" s="99">
        <f>VLOOKUP($D60,'факт '!$D$7:$AQ$94,22,0)</f>
        <v>0</v>
      </c>
      <c r="BX60" s="99">
        <f>SUM(BT60+BV60)</f>
        <v>0</v>
      </c>
      <c r="BY60" s="99">
        <f>SUM(BU60+BW60)</f>
        <v>0</v>
      </c>
      <c r="BZ60" s="100">
        <f t="shared" ref="BZ60" si="1774">SUM(BT60-BR60)</f>
        <v>0</v>
      </c>
      <c r="CA60" s="100">
        <f t="shared" ref="CA60" si="1775">SUM(BU60-BS60)</f>
        <v>0</v>
      </c>
      <c r="CB60" s="99"/>
      <c r="CC60" s="99"/>
      <c r="CD60" s="99"/>
      <c r="CE60" s="99"/>
      <c r="CF60" s="99">
        <f>VLOOKUP($D60,'факт '!$D$7:$AQ$94,23,0)</f>
        <v>0</v>
      </c>
      <c r="CG60" s="99">
        <f>VLOOKUP($D60,'факт '!$D$7:$AQ$94,24,0)</f>
        <v>0</v>
      </c>
      <c r="CH60" s="99">
        <f>VLOOKUP($D60,'факт '!$D$7:$AQ$94,25,0)</f>
        <v>0</v>
      </c>
      <c r="CI60" s="99">
        <f>VLOOKUP($D60,'факт '!$D$7:$AQ$94,26,0)</f>
        <v>0</v>
      </c>
      <c r="CJ60" s="99">
        <f>SUM(CF60+CH60)</f>
        <v>0</v>
      </c>
      <c r="CK60" s="99">
        <f>SUM(CG60+CI60)</f>
        <v>0</v>
      </c>
      <c r="CL60" s="100">
        <f t="shared" ref="CL60" si="1776">SUM(CF60-CD60)</f>
        <v>0</v>
      </c>
      <c r="CM60" s="100">
        <f t="shared" ref="CM60" si="1777">SUM(CG60-CE60)</f>
        <v>0</v>
      </c>
      <c r="CN60" s="99"/>
      <c r="CO60" s="99"/>
      <c r="CP60" s="99"/>
      <c r="CQ60" s="99"/>
      <c r="CR60" s="99">
        <f>VLOOKUP($D60,'факт '!$D$7:$AQ$94,27,0)</f>
        <v>0</v>
      </c>
      <c r="CS60" s="99">
        <f>VLOOKUP($D60,'факт '!$D$7:$AQ$94,28,0)</f>
        <v>0</v>
      </c>
      <c r="CT60" s="99">
        <f>VLOOKUP($D60,'факт '!$D$7:$AQ$94,29,0)</f>
        <v>0</v>
      </c>
      <c r="CU60" s="99">
        <f>VLOOKUP($D60,'факт '!$D$7:$AQ$94,30,0)</f>
        <v>0</v>
      </c>
      <c r="CV60" s="99">
        <f>SUM(CR60+CT60)</f>
        <v>0</v>
      </c>
      <c r="CW60" s="99">
        <f>SUM(CS60+CU60)</f>
        <v>0</v>
      </c>
      <c r="CX60" s="100">
        <f t="shared" ref="CX60" si="1778">SUM(CR60-CP60)</f>
        <v>0</v>
      </c>
      <c r="CY60" s="100">
        <f t="shared" ref="CY60" si="1779">SUM(CS60-CQ60)</f>
        <v>0</v>
      </c>
      <c r="CZ60" s="99"/>
      <c r="DA60" s="99"/>
      <c r="DB60" s="99"/>
      <c r="DC60" s="99"/>
      <c r="DD60" s="99">
        <f>VLOOKUP($D60,'факт '!$D$7:$AQ$94,31,0)</f>
        <v>0</v>
      </c>
      <c r="DE60" s="99">
        <f>VLOOKUP($D60,'факт '!$D$7:$AQ$94,32,0)</f>
        <v>0</v>
      </c>
      <c r="DF60" s="99"/>
      <c r="DG60" s="99"/>
      <c r="DH60" s="99">
        <f>SUM(DD60+DF60)</f>
        <v>0</v>
      </c>
      <c r="DI60" s="99">
        <f>SUM(DE60+DG60)</f>
        <v>0</v>
      </c>
      <c r="DJ60" s="100">
        <f t="shared" ref="DJ60" si="1780">SUM(DD60-DB60)</f>
        <v>0</v>
      </c>
      <c r="DK60" s="100">
        <f t="shared" ref="DK60" si="1781">SUM(DE60-DC60)</f>
        <v>0</v>
      </c>
      <c r="DL60" s="99"/>
      <c r="DM60" s="99"/>
      <c r="DN60" s="99"/>
      <c r="DO60" s="99"/>
      <c r="DP60" s="99">
        <f>VLOOKUP($D60,'факт '!$D$7:$AQ$94,13,0)</f>
        <v>0</v>
      </c>
      <c r="DQ60" s="99">
        <f>VLOOKUP($D60,'факт '!$D$7:$AQ$94,14,0)</f>
        <v>0</v>
      </c>
      <c r="DR60" s="99"/>
      <c r="DS60" s="99"/>
      <c r="DT60" s="99">
        <f>SUM(DP60+DR60)</f>
        <v>0</v>
      </c>
      <c r="DU60" s="99">
        <f>SUM(DQ60+DS60)</f>
        <v>0</v>
      </c>
      <c r="DV60" s="100">
        <f t="shared" ref="DV60" si="1782">SUM(DP60-DN60)</f>
        <v>0</v>
      </c>
      <c r="DW60" s="100">
        <f t="shared" ref="DW60" si="1783">SUM(DQ60-DO60)</f>
        <v>0</v>
      </c>
      <c r="DX60" s="99"/>
      <c r="DY60" s="99"/>
      <c r="DZ60" s="99"/>
      <c r="EA60" s="99"/>
      <c r="EB60" s="99">
        <f>VLOOKUP($D60,'факт '!$D$7:$AQ$94,33,0)</f>
        <v>0</v>
      </c>
      <c r="EC60" s="99">
        <f>VLOOKUP($D60,'факт '!$D$7:$AQ$94,34,0)</f>
        <v>0</v>
      </c>
      <c r="ED60" s="99">
        <f>VLOOKUP($D60,'факт '!$D$7:$AQ$94,35,0)</f>
        <v>0</v>
      </c>
      <c r="EE60" s="99">
        <f>VLOOKUP($D60,'факт '!$D$7:$AQ$94,36,0)</f>
        <v>0</v>
      </c>
      <c r="EF60" s="99">
        <f>SUM(EB60+ED60)</f>
        <v>0</v>
      </c>
      <c r="EG60" s="99">
        <f>SUM(EC60+EE60)</f>
        <v>0</v>
      </c>
      <c r="EH60" s="100">
        <f t="shared" ref="EH60" si="1784">SUM(EB60-DZ60)</f>
        <v>0</v>
      </c>
      <c r="EI60" s="100">
        <f t="shared" ref="EI60" si="1785">SUM(EC60-EA60)</f>
        <v>0</v>
      </c>
      <c r="EJ60" s="99"/>
      <c r="EK60" s="99"/>
      <c r="EL60" s="99"/>
      <c r="EM60" s="99"/>
      <c r="EN60" s="99">
        <f>VLOOKUP($D60,'факт '!$D$7:$AQ$94,37,0)</f>
        <v>0</v>
      </c>
      <c r="EO60" s="99">
        <f>VLOOKUP($D60,'факт '!$D$7:$AQ$94,38,0)</f>
        <v>0</v>
      </c>
      <c r="EP60" s="99">
        <f>VLOOKUP($D60,'факт '!$D$7:$AQ$94,39,0)</f>
        <v>0</v>
      </c>
      <c r="EQ60" s="99">
        <f>VLOOKUP($D60,'факт '!$D$7:$AQ$94,40,0)</f>
        <v>0</v>
      </c>
      <c r="ER60" s="99">
        <f>SUM(EN60+EP60)</f>
        <v>0</v>
      </c>
      <c r="ES60" s="99">
        <f>SUM(EO60+EQ60)</f>
        <v>0</v>
      </c>
      <c r="ET60" s="100">
        <f t="shared" ref="ET60" si="1786">SUM(EN60-EL60)</f>
        <v>0</v>
      </c>
      <c r="EU60" s="100">
        <f t="shared" ref="EU60" si="1787">SUM(EO60-EM60)</f>
        <v>0</v>
      </c>
      <c r="EV60" s="99"/>
      <c r="EW60" s="99"/>
      <c r="EX60" s="99"/>
      <c r="EY60" s="99"/>
      <c r="EZ60" s="99"/>
      <c r="FA60" s="99"/>
      <c r="FB60" s="99"/>
      <c r="FC60" s="99"/>
      <c r="FD60" s="99">
        <f t="shared" ref="FD60:FD61" si="1788">SUM(EZ60+FB60)</f>
        <v>0</v>
      </c>
      <c r="FE60" s="99">
        <f t="shared" ref="FE60:FE61" si="1789">SUM(FA60+FC60)</f>
        <v>0</v>
      </c>
      <c r="FF60" s="100">
        <f t="shared" si="1262"/>
        <v>0</v>
      </c>
      <c r="FG60" s="100">
        <f t="shared" si="1263"/>
        <v>0</v>
      </c>
      <c r="FH60" s="99"/>
      <c r="FI60" s="99"/>
      <c r="FJ60" s="99"/>
      <c r="FK60" s="99"/>
      <c r="FL60" s="99"/>
      <c r="FM60" s="99"/>
      <c r="FN60" s="99"/>
      <c r="FO60" s="99"/>
      <c r="FP60" s="99">
        <f t="shared" ref="FP60:FP61" si="1790">SUM(FL60+FN60)</f>
        <v>0</v>
      </c>
      <c r="FQ60" s="99">
        <f t="shared" ref="FQ60:FQ61" si="1791">SUM(FM60+FO60)</f>
        <v>0</v>
      </c>
      <c r="FR60" s="100">
        <f t="shared" si="1264"/>
        <v>0</v>
      </c>
      <c r="FS60" s="100">
        <f t="shared" si="1265"/>
        <v>0</v>
      </c>
      <c r="FT60" s="99"/>
      <c r="FU60" s="99"/>
      <c r="FV60" s="99"/>
      <c r="FW60" s="99"/>
      <c r="FX60" s="99"/>
      <c r="FY60" s="99"/>
      <c r="FZ60" s="99"/>
      <c r="GA60" s="99"/>
      <c r="GB60" s="99">
        <f t="shared" ref="GB60:GB61" si="1792">SUM(FX60+FZ60)</f>
        <v>0</v>
      </c>
      <c r="GC60" s="99">
        <f t="shared" ref="GC60:GC61" si="1793">SUM(FY60+GA60)</f>
        <v>0</v>
      </c>
      <c r="GD60" s="100">
        <f t="shared" si="1266"/>
        <v>0</v>
      </c>
      <c r="GE60" s="100">
        <f t="shared" si="1267"/>
        <v>0</v>
      </c>
      <c r="GF60" s="99">
        <f t="shared" ref="GF60:GF61" si="1794">SUM(H60,T60,AF60,AR60,BD60,BP60,CB60,CN60,CZ60,DL60,DX60,EJ60,EV60)</f>
        <v>0</v>
      </c>
      <c r="GG60" s="99">
        <f t="shared" ref="GG60:GG61" si="1795">SUM(I60,U60,AG60,AS60,BE60,BQ60,CC60,CO60,DA60,DM60,DY60,EK60,EW60)</f>
        <v>0</v>
      </c>
      <c r="GH60" s="99">
        <f t="shared" ref="GH60:GH61" si="1796">SUM(J60,V60,AH60,AT60,BF60,BR60,CD60,CP60,DB60,DN60,DZ60,EL60,EX60)</f>
        <v>0</v>
      </c>
      <c r="GI60" s="99">
        <f t="shared" ref="GI60:GI61" si="1797">SUM(K60,W60,AI60,AU60,BG60,BS60,CE60,CQ60,DC60,DO60,EA60,EM60,EY60)</f>
        <v>0</v>
      </c>
      <c r="GJ60" s="99">
        <f t="shared" ref="GJ60" si="1798">SUM(L60,X60,AJ60,AV60,BH60,BT60,CF60,CR60,DD60,DP60,EB60,EN60,EZ60)</f>
        <v>6</v>
      </c>
      <c r="GK60" s="99">
        <f t="shared" ref="GK60" si="1799">SUM(M60,Y60,AK60,AW60,BI60,BU60,CG60,CS60,DE60,DQ60,EC60,EO60,FA60)</f>
        <v>928818.42000000016</v>
      </c>
      <c r="GL60" s="99">
        <f t="shared" ref="GL60" si="1800">SUM(N60,Z60,AL60,AX60,BJ60,BV60,CH60,CT60,DF60,DR60,ED60,EP60,FB60)</f>
        <v>0</v>
      </c>
      <c r="GM60" s="99">
        <f t="shared" ref="GM60" si="1801">SUM(O60,AA60,AM60,AY60,BK60,BW60,CI60,CU60,DG60,DS60,EE60,EQ60,FC60)</f>
        <v>0</v>
      </c>
      <c r="GN60" s="99">
        <f t="shared" ref="GN60" si="1802">SUM(P60,AB60,AN60,AZ60,BL60,BX60,CJ60,CV60,DH60,DT60,EF60,ER60,FD60)</f>
        <v>6</v>
      </c>
      <c r="GO60" s="99">
        <f t="shared" ref="GO60" si="1803">SUM(Q60,AC60,AO60,BA60,BM60,BY60,CK60,CW60,DI60,DU60,EG60,ES60,FE60)</f>
        <v>928818.42000000016</v>
      </c>
      <c r="GP60" s="99"/>
      <c r="GQ60" s="99"/>
      <c r="GR60" s="143"/>
      <c r="GS60" s="78"/>
      <c r="GT60" s="166">
        <v>154803.0736</v>
      </c>
      <c r="GU60" s="166">
        <f t="shared" si="183"/>
        <v>154803.07000000004</v>
      </c>
      <c r="GV60" s="90">
        <f t="shared" si="1763"/>
        <v>3.5999999672640115E-3</v>
      </c>
    </row>
    <row r="61" spans="1:204" x14ac:dyDescent="0.2">
      <c r="A61" s="23">
        <v>1</v>
      </c>
      <c r="B61" s="78"/>
      <c r="C61" s="81"/>
      <c r="D61" s="82"/>
      <c r="E61" s="83"/>
      <c r="F61" s="86"/>
      <c r="G61" s="98"/>
      <c r="H61" s="99"/>
      <c r="I61" s="99"/>
      <c r="J61" s="99"/>
      <c r="K61" s="99"/>
      <c r="L61" s="99"/>
      <c r="M61" s="99"/>
      <c r="N61" s="99"/>
      <c r="O61" s="99"/>
      <c r="P61" s="99">
        <f t="shared" si="1657"/>
        <v>0</v>
      </c>
      <c r="Q61" s="99">
        <f t="shared" si="1658"/>
        <v>0</v>
      </c>
      <c r="R61" s="100">
        <f t="shared" si="180"/>
        <v>0</v>
      </c>
      <c r="S61" s="100">
        <f t="shared" si="181"/>
        <v>0</v>
      </c>
      <c r="T61" s="99"/>
      <c r="U61" s="99"/>
      <c r="V61" s="99"/>
      <c r="W61" s="99"/>
      <c r="X61" s="99"/>
      <c r="Y61" s="99"/>
      <c r="Z61" s="99"/>
      <c r="AA61" s="99"/>
      <c r="AB61" s="99">
        <f t="shared" ref="AB61" si="1804">SUM(X61+Z61)</f>
        <v>0</v>
      </c>
      <c r="AC61" s="99">
        <f t="shared" ref="AC61" si="1805">SUM(Y61+AA61)</f>
        <v>0</v>
      </c>
      <c r="AD61" s="100">
        <f t="shared" si="1236"/>
        <v>0</v>
      </c>
      <c r="AE61" s="100">
        <f t="shared" si="1237"/>
        <v>0</v>
      </c>
      <c r="AF61" s="99"/>
      <c r="AG61" s="99"/>
      <c r="AH61" s="99"/>
      <c r="AI61" s="99"/>
      <c r="AJ61" s="99"/>
      <c r="AK61" s="99"/>
      <c r="AL61" s="99"/>
      <c r="AM61" s="99"/>
      <c r="AN61" s="99">
        <f t="shared" ref="AN61" si="1806">SUM(AJ61+AL61)</f>
        <v>0</v>
      </c>
      <c r="AO61" s="99">
        <f t="shared" ref="AO61" si="1807">SUM(AK61+AM61)</f>
        <v>0</v>
      </c>
      <c r="AP61" s="100">
        <f t="shared" si="1238"/>
        <v>0</v>
      </c>
      <c r="AQ61" s="100">
        <f t="shared" si="1239"/>
        <v>0</v>
      </c>
      <c r="AR61" s="99"/>
      <c r="AS61" s="99"/>
      <c r="AT61" s="99"/>
      <c r="AU61" s="99"/>
      <c r="AV61" s="99"/>
      <c r="AW61" s="99"/>
      <c r="AX61" s="99"/>
      <c r="AY61" s="99"/>
      <c r="AZ61" s="99">
        <f t="shared" ref="AZ61" si="1808">SUM(AV61+AX61)</f>
        <v>0</v>
      </c>
      <c r="BA61" s="99">
        <f t="shared" ref="BA61" si="1809">SUM(AW61+AY61)</f>
        <v>0</v>
      </c>
      <c r="BB61" s="100">
        <f t="shared" si="1240"/>
        <v>0</v>
      </c>
      <c r="BC61" s="100">
        <f t="shared" si="1241"/>
        <v>0</v>
      </c>
      <c r="BD61" s="99"/>
      <c r="BE61" s="99"/>
      <c r="BF61" s="99"/>
      <c r="BG61" s="99"/>
      <c r="BH61" s="99"/>
      <c r="BI61" s="99"/>
      <c r="BJ61" s="99"/>
      <c r="BK61" s="99"/>
      <c r="BL61" s="99">
        <f t="shared" ref="BL61" si="1810">SUM(BH61+BJ61)</f>
        <v>0</v>
      </c>
      <c r="BM61" s="99">
        <f t="shared" ref="BM61" si="1811">SUM(BI61+BK61)</f>
        <v>0</v>
      </c>
      <c r="BN61" s="100">
        <f t="shared" si="1242"/>
        <v>0</v>
      </c>
      <c r="BO61" s="100">
        <f t="shared" si="1243"/>
        <v>0</v>
      </c>
      <c r="BP61" s="99"/>
      <c r="BQ61" s="99"/>
      <c r="BR61" s="99"/>
      <c r="BS61" s="99"/>
      <c r="BT61" s="99"/>
      <c r="BU61" s="99"/>
      <c r="BV61" s="99"/>
      <c r="BW61" s="99"/>
      <c r="BX61" s="99">
        <f t="shared" ref="BX61" si="1812">SUM(BT61+BV61)</f>
        <v>0</v>
      </c>
      <c r="BY61" s="99">
        <f t="shared" ref="BY61" si="1813">SUM(BU61+BW61)</f>
        <v>0</v>
      </c>
      <c r="BZ61" s="100">
        <f t="shared" si="1245"/>
        <v>0</v>
      </c>
      <c r="CA61" s="100">
        <f t="shared" si="1246"/>
        <v>0</v>
      </c>
      <c r="CB61" s="99"/>
      <c r="CC61" s="99"/>
      <c r="CD61" s="99"/>
      <c r="CE61" s="99"/>
      <c r="CF61" s="99"/>
      <c r="CG61" s="99"/>
      <c r="CH61" s="99"/>
      <c r="CI61" s="99"/>
      <c r="CJ61" s="99">
        <f t="shared" ref="CJ61" si="1814">SUM(CF61+CH61)</f>
        <v>0</v>
      </c>
      <c r="CK61" s="99">
        <f t="shared" ref="CK61" si="1815">SUM(CG61+CI61)</f>
        <v>0</v>
      </c>
      <c r="CL61" s="100">
        <f t="shared" si="1248"/>
        <v>0</v>
      </c>
      <c r="CM61" s="100">
        <f t="shared" si="1249"/>
        <v>0</v>
      </c>
      <c r="CN61" s="99"/>
      <c r="CO61" s="99"/>
      <c r="CP61" s="99"/>
      <c r="CQ61" s="99"/>
      <c r="CR61" s="99"/>
      <c r="CS61" s="99"/>
      <c r="CT61" s="99"/>
      <c r="CU61" s="99"/>
      <c r="CV61" s="99">
        <f t="shared" ref="CV61" si="1816">SUM(CR61+CT61)</f>
        <v>0</v>
      </c>
      <c r="CW61" s="99">
        <f t="shared" ref="CW61" si="1817">SUM(CS61+CU61)</f>
        <v>0</v>
      </c>
      <c r="CX61" s="100">
        <f t="shared" si="1250"/>
        <v>0</v>
      </c>
      <c r="CY61" s="100">
        <f t="shared" si="1251"/>
        <v>0</v>
      </c>
      <c r="CZ61" s="99"/>
      <c r="DA61" s="99"/>
      <c r="DB61" s="99"/>
      <c r="DC61" s="99"/>
      <c r="DD61" s="99"/>
      <c r="DE61" s="99"/>
      <c r="DF61" s="99"/>
      <c r="DG61" s="99"/>
      <c r="DH61" s="99">
        <f t="shared" ref="DH61" si="1818">SUM(DD61+DF61)</f>
        <v>0</v>
      </c>
      <c r="DI61" s="99">
        <f t="shared" ref="DI61" si="1819">SUM(DE61+DG61)</f>
        <v>0</v>
      </c>
      <c r="DJ61" s="100">
        <f t="shared" si="1252"/>
        <v>0</v>
      </c>
      <c r="DK61" s="100">
        <f t="shared" si="1253"/>
        <v>0</v>
      </c>
      <c r="DL61" s="99"/>
      <c r="DM61" s="99"/>
      <c r="DN61" s="99"/>
      <c r="DO61" s="99"/>
      <c r="DP61" s="99"/>
      <c r="DQ61" s="99"/>
      <c r="DR61" s="99"/>
      <c r="DS61" s="99"/>
      <c r="DT61" s="99">
        <f t="shared" ref="DT61" si="1820">SUM(DP61+DR61)</f>
        <v>0</v>
      </c>
      <c r="DU61" s="99">
        <f t="shared" ref="DU61" si="1821">SUM(DQ61+DS61)</f>
        <v>0</v>
      </c>
      <c r="DV61" s="100">
        <f t="shared" si="1254"/>
        <v>0</v>
      </c>
      <c r="DW61" s="100">
        <f t="shared" si="1255"/>
        <v>0</v>
      </c>
      <c r="DX61" s="99"/>
      <c r="DY61" s="99"/>
      <c r="DZ61" s="99"/>
      <c r="EA61" s="99"/>
      <c r="EB61" s="99"/>
      <c r="EC61" s="99"/>
      <c r="ED61" s="99"/>
      <c r="EE61" s="99"/>
      <c r="EF61" s="99">
        <f t="shared" ref="EF61" si="1822">SUM(EB61+ED61)</f>
        <v>0</v>
      </c>
      <c r="EG61" s="99">
        <f t="shared" ref="EG61" si="1823">SUM(EC61+EE61)</f>
        <v>0</v>
      </c>
      <c r="EH61" s="100">
        <f t="shared" si="1257"/>
        <v>0</v>
      </c>
      <c r="EI61" s="100">
        <f t="shared" si="1258"/>
        <v>0</v>
      </c>
      <c r="EJ61" s="99"/>
      <c r="EK61" s="99"/>
      <c r="EL61" s="99"/>
      <c r="EM61" s="99"/>
      <c r="EN61" s="99"/>
      <c r="EO61" s="99"/>
      <c r="EP61" s="99"/>
      <c r="EQ61" s="99"/>
      <c r="ER61" s="99">
        <f t="shared" ref="ER61" si="1824">SUM(EN61+EP61)</f>
        <v>0</v>
      </c>
      <c r="ES61" s="99">
        <f t="shared" ref="ES61" si="1825">SUM(EO61+EQ61)</f>
        <v>0</v>
      </c>
      <c r="ET61" s="100">
        <f t="shared" si="1260"/>
        <v>0</v>
      </c>
      <c r="EU61" s="100">
        <f t="shared" si="1261"/>
        <v>0</v>
      </c>
      <c r="EV61" s="99"/>
      <c r="EW61" s="99"/>
      <c r="EX61" s="99"/>
      <c r="EY61" s="99"/>
      <c r="EZ61" s="99"/>
      <c r="FA61" s="99"/>
      <c r="FB61" s="99"/>
      <c r="FC61" s="99"/>
      <c r="FD61" s="99">
        <f t="shared" si="1788"/>
        <v>0</v>
      </c>
      <c r="FE61" s="99">
        <f t="shared" si="1789"/>
        <v>0</v>
      </c>
      <c r="FF61" s="100">
        <f t="shared" si="1262"/>
        <v>0</v>
      </c>
      <c r="FG61" s="100">
        <f t="shared" si="1263"/>
        <v>0</v>
      </c>
      <c r="FH61" s="99"/>
      <c r="FI61" s="99"/>
      <c r="FJ61" s="99"/>
      <c r="FK61" s="99"/>
      <c r="FL61" s="99"/>
      <c r="FM61" s="99"/>
      <c r="FN61" s="99"/>
      <c r="FO61" s="99"/>
      <c r="FP61" s="99">
        <f t="shared" si="1790"/>
        <v>0</v>
      </c>
      <c r="FQ61" s="99">
        <f t="shared" si="1791"/>
        <v>0</v>
      </c>
      <c r="FR61" s="100">
        <f t="shared" si="1264"/>
        <v>0</v>
      </c>
      <c r="FS61" s="100">
        <f t="shared" si="1265"/>
        <v>0</v>
      </c>
      <c r="FT61" s="99"/>
      <c r="FU61" s="99"/>
      <c r="FV61" s="99"/>
      <c r="FW61" s="99"/>
      <c r="FX61" s="99"/>
      <c r="FY61" s="99"/>
      <c r="FZ61" s="99"/>
      <c r="GA61" s="99"/>
      <c r="GB61" s="99">
        <f t="shared" si="1792"/>
        <v>0</v>
      </c>
      <c r="GC61" s="99">
        <f t="shared" si="1793"/>
        <v>0</v>
      </c>
      <c r="GD61" s="100">
        <f t="shared" si="1266"/>
        <v>0</v>
      </c>
      <c r="GE61" s="100">
        <f t="shared" si="1267"/>
        <v>0</v>
      </c>
      <c r="GF61" s="99">
        <f t="shared" si="1794"/>
        <v>0</v>
      </c>
      <c r="GG61" s="99">
        <f t="shared" si="1795"/>
        <v>0</v>
      </c>
      <c r="GH61" s="99">
        <f t="shared" si="1796"/>
        <v>0</v>
      </c>
      <c r="GI61" s="99">
        <f t="shared" si="1797"/>
        <v>0</v>
      </c>
      <c r="GJ61" s="99">
        <f t="shared" ref="GJ61" si="1826">SUM(L61,X61,AJ61,AV61,BH61,BT61,CF61,CR61,DD61,DP61,EB61,EN61,EZ61)</f>
        <v>0</v>
      </c>
      <c r="GK61" s="99">
        <f t="shared" ref="GK61" si="1827">SUM(M61,Y61,AK61,AW61,BI61,BU61,CG61,CS61,DE61,DQ61,EC61,EO61,FA61)</f>
        <v>0</v>
      </c>
      <c r="GL61" s="99">
        <f t="shared" ref="GL61" si="1828">SUM(N61,Z61,AL61,AX61,BJ61,BV61,CH61,CT61,DF61,DR61,ED61,EP61,FB61)</f>
        <v>0</v>
      </c>
      <c r="GM61" s="99">
        <f t="shared" ref="GM61" si="1829">SUM(O61,AA61,AM61,AY61,BK61,BW61,CI61,CU61,DG61,DS61,EE61,EQ61,FC61)</f>
        <v>0</v>
      </c>
      <c r="GN61" s="99">
        <f t="shared" ref="GN61" si="1830">SUM(P61,AB61,AN61,AZ61,BL61,BX61,CJ61,CV61,DH61,DT61,EF61,ER61,FD61)</f>
        <v>0</v>
      </c>
      <c r="GO61" s="99">
        <f t="shared" ref="GO61" si="1831">SUM(Q61,AC61,AO61,BA61,BM61,BY61,CK61,CW61,DI61,DU61,EG61,ES61,FE61)</f>
        <v>0</v>
      </c>
      <c r="GP61" s="99"/>
      <c r="GQ61" s="99"/>
      <c r="GR61" s="143"/>
      <c r="GS61" s="78"/>
      <c r="GT61" s="166"/>
      <c r="GU61" s="166"/>
    </row>
    <row r="62" spans="1:204" x14ac:dyDescent="0.2">
      <c r="A62" s="23">
        <v>1</v>
      </c>
      <c r="B62" s="102"/>
      <c r="C62" s="103"/>
      <c r="D62" s="104"/>
      <c r="E62" s="124" t="s">
        <v>37</v>
      </c>
      <c r="F62" s="126">
        <v>13</v>
      </c>
      <c r="G62" s="127">
        <v>222557.78169999999</v>
      </c>
      <c r="H62" s="107">
        <f>VLOOKUP($E62,'ВМП план'!$B$8:$AN$43,8,0)</f>
        <v>0</v>
      </c>
      <c r="I62" s="107">
        <f>VLOOKUP($E62,'ВМП план'!$B$8:$AN$43,9,0)</f>
        <v>0</v>
      </c>
      <c r="J62" s="107">
        <f t="shared" si="279"/>
        <v>0</v>
      </c>
      <c r="K62" s="107">
        <f t="shared" si="280"/>
        <v>0</v>
      </c>
      <c r="L62" s="107">
        <f>SUM(L63:L64)</f>
        <v>0</v>
      </c>
      <c r="M62" s="107">
        <f t="shared" ref="M62:Q62" si="1832">SUM(M63:M64)</f>
        <v>0</v>
      </c>
      <c r="N62" s="107">
        <f t="shared" si="1832"/>
        <v>0</v>
      </c>
      <c r="O62" s="107">
        <f t="shared" si="1832"/>
        <v>0</v>
      </c>
      <c r="P62" s="107">
        <f t="shared" si="1832"/>
        <v>0</v>
      </c>
      <c r="Q62" s="107">
        <f t="shared" si="1832"/>
        <v>0</v>
      </c>
      <c r="R62" s="123">
        <f t="shared" si="180"/>
        <v>0</v>
      </c>
      <c r="S62" s="123">
        <f t="shared" si="181"/>
        <v>0</v>
      </c>
      <c r="T62" s="107">
        <f>VLOOKUP($E62,'ВМП план'!$B$8:$AN$43,10,0)</f>
        <v>9</v>
      </c>
      <c r="U62" s="107">
        <f>VLOOKUP($E62,'ВМП план'!$B$8:$AN$43,11,0)</f>
        <v>2003020.0352999999</v>
      </c>
      <c r="V62" s="107">
        <f t="shared" si="282"/>
        <v>3</v>
      </c>
      <c r="W62" s="107">
        <f t="shared" si="283"/>
        <v>667673.34509999992</v>
      </c>
      <c r="X62" s="107">
        <f>SUM(X63:X64)</f>
        <v>6</v>
      </c>
      <c r="Y62" s="107">
        <f t="shared" ref="Y62" si="1833">SUM(Y63:Y64)</f>
        <v>1335346.68</v>
      </c>
      <c r="Z62" s="107">
        <f t="shared" ref="Z62" si="1834">SUM(Z63:Z64)</f>
        <v>0</v>
      </c>
      <c r="AA62" s="107">
        <f t="shared" ref="AA62" si="1835">SUM(AA63:AA64)</f>
        <v>0</v>
      </c>
      <c r="AB62" s="107">
        <f t="shared" ref="AB62" si="1836">SUM(AB63:AB64)</f>
        <v>6</v>
      </c>
      <c r="AC62" s="107">
        <f t="shared" ref="AC62" si="1837">SUM(AC63:AC64)</f>
        <v>1335346.68</v>
      </c>
      <c r="AD62" s="123">
        <f t="shared" si="1236"/>
        <v>3</v>
      </c>
      <c r="AE62" s="123">
        <f t="shared" si="1237"/>
        <v>667673.33490000002</v>
      </c>
      <c r="AF62" s="107">
        <f>VLOOKUP($E62,'ВМП план'!$B$8:$AL$43,12,0)</f>
        <v>0</v>
      </c>
      <c r="AG62" s="107">
        <f>VLOOKUP($E62,'ВМП план'!$B$8:$AL$43,13,0)</f>
        <v>0</v>
      </c>
      <c r="AH62" s="107">
        <f t="shared" si="289"/>
        <v>0</v>
      </c>
      <c r="AI62" s="107">
        <f t="shared" si="290"/>
        <v>0</v>
      </c>
      <c r="AJ62" s="107">
        <f>SUM(AJ63:AJ64)</f>
        <v>0</v>
      </c>
      <c r="AK62" s="107">
        <f t="shared" ref="AK62" si="1838">SUM(AK63:AK64)</f>
        <v>0</v>
      </c>
      <c r="AL62" s="107">
        <f t="shared" ref="AL62" si="1839">SUM(AL63:AL64)</f>
        <v>0</v>
      </c>
      <c r="AM62" s="107">
        <f t="shared" ref="AM62" si="1840">SUM(AM63:AM64)</f>
        <v>0</v>
      </c>
      <c r="AN62" s="107">
        <f t="shared" ref="AN62" si="1841">SUM(AN63:AN64)</f>
        <v>0</v>
      </c>
      <c r="AO62" s="107">
        <f t="shared" ref="AO62" si="1842">SUM(AO63:AO64)</f>
        <v>0</v>
      </c>
      <c r="AP62" s="123">
        <f t="shared" si="1238"/>
        <v>0</v>
      </c>
      <c r="AQ62" s="123">
        <f t="shared" si="1239"/>
        <v>0</v>
      </c>
      <c r="AR62" s="107"/>
      <c r="AS62" s="107"/>
      <c r="AT62" s="107">
        <f t="shared" si="296"/>
        <v>0</v>
      </c>
      <c r="AU62" s="107">
        <f t="shared" si="297"/>
        <v>0</v>
      </c>
      <c r="AV62" s="107">
        <f>SUM(AV63:AV64)</f>
        <v>0</v>
      </c>
      <c r="AW62" s="107">
        <f t="shared" ref="AW62" si="1843">SUM(AW63:AW64)</f>
        <v>0</v>
      </c>
      <c r="AX62" s="107">
        <f t="shared" ref="AX62" si="1844">SUM(AX63:AX64)</f>
        <v>0</v>
      </c>
      <c r="AY62" s="107">
        <f t="shared" ref="AY62" si="1845">SUM(AY63:AY64)</f>
        <v>0</v>
      </c>
      <c r="AZ62" s="107">
        <f t="shared" ref="AZ62" si="1846">SUM(AZ63:AZ64)</f>
        <v>0</v>
      </c>
      <c r="BA62" s="107">
        <f t="shared" ref="BA62" si="1847">SUM(BA63:BA64)</f>
        <v>0</v>
      </c>
      <c r="BB62" s="123">
        <f t="shared" si="1240"/>
        <v>0</v>
      </c>
      <c r="BC62" s="123">
        <f t="shared" si="1241"/>
        <v>0</v>
      </c>
      <c r="BD62" s="107"/>
      <c r="BE62" s="107">
        <v>0</v>
      </c>
      <c r="BF62" s="107">
        <f t="shared" si="303"/>
        <v>0</v>
      </c>
      <c r="BG62" s="107">
        <f t="shared" si="304"/>
        <v>0</v>
      </c>
      <c r="BH62" s="107">
        <f>SUM(BH63:BH64)</f>
        <v>0</v>
      </c>
      <c r="BI62" s="107">
        <f t="shared" ref="BI62" si="1848">SUM(BI63:BI64)</f>
        <v>0</v>
      </c>
      <c r="BJ62" s="107">
        <f t="shared" ref="BJ62" si="1849">SUM(BJ63:BJ64)</f>
        <v>0</v>
      </c>
      <c r="BK62" s="107">
        <f t="shared" ref="BK62" si="1850">SUM(BK63:BK64)</f>
        <v>0</v>
      </c>
      <c r="BL62" s="107">
        <f t="shared" ref="BL62" si="1851">SUM(BL63:BL64)</f>
        <v>0</v>
      </c>
      <c r="BM62" s="107">
        <f t="shared" ref="BM62" si="1852">SUM(BM63:BM64)</f>
        <v>0</v>
      </c>
      <c r="BN62" s="123">
        <f t="shared" si="1242"/>
        <v>0</v>
      </c>
      <c r="BO62" s="123">
        <f t="shared" si="1243"/>
        <v>0</v>
      </c>
      <c r="BP62" s="107"/>
      <c r="BQ62" s="107"/>
      <c r="BR62" s="107">
        <f t="shared" si="310"/>
        <v>0</v>
      </c>
      <c r="BS62" s="107">
        <f t="shared" si="311"/>
        <v>0</v>
      </c>
      <c r="BT62" s="107">
        <f>SUM(BT63:BT64)</f>
        <v>0</v>
      </c>
      <c r="BU62" s="107">
        <f t="shared" ref="BU62" si="1853">SUM(BU63:BU64)</f>
        <v>0</v>
      </c>
      <c r="BV62" s="107">
        <f t="shared" ref="BV62" si="1854">SUM(BV63:BV64)</f>
        <v>0</v>
      </c>
      <c r="BW62" s="107">
        <f t="shared" ref="BW62" si="1855">SUM(BW63:BW64)</f>
        <v>0</v>
      </c>
      <c r="BX62" s="107">
        <f t="shared" ref="BX62" si="1856">SUM(BX63:BX64)</f>
        <v>0</v>
      </c>
      <c r="BY62" s="107">
        <f t="shared" ref="BY62" si="1857">SUM(BY63:BY64)</f>
        <v>0</v>
      </c>
      <c r="BZ62" s="123">
        <f t="shared" si="1245"/>
        <v>0</v>
      </c>
      <c r="CA62" s="123">
        <f t="shared" si="1246"/>
        <v>0</v>
      </c>
      <c r="CB62" s="107"/>
      <c r="CC62" s="107"/>
      <c r="CD62" s="107">
        <f t="shared" si="317"/>
        <v>0</v>
      </c>
      <c r="CE62" s="107">
        <f t="shared" si="318"/>
        <v>0</v>
      </c>
      <c r="CF62" s="107">
        <f>SUM(CF63:CF64)</f>
        <v>0</v>
      </c>
      <c r="CG62" s="107">
        <f t="shared" ref="CG62" si="1858">SUM(CG63:CG64)</f>
        <v>0</v>
      </c>
      <c r="CH62" s="107">
        <f t="shared" ref="CH62" si="1859">SUM(CH63:CH64)</f>
        <v>0</v>
      </c>
      <c r="CI62" s="107">
        <f t="shared" ref="CI62" si="1860">SUM(CI63:CI64)</f>
        <v>0</v>
      </c>
      <c r="CJ62" s="107">
        <f t="shared" ref="CJ62" si="1861">SUM(CJ63:CJ64)</f>
        <v>0</v>
      </c>
      <c r="CK62" s="107">
        <f t="shared" ref="CK62" si="1862">SUM(CK63:CK64)</f>
        <v>0</v>
      </c>
      <c r="CL62" s="123">
        <f t="shared" si="1248"/>
        <v>0</v>
      </c>
      <c r="CM62" s="123">
        <f t="shared" si="1249"/>
        <v>0</v>
      </c>
      <c r="CN62" s="107"/>
      <c r="CO62" s="107"/>
      <c r="CP62" s="107">
        <f t="shared" si="324"/>
        <v>0</v>
      </c>
      <c r="CQ62" s="107">
        <f t="shared" si="325"/>
        <v>0</v>
      </c>
      <c r="CR62" s="107">
        <f>SUM(CR63:CR64)</f>
        <v>0</v>
      </c>
      <c r="CS62" s="107">
        <f t="shared" ref="CS62" si="1863">SUM(CS63:CS64)</f>
        <v>0</v>
      </c>
      <c r="CT62" s="107">
        <f t="shared" ref="CT62" si="1864">SUM(CT63:CT64)</f>
        <v>0</v>
      </c>
      <c r="CU62" s="107">
        <f t="shared" ref="CU62" si="1865">SUM(CU63:CU64)</f>
        <v>0</v>
      </c>
      <c r="CV62" s="107">
        <f t="shared" ref="CV62" si="1866">SUM(CV63:CV64)</f>
        <v>0</v>
      </c>
      <c r="CW62" s="107">
        <f t="shared" ref="CW62" si="1867">SUM(CW63:CW64)</f>
        <v>0</v>
      </c>
      <c r="CX62" s="123">
        <f t="shared" si="1250"/>
        <v>0</v>
      </c>
      <c r="CY62" s="123">
        <f t="shared" si="1251"/>
        <v>0</v>
      </c>
      <c r="CZ62" s="107"/>
      <c r="DA62" s="107"/>
      <c r="DB62" s="107">
        <f t="shared" si="331"/>
        <v>0</v>
      </c>
      <c r="DC62" s="107">
        <f t="shared" si="332"/>
        <v>0</v>
      </c>
      <c r="DD62" s="107">
        <f>SUM(DD63:DD64)</f>
        <v>0</v>
      </c>
      <c r="DE62" s="107">
        <f t="shared" ref="DE62" si="1868">SUM(DE63:DE64)</f>
        <v>0</v>
      </c>
      <c r="DF62" s="107">
        <f t="shared" ref="DF62" si="1869">SUM(DF63:DF64)</f>
        <v>0</v>
      </c>
      <c r="DG62" s="107">
        <f t="shared" ref="DG62" si="1870">SUM(DG63:DG64)</f>
        <v>0</v>
      </c>
      <c r="DH62" s="107">
        <f t="shared" ref="DH62" si="1871">SUM(DH63:DH64)</f>
        <v>0</v>
      </c>
      <c r="DI62" s="107">
        <f t="shared" ref="DI62" si="1872">SUM(DI63:DI64)</f>
        <v>0</v>
      </c>
      <c r="DJ62" s="123">
        <f t="shared" si="1252"/>
        <v>0</v>
      </c>
      <c r="DK62" s="123">
        <f t="shared" si="1253"/>
        <v>0</v>
      </c>
      <c r="DL62" s="107"/>
      <c r="DM62" s="107"/>
      <c r="DN62" s="107">
        <f t="shared" si="338"/>
        <v>0</v>
      </c>
      <c r="DO62" s="107">
        <f t="shared" si="339"/>
        <v>0</v>
      </c>
      <c r="DP62" s="107">
        <f>SUM(DP63:DP64)</f>
        <v>0</v>
      </c>
      <c r="DQ62" s="107">
        <f t="shared" ref="DQ62" si="1873">SUM(DQ63:DQ64)</f>
        <v>0</v>
      </c>
      <c r="DR62" s="107">
        <f t="shared" ref="DR62" si="1874">SUM(DR63:DR64)</f>
        <v>0</v>
      </c>
      <c r="DS62" s="107">
        <f t="shared" ref="DS62" si="1875">SUM(DS63:DS64)</f>
        <v>0</v>
      </c>
      <c r="DT62" s="107">
        <f t="shared" ref="DT62" si="1876">SUM(DT63:DT64)</f>
        <v>0</v>
      </c>
      <c r="DU62" s="107">
        <f t="shared" ref="DU62" si="1877">SUM(DU63:DU64)</f>
        <v>0</v>
      </c>
      <c r="DV62" s="123">
        <f t="shared" si="1254"/>
        <v>0</v>
      </c>
      <c r="DW62" s="123">
        <f t="shared" si="1255"/>
        <v>0</v>
      </c>
      <c r="DX62" s="107"/>
      <c r="DY62" s="107">
        <v>0</v>
      </c>
      <c r="DZ62" s="107">
        <f t="shared" si="345"/>
        <v>0</v>
      </c>
      <c r="EA62" s="107">
        <f t="shared" si="346"/>
        <v>0</v>
      </c>
      <c r="EB62" s="107">
        <f>SUM(EB63:EB64)</f>
        <v>0</v>
      </c>
      <c r="EC62" s="107">
        <f t="shared" ref="EC62" si="1878">SUM(EC63:EC64)</f>
        <v>0</v>
      </c>
      <c r="ED62" s="107">
        <f t="shared" ref="ED62" si="1879">SUM(ED63:ED64)</f>
        <v>0</v>
      </c>
      <c r="EE62" s="107">
        <f t="shared" ref="EE62" si="1880">SUM(EE63:EE64)</f>
        <v>0</v>
      </c>
      <c r="EF62" s="107">
        <f t="shared" ref="EF62" si="1881">SUM(EF63:EF64)</f>
        <v>0</v>
      </c>
      <c r="EG62" s="107">
        <f t="shared" ref="EG62" si="1882">SUM(EG63:EG64)</f>
        <v>0</v>
      </c>
      <c r="EH62" s="123">
        <f t="shared" si="1257"/>
        <v>0</v>
      </c>
      <c r="EI62" s="123">
        <f t="shared" si="1258"/>
        <v>0</v>
      </c>
      <c r="EJ62" s="107"/>
      <c r="EK62" s="107">
        <v>0</v>
      </c>
      <c r="EL62" s="107">
        <f t="shared" si="352"/>
        <v>0</v>
      </c>
      <c r="EM62" s="107">
        <f t="shared" si="353"/>
        <v>0</v>
      </c>
      <c r="EN62" s="107">
        <f>SUM(EN63:EN64)</f>
        <v>0</v>
      </c>
      <c r="EO62" s="107">
        <f t="shared" ref="EO62" si="1883">SUM(EO63:EO64)</f>
        <v>0</v>
      </c>
      <c r="EP62" s="107">
        <f t="shared" ref="EP62" si="1884">SUM(EP63:EP64)</f>
        <v>0</v>
      </c>
      <c r="EQ62" s="107">
        <f t="shared" ref="EQ62" si="1885">SUM(EQ63:EQ64)</f>
        <v>0</v>
      </c>
      <c r="ER62" s="107">
        <f t="shared" ref="ER62" si="1886">SUM(ER63:ER64)</f>
        <v>0</v>
      </c>
      <c r="ES62" s="107">
        <f t="shared" ref="ES62" si="1887">SUM(ES63:ES64)</f>
        <v>0</v>
      </c>
      <c r="ET62" s="123">
        <f t="shared" si="1260"/>
        <v>0</v>
      </c>
      <c r="EU62" s="123">
        <f t="shared" si="1261"/>
        <v>0</v>
      </c>
      <c r="EV62" s="107"/>
      <c r="EW62" s="107"/>
      <c r="EX62" s="107">
        <f t="shared" si="359"/>
        <v>0</v>
      </c>
      <c r="EY62" s="107">
        <f t="shared" si="360"/>
        <v>0</v>
      </c>
      <c r="EZ62" s="107">
        <f>SUM(EZ63:EZ64)</f>
        <v>0</v>
      </c>
      <c r="FA62" s="107">
        <f t="shared" ref="FA62" si="1888">SUM(FA63:FA64)</f>
        <v>0</v>
      </c>
      <c r="FB62" s="107">
        <f t="shared" ref="FB62" si="1889">SUM(FB63:FB64)</f>
        <v>0</v>
      </c>
      <c r="FC62" s="107">
        <f t="shared" ref="FC62" si="1890">SUM(FC63:FC64)</f>
        <v>0</v>
      </c>
      <c r="FD62" s="107">
        <f t="shared" ref="FD62" si="1891">SUM(FD63:FD64)</f>
        <v>0</v>
      </c>
      <c r="FE62" s="107">
        <f t="shared" ref="FE62" si="1892">SUM(FE63:FE64)</f>
        <v>0</v>
      </c>
      <c r="FF62" s="123">
        <f t="shared" si="1262"/>
        <v>0</v>
      </c>
      <c r="FG62" s="123">
        <f t="shared" si="1263"/>
        <v>0</v>
      </c>
      <c r="FH62" s="107"/>
      <c r="FI62" s="107"/>
      <c r="FJ62" s="107">
        <f t="shared" si="366"/>
        <v>0</v>
      </c>
      <c r="FK62" s="107">
        <f t="shared" si="367"/>
        <v>0</v>
      </c>
      <c r="FL62" s="107">
        <f>SUM(FL63:FL64)</f>
        <v>0</v>
      </c>
      <c r="FM62" s="107">
        <f t="shared" ref="FM62" si="1893">SUM(FM63:FM64)</f>
        <v>0</v>
      </c>
      <c r="FN62" s="107">
        <f t="shared" ref="FN62" si="1894">SUM(FN63:FN64)</f>
        <v>0</v>
      </c>
      <c r="FO62" s="107">
        <f t="shared" ref="FO62" si="1895">SUM(FO63:FO64)</f>
        <v>0</v>
      </c>
      <c r="FP62" s="107">
        <f t="shared" ref="FP62" si="1896">SUM(FP63:FP64)</f>
        <v>0</v>
      </c>
      <c r="FQ62" s="107">
        <f t="shared" ref="FQ62" si="1897">SUM(FQ63:FQ64)</f>
        <v>0</v>
      </c>
      <c r="FR62" s="123">
        <f t="shared" si="1264"/>
        <v>0</v>
      </c>
      <c r="FS62" s="123">
        <f t="shared" si="1265"/>
        <v>0</v>
      </c>
      <c r="FT62" s="107"/>
      <c r="FU62" s="107"/>
      <c r="FV62" s="107">
        <f t="shared" si="373"/>
        <v>0</v>
      </c>
      <c r="FW62" s="107">
        <f t="shared" si="374"/>
        <v>0</v>
      </c>
      <c r="FX62" s="107">
        <f>SUM(FX63:FX64)</f>
        <v>0</v>
      </c>
      <c r="FY62" s="107">
        <f t="shared" ref="FY62" si="1898">SUM(FY63:FY64)</f>
        <v>0</v>
      </c>
      <c r="FZ62" s="107">
        <f t="shared" ref="FZ62" si="1899">SUM(FZ63:FZ64)</f>
        <v>0</v>
      </c>
      <c r="GA62" s="107">
        <f t="shared" ref="GA62" si="1900">SUM(GA63:GA64)</f>
        <v>0</v>
      </c>
      <c r="GB62" s="107">
        <f t="shared" ref="GB62" si="1901">SUM(GB63:GB64)</f>
        <v>0</v>
      </c>
      <c r="GC62" s="107">
        <f t="shared" ref="GC62" si="1902">SUM(GC63:GC64)</f>
        <v>0</v>
      </c>
      <c r="GD62" s="123">
        <f t="shared" si="1266"/>
        <v>0</v>
      </c>
      <c r="GE62" s="123">
        <f t="shared" si="1267"/>
        <v>0</v>
      </c>
      <c r="GF62" s="107">
        <f t="shared" si="1584"/>
        <v>9</v>
      </c>
      <c r="GG62" s="107">
        <f t="shared" si="1584"/>
        <v>2003020.0352999999</v>
      </c>
      <c r="GH62" s="130">
        <f>SUM(GF62/12*$A$2)</f>
        <v>3</v>
      </c>
      <c r="GI62" s="180">
        <f>SUM(GG62/12*$A$2)</f>
        <v>667673.34509999992</v>
      </c>
      <c r="GJ62" s="107">
        <f>SUM(GJ63:GJ64)</f>
        <v>6</v>
      </c>
      <c r="GK62" s="107">
        <f t="shared" ref="GK62" si="1903">SUM(GK63:GK64)</f>
        <v>1335346.68</v>
      </c>
      <c r="GL62" s="107">
        <f t="shared" ref="GL62" si="1904">SUM(GL63:GL64)</f>
        <v>0</v>
      </c>
      <c r="GM62" s="107">
        <f t="shared" ref="GM62" si="1905">SUM(GM63:GM64)</f>
        <v>0</v>
      </c>
      <c r="GN62" s="107">
        <f t="shared" ref="GN62" si="1906">SUM(GN63:GN64)</f>
        <v>6</v>
      </c>
      <c r="GO62" s="107">
        <f t="shared" ref="GO62" si="1907">SUM(GO63:GO64)</f>
        <v>1335346.68</v>
      </c>
      <c r="GP62" s="107">
        <f t="shared" si="1590"/>
        <v>3</v>
      </c>
      <c r="GQ62" s="107">
        <f t="shared" si="1591"/>
        <v>667673.33490000002</v>
      </c>
      <c r="GR62" s="143"/>
      <c r="GS62" s="78"/>
      <c r="GT62" s="166">
        <v>222557.78169999999</v>
      </c>
      <c r="GU62" s="166">
        <f t="shared" si="183"/>
        <v>222557.78</v>
      </c>
      <c r="GV62" s="90">
        <f t="shared" ref="GV62:GV63" si="1908">SUM(GT62-GU62)</f>
        <v>1.6999999934341758E-3</v>
      </c>
    </row>
    <row r="63" spans="1:204" ht="35.25" customHeight="1" x14ac:dyDescent="0.2">
      <c r="A63" s="23">
        <v>1</v>
      </c>
      <c r="B63" s="78" t="s">
        <v>258</v>
      </c>
      <c r="C63" s="81" t="s">
        <v>259</v>
      </c>
      <c r="D63" s="82">
        <v>487</v>
      </c>
      <c r="E63" s="83" t="s">
        <v>257</v>
      </c>
      <c r="F63" s="86">
        <v>13</v>
      </c>
      <c r="G63" s="98">
        <v>222557.78169999999</v>
      </c>
      <c r="H63" s="99"/>
      <c r="I63" s="99"/>
      <c r="J63" s="99"/>
      <c r="K63" s="99"/>
      <c r="L63" s="99">
        <f>VLOOKUP($D63,'факт '!$D$7:$AQ$94,3,0)</f>
        <v>0</v>
      </c>
      <c r="M63" s="99">
        <f>VLOOKUP($D63,'факт '!$D$7:$AQ$94,4,0)</f>
        <v>0</v>
      </c>
      <c r="N63" s="99"/>
      <c r="O63" s="99"/>
      <c r="P63" s="99">
        <f>SUM(L63+N63)</f>
        <v>0</v>
      </c>
      <c r="Q63" s="99">
        <f>SUM(M63+O63)</f>
        <v>0</v>
      </c>
      <c r="R63" s="100">
        <f t="shared" ref="R63" si="1909">SUM(L63-J63)</f>
        <v>0</v>
      </c>
      <c r="S63" s="100">
        <f t="shared" ref="S63" si="1910">SUM(M63-K63)</f>
        <v>0</v>
      </c>
      <c r="T63" s="99"/>
      <c r="U63" s="99"/>
      <c r="V63" s="99"/>
      <c r="W63" s="99"/>
      <c r="X63" s="99">
        <f>VLOOKUP($D63,'факт '!$D$7:$AQ$94,7,0)</f>
        <v>6</v>
      </c>
      <c r="Y63" s="99">
        <f>VLOOKUP($D63,'факт '!$D$7:$AQ$94,8,0)</f>
        <v>1335346.68</v>
      </c>
      <c r="Z63" s="99">
        <f>VLOOKUP($D63,'факт '!$D$7:$AQ$94,9,0)</f>
        <v>0</v>
      </c>
      <c r="AA63" s="99">
        <f>VLOOKUP($D63,'факт '!$D$7:$AQ$94,10,0)</f>
        <v>0</v>
      </c>
      <c r="AB63" s="99">
        <f>SUM(X63+Z63)</f>
        <v>6</v>
      </c>
      <c r="AC63" s="99">
        <f>SUM(Y63+AA63)</f>
        <v>1335346.68</v>
      </c>
      <c r="AD63" s="100">
        <f t="shared" ref="AD63" si="1911">SUM(X63-V63)</f>
        <v>6</v>
      </c>
      <c r="AE63" s="100">
        <f t="shared" ref="AE63" si="1912">SUM(Y63-W63)</f>
        <v>1335346.68</v>
      </c>
      <c r="AF63" s="99"/>
      <c r="AG63" s="99"/>
      <c r="AH63" s="99"/>
      <c r="AI63" s="99"/>
      <c r="AJ63" s="99">
        <f>VLOOKUP($D63,'факт '!$D$7:$AQ$94,5,0)</f>
        <v>0</v>
      </c>
      <c r="AK63" s="99">
        <f>VLOOKUP($D63,'факт '!$D$7:$AQ$94,6,0)</f>
        <v>0</v>
      </c>
      <c r="AL63" s="99"/>
      <c r="AM63" s="99"/>
      <c r="AN63" s="99">
        <f>SUM(AJ63+AL63)</f>
        <v>0</v>
      </c>
      <c r="AO63" s="99">
        <f>SUM(AK63+AM63)</f>
        <v>0</v>
      </c>
      <c r="AP63" s="100">
        <f t="shared" ref="AP63" si="1913">SUM(AJ63-AH63)</f>
        <v>0</v>
      </c>
      <c r="AQ63" s="100">
        <f t="shared" ref="AQ63" si="1914">SUM(AK63-AI63)</f>
        <v>0</v>
      </c>
      <c r="AR63" s="99"/>
      <c r="AS63" s="99"/>
      <c r="AT63" s="99"/>
      <c r="AU63" s="99"/>
      <c r="AV63" s="99">
        <f>VLOOKUP($D63,'факт '!$D$7:$AQ$94,11,0)</f>
        <v>0</v>
      </c>
      <c r="AW63" s="99">
        <f>VLOOKUP($D63,'факт '!$D$7:$AQ$94,12,0)</f>
        <v>0</v>
      </c>
      <c r="AX63" s="99"/>
      <c r="AY63" s="99"/>
      <c r="AZ63" s="99">
        <f>SUM(AV63+AX63)</f>
        <v>0</v>
      </c>
      <c r="BA63" s="99">
        <f>SUM(AW63+AY63)</f>
        <v>0</v>
      </c>
      <c r="BB63" s="100">
        <f t="shared" ref="BB63" si="1915">SUM(AV63-AT63)</f>
        <v>0</v>
      </c>
      <c r="BC63" s="100">
        <f t="shared" ref="BC63" si="1916">SUM(AW63-AU63)</f>
        <v>0</v>
      </c>
      <c r="BD63" s="99"/>
      <c r="BE63" s="99"/>
      <c r="BF63" s="99"/>
      <c r="BG63" s="99"/>
      <c r="BH63" s="99">
        <f>VLOOKUP($D63,'факт '!$D$7:$AQ$94,15,0)</f>
        <v>0</v>
      </c>
      <c r="BI63" s="99">
        <f>VLOOKUP($D63,'факт '!$D$7:$AQ$94,16,0)</f>
        <v>0</v>
      </c>
      <c r="BJ63" s="99">
        <f>VLOOKUP($D63,'факт '!$D$7:$AQ$94,17,0)</f>
        <v>0</v>
      </c>
      <c r="BK63" s="99">
        <f>VLOOKUP($D63,'факт '!$D$7:$AQ$94,18,0)</f>
        <v>0</v>
      </c>
      <c r="BL63" s="99">
        <f>SUM(BH63+BJ63)</f>
        <v>0</v>
      </c>
      <c r="BM63" s="99">
        <f>SUM(BI63+BK63)</f>
        <v>0</v>
      </c>
      <c r="BN63" s="100">
        <f t="shared" ref="BN63" si="1917">SUM(BH63-BF63)</f>
        <v>0</v>
      </c>
      <c r="BO63" s="100">
        <f t="shared" ref="BO63" si="1918">SUM(BI63-BG63)</f>
        <v>0</v>
      </c>
      <c r="BP63" s="99"/>
      <c r="BQ63" s="99"/>
      <c r="BR63" s="99"/>
      <c r="BS63" s="99"/>
      <c r="BT63" s="99">
        <f>VLOOKUP($D63,'факт '!$D$7:$AQ$94,19,0)</f>
        <v>0</v>
      </c>
      <c r="BU63" s="99">
        <f>VLOOKUP($D63,'факт '!$D$7:$AQ$94,20,0)</f>
        <v>0</v>
      </c>
      <c r="BV63" s="99">
        <f>VLOOKUP($D63,'факт '!$D$7:$AQ$94,21,0)</f>
        <v>0</v>
      </c>
      <c r="BW63" s="99">
        <f>VLOOKUP($D63,'факт '!$D$7:$AQ$94,22,0)</f>
        <v>0</v>
      </c>
      <c r="BX63" s="99">
        <f>SUM(BT63+BV63)</f>
        <v>0</v>
      </c>
      <c r="BY63" s="99">
        <f>SUM(BU63+BW63)</f>
        <v>0</v>
      </c>
      <c r="BZ63" s="100">
        <f t="shared" ref="BZ63" si="1919">SUM(BT63-BR63)</f>
        <v>0</v>
      </c>
      <c r="CA63" s="100">
        <f t="shared" ref="CA63" si="1920">SUM(BU63-BS63)</f>
        <v>0</v>
      </c>
      <c r="CB63" s="99"/>
      <c r="CC63" s="99"/>
      <c r="CD63" s="99"/>
      <c r="CE63" s="99"/>
      <c r="CF63" s="99">
        <f>VLOOKUP($D63,'факт '!$D$7:$AQ$94,23,0)</f>
        <v>0</v>
      </c>
      <c r="CG63" s="99">
        <f>VLOOKUP($D63,'факт '!$D$7:$AQ$94,24,0)</f>
        <v>0</v>
      </c>
      <c r="CH63" s="99">
        <f>VLOOKUP($D63,'факт '!$D$7:$AQ$94,25,0)</f>
        <v>0</v>
      </c>
      <c r="CI63" s="99">
        <f>VLOOKUP($D63,'факт '!$D$7:$AQ$94,26,0)</f>
        <v>0</v>
      </c>
      <c r="CJ63" s="99">
        <f>SUM(CF63+CH63)</f>
        <v>0</v>
      </c>
      <c r="CK63" s="99">
        <f>SUM(CG63+CI63)</f>
        <v>0</v>
      </c>
      <c r="CL63" s="100">
        <f t="shared" ref="CL63" si="1921">SUM(CF63-CD63)</f>
        <v>0</v>
      </c>
      <c r="CM63" s="100">
        <f t="shared" ref="CM63" si="1922">SUM(CG63-CE63)</f>
        <v>0</v>
      </c>
      <c r="CN63" s="99"/>
      <c r="CO63" s="99"/>
      <c r="CP63" s="99"/>
      <c r="CQ63" s="99"/>
      <c r="CR63" s="99">
        <f>VLOOKUP($D63,'факт '!$D$7:$AQ$94,27,0)</f>
        <v>0</v>
      </c>
      <c r="CS63" s="99">
        <f>VLOOKUP($D63,'факт '!$D$7:$AQ$94,28,0)</f>
        <v>0</v>
      </c>
      <c r="CT63" s="99">
        <f>VLOOKUP($D63,'факт '!$D$7:$AQ$94,29,0)</f>
        <v>0</v>
      </c>
      <c r="CU63" s="99">
        <f>VLOOKUP($D63,'факт '!$D$7:$AQ$94,30,0)</f>
        <v>0</v>
      </c>
      <c r="CV63" s="99">
        <f>SUM(CR63+CT63)</f>
        <v>0</v>
      </c>
      <c r="CW63" s="99">
        <f>SUM(CS63+CU63)</f>
        <v>0</v>
      </c>
      <c r="CX63" s="100">
        <f t="shared" ref="CX63" si="1923">SUM(CR63-CP63)</f>
        <v>0</v>
      </c>
      <c r="CY63" s="100">
        <f t="shared" ref="CY63" si="1924">SUM(CS63-CQ63)</f>
        <v>0</v>
      </c>
      <c r="CZ63" s="99"/>
      <c r="DA63" s="99"/>
      <c r="DB63" s="99"/>
      <c r="DC63" s="99"/>
      <c r="DD63" s="99">
        <f>VLOOKUP($D63,'факт '!$D$7:$AQ$94,31,0)</f>
        <v>0</v>
      </c>
      <c r="DE63" s="99">
        <f>VLOOKUP($D63,'факт '!$D$7:$AQ$94,32,0)</f>
        <v>0</v>
      </c>
      <c r="DF63" s="99"/>
      <c r="DG63" s="99"/>
      <c r="DH63" s="99">
        <f>SUM(DD63+DF63)</f>
        <v>0</v>
      </c>
      <c r="DI63" s="99">
        <f>SUM(DE63+DG63)</f>
        <v>0</v>
      </c>
      <c r="DJ63" s="100">
        <f t="shared" ref="DJ63" si="1925">SUM(DD63-DB63)</f>
        <v>0</v>
      </c>
      <c r="DK63" s="100">
        <f t="shared" ref="DK63" si="1926">SUM(DE63-DC63)</f>
        <v>0</v>
      </c>
      <c r="DL63" s="99"/>
      <c r="DM63" s="99"/>
      <c r="DN63" s="99"/>
      <c r="DO63" s="99"/>
      <c r="DP63" s="99">
        <f>VLOOKUP($D63,'факт '!$D$7:$AQ$94,13,0)</f>
        <v>0</v>
      </c>
      <c r="DQ63" s="99">
        <f>VLOOKUP($D63,'факт '!$D$7:$AQ$94,14,0)</f>
        <v>0</v>
      </c>
      <c r="DR63" s="99"/>
      <c r="DS63" s="99"/>
      <c r="DT63" s="99">
        <f>SUM(DP63+DR63)</f>
        <v>0</v>
      </c>
      <c r="DU63" s="99">
        <f>SUM(DQ63+DS63)</f>
        <v>0</v>
      </c>
      <c r="DV63" s="100">
        <f t="shared" ref="DV63" si="1927">SUM(DP63-DN63)</f>
        <v>0</v>
      </c>
      <c r="DW63" s="100">
        <f t="shared" ref="DW63" si="1928">SUM(DQ63-DO63)</f>
        <v>0</v>
      </c>
      <c r="DX63" s="99"/>
      <c r="DY63" s="99"/>
      <c r="DZ63" s="99"/>
      <c r="EA63" s="99"/>
      <c r="EB63" s="99">
        <f>VLOOKUP($D63,'факт '!$D$7:$AQ$94,33,0)</f>
        <v>0</v>
      </c>
      <c r="EC63" s="99">
        <f>VLOOKUP($D63,'факт '!$D$7:$AQ$94,34,0)</f>
        <v>0</v>
      </c>
      <c r="ED63" s="99">
        <f>VLOOKUP($D63,'факт '!$D$7:$AQ$94,35,0)</f>
        <v>0</v>
      </c>
      <c r="EE63" s="99">
        <f>VLOOKUP($D63,'факт '!$D$7:$AQ$94,36,0)</f>
        <v>0</v>
      </c>
      <c r="EF63" s="99">
        <f>SUM(EB63+ED63)</f>
        <v>0</v>
      </c>
      <c r="EG63" s="99">
        <f>SUM(EC63+EE63)</f>
        <v>0</v>
      </c>
      <c r="EH63" s="100">
        <f t="shared" ref="EH63" si="1929">SUM(EB63-DZ63)</f>
        <v>0</v>
      </c>
      <c r="EI63" s="100">
        <f t="shared" ref="EI63" si="1930">SUM(EC63-EA63)</f>
        <v>0</v>
      </c>
      <c r="EJ63" s="99"/>
      <c r="EK63" s="99"/>
      <c r="EL63" s="99"/>
      <c r="EM63" s="99"/>
      <c r="EN63" s="99">
        <f>VLOOKUP($D63,'факт '!$D$7:$AQ$94,37,0)</f>
        <v>0</v>
      </c>
      <c r="EO63" s="99">
        <f>VLOOKUP($D63,'факт '!$D$7:$AQ$94,38,0)</f>
        <v>0</v>
      </c>
      <c r="EP63" s="99">
        <f>VLOOKUP($D63,'факт '!$D$7:$AQ$94,39,0)</f>
        <v>0</v>
      </c>
      <c r="EQ63" s="99">
        <f>VLOOKUP($D63,'факт '!$D$7:$AQ$94,40,0)</f>
        <v>0</v>
      </c>
      <c r="ER63" s="99">
        <f>SUM(EN63+EP63)</f>
        <v>0</v>
      </c>
      <c r="ES63" s="99">
        <f>SUM(EO63+EQ63)</f>
        <v>0</v>
      </c>
      <c r="ET63" s="100">
        <f t="shared" ref="ET63" si="1931">SUM(EN63-EL63)</f>
        <v>0</v>
      </c>
      <c r="EU63" s="100">
        <f t="shared" ref="EU63" si="1932">SUM(EO63-EM63)</f>
        <v>0</v>
      </c>
      <c r="EV63" s="99"/>
      <c r="EW63" s="99"/>
      <c r="EX63" s="99"/>
      <c r="EY63" s="99"/>
      <c r="EZ63" s="99"/>
      <c r="FA63" s="99"/>
      <c r="FB63" s="99"/>
      <c r="FC63" s="99"/>
      <c r="FD63" s="99">
        <f>SUM(EZ63+FB63)</f>
        <v>0</v>
      </c>
      <c r="FE63" s="99">
        <f>SUM(FA63+FC63)</f>
        <v>0</v>
      </c>
      <c r="FF63" s="100">
        <f t="shared" si="1262"/>
        <v>0</v>
      </c>
      <c r="FG63" s="100">
        <f t="shared" si="1263"/>
        <v>0</v>
      </c>
      <c r="FH63" s="99"/>
      <c r="FI63" s="99"/>
      <c r="FJ63" s="99"/>
      <c r="FK63" s="99"/>
      <c r="FL63" s="99"/>
      <c r="FM63" s="99"/>
      <c r="FN63" s="99"/>
      <c r="FO63" s="99"/>
      <c r="FP63" s="99">
        <f>SUM(FL63+FN63)</f>
        <v>0</v>
      </c>
      <c r="FQ63" s="99">
        <f>SUM(FM63+FO63)</f>
        <v>0</v>
      </c>
      <c r="FR63" s="100">
        <f t="shared" si="1264"/>
        <v>0</v>
      </c>
      <c r="FS63" s="100">
        <f t="shared" si="1265"/>
        <v>0</v>
      </c>
      <c r="FT63" s="99"/>
      <c r="FU63" s="99"/>
      <c r="FV63" s="99"/>
      <c r="FW63" s="99"/>
      <c r="FX63" s="99"/>
      <c r="FY63" s="99"/>
      <c r="FZ63" s="99"/>
      <c r="GA63" s="99"/>
      <c r="GB63" s="99">
        <f>SUM(FX63+FZ63)</f>
        <v>0</v>
      </c>
      <c r="GC63" s="99">
        <f>SUM(FY63+GA63)</f>
        <v>0</v>
      </c>
      <c r="GD63" s="100">
        <f t="shared" si="1266"/>
        <v>0</v>
      </c>
      <c r="GE63" s="100">
        <f t="shared" si="1267"/>
        <v>0</v>
      </c>
      <c r="GF63" s="99">
        <f t="shared" ref="GF63:GF64" si="1933">SUM(H63,T63,AF63,AR63,BD63,BP63,CB63,CN63,CZ63,DL63,DX63,EJ63,EV63)</f>
        <v>0</v>
      </c>
      <c r="GG63" s="99">
        <f t="shared" ref="GG63:GG64" si="1934">SUM(I63,U63,AG63,AS63,BE63,BQ63,CC63,CO63,DA63,DM63,DY63,EK63,EW63)</f>
        <v>0</v>
      </c>
      <c r="GH63" s="99">
        <f t="shared" ref="GH63:GH64" si="1935">SUM(J63,V63,AH63,AT63,BF63,BR63,CD63,CP63,DB63,DN63,DZ63,EL63,EX63)</f>
        <v>0</v>
      </c>
      <c r="GI63" s="99">
        <f t="shared" ref="GI63:GI64" si="1936">SUM(K63,W63,AI63,AU63,BG63,BS63,CE63,CQ63,DC63,DO63,EA63,EM63,EY63)</f>
        <v>0</v>
      </c>
      <c r="GJ63" s="99">
        <f t="shared" ref="GJ63" si="1937">SUM(L63,X63,AJ63,AV63,BH63,BT63,CF63,CR63,DD63,DP63,EB63,EN63,EZ63)</f>
        <v>6</v>
      </c>
      <c r="GK63" s="99">
        <f t="shared" ref="GK63" si="1938">SUM(M63,Y63,AK63,AW63,BI63,BU63,CG63,CS63,DE63,DQ63,EC63,EO63,FA63)</f>
        <v>1335346.68</v>
      </c>
      <c r="GL63" s="99">
        <f t="shared" ref="GL63" si="1939">SUM(N63,Z63,AL63,AX63,BJ63,BV63,CH63,CT63,DF63,DR63,ED63,EP63,FB63)</f>
        <v>0</v>
      </c>
      <c r="GM63" s="99">
        <f t="shared" ref="GM63" si="1940">SUM(O63,AA63,AM63,AY63,BK63,BW63,CI63,CU63,DG63,DS63,EE63,EQ63,FC63)</f>
        <v>0</v>
      </c>
      <c r="GN63" s="99">
        <f t="shared" ref="GN63" si="1941">SUM(P63,AB63,AN63,AZ63,BL63,BX63,CJ63,CV63,DH63,DT63,EF63,ER63,FD63)</f>
        <v>6</v>
      </c>
      <c r="GO63" s="99">
        <f t="shared" ref="GO63" si="1942">SUM(Q63,AC63,AO63,BA63,BM63,BY63,CK63,CW63,DI63,DU63,EG63,ES63,FE63)</f>
        <v>1335346.68</v>
      </c>
      <c r="GP63" s="99"/>
      <c r="GQ63" s="99"/>
      <c r="GR63" s="143"/>
      <c r="GS63" s="78"/>
      <c r="GT63" s="166">
        <v>222557.78169999999</v>
      </c>
      <c r="GU63" s="166">
        <f t="shared" si="183"/>
        <v>222557.78</v>
      </c>
      <c r="GV63" s="90">
        <f t="shared" si="1908"/>
        <v>1.6999999934341758E-3</v>
      </c>
    </row>
    <row r="64" spans="1:204" x14ac:dyDescent="0.2">
      <c r="A64" s="23">
        <v>1</v>
      </c>
      <c r="B64" s="78"/>
      <c r="C64" s="81"/>
      <c r="D64" s="82"/>
      <c r="E64" s="83"/>
      <c r="F64" s="86"/>
      <c r="G64" s="98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100"/>
      <c r="S64" s="100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100"/>
      <c r="AE64" s="100"/>
      <c r="AF64" s="99"/>
      <c r="AG64" s="99"/>
      <c r="AH64" s="99"/>
      <c r="AI64" s="99"/>
      <c r="AJ64" s="99"/>
      <c r="AK64" s="99"/>
      <c r="AL64" s="99"/>
      <c r="AM64" s="99"/>
      <c r="AN64" s="99">
        <f t="shared" ref="AN64" si="1943">SUM(AJ64+AL64)</f>
        <v>0</v>
      </c>
      <c r="AO64" s="99">
        <f t="shared" ref="AO64" si="1944">SUM(AK64+AM64)</f>
        <v>0</v>
      </c>
      <c r="AP64" s="100"/>
      <c r="AQ64" s="100"/>
      <c r="AR64" s="99"/>
      <c r="AS64" s="99"/>
      <c r="AT64" s="99"/>
      <c r="AU64" s="99"/>
      <c r="AV64" s="99"/>
      <c r="AW64" s="99"/>
      <c r="AX64" s="99"/>
      <c r="AY64" s="99"/>
      <c r="AZ64" s="99">
        <f t="shared" ref="AZ64" si="1945">SUM(AV64+AX64)</f>
        <v>0</v>
      </c>
      <c r="BA64" s="99">
        <f t="shared" ref="BA64" si="1946">SUM(AW64+AY64)</f>
        <v>0</v>
      </c>
      <c r="BB64" s="100"/>
      <c r="BC64" s="100"/>
      <c r="BD64" s="99"/>
      <c r="BE64" s="99"/>
      <c r="BF64" s="99"/>
      <c r="BG64" s="99"/>
      <c r="BH64" s="99"/>
      <c r="BI64" s="99"/>
      <c r="BJ64" s="99"/>
      <c r="BK64" s="99"/>
      <c r="BL64" s="99"/>
      <c r="BM64" s="99"/>
      <c r="BN64" s="100"/>
      <c r="BO64" s="100"/>
      <c r="BP64" s="99"/>
      <c r="BQ64" s="99"/>
      <c r="BR64" s="99"/>
      <c r="BS64" s="99"/>
      <c r="BT64" s="99"/>
      <c r="BU64" s="99"/>
      <c r="BV64" s="99"/>
      <c r="BW64" s="99"/>
      <c r="BX64" s="99"/>
      <c r="BY64" s="99"/>
      <c r="BZ64" s="100"/>
      <c r="CA64" s="100"/>
      <c r="CB64" s="99"/>
      <c r="CC64" s="99"/>
      <c r="CD64" s="99"/>
      <c r="CE64" s="99"/>
      <c r="CF64" s="99"/>
      <c r="CG64" s="99"/>
      <c r="CH64" s="99"/>
      <c r="CI64" s="99"/>
      <c r="CJ64" s="99"/>
      <c r="CK64" s="99"/>
      <c r="CL64" s="100"/>
      <c r="CM64" s="100"/>
      <c r="CN64" s="99"/>
      <c r="CO64" s="99"/>
      <c r="CP64" s="99"/>
      <c r="CQ64" s="99"/>
      <c r="CR64" s="99"/>
      <c r="CS64" s="99"/>
      <c r="CT64" s="99"/>
      <c r="CU64" s="99"/>
      <c r="CV64" s="99"/>
      <c r="CW64" s="99"/>
      <c r="CX64" s="100"/>
      <c r="CY64" s="100"/>
      <c r="CZ64" s="99"/>
      <c r="DA64" s="99"/>
      <c r="DB64" s="99"/>
      <c r="DC64" s="99"/>
      <c r="DD64" s="99"/>
      <c r="DE64" s="99"/>
      <c r="DF64" s="99"/>
      <c r="DG64" s="99"/>
      <c r="DH64" s="99"/>
      <c r="DI64" s="99"/>
      <c r="DJ64" s="100"/>
      <c r="DK64" s="100"/>
      <c r="DL64" s="99"/>
      <c r="DM64" s="99"/>
      <c r="DN64" s="99"/>
      <c r="DO64" s="99"/>
      <c r="DP64" s="99"/>
      <c r="DQ64" s="99"/>
      <c r="DR64" s="99"/>
      <c r="DS64" s="99"/>
      <c r="DT64" s="99"/>
      <c r="DU64" s="99"/>
      <c r="DV64" s="100"/>
      <c r="DW64" s="100"/>
      <c r="DX64" s="99"/>
      <c r="DY64" s="99"/>
      <c r="DZ64" s="99"/>
      <c r="EA64" s="99"/>
      <c r="EB64" s="99"/>
      <c r="EC64" s="99"/>
      <c r="ED64" s="99"/>
      <c r="EE64" s="99"/>
      <c r="EF64" s="99"/>
      <c r="EG64" s="99"/>
      <c r="EH64" s="100"/>
      <c r="EI64" s="100"/>
      <c r="EJ64" s="99"/>
      <c r="EK64" s="99"/>
      <c r="EL64" s="99"/>
      <c r="EM64" s="99"/>
      <c r="EN64" s="99"/>
      <c r="EO64" s="99"/>
      <c r="EP64" s="99"/>
      <c r="EQ64" s="99"/>
      <c r="ER64" s="99"/>
      <c r="ES64" s="99"/>
      <c r="ET64" s="100"/>
      <c r="EU64" s="100"/>
      <c r="EV64" s="99"/>
      <c r="EW64" s="99"/>
      <c r="EX64" s="99"/>
      <c r="EY64" s="99"/>
      <c r="EZ64" s="99"/>
      <c r="FA64" s="99"/>
      <c r="FB64" s="99"/>
      <c r="FC64" s="99"/>
      <c r="FD64" s="99"/>
      <c r="FE64" s="99"/>
      <c r="FF64" s="100"/>
      <c r="FG64" s="100"/>
      <c r="FH64" s="99"/>
      <c r="FI64" s="99"/>
      <c r="FJ64" s="99"/>
      <c r="FK64" s="99"/>
      <c r="FL64" s="99"/>
      <c r="FM64" s="99"/>
      <c r="FN64" s="99"/>
      <c r="FO64" s="99"/>
      <c r="FP64" s="99"/>
      <c r="FQ64" s="99"/>
      <c r="FR64" s="100"/>
      <c r="FS64" s="100"/>
      <c r="FT64" s="99"/>
      <c r="FU64" s="99"/>
      <c r="FV64" s="99"/>
      <c r="FW64" s="99"/>
      <c r="FX64" s="99"/>
      <c r="FY64" s="99"/>
      <c r="FZ64" s="99"/>
      <c r="GA64" s="99"/>
      <c r="GB64" s="99"/>
      <c r="GC64" s="99"/>
      <c r="GD64" s="100"/>
      <c r="GE64" s="100"/>
      <c r="GF64" s="99">
        <f t="shared" si="1933"/>
        <v>0</v>
      </c>
      <c r="GG64" s="99">
        <f t="shared" si="1934"/>
        <v>0</v>
      </c>
      <c r="GH64" s="99">
        <f t="shared" si="1935"/>
        <v>0</v>
      </c>
      <c r="GI64" s="99">
        <f t="shared" si="1936"/>
        <v>0</v>
      </c>
      <c r="GJ64" s="99">
        <f t="shared" ref="GJ64" si="1947">SUM(L64,X64,AJ64,AV64,BH64,BT64,CF64,CR64,DD64,DP64,EB64,EN64,EZ64)</f>
        <v>0</v>
      </c>
      <c r="GK64" s="99">
        <f t="shared" ref="GK64" si="1948">SUM(M64,Y64,AK64,AW64,BI64,BU64,CG64,CS64,DE64,DQ64,EC64,EO64,FA64)</f>
        <v>0</v>
      </c>
      <c r="GL64" s="99">
        <f t="shared" ref="GL64" si="1949">SUM(N64,Z64,AL64,AX64,BJ64,BV64,CH64,CT64,DF64,DR64,ED64,EP64,FB64)</f>
        <v>0</v>
      </c>
      <c r="GM64" s="99">
        <f t="shared" ref="GM64" si="1950">SUM(O64,AA64,AM64,AY64,BK64,BW64,CI64,CU64,DG64,DS64,EE64,EQ64,FC64)</f>
        <v>0</v>
      </c>
      <c r="GN64" s="99">
        <f t="shared" ref="GN64" si="1951">SUM(P64,AB64,AN64,AZ64,BL64,BX64,CJ64,CV64,DH64,DT64,EF64,ER64,FD64)</f>
        <v>0</v>
      </c>
      <c r="GO64" s="99">
        <f t="shared" ref="GO64" si="1952">SUM(Q64,AC64,AO64,BA64,BM64,BY64,CK64,CW64,DI64,DU64,EG64,ES64,FE64)</f>
        <v>0</v>
      </c>
      <c r="GP64" s="99"/>
      <c r="GQ64" s="99"/>
      <c r="GR64" s="143"/>
      <c r="GS64" s="78"/>
      <c r="GT64" s="166"/>
      <c r="GU64" s="166"/>
    </row>
    <row r="65" spans="1:204" x14ac:dyDescent="0.2">
      <c r="A65" s="23">
        <v>1</v>
      </c>
      <c r="B65" s="102"/>
      <c r="C65" s="103"/>
      <c r="D65" s="104"/>
      <c r="E65" s="105" t="s">
        <v>38</v>
      </c>
      <c r="F65" s="105"/>
      <c r="G65" s="106"/>
      <c r="H65" s="107">
        <f>SUM(H66:H69)</f>
        <v>0</v>
      </c>
      <c r="I65" s="107">
        <f t="shared" ref="I65:BS65" si="1953">SUM(I66:I69)</f>
        <v>0</v>
      </c>
      <c r="J65" s="107">
        <f t="shared" si="1953"/>
        <v>0</v>
      </c>
      <c r="K65" s="107">
        <f t="shared" si="1953"/>
        <v>0</v>
      </c>
      <c r="L65" s="107">
        <f>SUM(L69,L66)</f>
        <v>0</v>
      </c>
      <c r="M65" s="107">
        <f t="shared" ref="M65:Q65" si="1954">SUM(M69,M66)</f>
        <v>0</v>
      </c>
      <c r="N65" s="107">
        <f t="shared" si="1954"/>
        <v>0</v>
      </c>
      <c r="O65" s="107">
        <f t="shared" si="1954"/>
        <v>0</v>
      </c>
      <c r="P65" s="107">
        <f t="shared" si="1954"/>
        <v>0</v>
      </c>
      <c r="Q65" s="107">
        <f t="shared" si="1954"/>
        <v>0</v>
      </c>
      <c r="R65" s="100">
        <f t="shared" si="180"/>
        <v>0</v>
      </c>
      <c r="S65" s="100">
        <f t="shared" si="181"/>
        <v>0</v>
      </c>
      <c r="T65" s="107">
        <f t="shared" si="1953"/>
        <v>0</v>
      </c>
      <c r="U65" s="107">
        <f t="shared" si="1953"/>
        <v>0</v>
      </c>
      <c r="V65" s="107">
        <f t="shared" si="1953"/>
        <v>0</v>
      </c>
      <c r="W65" s="107">
        <f t="shared" si="1953"/>
        <v>0</v>
      </c>
      <c r="X65" s="107">
        <f>SUM(X69,X66)</f>
        <v>0</v>
      </c>
      <c r="Y65" s="107">
        <f t="shared" ref="Y65" si="1955">SUM(Y69,Y66)</f>
        <v>0</v>
      </c>
      <c r="Z65" s="107">
        <f t="shared" ref="Z65" si="1956">SUM(Z69,Z66)</f>
        <v>0</v>
      </c>
      <c r="AA65" s="107">
        <f t="shared" ref="AA65" si="1957">SUM(AA69,AA66)</f>
        <v>0</v>
      </c>
      <c r="AB65" s="107">
        <f t="shared" ref="AB65" si="1958">SUM(AB69,AB66)</f>
        <v>0</v>
      </c>
      <c r="AC65" s="107">
        <f t="shared" ref="AC65" si="1959">SUM(AC69,AC66)</f>
        <v>0</v>
      </c>
      <c r="AD65" s="100">
        <f t="shared" ref="AD65:AD70" si="1960">SUM(X65-V65)</f>
        <v>0</v>
      </c>
      <c r="AE65" s="100">
        <f t="shared" ref="AE65:AE70" si="1961">SUM(Y65-W65)</f>
        <v>0</v>
      </c>
      <c r="AF65" s="107">
        <f t="shared" si="1953"/>
        <v>45</v>
      </c>
      <c r="AG65" s="107">
        <f t="shared" si="1953"/>
        <v>10881056.5965</v>
      </c>
      <c r="AH65" s="107">
        <f t="shared" si="1953"/>
        <v>15</v>
      </c>
      <c r="AI65" s="107">
        <f t="shared" si="1953"/>
        <v>3627018.8654999998</v>
      </c>
      <c r="AJ65" s="107">
        <f>SUM(AJ69,AJ66)</f>
        <v>11</v>
      </c>
      <c r="AK65" s="107">
        <f t="shared" ref="AK65" si="1962">SUM(AK69,AK66)</f>
        <v>2659813.8600000003</v>
      </c>
      <c r="AL65" s="107">
        <f t="shared" ref="AL65" si="1963">SUM(AL69,AL66)</f>
        <v>0</v>
      </c>
      <c r="AM65" s="107">
        <f t="shared" ref="AM65" si="1964">SUM(AM69,AM66)</f>
        <v>0</v>
      </c>
      <c r="AN65" s="107">
        <f t="shared" ref="AN65" si="1965">SUM(AN69,AN66)</f>
        <v>11</v>
      </c>
      <c r="AO65" s="107">
        <f t="shared" ref="AO65" si="1966">SUM(AO69,AO66)</f>
        <v>2659813.8600000003</v>
      </c>
      <c r="AP65" s="100">
        <f t="shared" ref="AP65:AP70" si="1967">SUM(AJ65-AH65)</f>
        <v>-4</v>
      </c>
      <c r="AQ65" s="100">
        <f t="shared" ref="AQ65:AQ70" si="1968">SUM(AK65-AI65)</f>
        <v>-967205.0054999995</v>
      </c>
      <c r="AR65" s="107">
        <f t="shared" si="1953"/>
        <v>0</v>
      </c>
      <c r="AS65" s="107">
        <f t="shared" si="1953"/>
        <v>0</v>
      </c>
      <c r="AT65" s="107">
        <f t="shared" si="1953"/>
        <v>0</v>
      </c>
      <c r="AU65" s="107">
        <f t="shared" si="1953"/>
        <v>0</v>
      </c>
      <c r="AV65" s="107">
        <f>SUM(AV69,AV66)</f>
        <v>0</v>
      </c>
      <c r="AW65" s="107">
        <f t="shared" ref="AW65" si="1969">SUM(AW69,AW66)</f>
        <v>0</v>
      </c>
      <c r="AX65" s="107">
        <f t="shared" ref="AX65" si="1970">SUM(AX69,AX66)</f>
        <v>0</v>
      </c>
      <c r="AY65" s="107">
        <f t="shared" ref="AY65" si="1971">SUM(AY69,AY66)</f>
        <v>0</v>
      </c>
      <c r="AZ65" s="107">
        <f t="shared" ref="AZ65" si="1972">SUM(AZ69,AZ66)</f>
        <v>0</v>
      </c>
      <c r="BA65" s="107">
        <f t="shared" ref="BA65" si="1973">SUM(BA69,BA66)</f>
        <v>0</v>
      </c>
      <c r="BB65" s="100">
        <f t="shared" ref="BB65:BB70" si="1974">SUM(AV65-AT65)</f>
        <v>0</v>
      </c>
      <c r="BC65" s="100">
        <f t="shared" ref="BC65:BC70" si="1975">SUM(AW65-AU65)</f>
        <v>0</v>
      </c>
      <c r="BD65" s="107">
        <f t="shared" si="1953"/>
        <v>0</v>
      </c>
      <c r="BE65" s="107">
        <f t="shared" si="1953"/>
        <v>0</v>
      </c>
      <c r="BF65" s="107">
        <f t="shared" si="1953"/>
        <v>0</v>
      </c>
      <c r="BG65" s="107">
        <f t="shared" si="1953"/>
        <v>0</v>
      </c>
      <c r="BH65" s="107">
        <f>SUM(BH69,BH66)</f>
        <v>0</v>
      </c>
      <c r="BI65" s="107">
        <f t="shared" ref="BI65" si="1976">SUM(BI69,BI66)</f>
        <v>0</v>
      </c>
      <c r="BJ65" s="107">
        <f t="shared" ref="BJ65" si="1977">SUM(BJ69,BJ66)</f>
        <v>0</v>
      </c>
      <c r="BK65" s="107">
        <f t="shared" ref="BK65" si="1978">SUM(BK69,BK66)</f>
        <v>0</v>
      </c>
      <c r="BL65" s="107">
        <f t="shared" ref="BL65" si="1979">SUM(BL69,BL66)</f>
        <v>0</v>
      </c>
      <c r="BM65" s="107">
        <f t="shared" ref="BM65" si="1980">SUM(BM69,BM66)</f>
        <v>0</v>
      </c>
      <c r="BN65" s="100">
        <f t="shared" ref="BN65:BN70" si="1981">SUM(BH65-BF65)</f>
        <v>0</v>
      </c>
      <c r="BO65" s="100">
        <f t="shared" ref="BO65:BO70" si="1982">SUM(BI65-BG65)</f>
        <v>0</v>
      </c>
      <c r="BP65" s="107">
        <f t="shared" si="1953"/>
        <v>0</v>
      </c>
      <c r="BQ65" s="107">
        <f t="shared" si="1953"/>
        <v>0</v>
      </c>
      <c r="BR65" s="107">
        <f t="shared" si="1953"/>
        <v>0</v>
      </c>
      <c r="BS65" s="107">
        <f t="shared" si="1953"/>
        <v>0</v>
      </c>
      <c r="BT65" s="107">
        <f>SUM(BT69,BT66)</f>
        <v>0</v>
      </c>
      <c r="BU65" s="107">
        <f t="shared" ref="BU65" si="1983">SUM(BU69,BU66)</f>
        <v>0</v>
      </c>
      <c r="BV65" s="107">
        <f t="shared" ref="BV65" si="1984">SUM(BV69,BV66)</f>
        <v>0</v>
      </c>
      <c r="BW65" s="107">
        <f t="shared" ref="BW65" si="1985">SUM(BW69,BW66)</f>
        <v>0</v>
      </c>
      <c r="BX65" s="107">
        <f t="shared" ref="BX65" si="1986">SUM(BX69,BX66)</f>
        <v>0</v>
      </c>
      <c r="BY65" s="107">
        <f t="shared" ref="BY65" si="1987">SUM(BY69,BY66)</f>
        <v>0</v>
      </c>
      <c r="BZ65" s="100">
        <f t="shared" ref="BZ65:BZ70" si="1988">SUM(BT65-BR65)</f>
        <v>0</v>
      </c>
      <c r="CA65" s="100">
        <f t="shared" ref="CA65:CA70" si="1989">SUM(BU65-BS65)</f>
        <v>0</v>
      </c>
      <c r="CB65" s="107">
        <f t="shared" ref="CB65:EA65" si="1990">SUM(CB66:CB69)</f>
        <v>0</v>
      </c>
      <c r="CC65" s="107">
        <f t="shared" si="1990"/>
        <v>0</v>
      </c>
      <c r="CD65" s="107">
        <f t="shared" si="1990"/>
        <v>0</v>
      </c>
      <c r="CE65" s="107">
        <f t="shared" si="1990"/>
        <v>0</v>
      </c>
      <c r="CF65" s="107">
        <f>SUM(CF69,CF66)</f>
        <v>0</v>
      </c>
      <c r="CG65" s="107">
        <f t="shared" ref="CG65" si="1991">SUM(CG69,CG66)</f>
        <v>0</v>
      </c>
      <c r="CH65" s="107">
        <f t="shared" ref="CH65" si="1992">SUM(CH69,CH66)</f>
        <v>0</v>
      </c>
      <c r="CI65" s="107">
        <f t="shared" ref="CI65" si="1993">SUM(CI69,CI66)</f>
        <v>0</v>
      </c>
      <c r="CJ65" s="107">
        <f t="shared" ref="CJ65" si="1994">SUM(CJ69,CJ66)</f>
        <v>0</v>
      </c>
      <c r="CK65" s="107">
        <f t="shared" ref="CK65" si="1995">SUM(CK69,CK66)</f>
        <v>0</v>
      </c>
      <c r="CL65" s="100">
        <f t="shared" ref="CL65:CL70" si="1996">SUM(CF65-CD65)</f>
        <v>0</v>
      </c>
      <c r="CM65" s="100">
        <f t="shared" ref="CM65:CM70" si="1997">SUM(CG65-CE65)</f>
        <v>0</v>
      </c>
      <c r="CN65" s="107">
        <f t="shared" si="1990"/>
        <v>0</v>
      </c>
      <c r="CO65" s="107">
        <f t="shared" si="1990"/>
        <v>0</v>
      </c>
      <c r="CP65" s="107">
        <f t="shared" si="1990"/>
        <v>0</v>
      </c>
      <c r="CQ65" s="107">
        <f t="shared" si="1990"/>
        <v>0</v>
      </c>
      <c r="CR65" s="107">
        <f>SUM(CR69,CR66)</f>
        <v>0</v>
      </c>
      <c r="CS65" s="107">
        <f t="shared" ref="CS65" si="1998">SUM(CS69,CS66)</f>
        <v>0</v>
      </c>
      <c r="CT65" s="107">
        <f t="shared" ref="CT65" si="1999">SUM(CT69,CT66)</f>
        <v>0</v>
      </c>
      <c r="CU65" s="107">
        <f t="shared" ref="CU65" si="2000">SUM(CU69,CU66)</f>
        <v>0</v>
      </c>
      <c r="CV65" s="107">
        <f t="shared" ref="CV65" si="2001">SUM(CV69,CV66)</f>
        <v>0</v>
      </c>
      <c r="CW65" s="107">
        <f t="shared" ref="CW65" si="2002">SUM(CW69,CW66)</f>
        <v>0</v>
      </c>
      <c r="CX65" s="100">
        <f t="shared" ref="CX65:CX70" si="2003">SUM(CR65-CP65)</f>
        <v>0</v>
      </c>
      <c r="CY65" s="100">
        <f t="shared" ref="CY65:CY70" si="2004">SUM(CS65-CQ65)</f>
        <v>0</v>
      </c>
      <c r="CZ65" s="107">
        <f t="shared" si="1990"/>
        <v>0</v>
      </c>
      <c r="DA65" s="107">
        <f t="shared" si="1990"/>
        <v>0</v>
      </c>
      <c r="DB65" s="107">
        <f t="shared" si="1990"/>
        <v>0</v>
      </c>
      <c r="DC65" s="107">
        <f t="shared" si="1990"/>
        <v>0</v>
      </c>
      <c r="DD65" s="107">
        <f>SUM(DD69,DD66)</f>
        <v>0</v>
      </c>
      <c r="DE65" s="107">
        <f t="shared" ref="DE65" si="2005">SUM(DE69,DE66)</f>
        <v>0</v>
      </c>
      <c r="DF65" s="107">
        <f t="shared" ref="DF65" si="2006">SUM(DF69,DF66)</f>
        <v>0</v>
      </c>
      <c r="DG65" s="107">
        <f t="shared" ref="DG65" si="2007">SUM(DG69,DG66)</f>
        <v>0</v>
      </c>
      <c r="DH65" s="107">
        <f t="shared" ref="DH65" si="2008">SUM(DH69,DH66)</f>
        <v>0</v>
      </c>
      <c r="DI65" s="107">
        <f t="shared" ref="DI65" si="2009">SUM(DI69,DI66)</f>
        <v>0</v>
      </c>
      <c r="DJ65" s="100">
        <f t="shared" ref="DJ65:DJ70" si="2010">SUM(DD65-DB65)</f>
        <v>0</v>
      </c>
      <c r="DK65" s="100">
        <f t="shared" ref="DK65:DK70" si="2011">SUM(DE65-DC65)</f>
        <v>0</v>
      </c>
      <c r="DL65" s="107">
        <f t="shared" si="1990"/>
        <v>0</v>
      </c>
      <c r="DM65" s="107">
        <f t="shared" si="1990"/>
        <v>0</v>
      </c>
      <c r="DN65" s="107">
        <f t="shared" si="1990"/>
        <v>0</v>
      </c>
      <c r="DO65" s="107">
        <f t="shared" si="1990"/>
        <v>0</v>
      </c>
      <c r="DP65" s="107">
        <f>SUM(DP69,DP66)</f>
        <v>0</v>
      </c>
      <c r="DQ65" s="107">
        <f t="shared" ref="DQ65" si="2012">SUM(DQ69,DQ66)</f>
        <v>0</v>
      </c>
      <c r="DR65" s="107">
        <f t="shared" ref="DR65" si="2013">SUM(DR69,DR66)</f>
        <v>0</v>
      </c>
      <c r="DS65" s="107">
        <f t="shared" ref="DS65" si="2014">SUM(DS69,DS66)</f>
        <v>0</v>
      </c>
      <c r="DT65" s="107">
        <f t="shared" ref="DT65" si="2015">SUM(DT69,DT66)</f>
        <v>0</v>
      </c>
      <c r="DU65" s="107">
        <f t="shared" ref="DU65" si="2016">SUM(DU69,DU66)</f>
        <v>0</v>
      </c>
      <c r="DV65" s="100">
        <f t="shared" ref="DV65:DV70" si="2017">SUM(DP65-DN65)</f>
        <v>0</v>
      </c>
      <c r="DW65" s="100">
        <f t="shared" ref="DW65:DW70" si="2018">SUM(DQ65-DO65)</f>
        <v>0</v>
      </c>
      <c r="DX65" s="107">
        <f t="shared" si="1990"/>
        <v>0</v>
      </c>
      <c r="DY65" s="107">
        <f t="shared" si="1990"/>
        <v>0</v>
      </c>
      <c r="DZ65" s="107">
        <f t="shared" si="1990"/>
        <v>0</v>
      </c>
      <c r="EA65" s="107">
        <f t="shared" si="1990"/>
        <v>0</v>
      </c>
      <c r="EB65" s="107">
        <f>SUM(EB69,EB66)</f>
        <v>0</v>
      </c>
      <c r="EC65" s="107">
        <f t="shared" ref="EC65" si="2019">SUM(EC69,EC66)</f>
        <v>0</v>
      </c>
      <c r="ED65" s="107">
        <f t="shared" ref="ED65" si="2020">SUM(ED69,ED66)</f>
        <v>0</v>
      </c>
      <c r="EE65" s="107">
        <f t="shared" ref="EE65" si="2021">SUM(EE69,EE66)</f>
        <v>0</v>
      </c>
      <c r="EF65" s="107">
        <f t="shared" ref="EF65" si="2022">SUM(EF69,EF66)</f>
        <v>0</v>
      </c>
      <c r="EG65" s="107">
        <f t="shared" ref="EG65" si="2023">SUM(EG69,EG66)</f>
        <v>0</v>
      </c>
      <c r="EH65" s="100">
        <f t="shared" ref="EH65:EH70" si="2024">SUM(EB65-DZ65)</f>
        <v>0</v>
      </c>
      <c r="EI65" s="100">
        <f t="shared" ref="EI65:EI70" si="2025">SUM(EC65-EA65)</f>
        <v>0</v>
      </c>
      <c r="EJ65" s="107">
        <f t="shared" ref="EJ65:GQ65" si="2026">SUM(EJ66:EJ69)</f>
        <v>0</v>
      </c>
      <c r="EK65" s="107">
        <f t="shared" si="2026"/>
        <v>0</v>
      </c>
      <c r="EL65" s="107">
        <f t="shared" si="2026"/>
        <v>0</v>
      </c>
      <c r="EM65" s="107">
        <f t="shared" si="2026"/>
        <v>0</v>
      </c>
      <c r="EN65" s="107">
        <f>SUM(EN69,EN66)</f>
        <v>0</v>
      </c>
      <c r="EO65" s="107">
        <f t="shared" ref="EO65" si="2027">SUM(EO69,EO66)</f>
        <v>0</v>
      </c>
      <c r="EP65" s="107">
        <f t="shared" ref="EP65" si="2028">SUM(EP69,EP66)</f>
        <v>0</v>
      </c>
      <c r="EQ65" s="107">
        <f t="shared" ref="EQ65" si="2029">SUM(EQ69,EQ66)</f>
        <v>0</v>
      </c>
      <c r="ER65" s="107">
        <f t="shared" ref="ER65" si="2030">SUM(ER69,ER66)</f>
        <v>0</v>
      </c>
      <c r="ES65" s="107">
        <f t="shared" ref="ES65" si="2031">SUM(ES69,ES66)</f>
        <v>0</v>
      </c>
      <c r="ET65" s="100">
        <f t="shared" ref="ET65:ET70" si="2032">SUM(EN65-EL65)</f>
        <v>0</v>
      </c>
      <c r="EU65" s="100">
        <f t="shared" ref="EU65:EU70" si="2033">SUM(EO65-EM65)</f>
        <v>0</v>
      </c>
      <c r="EV65" s="107">
        <f t="shared" si="2026"/>
        <v>0</v>
      </c>
      <c r="EW65" s="107">
        <f t="shared" si="2026"/>
        <v>0</v>
      </c>
      <c r="EX65" s="107">
        <f t="shared" si="2026"/>
        <v>0</v>
      </c>
      <c r="EY65" s="107">
        <f t="shared" si="2026"/>
        <v>0</v>
      </c>
      <c r="EZ65" s="107">
        <f>SUM(EZ69,EZ66)</f>
        <v>0</v>
      </c>
      <c r="FA65" s="107">
        <f t="shared" ref="FA65" si="2034">SUM(FA69,FA66)</f>
        <v>0</v>
      </c>
      <c r="FB65" s="107">
        <f t="shared" ref="FB65" si="2035">SUM(FB69,FB66)</f>
        <v>0</v>
      </c>
      <c r="FC65" s="107">
        <f t="shared" ref="FC65" si="2036">SUM(FC69,FC66)</f>
        <v>0</v>
      </c>
      <c r="FD65" s="107">
        <f t="shared" ref="FD65" si="2037">SUM(FD69,FD66)</f>
        <v>0</v>
      </c>
      <c r="FE65" s="107">
        <f t="shared" ref="FE65" si="2038">SUM(FE69,FE66)</f>
        <v>0</v>
      </c>
      <c r="FF65" s="100">
        <f t="shared" ref="FF65:FF70" si="2039">SUM(EZ65-EX65)</f>
        <v>0</v>
      </c>
      <c r="FG65" s="100">
        <f t="shared" ref="FG65:FG70" si="2040">SUM(FA65-EY65)</f>
        <v>0</v>
      </c>
      <c r="FH65" s="107">
        <f t="shared" si="2026"/>
        <v>0</v>
      </c>
      <c r="FI65" s="107">
        <f t="shared" si="2026"/>
        <v>0</v>
      </c>
      <c r="FJ65" s="107">
        <f t="shared" si="2026"/>
        <v>0</v>
      </c>
      <c r="FK65" s="107">
        <f t="shared" si="2026"/>
        <v>0</v>
      </c>
      <c r="FL65" s="107">
        <f>SUM(FL69,FL66)</f>
        <v>0</v>
      </c>
      <c r="FM65" s="107">
        <f t="shared" ref="FM65" si="2041">SUM(FM69,FM66)</f>
        <v>0</v>
      </c>
      <c r="FN65" s="107">
        <f t="shared" ref="FN65" si="2042">SUM(FN69,FN66)</f>
        <v>0</v>
      </c>
      <c r="FO65" s="107">
        <f t="shared" ref="FO65" si="2043">SUM(FO69,FO66)</f>
        <v>0</v>
      </c>
      <c r="FP65" s="107">
        <f t="shared" ref="FP65" si="2044">SUM(FP69,FP66)</f>
        <v>0</v>
      </c>
      <c r="FQ65" s="107">
        <f t="shared" ref="FQ65" si="2045">SUM(FQ69,FQ66)</f>
        <v>0</v>
      </c>
      <c r="FR65" s="100">
        <f t="shared" ref="FR65:FR70" si="2046">SUM(FL65-FJ65)</f>
        <v>0</v>
      </c>
      <c r="FS65" s="100">
        <f t="shared" ref="FS65:FS70" si="2047">SUM(FM65-FK65)</f>
        <v>0</v>
      </c>
      <c r="FT65" s="107">
        <f t="shared" si="2026"/>
        <v>0</v>
      </c>
      <c r="FU65" s="107">
        <f t="shared" si="2026"/>
        <v>0</v>
      </c>
      <c r="FV65" s="107">
        <f t="shared" si="2026"/>
        <v>0</v>
      </c>
      <c r="FW65" s="107">
        <f t="shared" si="2026"/>
        <v>0</v>
      </c>
      <c r="FX65" s="107">
        <f>SUM(FX69,FX66)</f>
        <v>0</v>
      </c>
      <c r="FY65" s="107">
        <f t="shared" ref="FY65" si="2048">SUM(FY69,FY66)</f>
        <v>0</v>
      </c>
      <c r="FZ65" s="107">
        <f t="shared" ref="FZ65" si="2049">SUM(FZ69,FZ66)</f>
        <v>0</v>
      </c>
      <c r="GA65" s="107">
        <f t="shared" ref="GA65" si="2050">SUM(GA69,GA66)</f>
        <v>0</v>
      </c>
      <c r="GB65" s="107">
        <f t="shared" ref="GB65" si="2051">SUM(GB69,GB66)</f>
        <v>0</v>
      </c>
      <c r="GC65" s="107">
        <f t="shared" ref="GC65" si="2052">SUM(GC69,GC66)</f>
        <v>0</v>
      </c>
      <c r="GD65" s="100">
        <f t="shared" ref="GD65:GD70" si="2053">SUM(FX65-FV65)</f>
        <v>0</v>
      </c>
      <c r="GE65" s="100">
        <f t="shared" ref="GE65:GE70" si="2054">SUM(FY65-FW65)</f>
        <v>0</v>
      </c>
      <c r="GF65" s="107">
        <f>SUM(GF66,GF69)</f>
        <v>45</v>
      </c>
      <c r="GG65" s="107">
        <f t="shared" ref="GG65:GO65" si="2055">SUM(GG66,GG69)</f>
        <v>10881056.5965</v>
      </c>
      <c r="GH65" s="130">
        <f t="shared" ref="GH65:GH66" si="2056">SUM(GF65/12*$A$2)</f>
        <v>15</v>
      </c>
      <c r="GI65" s="180">
        <f t="shared" ref="GI65:GI66" si="2057">SUM(GG65/12*$A$2)</f>
        <v>3627018.8654999998</v>
      </c>
      <c r="GJ65" s="107">
        <f t="shared" si="2055"/>
        <v>11</v>
      </c>
      <c r="GK65" s="107">
        <f t="shared" si="2055"/>
        <v>2659813.8600000003</v>
      </c>
      <c r="GL65" s="107">
        <f t="shared" si="2055"/>
        <v>0</v>
      </c>
      <c r="GM65" s="107">
        <f t="shared" si="2055"/>
        <v>0</v>
      </c>
      <c r="GN65" s="107">
        <f t="shared" si="2055"/>
        <v>11</v>
      </c>
      <c r="GO65" s="107">
        <f t="shared" si="2055"/>
        <v>2659813.8600000003</v>
      </c>
      <c r="GP65" s="107">
        <f t="shared" si="2026"/>
        <v>-4</v>
      </c>
      <c r="GQ65" s="107">
        <f t="shared" si="2026"/>
        <v>-967205.0054999995</v>
      </c>
      <c r="GR65" s="143"/>
      <c r="GS65" s="78"/>
      <c r="GT65" s="166"/>
      <c r="GU65" s="166"/>
    </row>
    <row r="66" spans="1:204" x14ac:dyDescent="0.2">
      <c r="A66" s="23">
        <v>1</v>
      </c>
      <c r="B66" s="102"/>
      <c r="C66" s="108"/>
      <c r="D66" s="109"/>
      <c r="E66" s="124" t="s">
        <v>39</v>
      </c>
      <c r="F66" s="126">
        <v>14</v>
      </c>
      <c r="G66" s="127">
        <v>241801.25769999999</v>
      </c>
      <c r="H66" s="107">
        <f>VLOOKUP($E66,'ВМП план'!$B$8:$AN$43,8,0)</f>
        <v>0</v>
      </c>
      <c r="I66" s="107">
        <f>VLOOKUP($E66,'ВМП план'!$B$8:$AN$43,9,0)</f>
        <v>0</v>
      </c>
      <c r="J66" s="107">
        <f t="shared" si="279"/>
        <v>0</v>
      </c>
      <c r="K66" s="107">
        <f t="shared" si="280"/>
        <v>0</v>
      </c>
      <c r="L66" s="107">
        <f>SUM(L67:L68)</f>
        <v>0</v>
      </c>
      <c r="M66" s="107">
        <f t="shared" ref="M66:O66" si="2058">SUM(M67:M68)</f>
        <v>0</v>
      </c>
      <c r="N66" s="107">
        <f t="shared" si="2058"/>
        <v>0</v>
      </c>
      <c r="O66" s="107">
        <f t="shared" si="2058"/>
        <v>0</v>
      </c>
      <c r="P66" s="107">
        <f t="shared" ref="P66:P68" si="2059">SUM(L66+N66)</f>
        <v>0</v>
      </c>
      <c r="Q66" s="107">
        <f t="shared" ref="Q66:Q68" si="2060">SUM(M66+O66)</f>
        <v>0</v>
      </c>
      <c r="R66" s="123">
        <f t="shared" si="180"/>
        <v>0</v>
      </c>
      <c r="S66" s="123">
        <f t="shared" si="181"/>
        <v>0</v>
      </c>
      <c r="T66" s="107">
        <f>VLOOKUP($E66,'ВМП план'!$B$8:$AN$43,10,0)</f>
        <v>0</v>
      </c>
      <c r="U66" s="107">
        <f>VLOOKUP($E66,'ВМП план'!$B$8:$AN$43,11,0)</f>
        <v>0</v>
      </c>
      <c r="V66" s="107">
        <f t="shared" si="282"/>
        <v>0</v>
      </c>
      <c r="W66" s="107">
        <f t="shared" si="283"/>
        <v>0</v>
      </c>
      <c r="X66" s="107">
        <f>SUM(X67:X68)</f>
        <v>0</v>
      </c>
      <c r="Y66" s="107">
        <f t="shared" ref="Y66" si="2061">SUM(Y67:Y68)</f>
        <v>0</v>
      </c>
      <c r="Z66" s="107">
        <f t="shared" ref="Z66" si="2062">SUM(Z67:Z68)</f>
        <v>0</v>
      </c>
      <c r="AA66" s="107">
        <f t="shared" ref="AA66" si="2063">SUM(AA67:AA68)</f>
        <v>0</v>
      </c>
      <c r="AB66" s="107">
        <f t="shared" ref="AB66:AB68" si="2064">SUM(X66+Z66)</f>
        <v>0</v>
      </c>
      <c r="AC66" s="107">
        <f t="shared" ref="AC66:AC68" si="2065">SUM(Y66+AA66)</f>
        <v>0</v>
      </c>
      <c r="AD66" s="123">
        <f t="shared" si="1960"/>
        <v>0</v>
      </c>
      <c r="AE66" s="123">
        <f t="shared" si="1961"/>
        <v>0</v>
      </c>
      <c r="AF66" s="107">
        <f>VLOOKUP($E66,'ВМП план'!$B$8:$AL$43,12,0)</f>
        <v>45</v>
      </c>
      <c r="AG66" s="107">
        <f>VLOOKUP($E66,'ВМП план'!$B$8:$AL$43,13,0)</f>
        <v>10881056.5965</v>
      </c>
      <c r="AH66" s="107">
        <f t="shared" si="289"/>
        <v>15</v>
      </c>
      <c r="AI66" s="107">
        <f t="shared" si="290"/>
        <v>3627018.8654999998</v>
      </c>
      <c r="AJ66" s="107">
        <f>SUM(AJ67:AJ68)</f>
        <v>11</v>
      </c>
      <c r="AK66" s="107">
        <f t="shared" ref="AK66" si="2066">SUM(AK67:AK68)</f>
        <v>2659813.8600000003</v>
      </c>
      <c r="AL66" s="107">
        <f t="shared" ref="AL66" si="2067">SUM(AL67:AL68)</f>
        <v>0</v>
      </c>
      <c r="AM66" s="107">
        <f t="shared" ref="AM66" si="2068">SUM(AM67:AM68)</f>
        <v>0</v>
      </c>
      <c r="AN66" s="107">
        <f t="shared" ref="AN66:AN68" si="2069">SUM(AJ66+AL66)</f>
        <v>11</v>
      </c>
      <c r="AO66" s="107">
        <f t="shared" ref="AO66:AO68" si="2070">SUM(AK66+AM66)</f>
        <v>2659813.8600000003</v>
      </c>
      <c r="AP66" s="123">
        <f t="shared" si="1967"/>
        <v>-4</v>
      </c>
      <c r="AQ66" s="123">
        <f t="shared" si="1968"/>
        <v>-967205.0054999995</v>
      </c>
      <c r="AR66" s="107"/>
      <c r="AS66" s="107"/>
      <c r="AT66" s="107">
        <f t="shared" si="296"/>
        <v>0</v>
      </c>
      <c r="AU66" s="107">
        <f t="shared" si="297"/>
        <v>0</v>
      </c>
      <c r="AV66" s="107">
        <f>SUM(AV67:AV68)</f>
        <v>0</v>
      </c>
      <c r="AW66" s="107">
        <f t="shared" ref="AW66" si="2071">SUM(AW67:AW68)</f>
        <v>0</v>
      </c>
      <c r="AX66" s="107">
        <f t="shared" ref="AX66" si="2072">SUM(AX67:AX68)</f>
        <v>0</v>
      </c>
      <c r="AY66" s="107">
        <f t="shared" ref="AY66" si="2073">SUM(AY67:AY68)</f>
        <v>0</v>
      </c>
      <c r="AZ66" s="107">
        <f t="shared" ref="AZ66:AZ68" si="2074">SUM(AV66+AX66)</f>
        <v>0</v>
      </c>
      <c r="BA66" s="107">
        <f t="shared" ref="BA66:BA68" si="2075">SUM(AW66+AY66)</f>
        <v>0</v>
      </c>
      <c r="BB66" s="123">
        <f t="shared" si="1974"/>
        <v>0</v>
      </c>
      <c r="BC66" s="123">
        <f t="shared" si="1975"/>
        <v>0</v>
      </c>
      <c r="BD66" s="107"/>
      <c r="BE66" s="107">
        <v>0</v>
      </c>
      <c r="BF66" s="107">
        <f t="shared" si="303"/>
        <v>0</v>
      </c>
      <c r="BG66" s="107">
        <f t="shared" si="304"/>
        <v>0</v>
      </c>
      <c r="BH66" s="107">
        <f>SUM(BH67:BH68)</f>
        <v>0</v>
      </c>
      <c r="BI66" s="107">
        <f t="shared" ref="BI66" si="2076">SUM(BI67:BI68)</f>
        <v>0</v>
      </c>
      <c r="BJ66" s="107">
        <f t="shared" ref="BJ66" si="2077">SUM(BJ67:BJ68)</f>
        <v>0</v>
      </c>
      <c r="BK66" s="107">
        <f t="shared" ref="BK66" si="2078">SUM(BK67:BK68)</f>
        <v>0</v>
      </c>
      <c r="BL66" s="107">
        <f t="shared" ref="BL66:BL68" si="2079">SUM(BH66+BJ66)</f>
        <v>0</v>
      </c>
      <c r="BM66" s="107">
        <f t="shared" ref="BM66:BM68" si="2080">SUM(BI66+BK66)</f>
        <v>0</v>
      </c>
      <c r="BN66" s="123">
        <f t="shared" si="1981"/>
        <v>0</v>
      </c>
      <c r="BO66" s="123">
        <f t="shared" si="1982"/>
        <v>0</v>
      </c>
      <c r="BP66" s="107"/>
      <c r="BQ66" s="107"/>
      <c r="BR66" s="107">
        <f t="shared" si="310"/>
        <v>0</v>
      </c>
      <c r="BS66" s="107">
        <f t="shared" si="311"/>
        <v>0</v>
      </c>
      <c r="BT66" s="107">
        <f>SUM(BT67:BT68)</f>
        <v>0</v>
      </c>
      <c r="BU66" s="107">
        <f t="shared" ref="BU66" si="2081">SUM(BU67:BU68)</f>
        <v>0</v>
      </c>
      <c r="BV66" s="107">
        <f t="shared" ref="BV66" si="2082">SUM(BV67:BV68)</f>
        <v>0</v>
      </c>
      <c r="BW66" s="107">
        <f t="shared" ref="BW66" si="2083">SUM(BW67:BW68)</f>
        <v>0</v>
      </c>
      <c r="BX66" s="107">
        <f t="shared" ref="BX66:BX68" si="2084">SUM(BT66+BV66)</f>
        <v>0</v>
      </c>
      <c r="BY66" s="107">
        <f t="shared" ref="BY66:BY68" si="2085">SUM(BU66+BW66)</f>
        <v>0</v>
      </c>
      <c r="BZ66" s="123">
        <f t="shared" si="1988"/>
        <v>0</v>
      </c>
      <c r="CA66" s="123">
        <f t="shared" si="1989"/>
        <v>0</v>
      </c>
      <c r="CB66" s="107"/>
      <c r="CC66" s="107"/>
      <c r="CD66" s="107">
        <f t="shared" si="317"/>
        <v>0</v>
      </c>
      <c r="CE66" s="107">
        <f t="shared" si="318"/>
        <v>0</v>
      </c>
      <c r="CF66" s="107">
        <f>SUM(CF67:CF68)</f>
        <v>0</v>
      </c>
      <c r="CG66" s="107">
        <f t="shared" ref="CG66" si="2086">SUM(CG67:CG68)</f>
        <v>0</v>
      </c>
      <c r="CH66" s="107">
        <f t="shared" ref="CH66" si="2087">SUM(CH67:CH68)</f>
        <v>0</v>
      </c>
      <c r="CI66" s="107">
        <f t="shared" ref="CI66" si="2088">SUM(CI67:CI68)</f>
        <v>0</v>
      </c>
      <c r="CJ66" s="107">
        <f t="shared" ref="CJ66:CJ68" si="2089">SUM(CF66+CH66)</f>
        <v>0</v>
      </c>
      <c r="CK66" s="107">
        <f t="shared" ref="CK66:CK68" si="2090">SUM(CG66+CI66)</f>
        <v>0</v>
      </c>
      <c r="CL66" s="123">
        <f t="shared" si="1996"/>
        <v>0</v>
      </c>
      <c r="CM66" s="123">
        <f t="shared" si="1997"/>
        <v>0</v>
      </c>
      <c r="CN66" s="107"/>
      <c r="CO66" s="107"/>
      <c r="CP66" s="107">
        <f t="shared" si="324"/>
        <v>0</v>
      </c>
      <c r="CQ66" s="107">
        <f t="shared" si="325"/>
        <v>0</v>
      </c>
      <c r="CR66" s="107">
        <f>SUM(CR67:CR68)</f>
        <v>0</v>
      </c>
      <c r="CS66" s="107">
        <f t="shared" ref="CS66" si="2091">SUM(CS67:CS68)</f>
        <v>0</v>
      </c>
      <c r="CT66" s="107">
        <f t="shared" ref="CT66" si="2092">SUM(CT67:CT68)</f>
        <v>0</v>
      </c>
      <c r="CU66" s="107">
        <f t="shared" ref="CU66" si="2093">SUM(CU67:CU68)</f>
        <v>0</v>
      </c>
      <c r="CV66" s="107">
        <f t="shared" ref="CV66:CV68" si="2094">SUM(CR66+CT66)</f>
        <v>0</v>
      </c>
      <c r="CW66" s="107">
        <f t="shared" ref="CW66:CW68" si="2095">SUM(CS66+CU66)</f>
        <v>0</v>
      </c>
      <c r="CX66" s="123">
        <f t="shared" si="2003"/>
        <v>0</v>
      </c>
      <c r="CY66" s="123">
        <f t="shared" si="2004"/>
        <v>0</v>
      </c>
      <c r="CZ66" s="107"/>
      <c r="DA66" s="107"/>
      <c r="DB66" s="107">
        <f t="shared" si="331"/>
        <v>0</v>
      </c>
      <c r="DC66" s="107">
        <f t="shared" si="332"/>
        <v>0</v>
      </c>
      <c r="DD66" s="107">
        <f>SUM(DD67:DD68)</f>
        <v>0</v>
      </c>
      <c r="DE66" s="107">
        <f t="shared" ref="DE66" si="2096">SUM(DE67:DE68)</f>
        <v>0</v>
      </c>
      <c r="DF66" s="107">
        <f t="shared" ref="DF66" si="2097">SUM(DF67:DF68)</f>
        <v>0</v>
      </c>
      <c r="DG66" s="107">
        <f t="shared" ref="DG66" si="2098">SUM(DG67:DG68)</f>
        <v>0</v>
      </c>
      <c r="DH66" s="107">
        <f t="shared" ref="DH66:DH68" si="2099">SUM(DD66+DF66)</f>
        <v>0</v>
      </c>
      <c r="DI66" s="107">
        <f t="shared" ref="DI66:DI68" si="2100">SUM(DE66+DG66)</f>
        <v>0</v>
      </c>
      <c r="DJ66" s="123">
        <f t="shared" si="2010"/>
        <v>0</v>
      </c>
      <c r="DK66" s="123">
        <f t="shared" si="2011"/>
        <v>0</v>
      </c>
      <c r="DL66" s="107"/>
      <c r="DM66" s="107"/>
      <c r="DN66" s="107">
        <f t="shared" si="338"/>
        <v>0</v>
      </c>
      <c r="DO66" s="107">
        <f t="shared" si="339"/>
        <v>0</v>
      </c>
      <c r="DP66" s="107">
        <f>SUM(DP67:DP68)</f>
        <v>0</v>
      </c>
      <c r="DQ66" s="107">
        <f t="shared" ref="DQ66" si="2101">SUM(DQ67:DQ68)</f>
        <v>0</v>
      </c>
      <c r="DR66" s="107">
        <f t="shared" ref="DR66" si="2102">SUM(DR67:DR68)</f>
        <v>0</v>
      </c>
      <c r="DS66" s="107">
        <f t="shared" ref="DS66" si="2103">SUM(DS67:DS68)</f>
        <v>0</v>
      </c>
      <c r="DT66" s="107">
        <f t="shared" ref="DT66:DT68" si="2104">SUM(DP66+DR66)</f>
        <v>0</v>
      </c>
      <c r="DU66" s="107">
        <f t="shared" ref="DU66:DU68" si="2105">SUM(DQ66+DS66)</f>
        <v>0</v>
      </c>
      <c r="DV66" s="123">
        <f t="shared" si="2017"/>
        <v>0</v>
      </c>
      <c r="DW66" s="123">
        <f t="shared" si="2018"/>
        <v>0</v>
      </c>
      <c r="DX66" s="107"/>
      <c r="DY66" s="107">
        <v>0</v>
      </c>
      <c r="DZ66" s="107">
        <f t="shared" si="345"/>
        <v>0</v>
      </c>
      <c r="EA66" s="107">
        <f t="shared" si="346"/>
        <v>0</v>
      </c>
      <c r="EB66" s="107">
        <f>SUM(EB67:EB68)</f>
        <v>0</v>
      </c>
      <c r="EC66" s="107">
        <f t="shared" ref="EC66" si="2106">SUM(EC67:EC68)</f>
        <v>0</v>
      </c>
      <c r="ED66" s="107">
        <f t="shared" ref="ED66" si="2107">SUM(ED67:ED68)</f>
        <v>0</v>
      </c>
      <c r="EE66" s="107">
        <f t="shared" ref="EE66" si="2108">SUM(EE67:EE68)</f>
        <v>0</v>
      </c>
      <c r="EF66" s="107">
        <f t="shared" ref="EF66:EF68" si="2109">SUM(EB66+ED66)</f>
        <v>0</v>
      </c>
      <c r="EG66" s="107">
        <f t="shared" ref="EG66:EG68" si="2110">SUM(EC66+EE66)</f>
        <v>0</v>
      </c>
      <c r="EH66" s="123">
        <f t="shared" si="2024"/>
        <v>0</v>
      </c>
      <c r="EI66" s="123">
        <f t="shared" si="2025"/>
        <v>0</v>
      </c>
      <c r="EJ66" s="107"/>
      <c r="EK66" s="107">
        <v>0</v>
      </c>
      <c r="EL66" s="107">
        <f t="shared" si="352"/>
        <v>0</v>
      </c>
      <c r="EM66" s="107">
        <f t="shared" si="353"/>
        <v>0</v>
      </c>
      <c r="EN66" s="107">
        <f>SUM(EN67:EN68)</f>
        <v>0</v>
      </c>
      <c r="EO66" s="107">
        <f t="shared" ref="EO66" si="2111">SUM(EO67:EO68)</f>
        <v>0</v>
      </c>
      <c r="EP66" s="107">
        <f t="shared" ref="EP66" si="2112">SUM(EP67:EP68)</f>
        <v>0</v>
      </c>
      <c r="EQ66" s="107">
        <f t="shared" ref="EQ66" si="2113">SUM(EQ67:EQ68)</f>
        <v>0</v>
      </c>
      <c r="ER66" s="107">
        <f t="shared" ref="ER66:ER68" si="2114">SUM(EN66+EP66)</f>
        <v>0</v>
      </c>
      <c r="ES66" s="107">
        <f t="shared" ref="ES66:ES68" si="2115">SUM(EO66+EQ66)</f>
        <v>0</v>
      </c>
      <c r="ET66" s="123">
        <f t="shared" si="2032"/>
        <v>0</v>
      </c>
      <c r="EU66" s="123">
        <f t="shared" si="2033"/>
        <v>0</v>
      </c>
      <c r="EV66" s="107"/>
      <c r="EW66" s="107"/>
      <c r="EX66" s="107">
        <f t="shared" si="359"/>
        <v>0</v>
      </c>
      <c r="EY66" s="107">
        <f t="shared" si="360"/>
        <v>0</v>
      </c>
      <c r="EZ66" s="107">
        <f>SUM(EZ67:EZ68)</f>
        <v>0</v>
      </c>
      <c r="FA66" s="107">
        <f t="shared" ref="FA66" si="2116">SUM(FA67:FA68)</f>
        <v>0</v>
      </c>
      <c r="FB66" s="107">
        <f t="shared" ref="FB66" si="2117">SUM(FB67:FB68)</f>
        <v>0</v>
      </c>
      <c r="FC66" s="107">
        <f t="shared" ref="FC66" si="2118">SUM(FC67:FC68)</f>
        <v>0</v>
      </c>
      <c r="FD66" s="107">
        <f t="shared" ref="FD66:FD68" si="2119">SUM(EZ66+FB66)</f>
        <v>0</v>
      </c>
      <c r="FE66" s="107">
        <f t="shared" ref="FE66:FE68" si="2120">SUM(FA66+FC66)</f>
        <v>0</v>
      </c>
      <c r="FF66" s="123">
        <f t="shared" si="2039"/>
        <v>0</v>
      </c>
      <c r="FG66" s="123">
        <f t="shared" si="2040"/>
        <v>0</v>
      </c>
      <c r="FH66" s="107"/>
      <c r="FI66" s="107"/>
      <c r="FJ66" s="107">
        <f t="shared" si="366"/>
        <v>0</v>
      </c>
      <c r="FK66" s="107">
        <f t="shared" si="367"/>
        <v>0</v>
      </c>
      <c r="FL66" s="107">
        <f>SUM(FL67:FL68)</f>
        <v>0</v>
      </c>
      <c r="FM66" s="107">
        <f t="shared" ref="FM66" si="2121">SUM(FM67:FM68)</f>
        <v>0</v>
      </c>
      <c r="FN66" s="107">
        <f t="shared" ref="FN66" si="2122">SUM(FN67:FN68)</f>
        <v>0</v>
      </c>
      <c r="FO66" s="107">
        <f t="shared" ref="FO66" si="2123">SUM(FO67:FO68)</f>
        <v>0</v>
      </c>
      <c r="FP66" s="107">
        <f t="shared" ref="FP66:FP68" si="2124">SUM(FL66+FN66)</f>
        <v>0</v>
      </c>
      <c r="FQ66" s="107">
        <f t="shared" ref="FQ66:FQ68" si="2125">SUM(FM66+FO66)</f>
        <v>0</v>
      </c>
      <c r="FR66" s="123">
        <f t="shared" si="2046"/>
        <v>0</v>
      </c>
      <c r="FS66" s="123">
        <f t="shared" si="2047"/>
        <v>0</v>
      </c>
      <c r="FT66" s="107"/>
      <c r="FU66" s="107"/>
      <c r="FV66" s="107">
        <f t="shared" si="373"/>
        <v>0</v>
      </c>
      <c r="FW66" s="107">
        <f t="shared" si="374"/>
        <v>0</v>
      </c>
      <c r="FX66" s="107">
        <f>SUM(FX67:FX68)</f>
        <v>0</v>
      </c>
      <c r="FY66" s="107">
        <f t="shared" ref="FY66" si="2126">SUM(FY67:FY68)</f>
        <v>0</v>
      </c>
      <c r="FZ66" s="107">
        <f t="shared" ref="FZ66" si="2127">SUM(FZ67:FZ68)</f>
        <v>0</v>
      </c>
      <c r="GA66" s="107">
        <f t="shared" ref="GA66" si="2128">SUM(GA67:GA68)</f>
        <v>0</v>
      </c>
      <c r="GB66" s="107">
        <f t="shared" ref="GB66:GB68" si="2129">SUM(FX66+FZ66)</f>
        <v>0</v>
      </c>
      <c r="GC66" s="107">
        <f t="shared" ref="GC66:GC68" si="2130">SUM(FY66+GA66)</f>
        <v>0</v>
      </c>
      <c r="GD66" s="123">
        <f t="shared" si="2053"/>
        <v>0</v>
      </c>
      <c r="GE66" s="123">
        <f t="shared" si="2054"/>
        <v>0</v>
      </c>
      <c r="GF66" s="107">
        <f t="shared" ref="GF66:GG69" si="2131">H66+T66+AF66+AR66+BD66+BP66+CB66+CN66+CZ66+DL66+DX66+EJ66+EV66+FH66+FT66</f>
        <v>45</v>
      </c>
      <c r="GG66" s="107">
        <f t="shared" si="2131"/>
        <v>10881056.5965</v>
      </c>
      <c r="GH66" s="130">
        <f t="shared" si="2056"/>
        <v>15</v>
      </c>
      <c r="GI66" s="180">
        <f t="shared" si="2057"/>
        <v>3627018.8654999998</v>
      </c>
      <c r="GJ66" s="107">
        <f>SUM(GJ67:GJ68)</f>
        <v>11</v>
      </c>
      <c r="GK66" s="107">
        <f t="shared" ref="GK66" si="2132">SUM(GK67:GK68)</f>
        <v>2659813.8600000003</v>
      </c>
      <c r="GL66" s="107">
        <f t="shared" ref="GL66" si="2133">SUM(GL67:GL68)</f>
        <v>0</v>
      </c>
      <c r="GM66" s="107">
        <f t="shared" ref="GM66" si="2134">SUM(GM67:GM68)</f>
        <v>0</v>
      </c>
      <c r="GN66" s="107">
        <f t="shared" ref="GN66" si="2135">SUM(GJ66+GL66)</f>
        <v>11</v>
      </c>
      <c r="GO66" s="107">
        <f t="shared" ref="GO66" si="2136">SUM(GK66+GM66)</f>
        <v>2659813.8600000003</v>
      </c>
      <c r="GP66" s="107">
        <f t="shared" ref="GP66:GP69" si="2137">SUM(GJ66-GH66)</f>
        <v>-4</v>
      </c>
      <c r="GQ66" s="107">
        <f t="shared" ref="GQ66:GQ69" si="2138">SUM(GK66-GI66)</f>
        <v>-967205.0054999995</v>
      </c>
      <c r="GR66" s="143"/>
      <c r="GS66" s="78"/>
      <c r="GT66" s="166">
        <v>241801.25769999999</v>
      </c>
      <c r="GU66" s="166">
        <f t="shared" si="183"/>
        <v>241801.26000000004</v>
      </c>
      <c r="GV66" s="90">
        <f t="shared" ref="GV66:GV67" si="2139">SUM(GT66-GU66)</f>
        <v>-2.3000000510364771E-3</v>
      </c>
    </row>
    <row r="67" spans="1:204" ht="47.25" customHeight="1" x14ac:dyDescent="0.2">
      <c r="A67" s="23">
        <v>1</v>
      </c>
      <c r="B67" s="78" t="s">
        <v>161</v>
      </c>
      <c r="C67" s="79" t="s">
        <v>162</v>
      </c>
      <c r="D67" s="86">
        <v>91</v>
      </c>
      <c r="E67" s="83" t="s">
        <v>163</v>
      </c>
      <c r="F67" s="86">
        <v>14</v>
      </c>
      <c r="G67" s="98">
        <v>241801.25769999999</v>
      </c>
      <c r="H67" s="99"/>
      <c r="I67" s="99"/>
      <c r="J67" s="99"/>
      <c r="K67" s="99"/>
      <c r="L67" s="99">
        <f>VLOOKUP($D67,'факт '!$D$7:$AQ$94,3,0)</f>
        <v>0</v>
      </c>
      <c r="M67" s="99">
        <f>VLOOKUP($D67,'факт '!$D$7:$AQ$94,4,0)</f>
        <v>0</v>
      </c>
      <c r="N67" s="99"/>
      <c r="O67" s="99"/>
      <c r="P67" s="99">
        <f>SUM(L67+N67)</f>
        <v>0</v>
      </c>
      <c r="Q67" s="99">
        <f>SUM(M67+O67)</f>
        <v>0</v>
      </c>
      <c r="R67" s="100">
        <f t="shared" ref="R67" si="2140">SUM(L67-J67)</f>
        <v>0</v>
      </c>
      <c r="S67" s="100">
        <f t="shared" ref="S67" si="2141">SUM(M67-K67)</f>
        <v>0</v>
      </c>
      <c r="T67" s="99"/>
      <c r="U67" s="99"/>
      <c r="V67" s="99"/>
      <c r="W67" s="99"/>
      <c r="X67" s="99">
        <f>VLOOKUP($D67,'факт '!$D$7:$AQ$94,7,0)</f>
        <v>0</v>
      </c>
      <c r="Y67" s="99">
        <f>VLOOKUP($D67,'факт '!$D$7:$AQ$94,8,0)</f>
        <v>0</v>
      </c>
      <c r="Z67" s="99">
        <f>VLOOKUP($D67,'факт '!$D$7:$AQ$94,9,0)</f>
        <v>0</v>
      </c>
      <c r="AA67" s="99">
        <f>VLOOKUP($D67,'факт '!$D$7:$AQ$94,10,0)</f>
        <v>0</v>
      </c>
      <c r="AB67" s="99">
        <f>SUM(X67+Z67)</f>
        <v>0</v>
      </c>
      <c r="AC67" s="99">
        <f>SUM(Y67+AA67)</f>
        <v>0</v>
      </c>
      <c r="AD67" s="100">
        <f t="shared" ref="AD67" si="2142">SUM(X67-V67)</f>
        <v>0</v>
      </c>
      <c r="AE67" s="100">
        <f t="shared" ref="AE67" si="2143">SUM(Y67-W67)</f>
        <v>0</v>
      </c>
      <c r="AF67" s="99"/>
      <c r="AG67" s="99"/>
      <c r="AH67" s="99"/>
      <c r="AI67" s="99"/>
      <c r="AJ67" s="99">
        <f>VLOOKUP($D67,'факт '!$D$7:$AQ$94,5,0)</f>
        <v>11</v>
      </c>
      <c r="AK67" s="99">
        <f>VLOOKUP($D67,'факт '!$D$7:$AQ$94,6,0)</f>
        <v>2659813.8600000003</v>
      </c>
      <c r="AL67" s="99"/>
      <c r="AM67" s="99"/>
      <c r="AN67" s="99">
        <f>SUM(AJ67+AL67)</f>
        <v>11</v>
      </c>
      <c r="AO67" s="99">
        <f>SUM(AK67+AM67)</f>
        <v>2659813.8600000003</v>
      </c>
      <c r="AP67" s="100">
        <f t="shared" ref="AP67" si="2144">SUM(AJ67-AH67)</f>
        <v>11</v>
      </c>
      <c r="AQ67" s="100">
        <f t="shared" ref="AQ67" si="2145">SUM(AK67-AI67)</f>
        <v>2659813.8600000003</v>
      </c>
      <c r="AR67" s="99"/>
      <c r="AS67" s="99"/>
      <c r="AT67" s="99"/>
      <c r="AU67" s="99"/>
      <c r="AV67" s="99">
        <f>VLOOKUP($D67,'факт '!$D$7:$AQ$94,11,0)</f>
        <v>0</v>
      </c>
      <c r="AW67" s="99">
        <f>VLOOKUP($D67,'факт '!$D$7:$AQ$94,12,0)</f>
        <v>0</v>
      </c>
      <c r="AX67" s="99"/>
      <c r="AY67" s="99"/>
      <c r="AZ67" s="99">
        <f>SUM(AV67+AX67)</f>
        <v>0</v>
      </c>
      <c r="BA67" s="99">
        <f>SUM(AW67+AY67)</f>
        <v>0</v>
      </c>
      <c r="BB67" s="100">
        <f t="shared" ref="BB67" si="2146">SUM(AV67-AT67)</f>
        <v>0</v>
      </c>
      <c r="BC67" s="100">
        <f t="shared" ref="BC67" si="2147">SUM(AW67-AU67)</f>
        <v>0</v>
      </c>
      <c r="BD67" s="99"/>
      <c r="BE67" s="99"/>
      <c r="BF67" s="99"/>
      <c r="BG67" s="99"/>
      <c r="BH67" s="99">
        <f>VLOOKUP($D67,'факт '!$D$7:$AQ$94,15,0)</f>
        <v>0</v>
      </c>
      <c r="BI67" s="99">
        <f>VLOOKUP($D67,'факт '!$D$7:$AQ$94,16,0)</f>
        <v>0</v>
      </c>
      <c r="BJ67" s="99">
        <f>VLOOKUP($D67,'факт '!$D$7:$AQ$94,17,0)</f>
        <v>0</v>
      </c>
      <c r="BK67" s="99">
        <f>VLOOKUP($D67,'факт '!$D$7:$AQ$94,18,0)</f>
        <v>0</v>
      </c>
      <c r="BL67" s="99">
        <f>SUM(BH67+BJ67)</f>
        <v>0</v>
      </c>
      <c r="BM67" s="99">
        <f>SUM(BI67+BK67)</f>
        <v>0</v>
      </c>
      <c r="BN67" s="100">
        <f t="shared" ref="BN67" si="2148">SUM(BH67-BF67)</f>
        <v>0</v>
      </c>
      <c r="BO67" s="100">
        <f t="shared" ref="BO67" si="2149">SUM(BI67-BG67)</f>
        <v>0</v>
      </c>
      <c r="BP67" s="99"/>
      <c r="BQ67" s="99"/>
      <c r="BR67" s="99"/>
      <c r="BS67" s="99"/>
      <c r="BT67" s="99">
        <f>VLOOKUP($D67,'факт '!$D$7:$AQ$94,19,0)</f>
        <v>0</v>
      </c>
      <c r="BU67" s="99">
        <f>VLOOKUP($D67,'факт '!$D$7:$AQ$94,20,0)</f>
        <v>0</v>
      </c>
      <c r="BV67" s="99">
        <f>VLOOKUP($D67,'факт '!$D$7:$AQ$94,21,0)</f>
        <v>0</v>
      </c>
      <c r="BW67" s="99">
        <f>VLOOKUP($D67,'факт '!$D$7:$AQ$94,22,0)</f>
        <v>0</v>
      </c>
      <c r="BX67" s="99">
        <f>SUM(BT67+BV67)</f>
        <v>0</v>
      </c>
      <c r="BY67" s="99">
        <f>SUM(BU67+BW67)</f>
        <v>0</v>
      </c>
      <c r="BZ67" s="100">
        <f t="shared" ref="BZ67" si="2150">SUM(BT67-BR67)</f>
        <v>0</v>
      </c>
      <c r="CA67" s="100">
        <f t="shared" ref="CA67" si="2151">SUM(BU67-BS67)</f>
        <v>0</v>
      </c>
      <c r="CB67" s="99"/>
      <c r="CC67" s="99"/>
      <c r="CD67" s="99"/>
      <c r="CE67" s="99"/>
      <c r="CF67" s="99">
        <f>VLOOKUP($D67,'факт '!$D$7:$AQ$94,23,0)</f>
        <v>0</v>
      </c>
      <c r="CG67" s="99">
        <f>VLOOKUP($D67,'факт '!$D$7:$AQ$94,24,0)</f>
        <v>0</v>
      </c>
      <c r="CH67" s="99">
        <f>VLOOKUP($D67,'факт '!$D$7:$AQ$94,25,0)</f>
        <v>0</v>
      </c>
      <c r="CI67" s="99">
        <f>VLOOKUP($D67,'факт '!$D$7:$AQ$94,26,0)</f>
        <v>0</v>
      </c>
      <c r="CJ67" s="99">
        <f>SUM(CF67+CH67)</f>
        <v>0</v>
      </c>
      <c r="CK67" s="99">
        <f>SUM(CG67+CI67)</f>
        <v>0</v>
      </c>
      <c r="CL67" s="100">
        <f t="shared" ref="CL67" si="2152">SUM(CF67-CD67)</f>
        <v>0</v>
      </c>
      <c r="CM67" s="100">
        <f t="shared" ref="CM67" si="2153">SUM(CG67-CE67)</f>
        <v>0</v>
      </c>
      <c r="CN67" s="99"/>
      <c r="CO67" s="99"/>
      <c r="CP67" s="99"/>
      <c r="CQ67" s="99"/>
      <c r="CR67" s="99">
        <f>VLOOKUP($D67,'факт '!$D$7:$AQ$94,27,0)</f>
        <v>0</v>
      </c>
      <c r="CS67" s="99">
        <f>VLOOKUP($D67,'факт '!$D$7:$AQ$94,28,0)</f>
        <v>0</v>
      </c>
      <c r="CT67" s="99">
        <f>VLOOKUP($D67,'факт '!$D$7:$AQ$94,29,0)</f>
        <v>0</v>
      </c>
      <c r="CU67" s="99">
        <f>VLOOKUP($D67,'факт '!$D$7:$AQ$94,30,0)</f>
        <v>0</v>
      </c>
      <c r="CV67" s="99">
        <f>SUM(CR67+CT67)</f>
        <v>0</v>
      </c>
      <c r="CW67" s="99">
        <f>SUM(CS67+CU67)</f>
        <v>0</v>
      </c>
      <c r="CX67" s="100">
        <f t="shared" ref="CX67" si="2154">SUM(CR67-CP67)</f>
        <v>0</v>
      </c>
      <c r="CY67" s="100">
        <f t="shared" ref="CY67" si="2155">SUM(CS67-CQ67)</f>
        <v>0</v>
      </c>
      <c r="CZ67" s="99"/>
      <c r="DA67" s="99"/>
      <c r="DB67" s="99"/>
      <c r="DC67" s="99"/>
      <c r="DD67" s="99">
        <f>VLOOKUP($D67,'факт '!$D$7:$AQ$94,31,0)</f>
        <v>0</v>
      </c>
      <c r="DE67" s="99">
        <f>VLOOKUP($D67,'факт '!$D$7:$AQ$94,32,0)</f>
        <v>0</v>
      </c>
      <c r="DF67" s="99"/>
      <c r="DG67" s="99"/>
      <c r="DH67" s="99">
        <f>SUM(DD67+DF67)</f>
        <v>0</v>
      </c>
      <c r="DI67" s="99">
        <f>SUM(DE67+DG67)</f>
        <v>0</v>
      </c>
      <c r="DJ67" s="100">
        <f t="shared" ref="DJ67" si="2156">SUM(DD67-DB67)</f>
        <v>0</v>
      </c>
      <c r="DK67" s="100">
        <f t="shared" ref="DK67" si="2157">SUM(DE67-DC67)</f>
        <v>0</v>
      </c>
      <c r="DL67" s="99"/>
      <c r="DM67" s="99"/>
      <c r="DN67" s="99"/>
      <c r="DO67" s="99"/>
      <c r="DP67" s="99">
        <f>VLOOKUP($D67,'факт '!$D$7:$AQ$94,13,0)</f>
        <v>0</v>
      </c>
      <c r="DQ67" s="99">
        <f>VLOOKUP($D67,'факт '!$D$7:$AQ$94,14,0)</f>
        <v>0</v>
      </c>
      <c r="DR67" s="99"/>
      <c r="DS67" s="99"/>
      <c r="DT67" s="99">
        <f>SUM(DP67+DR67)</f>
        <v>0</v>
      </c>
      <c r="DU67" s="99">
        <f>SUM(DQ67+DS67)</f>
        <v>0</v>
      </c>
      <c r="DV67" s="100">
        <f t="shared" ref="DV67" si="2158">SUM(DP67-DN67)</f>
        <v>0</v>
      </c>
      <c r="DW67" s="100">
        <f t="shared" ref="DW67" si="2159">SUM(DQ67-DO67)</f>
        <v>0</v>
      </c>
      <c r="DX67" s="99"/>
      <c r="DY67" s="99"/>
      <c r="DZ67" s="99"/>
      <c r="EA67" s="99"/>
      <c r="EB67" s="99">
        <f>VLOOKUP($D67,'факт '!$D$7:$AQ$94,33,0)</f>
        <v>0</v>
      </c>
      <c r="EC67" s="99">
        <f>VLOOKUP($D67,'факт '!$D$7:$AQ$94,34,0)</f>
        <v>0</v>
      </c>
      <c r="ED67" s="99">
        <f>VLOOKUP($D67,'факт '!$D$7:$AQ$94,35,0)</f>
        <v>0</v>
      </c>
      <c r="EE67" s="99">
        <f>VLOOKUP($D67,'факт '!$D$7:$AQ$94,36,0)</f>
        <v>0</v>
      </c>
      <c r="EF67" s="99">
        <f>SUM(EB67+ED67)</f>
        <v>0</v>
      </c>
      <c r="EG67" s="99">
        <f>SUM(EC67+EE67)</f>
        <v>0</v>
      </c>
      <c r="EH67" s="100">
        <f t="shared" ref="EH67" si="2160">SUM(EB67-DZ67)</f>
        <v>0</v>
      </c>
      <c r="EI67" s="100">
        <f t="shared" ref="EI67" si="2161">SUM(EC67-EA67)</f>
        <v>0</v>
      </c>
      <c r="EJ67" s="99"/>
      <c r="EK67" s="99"/>
      <c r="EL67" s="99"/>
      <c r="EM67" s="99"/>
      <c r="EN67" s="99">
        <f>VLOOKUP($D67,'факт '!$D$7:$AQ$94,37,0)</f>
        <v>0</v>
      </c>
      <c r="EO67" s="99">
        <f>VLOOKUP($D67,'факт '!$D$7:$AQ$94,38,0)</f>
        <v>0</v>
      </c>
      <c r="EP67" s="99">
        <f>VLOOKUP($D67,'факт '!$D$7:$AQ$94,39,0)</f>
        <v>0</v>
      </c>
      <c r="EQ67" s="99">
        <f>VLOOKUP($D67,'факт '!$D$7:$AQ$94,40,0)</f>
        <v>0</v>
      </c>
      <c r="ER67" s="99">
        <f>SUM(EN67+EP67)</f>
        <v>0</v>
      </c>
      <c r="ES67" s="99">
        <f>SUM(EO67+EQ67)</f>
        <v>0</v>
      </c>
      <c r="ET67" s="100">
        <f t="shared" ref="ET67" si="2162">SUM(EN67-EL67)</f>
        <v>0</v>
      </c>
      <c r="EU67" s="100">
        <f t="shared" ref="EU67" si="2163">SUM(EO67-EM67)</f>
        <v>0</v>
      </c>
      <c r="EV67" s="99"/>
      <c r="EW67" s="99"/>
      <c r="EX67" s="99"/>
      <c r="EY67" s="99"/>
      <c r="EZ67" s="99"/>
      <c r="FA67" s="99"/>
      <c r="FB67" s="99"/>
      <c r="FC67" s="99"/>
      <c r="FD67" s="99">
        <f t="shared" si="2119"/>
        <v>0</v>
      </c>
      <c r="FE67" s="99">
        <f t="shared" si="2120"/>
        <v>0</v>
      </c>
      <c r="FF67" s="100">
        <f t="shared" si="2039"/>
        <v>0</v>
      </c>
      <c r="FG67" s="100">
        <f t="shared" si="2040"/>
        <v>0</v>
      </c>
      <c r="FH67" s="99"/>
      <c r="FI67" s="99"/>
      <c r="FJ67" s="99"/>
      <c r="FK67" s="99"/>
      <c r="FL67" s="99"/>
      <c r="FM67" s="99"/>
      <c r="FN67" s="99"/>
      <c r="FO67" s="99"/>
      <c r="FP67" s="99">
        <f t="shared" si="2124"/>
        <v>0</v>
      </c>
      <c r="FQ67" s="99">
        <f t="shared" si="2125"/>
        <v>0</v>
      </c>
      <c r="FR67" s="100">
        <f t="shared" si="2046"/>
        <v>0</v>
      </c>
      <c r="FS67" s="100">
        <f t="shared" si="2047"/>
        <v>0</v>
      </c>
      <c r="FT67" s="99"/>
      <c r="FU67" s="99"/>
      <c r="FV67" s="99"/>
      <c r="FW67" s="99"/>
      <c r="FX67" s="99"/>
      <c r="FY67" s="99"/>
      <c r="FZ67" s="99"/>
      <c r="GA67" s="99"/>
      <c r="GB67" s="99">
        <f t="shared" si="2129"/>
        <v>0</v>
      </c>
      <c r="GC67" s="99">
        <f t="shared" si="2130"/>
        <v>0</v>
      </c>
      <c r="GD67" s="100">
        <f t="shared" si="2053"/>
        <v>0</v>
      </c>
      <c r="GE67" s="100">
        <f t="shared" si="2054"/>
        <v>0</v>
      </c>
      <c r="GF67" s="99">
        <f t="shared" ref="GF67:GF68" si="2164">SUM(H67,T67,AF67,AR67,BD67,BP67,CB67,CN67,CZ67,DL67,DX67,EJ67,EV67)</f>
        <v>0</v>
      </c>
      <c r="GG67" s="99">
        <f t="shared" ref="GG67:GG68" si="2165">SUM(I67,U67,AG67,AS67,BE67,BQ67,CC67,CO67,DA67,DM67,DY67,EK67,EW67)</f>
        <v>0</v>
      </c>
      <c r="GH67" s="99">
        <f t="shared" ref="GH67:GH68" si="2166">SUM(J67,V67,AH67,AT67,BF67,BR67,CD67,CP67,DB67,DN67,DZ67,EL67,EX67)</f>
        <v>0</v>
      </c>
      <c r="GI67" s="99">
        <f t="shared" ref="GI67:GI68" si="2167">SUM(K67,W67,AI67,AU67,BG67,BS67,CE67,CQ67,DC67,DO67,EA67,EM67,EY67)</f>
        <v>0</v>
      </c>
      <c r="GJ67" s="99">
        <f t="shared" ref="GJ67" si="2168">SUM(L67,X67,AJ67,AV67,BH67,BT67,CF67,CR67,DD67,DP67,EB67,EN67,EZ67)</f>
        <v>11</v>
      </c>
      <c r="GK67" s="99">
        <f t="shared" ref="GK67" si="2169">SUM(M67,Y67,AK67,AW67,BI67,BU67,CG67,CS67,DE67,DQ67,EC67,EO67,FA67)</f>
        <v>2659813.8600000003</v>
      </c>
      <c r="GL67" s="99">
        <f t="shared" ref="GL67" si="2170">SUM(N67,Z67,AL67,AX67,BJ67,BV67,CH67,CT67,DF67,DR67,ED67,EP67,FB67)</f>
        <v>0</v>
      </c>
      <c r="GM67" s="99">
        <f t="shared" ref="GM67" si="2171">SUM(O67,AA67,AM67,AY67,BK67,BW67,CI67,CU67,DG67,DS67,EE67,EQ67,FC67)</f>
        <v>0</v>
      </c>
      <c r="GN67" s="99">
        <f t="shared" ref="GN67" si="2172">SUM(P67,AB67,AN67,AZ67,BL67,BX67,CJ67,CV67,DH67,DT67,EF67,ER67,FD67)</f>
        <v>11</v>
      </c>
      <c r="GO67" s="99">
        <f t="shared" ref="GO67" si="2173">SUM(Q67,AC67,AO67,BA67,BM67,BY67,CK67,CW67,DI67,DU67,EG67,ES67,FE67)</f>
        <v>2659813.8600000003</v>
      </c>
      <c r="GP67" s="99"/>
      <c r="GQ67" s="99"/>
      <c r="GR67" s="143"/>
      <c r="GS67" s="78"/>
      <c r="GT67" s="166">
        <v>241801.25769999999</v>
      </c>
      <c r="GU67" s="166">
        <f t="shared" si="183"/>
        <v>241801.26000000004</v>
      </c>
      <c r="GV67" s="90">
        <f t="shared" si="2139"/>
        <v>-2.3000000510364771E-3</v>
      </c>
    </row>
    <row r="68" spans="1:204" x14ac:dyDescent="0.2">
      <c r="A68" s="23">
        <v>1</v>
      </c>
      <c r="B68" s="78"/>
      <c r="C68" s="79"/>
      <c r="D68" s="86"/>
      <c r="E68" s="83"/>
      <c r="F68" s="86"/>
      <c r="G68" s="98"/>
      <c r="H68" s="99"/>
      <c r="I68" s="99"/>
      <c r="J68" s="99"/>
      <c r="K68" s="99"/>
      <c r="L68" s="99"/>
      <c r="M68" s="99"/>
      <c r="N68" s="99"/>
      <c r="O68" s="99"/>
      <c r="P68" s="99">
        <f t="shared" si="2059"/>
        <v>0</v>
      </c>
      <c r="Q68" s="99">
        <f t="shared" si="2060"/>
        <v>0</v>
      </c>
      <c r="R68" s="100">
        <f t="shared" si="180"/>
        <v>0</v>
      </c>
      <c r="S68" s="100">
        <f t="shared" si="181"/>
        <v>0</v>
      </c>
      <c r="T68" s="99"/>
      <c r="U68" s="99"/>
      <c r="V68" s="99"/>
      <c r="W68" s="99"/>
      <c r="X68" s="99"/>
      <c r="Y68" s="99"/>
      <c r="Z68" s="99"/>
      <c r="AA68" s="99"/>
      <c r="AB68" s="99">
        <f t="shared" si="2064"/>
        <v>0</v>
      </c>
      <c r="AC68" s="99">
        <f t="shared" si="2065"/>
        <v>0</v>
      </c>
      <c r="AD68" s="100">
        <f t="shared" si="1960"/>
        <v>0</v>
      </c>
      <c r="AE68" s="100">
        <f t="shared" si="1961"/>
        <v>0</v>
      </c>
      <c r="AF68" s="99"/>
      <c r="AG68" s="99"/>
      <c r="AH68" s="99"/>
      <c r="AI68" s="99"/>
      <c r="AJ68" s="99"/>
      <c r="AK68" s="99"/>
      <c r="AL68" s="99"/>
      <c r="AM68" s="99"/>
      <c r="AN68" s="99">
        <f t="shared" si="2069"/>
        <v>0</v>
      </c>
      <c r="AO68" s="99">
        <f t="shared" si="2070"/>
        <v>0</v>
      </c>
      <c r="AP68" s="100">
        <f t="shared" si="1967"/>
        <v>0</v>
      </c>
      <c r="AQ68" s="100">
        <f t="shared" si="1968"/>
        <v>0</v>
      </c>
      <c r="AR68" s="99"/>
      <c r="AS68" s="99"/>
      <c r="AT68" s="99"/>
      <c r="AU68" s="99"/>
      <c r="AV68" s="99"/>
      <c r="AW68" s="99"/>
      <c r="AX68" s="99"/>
      <c r="AY68" s="99"/>
      <c r="AZ68" s="99">
        <f t="shared" si="2074"/>
        <v>0</v>
      </c>
      <c r="BA68" s="99">
        <f t="shared" si="2075"/>
        <v>0</v>
      </c>
      <c r="BB68" s="100">
        <f t="shared" si="1974"/>
        <v>0</v>
      </c>
      <c r="BC68" s="100">
        <f t="shared" si="1975"/>
        <v>0</v>
      </c>
      <c r="BD68" s="99"/>
      <c r="BE68" s="99"/>
      <c r="BF68" s="99"/>
      <c r="BG68" s="99"/>
      <c r="BH68" s="99"/>
      <c r="BI68" s="99"/>
      <c r="BJ68" s="99"/>
      <c r="BK68" s="99"/>
      <c r="BL68" s="99">
        <f t="shared" si="2079"/>
        <v>0</v>
      </c>
      <c r="BM68" s="99">
        <f t="shared" si="2080"/>
        <v>0</v>
      </c>
      <c r="BN68" s="100">
        <f t="shared" si="1981"/>
        <v>0</v>
      </c>
      <c r="BO68" s="100">
        <f t="shared" si="1982"/>
        <v>0</v>
      </c>
      <c r="BP68" s="99"/>
      <c r="BQ68" s="99"/>
      <c r="BR68" s="99"/>
      <c r="BS68" s="99"/>
      <c r="BT68" s="99"/>
      <c r="BU68" s="99"/>
      <c r="BV68" s="99"/>
      <c r="BW68" s="99"/>
      <c r="BX68" s="99">
        <f t="shared" si="2084"/>
        <v>0</v>
      </c>
      <c r="BY68" s="99">
        <f t="shared" si="2085"/>
        <v>0</v>
      </c>
      <c r="BZ68" s="100">
        <f t="shared" si="1988"/>
        <v>0</v>
      </c>
      <c r="CA68" s="100">
        <f t="shared" si="1989"/>
        <v>0</v>
      </c>
      <c r="CB68" s="99"/>
      <c r="CC68" s="99"/>
      <c r="CD68" s="99"/>
      <c r="CE68" s="99"/>
      <c r="CF68" s="99"/>
      <c r="CG68" s="99"/>
      <c r="CH68" s="99"/>
      <c r="CI68" s="99"/>
      <c r="CJ68" s="99">
        <f t="shared" si="2089"/>
        <v>0</v>
      </c>
      <c r="CK68" s="99">
        <f t="shared" si="2090"/>
        <v>0</v>
      </c>
      <c r="CL68" s="100">
        <f t="shared" si="1996"/>
        <v>0</v>
      </c>
      <c r="CM68" s="100">
        <f t="shared" si="1997"/>
        <v>0</v>
      </c>
      <c r="CN68" s="99"/>
      <c r="CO68" s="99"/>
      <c r="CP68" s="99"/>
      <c r="CQ68" s="99"/>
      <c r="CR68" s="99"/>
      <c r="CS68" s="99"/>
      <c r="CT68" s="99"/>
      <c r="CU68" s="99"/>
      <c r="CV68" s="99">
        <f t="shared" si="2094"/>
        <v>0</v>
      </c>
      <c r="CW68" s="99">
        <f t="shared" si="2095"/>
        <v>0</v>
      </c>
      <c r="CX68" s="100">
        <f t="shared" si="2003"/>
        <v>0</v>
      </c>
      <c r="CY68" s="100">
        <f t="shared" si="2004"/>
        <v>0</v>
      </c>
      <c r="CZ68" s="99"/>
      <c r="DA68" s="99"/>
      <c r="DB68" s="99"/>
      <c r="DC68" s="99"/>
      <c r="DD68" s="99"/>
      <c r="DE68" s="99"/>
      <c r="DF68" s="99"/>
      <c r="DG68" s="99"/>
      <c r="DH68" s="99">
        <f t="shared" si="2099"/>
        <v>0</v>
      </c>
      <c r="DI68" s="99">
        <f t="shared" si="2100"/>
        <v>0</v>
      </c>
      <c r="DJ68" s="100">
        <f t="shared" si="2010"/>
        <v>0</v>
      </c>
      <c r="DK68" s="100">
        <f t="shared" si="2011"/>
        <v>0</v>
      </c>
      <c r="DL68" s="99"/>
      <c r="DM68" s="99"/>
      <c r="DN68" s="99"/>
      <c r="DO68" s="99"/>
      <c r="DP68" s="99"/>
      <c r="DQ68" s="99"/>
      <c r="DR68" s="99"/>
      <c r="DS68" s="99"/>
      <c r="DT68" s="99">
        <f t="shared" si="2104"/>
        <v>0</v>
      </c>
      <c r="DU68" s="99">
        <f t="shared" si="2105"/>
        <v>0</v>
      </c>
      <c r="DV68" s="100">
        <f t="shared" si="2017"/>
        <v>0</v>
      </c>
      <c r="DW68" s="100">
        <f t="shared" si="2018"/>
        <v>0</v>
      </c>
      <c r="DX68" s="99"/>
      <c r="DY68" s="99"/>
      <c r="DZ68" s="99"/>
      <c r="EA68" s="99"/>
      <c r="EB68" s="99"/>
      <c r="EC68" s="99"/>
      <c r="ED68" s="99"/>
      <c r="EE68" s="99"/>
      <c r="EF68" s="99">
        <f t="shared" si="2109"/>
        <v>0</v>
      </c>
      <c r="EG68" s="99">
        <f t="shared" si="2110"/>
        <v>0</v>
      </c>
      <c r="EH68" s="100">
        <f t="shared" si="2024"/>
        <v>0</v>
      </c>
      <c r="EI68" s="100">
        <f t="shared" si="2025"/>
        <v>0</v>
      </c>
      <c r="EJ68" s="99"/>
      <c r="EK68" s="99"/>
      <c r="EL68" s="99"/>
      <c r="EM68" s="99"/>
      <c r="EN68" s="99"/>
      <c r="EO68" s="99"/>
      <c r="EP68" s="99"/>
      <c r="EQ68" s="99"/>
      <c r="ER68" s="99">
        <f t="shared" si="2114"/>
        <v>0</v>
      </c>
      <c r="ES68" s="99">
        <f t="shared" si="2115"/>
        <v>0</v>
      </c>
      <c r="ET68" s="100">
        <f t="shared" si="2032"/>
        <v>0</v>
      </c>
      <c r="EU68" s="100">
        <f t="shared" si="2033"/>
        <v>0</v>
      </c>
      <c r="EV68" s="99"/>
      <c r="EW68" s="99"/>
      <c r="EX68" s="99"/>
      <c r="EY68" s="99"/>
      <c r="EZ68" s="99"/>
      <c r="FA68" s="99"/>
      <c r="FB68" s="99"/>
      <c r="FC68" s="99"/>
      <c r="FD68" s="99">
        <f t="shared" si="2119"/>
        <v>0</v>
      </c>
      <c r="FE68" s="99">
        <f t="shared" si="2120"/>
        <v>0</v>
      </c>
      <c r="FF68" s="100">
        <f t="shared" si="2039"/>
        <v>0</v>
      </c>
      <c r="FG68" s="100">
        <f t="shared" si="2040"/>
        <v>0</v>
      </c>
      <c r="FH68" s="99"/>
      <c r="FI68" s="99"/>
      <c r="FJ68" s="99"/>
      <c r="FK68" s="99"/>
      <c r="FL68" s="99"/>
      <c r="FM68" s="99"/>
      <c r="FN68" s="99"/>
      <c r="FO68" s="99"/>
      <c r="FP68" s="99">
        <f t="shared" si="2124"/>
        <v>0</v>
      </c>
      <c r="FQ68" s="99">
        <f t="shared" si="2125"/>
        <v>0</v>
      </c>
      <c r="FR68" s="100">
        <f t="shared" si="2046"/>
        <v>0</v>
      </c>
      <c r="FS68" s="100">
        <f t="shared" si="2047"/>
        <v>0</v>
      </c>
      <c r="FT68" s="99"/>
      <c r="FU68" s="99"/>
      <c r="FV68" s="99"/>
      <c r="FW68" s="99"/>
      <c r="FX68" s="99"/>
      <c r="FY68" s="99"/>
      <c r="FZ68" s="99"/>
      <c r="GA68" s="99"/>
      <c r="GB68" s="99">
        <f t="shared" si="2129"/>
        <v>0</v>
      </c>
      <c r="GC68" s="99">
        <f t="shared" si="2130"/>
        <v>0</v>
      </c>
      <c r="GD68" s="100">
        <f t="shared" si="2053"/>
        <v>0</v>
      </c>
      <c r="GE68" s="100">
        <f t="shared" si="2054"/>
        <v>0</v>
      </c>
      <c r="GF68" s="99">
        <f t="shared" si="2164"/>
        <v>0</v>
      </c>
      <c r="GG68" s="99">
        <f t="shared" si="2165"/>
        <v>0</v>
      </c>
      <c r="GH68" s="99">
        <f t="shared" si="2166"/>
        <v>0</v>
      </c>
      <c r="GI68" s="99">
        <f t="shared" si="2167"/>
        <v>0</v>
      </c>
      <c r="GJ68" s="99">
        <f t="shared" ref="GJ68" si="2174">SUM(L68,X68,AJ68,AV68,BH68,BT68,CF68,CR68,DD68,DP68,EB68,EN68,EZ68)</f>
        <v>0</v>
      </c>
      <c r="GK68" s="99">
        <f t="shared" ref="GK68" si="2175">SUM(M68,Y68,AK68,AW68,BI68,BU68,CG68,CS68,DE68,DQ68,EC68,EO68,FA68)</f>
        <v>0</v>
      </c>
      <c r="GL68" s="99">
        <f t="shared" ref="GL68" si="2176">SUM(N68,Z68,AL68,AX68,BJ68,BV68,CH68,CT68,DF68,DR68,ED68,EP68,FB68)</f>
        <v>0</v>
      </c>
      <c r="GM68" s="99">
        <f t="shared" ref="GM68" si="2177">SUM(O68,AA68,AM68,AY68,BK68,BW68,CI68,CU68,DG68,DS68,EE68,EQ68,FC68)</f>
        <v>0</v>
      </c>
      <c r="GN68" s="99">
        <f t="shared" ref="GN68" si="2178">SUM(P68,AB68,AN68,AZ68,BL68,BX68,CJ68,CV68,DH68,DT68,EF68,ER68,FD68)</f>
        <v>0</v>
      </c>
      <c r="GO68" s="99">
        <f t="shared" ref="GO68" si="2179">SUM(Q68,AC68,AO68,BA68,BM68,BY68,CK68,CW68,DI68,DU68,EG68,ES68,FE68)</f>
        <v>0</v>
      </c>
      <c r="GP68" s="99"/>
      <c r="GQ68" s="99"/>
      <c r="GR68" s="143"/>
      <c r="GS68" s="78"/>
      <c r="GT68" s="166"/>
      <c r="GU68" s="166"/>
    </row>
    <row r="69" spans="1:204" x14ac:dyDescent="0.2">
      <c r="A69" s="23">
        <v>1</v>
      </c>
      <c r="B69" s="102"/>
      <c r="C69" s="103"/>
      <c r="D69" s="104"/>
      <c r="E69" s="124" t="s">
        <v>40</v>
      </c>
      <c r="F69" s="126">
        <v>15</v>
      </c>
      <c r="G69" s="127">
        <v>354299.22930000001</v>
      </c>
      <c r="H69" s="107">
        <f>VLOOKUP($E69,'ВМП план'!$B$8:$AN$43,8,0)</f>
        <v>0</v>
      </c>
      <c r="I69" s="107">
        <f>VLOOKUP($E69,'ВМП план'!$B$8:$AN$43,9,0)</f>
        <v>0</v>
      </c>
      <c r="J69" s="107">
        <f t="shared" si="279"/>
        <v>0</v>
      </c>
      <c r="K69" s="107">
        <f t="shared" si="280"/>
        <v>0</v>
      </c>
      <c r="L69" s="107">
        <f>SUM(L70:L71)</f>
        <v>0</v>
      </c>
      <c r="M69" s="107">
        <f t="shared" ref="M69:Q69" si="2180">SUM(M70:M71)</f>
        <v>0</v>
      </c>
      <c r="N69" s="107">
        <f t="shared" si="2180"/>
        <v>0</v>
      </c>
      <c r="O69" s="107">
        <f t="shared" si="2180"/>
        <v>0</v>
      </c>
      <c r="P69" s="107">
        <f t="shared" si="2180"/>
        <v>0</v>
      </c>
      <c r="Q69" s="107">
        <f t="shared" si="2180"/>
        <v>0</v>
      </c>
      <c r="R69" s="123">
        <f t="shared" si="180"/>
        <v>0</v>
      </c>
      <c r="S69" s="123">
        <f t="shared" si="181"/>
        <v>0</v>
      </c>
      <c r="T69" s="107">
        <f>VLOOKUP($E69,'ВМП план'!$B$8:$AN$43,10,0)</f>
        <v>0</v>
      </c>
      <c r="U69" s="107">
        <f>VLOOKUP($E69,'ВМП план'!$B$8:$AN$43,11,0)</f>
        <v>0</v>
      </c>
      <c r="V69" s="107">
        <f t="shared" si="282"/>
        <v>0</v>
      </c>
      <c r="W69" s="107">
        <f t="shared" si="283"/>
        <v>0</v>
      </c>
      <c r="X69" s="107">
        <f>SUM(X70:X71)</f>
        <v>0</v>
      </c>
      <c r="Y69" s="107">
        <f t="shared" ref="Y69" si="2181">SUM(Y70:Y71)</f>
        <v>0</v>
      </c>
      <c r="Z69" s="107">
        <f t="shared" ref="Z69" si="2182">SUM(Z70:Z71)</f>
        <v>0</v>
      </c>
      <c r="AA69" s="107">
        <f t="shared" ref="AA69" si="2183">SUM(AA70:AA71)</f>
        <v>0</v>
      </c>
      <c r="AB69" s="107">
        <f t="shared" ref="AB69" si="2184">SUM(AB70:AB71)</f>
        <v>0</v>
      </c>
      <c r="AC69" s="107">
        <f t="shared" ref="AC69" si="2185">SUM(AC70:AC71)</f>
        <v>0</v>
      </c>
      <c r="AD69" s="123">
        <f t="shared" si="1960"/>
        <v>0</v>
      </c>
      <c r="AE69" s="123">
        <f t="shared" si="1961"/>
        <v>0</v>
      </c>
      <c r="AF69" s="107">
        <f>VLOOKUP($E69,'ВМП план'!$B$8:$AL$43,12,0)</f>
        <v>0</v>
      </c>
      <c r="AG69" s="107">
        <f>VLOOKUP($E69,'ВМП план'!$B$8:$AL$43,13,0)</f>
        <v>0</v>
      </c>
      <c r="AH69" s="107">
        <f t="shared" si="289"/>
        <v>0</v>
      </c>
      <c r="AI69" s="107">
        <f t="shared" si="290"/>
        <v>0</v>
      </c>
      <c r="AJ69" s="107">
        <f>SUM(AJ70:AJ71)</f>
        <v>0</v>
      </c>
      <c r="AK69" s="107">
        <f t="shared" ref="AK69" si="2186">SUM(AK70:AK71)</f>
        <v>0</v>
      </c>
      <c r="AL69" s="107">
        <f t="shared" ref="AL69" si="2187">SUM(AL70:AL71)</f>
        <v>0</v>
      </c>
      <c r="AM69" s="107">
        <f t="shared" ref="AM69" si="2188">SUM(AM70:AM71)</f>
        <v>0</v>
      </c>
      <c r="AN69" s="107">
        <f t="shared" ref="AN69" si="2189">SUM(AN70:AN71)</f>
        <v>0</v>
      </c>
      <c r="AO69" s="107">
        <f t="shared" ref="AO69" si="2190">SUM(AO70:AO71)</f>
        <v>0</v>
      </c>
      <c r="AP69" s="123">
        <f t="shared" si="1967"/>
        <v>0</v>
      </c>
      <c r="AQ69" s="123">
        <f t="shared" si="1968"/>
        <v>0</v>
      </c>
      <c r="AR69" s="107"/>
      <c r="AS69" s="107"/>
      <c r="AT69" s="107">
        <f t="shared" si="296"/>
        <v>0</v>
      </c>
      <c r="AU69" s="107">
        <f t="shared" si="297"/>
        <v>0</v>
      </c>
      <c r="AV69" s="107">
        <f>SUM(AV70:AV71)</f>
        <v>0</v>
      </c>
      <c r="AW69" s="107">
        <f t="shared" ref="AW69" si="2191">SUM(AW70:AW71)</f>
        <v>0</v>
      </c>
      <c r="AX69" s="107">
        <f t="shared" ref="AX69" si="2192">SUM(AX70:AX71)</f>
        <v>0</v>
      </c>
      <c r="AY69" s="107">
        <f t="shared" ref="AY69" si="2193">SUM(AY70:AY71)</f>
        <v>0</v>
      </c>
      <c r="AZ69" s="107">
        <f t="shared" ref="AZ69" si="2194">SUM(AZ70:AZ71)</f>
        <v>0</v>
      </c>
      <c r="BA69" s="107">
        <f t="shared" ref="BA69" si="2195">SUM(BA70:BA71)</f>
        <v>0</v>
      </c>
      <c r="BB69" s="123">
        <f t="shared" si="1974"/>
        <v>0</v>
      </c>
      <c r="BC69" s="123">
        <f t="shared" si="1975"/>
        <v>0</v>
      </c>
      <c r="BD69" s="107"/>
      <c r="BE69" s="107">
        <v>0</v>
      </c>
      <c r="BF69" s="107">
        <f t="shared" si="303"/>
        <v>0</v>
      </c>
      <c r="BG69" s="107">
        <f t="shared" si="304"/>
        <v>0</v>
      </c>
      <c r="BH69" s="107">
        <f>SUM(BH70:BH71)</f>
        <v>0</v>
      </c>
      <c r="BI69" s="107">
        <f t="shared" ref="BI69" si="2196">SUM(BI70:BI71)</f>
        <v>0</v>
      </c>
      <c r="BJ69" s="107">
        <f t="shared" ref="BJ69" si="2197">SUM(BJ70:BJ71)</f>
        <v>0</v>
      </c>
      <c r="BK69" s="107">
        <f t="shared" ref="BK69" si="2198">SUM(BK70:BK71)</f>
        <v>0</v>
      </c>
      <c r="BL69" s="107">
        <f t="shared" ref="BL69" si="2199">SUM(BL70:BL71)</f>
        <v>0</v>
      </c>
      <c r="BM69" s="107">
        <f t="shared" ref="BM69" si="2200">SUM(BM70:BM71)</f>
        <v>0</v>
      </c>
      <c r="BN69" s="123">
        <f t="shared" si="1981"/>
        <v>0</v>
      </c>
      <c r="BO69" s="123">
        <f t="shared" si="1982"/>
        <v>0</v>
      </c>
      <c r="BP69" s="107"/>
      <c r="BQ69" s="107"/>
      <c r="BR69" s="107">
        <f t="shared" si="310"/>
        <v>0</v>
      </c>
      <c r="BS69" s="107">
        <f t="shared" si="311"/>
        <v>0</v>
      </c>
      <c r="BT69" s="107">
        <f>SUM(BT70:BT71)</f>
        <v>0</v>
      </c>
      <c r="BU69" s="107">
        <f t="shared" ref="BU69" si="2201">SUM(BU70:BU71)</f>
        <v>0</v>
      </c>
      <c r="BV69" s="107">
        <f t="shared" ref="BV69" si="2202">SUM(BV70:BV71)</f>
        <v>0</v>
      </c>
      <c r="BW69" s="107">
        <f t="shared" ref="BW69" si="2203">SUM(BW70:BW71)</f>
        <v>0</v>
      </c>
      <c r="BX69" s="107">
        <f t="shared" ref="BX69" si="2204">SUM(BX70:BX71)</f>
        <v>0</v>
      </c>
      <c r="BY69" s="107">
        <f t="shared" ref="BY69" si="2205">SUM(BY70:BY71)</f>
        <v>0</v>
      </c>
      <c r="BZ69" s="123">
        <f t="shared" si="1988"/>
        <v>0</v>
      </c>
      <c r="CA69" s="123">
        <f t="shared" si="1989"/>
        <v>0</v>
      </c>
      <c r="CB69" s="107"/>
      <c r="CC69" s="107"/>
      <c r="CD69" s="107">
        <f t="shared" si="317"/>
        <v>0</v>
      </c>
      <c r="CE69" s="107">
        <f t="shared" si="318"/>
        <v>0</v>
      </c>
      <c r="CF69" s="107">
        <f>SUM(CF70:CF71)</f>
        <v>0</v>
      </c>
      <c r="CG69" s="107">
        <f t="shared" ref="CG69" si="2206">SUM(CG70:CG71)</f>
        <v>0</v>
      </c>
      <c r="CH69" s="107">
        <f t="shared" ref="CH69" si="2207">SUM(CH70:CH71)</f>
        <v>0</v>
      </c>
      <c r="CI69" s="107">
        <f t="shared" ref="CI69" si="2208">SUM(CI70:CI71)</f>
        <v>0</v>
      </c>
      <c r="CJ69" s="107">
        <f t="shared" ref="CJ69" si="2209">SUM(CJ70:CJ71)</f>
        <v>0</v>
      </c>
      <c r="CK69" s="107">
        <f t="shared" ref="CK69" si="2210">SUM(CK70:CK71)</f>
        <v>0</v>
      </c>
      <c r="CL69" s="123">
        <f t="shared" si="1996"/>
        <v>0</v>
      </c>
      <c r="CM69" s="123">
        <f t="shared" si="1997"/>
        <v>0</v>
      </c>
      <c r="CN69" s="107"/>
      <c r="CO69" s="107"/>
      <c r="CP69" s="107">
        <f t="shared" si="324"/>
        <v>0</v>
      </c>
      <c r="CQ69" s="107">
        <f t="shared" si="325"/>
        <v>0</v>
      </c>
      <c r="CR69" s="107">
        <f>SUM(CR70:CR71)</f>
        <v>0</v>
      </c>
      <c r="CS69" s="107">
        <f t="shared" ref="CS69" si="2211">SUM(CS70:CS71)</f>
        <v>0</v>
      </c>
      <c r="CT69" s="107">
        <f t="shared" ref="CT69" si="2212">SUM(CT70:CT71)</f>
        <v>0</v>
      </c>
      <c r="CU69" s="107">
        <f t="shared" ref="CU69" si="2213">SUM(CU70:CU71)</f>
        <v>0</v>
      </c>
      <c r="CV69" s="107">
        <f t="shared" ref="CV69" si="2214">SUM(CV70:CV71)</f>
        <v>0</v>
      </c>
      <c r="CW69" s="107">
        <f t="shared" ref="CW69" si="2215">SUM(CW70:CW71)</f>
        <v>0</v>
      </c>
      <c r="CX69" s="123">
        <f t="shared" si="2003"/>
        <v>0</v>
      </c>
      <c r="CY69" s="123">
        <f t="shared" si="2004"/>
        <v>0</v>
      </c>
      <c r="CZ69" s="107"/>
      <c r="DA69" s="107"/>
      <c r="DB69" s="107">
        <f t="shared" si="331"/>
        <v>0</v>
      </c>
      <c r="DC69" s="107">
        <f t="shared" si="332"/>
        <v>0</v>
      </c>
      <c r="DD69" s="107">
        <f>SUM(DD70:DD71)</f>
        <v>0</v>
      </c>
      <c r="DE69" s="107">
        <f t="shared" ref="DE69" si="2216">SUM(DE70:DE71)</f>
        <v>0</v>
      </c>
      <c r="DF69" s="107">
        <f t="shared" ref="DF69" si="2217">SUM(DF70:DF71)</f>
        <v>0</v>
      </c>
      <c r="DG69" s="107">
        <f t="shared" ref="DG69" si="2218">SUM(DG70:DG71)</f>
        <v>0</v>
      </c>
      <c r="DH69" s="107">
        <f t="shared" ref="DH69" si="2219">SUM(DH70:DH71)</f>
        <v>0</v>
      </c>
      <c r="DI69" s="107">
        <f t="shared" ref="DI69" si="2220">SUM(DI70:DI71)</f>
        <v>0</v>
      </c>
      <c r="DJ69" s="123">
        <f t="shared" si="2010"/>
        <v>0</v>
      </c>
      <c r="DK69" s="123">
        <f t="shared" si="2011"/>
        <v>0</v>
      </c>
      <c r="DL69" s="107"/>
      <c r="DM69" s="107"/>
      <c r="DN69" s="107">
        <f t="shared" si="338"/>
        <v>0</v>
      </c>
      <c r="DO69" s="107">
        <f t="shared" si="339"/>
        <v>0</v>
      </c>
      <c r="DP69" s="107">
        <f>SUM(DP70:DP71)</f>
        <v>0</v>
      </c>
      <c r="DQ69" s="107">
        <f t="shared" ref="DQ69" si="2221">SUM(DQ70:DQ71)</f>
        <v>0</v>
      </c>
      <c r="DR69" s="107">
        <f t="shared" ref="DR69" si="2222">SUM(DR70:DR71)</f>
        <v>0</v>
      </c>
      <c r="DS69" s="107">
        <f t="shared" ref="DS69" si="2223">SUM(DS70:DS71)</f>
        <v>0</v>
      </c>
      <c r="DT69" s="107">
        <f t="shared" ref="DT69" si="2224">SUM(DT70:DT71)</f>
        <v>0</v>
      </c>
      <c r="DU69" s="107">
        <f t="shared" ref="DU69" si="2225">SUM(DU70:DU71)</f>
        <v>0</v>
      </c>
      <c r="DV69" s="123">
        <f t="shared" si="2017"/>
        <v>0</v>
      </c>
      <c r="DW69" s="123">
        <f t="shared" si="2018"/>
        <v>0</v>
      </c>
      <c r="DX69" s="107"/>
      <c r="DY69" s="107">
        <v>0</v>
      </c>
      <c r="DZ69" s="107">
        <f t="shared" si="345"/>
        <v>0</v>
      </c>
      <c r="EA69" s="107">
        <f t="shared" si="346"/>
        <v>0</v>
      </c>
      <c r="EB69" s="107">
        <f>SUM(EB70:EB71)</f>
        <v>0</v>
      </c>
      <c r="EC69" s="107">
        <f t="shared" ref="EC69" si="2226">SUM(EC70:EC71)</f>
        <v>0</v>
      </c>
      <c r="ED69" s="107">
        <f t="shared" ref="ED69" si="2227">SUM(ED70:ED71)</f>
        <v>0</v>
      </c>
      <c r="EE69" s="107">
        <f t="shared" ref="EE69" si="2228">SUM(EE70:EE71)</f>
        <v>0</v>
      </c>
      <c r="EF69" s="107">
        <f t="shared" ref="EF69" si="2229">SUM(EF70:EF71)</f>
        <v>0</v>
      </c>
      <c r="EG69" s="107">
        <f t="shared" ref="EG69" si="2230">SUM(EG70:EG71)</f>
        <v>0</v>
      </c>
      <c r="EH69" s="123">
        <f t="shared" si="2024"/>
        <v>0</v>
      </c>
      <c r="EI69" s="123">
        <f t="shared" si="2025"/>
        <v>0</v>
      </c>
      <c r="EJ69" s="107"/>
      <c r="EK69" s="107">
        <v>0</v>
      </c>
      <c r="EL69" s="107">
        <f t="shared" si="352"/>
        <v>0</v>
      </c>
      <c r="EM69" s="107">
        <f t="shared" si="353"/>
        <v>0</v>
      </c>
      <c r="EN69" s="107">
        <f>SUM(EN70:EN71)</f>
        <v>0</v>
      </c>
      <c r="EO69" s="107">
        <f t="shared" ref="EO69" si="2231">SUM(EO70:EO71)</f>
        <v>0</v>
      </c>
      <c r="EP69" s="107">
        <f t="shared" ref="EP69" si="2232">SUM(EP70:EP71)</f>
        <v>0</v>
      </c>
      <c r="EQ69" s="107">
        <f t="shared" ref="EQ69" si="2233">SUM(EQ70:EQ71)</f>
        <v>0</v>
      </c>
      <c r="ER69" s="107">
        <f t="shared" ref="ER69" si="2234">SUM(ER70:ER71)</f>
        <v>0</v>
      </c>
      <c r="ES69" s="107">
        <f t="shared" ref="ES69" si="2235">SUM(ES70:ES71)</f>
        <v>0</v>
      </c>
      <c r="ET69" s="123">
        <f t="shared" si="2032"/>
        <v>0</v>
      </c>
      <c r="EU69" s="123">
        <f t="shared" si="2033"/>
        <v>0</v>
      </c>
      <c r="EV69" s="107"/>
      <c r="EW69" s="107"/>
      <c r="EX69" s="107">
        <f t="shared" si="359"/>
        <v>0</v>
      </c>
      <c r="EY69" s="107">
        <f t="shared" si="360"/>
        <v>0</v>
      </c>
      <c r="EZ69" s="107">
        <f>SUM(EZ70:EZ71)</f>
        <v>0</v>
      </c>
      <c r="FA69" s="107">
        <f t="shared" ref="FA69" si="2236">SUM(FA70:FA71)</f>
        <v>0</v>
      </c>
      <c r="FB69" s="107">
        <f t="shared" ref="FB69" si="2237">SUM(FB70:FB71)</f>
        <v>0</v>
      </c>
      <c r="FC69" s="107">
        <f t="shared" ref="FC69" si="2238">SUM(FC70:FC71)</f>
        <v>0</v>
      </c>
      <c r="FD69" s="107">
        <f t="shared" ref="FD69" si="2239">SUM(FD70:FD71)</f>
        <v>0</v>
      </c>
      <c r="FE69" s="107">
        <f t="shared" ref="FE69" si="2240">SUM(FE70:FE71)</f>
        <v>0</v>
      </c>
      <c r="FF69" s="123">
        <f t="shared" si="2039"/>
        <v>0</v>
      </c>
      <c r="FG69" s="123">
        <f t="shared" si="2040"/>
        <v>0</v>
      </c>
      <c r="FH69" s="107"/>
      <c r="FI69" s="107"/>
      <c r="FJ69" s="107">
        <f t="shared" si="366"/>
        <v>0</v>
      </c>
      <c r="FK69" s="107">
        <f t="shared" si="367"/>
        <v>0</v>
      </c>
      <c r="FL69" s="107">
        <f>SUM(FL70:FL71)</f>
        <v>0</v>
      </c>
      <c r="FM69" s="107">
        <f t="shared" ref="FM69" si="2241">SUM(FM70:FM71)</f>
        <v>0</v>
      </c>
      <c r="FN69" s="107">
        <f t="shared" ref="FN69" si="2242">SUM(FN70:FN71)</f>
        <v>0</v>
      </c>
      <c r="FO69" s="107">
        <f t="shared" ref="FO69" si="2243">SUM(FO70:FO71)</f>
        <v>0</v>
      </c>
      <c r="FP69" s="107">
        <f t="shared" ref="FP69" si="2244">SUM(FP70:FP71)</f>
        <v>0</v>
      </c>
      <c r="FQ69" s="107">
        <f t="shared" ref="FQ69" si="2245">SUM(FQ70:FQ71)</f>
        <v>0</v>
      </c>
      <c r="FR69" s="123">
        <f t="shared" si="2046"/>
        <v>0</v>
      </c>
      <c r="FS69" s="123">
        <f t="shared" si="2047"/>
        <v>0</v>
      </c>
      <c r="FT69" s="107"/>
      <c r="FU69" s="107"/>
      <c r="FV69" s="107">
        <f t="shared" si="373"/>
        <v>0</v>
      </c>
      <c r="FW69" s="107">
        <f t="shared" si="374"/>
        <v>0</v>
      </c>
      <c r="FX69" s="107">
        <f>SUM(FX70:FX71)</f>
        <v>0</v>
      </c>
      <c r="FY69" s="107">
        <f t="shared" ref="FY69" si="2246">SUM(FY70:FY71)</f>
        <v>0</v>
      </c>
      <c r="FZ69" s="107">
        <f t="shared" ref="FZ69" si="2247">SUM(FZ70:FZ71)</f>
        <v>0</v>
      </c>
      <c r="GA69" s="107">
        <f t="shared" ref="GA69" si="2248">SUM(GA70:GA71)</f>
        <v>0</v>
      </c>
      <c r="GB69" s="107">
        <f t="shared" ref="GB69" si="2249">SUM(GB70:GB71)</f>
        <v>0</v>
      </c>
      <c r="GC69" s="107">
        <f t="shared" ref="GC69" si="2250">SUM(GC70:GC71)</f>
        <v>0</v>
      </c>
      <c r="GD69" s="123">
        <f t="shared" si="2053"/>
        <v>0</v>
      </c>
      <c r="GE69" s="123">
        <f t="shared" si="2054"/>
        <v>0</v>
      </c>
      <c r="GF69" s="107">
        <f t="shared" si="2131"/>
        <v>0</v>
      </c>
      <c r="GG69" s="107">
        <f t="shared" si="2131"/>
        <v>0</v>
      </c>
      <c r="GH69" s="130">
        <f>SUM(GF69/12*$A$2)</f>
        <v>0</v>
      </c>
      <c r="GI69" s="180">
        <f>SUM(GG69/12*$A$2)</f>
        <v>0</v>
      </c>
      <c r="GJ69" s="107">
        <f>SUM(GJ70:GJ71)</f>
        <v>0</v>
      </c>
      <c r="GK69" s="107">
        <f t="shared" ref="GK69" si="2251">SUM(GK70:GK71)</f>
        <v>0</v>
      </c>
      <c r="GL69" s="107">
        <f t="shared" ref="GL69" si="2252">SUM(GL70:GL71)</f>
        <v>0</v>
      </c>
      <c r="GM69" s="107">
        <f t="shared" ref="GM69" si="2253">SUM(GM70:GM71)</f>
        <v>0</v>
      </c>
      <c r="GN69" s="107">
        <f t="shared" ref="GN69" si="2254">SUM(GN70:GN71)</f>
        <v>0</v>
      </c>
      <c r="GO69" s="107">
        <f t="shared" ref="GO69" si="2255">SUM(GO70:GO71)</f>
        <v>0</v>
      </c>
      <c r="GP69" s="107">
        <f t="shared" si="2137"/>
        <v>0</v>
      </c>
      <c r="GQ69" s="107">
        <f t="shared" si="2138"/>
        <v>0</v>
      </c>
      <c r="GR69" s="143"/>
      <c r="GS69" s="78"/>
      <c r="GT69" s="166">
        <v>354299.22930000001</v>
      </c>
      <c r="GU69" s="166"/>
    </row>
    <row r="70" spans="1:204" x14ac:dyDescent="0.2">
      <c r="A70" s="23">
        <v>1</v>
      </c>
      <c r="B70" s="78"/>
      <c r="C70" s="81"/>
      <c r="D70" s="82"/>
      <c r="E70" s="85"/>
      <c r="F70" s="86"/>
      <c r="G70" s="98"/>
      <c r="H70" s="99"/>
      <c r="I70" s="99"/>
      <c r="J70" s="99"/>
      <c r="K70" s="99"/>
      <c r="L70" s="99"/>
      <c r="M70" s="99"/>
      <c r="N70" s="99"/>
      <c r="O70" s="99"/>
      <c r="P70" s="99">
        <f>SUM(L70+N70)</f>
        <v>0</v>
      </c>
      <c r="Q70" s="99">
        <f>SUM(M70+O70)</f>
        <v>0</v>
      </c>
      <c r="R70" s="100">
        <f t="shared" si="180"/>
        <v>0</v>
      </c>
      <c r="S70" s="100">
        <f t="shared" si="181"/>
        <v>0</v>
      </c>
      <c r="T70" s="99"/>
      <c r="U70" s="99"/>
      <c r="V70" s="99"/>
      <c r="W70" s="99"/>
      <c r="X70" s="99"/>
      <c r="Y70" s="99"/>
      <c r="Z70" s="99"/>
      <c r="AA70" s="99"/>
      <c r="AB70" s="99">
        <f>SUM(X70+Z70)</f>
        <v>0</v>
      </c>
      <c r="AC70" s="99">
        <f>SUM(Y70+AA70)</f>
        <v>0</v>
      </c>
      <c r="AD70" s="100">
        <f t="shared" si="1960"/>
        <v>0</v>
      </c>
      <c r="AE70" s="100">
        <f t="shared" si="1961"/>
        <v>0</v>
      </c>
      <c r="AF70" s="99"/>
      <c r="AG70" s="99"/>
      <c r="AH70" s="99"/>
      <c r="AI70" s="99"/>
      <c r="AJ70" s="99"/>
      <c r="AK70" s="99"/>
      <c r="AL70" s="99"/>
      <c r="AM70" s="99"/>
      <c r="AN70" s="99">
        <f t="shared" ref="AN70:AN71" si="2256">SUM(AJ70+AL70)</f>
        <v>0</v>
      </c>
      <c r="AO70" s="99">
        <f t="shared" ref="AO70:AO71" si="2257">SUM(AK70+AM70)</f>
        <v>0</v>
      </c>
      <c r="AP70" s="100">
        <f t="shared" si="1967"/>
        <v>0</v>
      </c>
      <c r="AQ70" s="100">
        <f t="shared" si="1968"/>
        <v>0</v>
      </c>
      <c r="AR70" s="99"/>
      <c r="AS70" s="99"/>
      <c r="AT70" s="99"/>
      <c r="AU70" s="99"/>
      <c r="AV70" s="99"/>
      <c r="AW70" s="99"/>
      <c r="AX70" s="99"/>
      <c r="AY70" s="99"/>
      <c r="AZ70" s="99">
        <f t="shared" ref="AZ70:AZ71" si="2258">SUM(AV70+AX70)</f>
        <v>0</v>
      </c>
      <c r="BA70" s="99">
        <f t="shared" ref="BA70:BA71" si="2259">SUM(AW70+AY70)</f>
        <v>0</v>
      </c>
      <c r="BB70" s="100">
        <f t="shared" si="1974"/>
        <v>0</v>
      </c>
      <c r="BC70" s="100">
        <f t="shared" si="1975"/>
        <v>0</v>
      </c>
      <c r="BD70" s="99"/>
      <c r="BE70" s="99"/>
      <c r="BF70" s="99"/>
      <c r="BG70" s="99"/>
      <c r="BH70" s="99"/>
      <c r="BI70" s="99"/>
      <c r="BJ70" s="99"/>
      <c r="BK70" s="99"/>
      <c r="BL70" s="99">
        <f>SUM(BH70+BJ70)</f>
        <v>0</v>
      </c>
      <c r="BM70" s="99">
        <f>SUM(BI70+BK70)</f>
        <v>0</v>
      </c>
      <c r="BN70" s="100">
        <f t="shared" si="1981"/>
        <v>0</v>
      </c>
      <c r="BO70" s="100">
        <f t="shared" si="1982"/>
        <v>0</v>
      </c>
      <c r="BP70" s="99"/>
      <c r="BQ70" s="99"/>
      <c r="BR70" s="99"/>
      <c r="BS70" s="99"/>
      <c r="BT70" s="99"/>
      <c r="BU70" s="99"/>
      <c r="BV70" s="99"/>
      <c r="BW70" s="99"/>
      <c r="BX70" s="99">
        <f>SUM(BT70+BV70)</f>
        <v>0</v>
      </c>
      <c r="BY70" s="99">
        <f>SUM(BU70+BW70)</f>
        <v>0</v>
      </c>
      <c r="BZ70" s="100">
        <f t="shared" si="1988"/>
        <v>0</v>
      </c>
      <c r="CA70" s="100">
        <f t="shared" si="1989"/>
        <v>0</v>
      </c>
      <c r="CB70" s="99"/>
      <c r="CC70" s="99"/>
      <c r="CD70" s="99"/>
      <c r="CE70" s="99"/>
      <c r="CF70" s="99"/>
      <c r="CG70" s="99"/>
      <c r="CH70" s="99"/>
      <c r="CI70" s="99"/>
      <c r="CJ70" s="99">
        <f>SUM(CF70+CH70)</f>
        <v>0</v>
      </c>
      <c r="CK70" s="99">
        <f>SUM(CG70+CI70)</f>
        <v>0</v>
      </c>
      <c r="CL70" s="100">
        <f t="shared" si="1996"/>
        <v>0</v>
      </c>
      <c r="CM70" s="100">
        <f t="shared" si="1997"/>
        <v>0</v>
      </c>
      <c r="CN70" s="99"/>
      <c r="CO70" s="99"/>
      <c r="CP70" s="99"/>
      <c r="CQ70" s="99"/>
      <c r="CR70" s="99"/>
      <c r="CS70" s="99"/>
      <c r="CT70" s="99"/>
      <c r="CU70" s="99"/>
      <c r="CV70" s="99">
        <f>SUM(CR70+CT70)</f>
        <v>0</v>
      </c>
      <c r="CW70" s="99">
        <f>SUM(CS70+CU70)</f>
        <v>0</v>
      </c>
      <c r="CX70" s="100">
        <f t="shared" si="2003"/>
        <v>0</v>
      </c>
      <c r="CY70" s="100">
        <f t="shared" si="2004"/>
        <v>0</v>
      </c>
      <c r="CZ70" s="99"/>
      <c r="DA70" s="99"/>
      <c r="DB70" s="99"/>
      <c r="DC70" s="99"/>
      <c r="DD70" s="99"/>
      <c r="DE70" s="99"/>
      <c r="DF70" s="99"/>
      <c r="DG70" s="99"/>
      <c r="DH70" s="99">
        <f>SUM(DD70+DF70)</f>
        <v>0</v>
      </c>
      <c r="DI70" s="99">
        <f>SUM(DE70+DG70)</f>
        <v>0</v>
      </c>
      <c r="DJ70" s="100">
        <f t="shared" si="2010"/>
        <v>0</v>
      </c>
      <c r="DK70" s="100">
        <f t="shared" si="2011"/>
        <v>0</v>
      </c>
      <c r="DL70" s="99"/>
      <c r="DM70" s="99"/>
      <c r="DN70" s="99"/>
      <c r="DO70" s="99"/>
      <c r="DP70" s="99"/>
      <c r="DQ70" s="99"/>
      <c r="DR70" s="99"/>
      <c r="DS70" s="99"/>
      <c r="DT70" s="99">
        <f>SUM(DP70+DR70)</f>
        <v>0</v>
      </c>
      <c r="DU70" s="99">
        <f>SUM(DQ70+DS70)</f>
        <v>0</v>
      </c>
      <c r="DV70" s="100">
        <f t="shared" si="2017"/>
        <v>0</v>
      </c>
      <c r="DW70" s="100">
        <f t="shared" si="2018"/>
        <v>0</v>
      </c>
      <c r="DX70" s="99"/>
      <c r="DY70" s="99"/>
      <c r="DZ70" s="99"/>
      <c r="EA70" s="99"/>
      <c r="EB70" s="99"/>
      <c r="EC70" s="99"/>
      <c r="ED70" s="99"/>
      <c r="EE70" s="99"/>
      <c r="EF70" s="99">
        <f>SUM(EB70+ED70)</f>
        <v>0</v>
      </c>
      <c r="EG70" s="99">
        <f>SUM(EC70+EE70)</f>
        <v>0</v>
      </c>
      <c r="EH70" s="100">
        <f t="shared" si="2024"/>
        <v>0</v>
      </c>
      <c r="EI70" s="100">
        <f t="shared" si="2025"/>
        <v>0</v>
      </c>
      <c r="EJ70" s="99"/>
      <c r="EK70" s="99"/>
      <c r="EL70" s="99"/>
      <c r="EM70" s="99"/>
      <c r="EN70" s="99"/>
      <c r="EO70" s="99"/>
      <c r="EP70" s="99"/>
      <c r="EQ70" s="99"/>
      <c r="ER70" s="99">
        <f>SUM(EN70+EP70)</f>
        <v>0</v>
      </c>
      <c r="ES70" s="99">
        <f>SUM(EO70+EQ70)</f>
        <v>0</v>
      </c>
      <c r="ET70" s="100">
        <f t="shared" si="2032"/>
        <v>0</v>
      </c>
      <c r="EU70" s="100">
        <f t="shared" si="2033"/>
        <v>0</v>
      </c>
      <c r="EV70" s="99"/>
      <c r="EW70" s="99"/>
      <c r="EX70" s="99"/>
      <c r="EY70" s="99"/>
      <c r="EZ70" s="99"/>
      <c r="FA70" s="99"/>
      <c r="FB70" s="99"/>
      <c r="FC70" s="99"/>
      <c r="FD70" s="99">
        <f>SUM(EZ70+FB70)</f>
        <v>0</v>
      </c>
      <c r="FE70" s="99">
        <f>SUM(FA70+FC70)</f>
        <v>0</v>
      </c>
      <c r="FF70" s="100">
        <f t="shared" si="2039"/>
        <v>0</v>
      </c>
      <c r="FG70" s="100">
        <f t="shared" si="2040"/>
        <v>0</v>
      </c>
      <c r="FH70" s="99"/>
      <c r="FI70" s="99"/>
      <c r="FJ70" s="99"/>
      <c r="FK70" s="99"/>
      <c r="FL70" s="99"/>
      <c r="FM70" s="99"/>
      <c r="FN70" s="99"/>
      <c r="FO70" s="99"/>
      <c r="FP70" s="99">
        <f>SUM(FL70+FN70)</f>
        <v>0</v>
      </c>
      <c r="FQ70" s="99">
        <f>SUM(FM70+FO70)</f>
        <v>0</v>
      </c>
      <c r="FR70" s="100">
        <f t="shared" si="2046"/>
        <v>0</v>
      </c>
      <c r="FS70" s="100">
        <f t="shared" si="2047"/>
        <v>0</v>
      </c>
      <c r="FT70" s="99"/>
      <c r="FU70" s="99"/>
      <c r="FV70" s="99"/>
      <c r="FW70" s="99"/>
      <c r="FX70" s="99"/>
      <c r="FY70" s="99"/>
      <c r="FZ70" s="99"/>
      <c r="GA70" s="99"/>
      <c r="GB70" s="99">
        <f>SUM(FX70+FZ70)</f>
        <v>0</v>
      </c>
      <c r="GC70" s="99">
        <f>SUM(FY70+GA70)</f>
        <v>0</v>
      </c>
      <c r="GD70" s="100">
        <f t="shared" si="2053"/>
        <v>0</v>
      </c>
      <c r="GE70" s="100">
        <f t="shared" si="2054"/>
        <v>0</v>
      </c>
      <c r="GF70" s="99">
        <f t="shared" ref="GF70:GF71" si="2260">SUM(H70,T70,AF70,AR70,BD70,BP70,CB70,CN70,CZ70,DL70,DX70,EJ70,EV70)</f>
        <v>0</v>
      </c>
      <c r="GG70" s="99">
        <f t="shared" ref="GG70:GG71" si="2261">SUM(I70,U70,AG70,AS70,BE70,BQ70,CC70,CO70,DA70,DM70,DY70,EK70,EW70)</f>
        <v>0</v>
      </c>
      <c r="GH70" s="99">
        <f t="shared" ref="GH70:GH71" si="2262">SUM(J70,V70,AH70,AT70,BF70,BR70,CD70,CP70,DB70,DN70,DZ70,EL70,EX70)</f>
        <v>0</v>
      </c>
      <c r="GI70" s="99">
        <f t="shared" ref="GI70:GI71" si="2263">SUM(K70,W70,AI70,AU70,BG70,BS70,CE70,CQ70,DC70,DO70,EA70,EM70,EY70)</f>
        <v>0</v>
      </c>
      <c r="GJ70" s="99">
        <f t="shared" ref="GJ70:GJ71" si="2264">SUM(L70,X70,AJ70,AV70,BH70,BT70,CF70,CR70,DD70,DP70,EB70,EN70,EZ70)</f>
        <v>0</v>
      </c>
      <c r="GK70" s="99">
        <f t="shared" ref="GK70:GK71" si="2265">SUM(M70,Y70,AK70,AW70,BI70,BU70,CG70,CS70,DE70,DQ70,EC70,EO70,FA70)</f>
        <v>0</v>
      </c>
      <c r="GL70" s="99">
        <f t="shared" ref="GL70:GL71" si="2266">SUM(N70,Z70,AL70,AX70,BJ70,BV70,CH70,CT70,DF70,DR70,ED70,EP70,FB70)</f>
        <v>0</v>
      </c>
      <c r="GM70" s="99">
        <f t="shared" ref="GM70:GM71" si="2267">SUM(O70,AA70,AM70,AY70,BK70,BW70,CI70,CU70,DG70,DS70,EE70,EQ70,FC70)</f>
        <v>0</v>
      </c>
      <c r="GN70" s="99">
        <f t="shared" ref="GN70:GN71" si="2268">SUM(P70,AB70,AN70,AZ70,BL70,BX70,CJ70,CV70,DH70,DT70,EF70,ER70,FD70)</f>
        <v>0</v>
      </c>
      <c r="GO70" s="99">
        <f t="shared" ref="GO70:GO71" si="2269">SUM(Q70,AC70,AO70,BA70,BM70,BY70,CK70,CW70,DI70,DU70,EG70,ES70,FE70)</f>
        <v>0</v>
      </c>
      <c r="GP70" s="99"/>
      <c r="GQ70" s="99"/>
      <c r="GR70" s="143"/>
      <c r="GS70" s="78"/>
      <c r="GT70" s="166"/>
      <c r="GU70" s="166"/>
    </row>
    <row r="71" spans="1:204" x14ac:dyDescent="0.2">
      <c r="A71" s="23">
        <v>1</v>
      </c>
      <c r="B71" s="78"/>
      <c r="C71" s="81"/>
      <c r="D71" s="82"/>
      <c r="E71" s="85"/>
      <c r="F71" s="86"/>
      <c r="G71" s="98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100"/>
      <c r="S71" s="100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100"/>
      <c r="AE71" s="100"/>
      <c r="AF71" s="99"/>
      <c r="AG71" s="99"/>
      <c r="AH71" s="99"/>
      <c r="AI71" s="99"/>
      <c r="AJ71" s="99"/>
      <c r="AK71" s="99"/>
      <c r="AL71" s="99"/>
      <c r="AM71" s="99"/>
      <c r="AN71" s="99">
        <f t="shared" si="2256"/>
        <v>0</v>
      </c>
      <c r="AO71" s="99">
        <f t="shared" si="2257"/>
        <v>0</v>
      </c>
      <c r="AP71" s="100"/>
      <c r="AQ71" s="100"/>
      <c r="AR71" s="99"/>
      <c r="AS71" s="99"/>
      <c r="AT71" s="99"/>
      <c r="AU71" s="99"/>
      <c r="AV71" s="99"/>
      <c r="AW71" s="99"/>
      <c r="AX71" s="99"/>
      <c r="AY71" s="99"/>
      <c r="AZ71" s="99">
        <f t="shared" si="2258"/>
        <v>0</v>
      </c>
      <c r="BA71" s="99">
        <f t="shared" si="2259"/>
        <v>0</v>
      </c>
      <c r="BB71" s="100"/>
      <c r="BC71" s="100"/>
      <c r="BD71" s="99"/>
      <c r="BE71" s="99"/>
      <c r="BF71" s="99"/>
      <c r="BG71" s="99"/>
      <c r="BH71" s="99"/>
      <c r="BI71" s="99"/>
      <c r="BJ71" s="99"/>
      <c r="BK71" s="99"/>
      <c r="BL71" s="99"/>
      <c r="BM71" s="99"/>
      <c r="BN71" s="100"/>
      <c r="BO71" s="100"/>
      <c r="BP71" s="99"/>
      <c r="BQ71" s="99"/>
      <c r="BR71" s="99"/>
      <c r="BS71" s="99"/>
      <c r="BT71" s="99"/>
      <c r="BU71" s="99"/>
      <c r="BV71" s="99"/>
      <c r="BW71" s="99"/>
      <c r="BX71" s="99"/>
      <c r="BY71" s="99"/>
      <c r="BZ71" s="100"/>
      <c r="CA71" s="100"/>
      <c r="CB71" s="99"/>
      <c r="CC71" s="99"/>
      <c r="CD71" s="99"/>
      <c r="CE71" s="99"/>
      <c r="CF71" s="99"/>
      <c r="CG71" s="99"/>
      <c r="CH71" s="99"/>
      <c r="CI71" s="99"/>
      <c r="CJ71" s="99"/>
      <c r="CK71" s="99"/>
      <c r="CL71" s="100"/>
      <c r="CM71" s="100"/>
      <c r="CN71" s="99"/>
      <c r="CO71" s="99"/>
      <c r="CP71" s="99"/>
      <c r="CQ71" s="99"/>
      <c r="CR71" s="99"/>
      <c r="CS71" s="99"/>
      <c r="CT71" s="99"/>
      <c r="CU71" s="99"/>
      <c r="CV71" s="99"/>
      <c r="CW71" s="99"/>
      <c r="CX71" s="100"/>
      <c r="CY71" s="100"/>
      <c r="CZ71" s="99"/>
      <c r="DA71" s="99"/>
      <c r="DB71" s="99"/>
      <c r="DC71" s="99"/>
      <c r="DD71" s="99"/>
      <c r="DE71" s="99"/>
      <c r="DF71" s="99"/>
      <c r="DG71" s="99"/>
      <c r="DH71" s="99"/>
      <c r="DI71" s="99"/>
      <c r="DJ71" s="100"/>
      <c r="DK71" s="100"/>
      <c r="DL71" s="99"/>
      <c r="DM71" s="99"/>
      <c r="DN71" s="99"/>
      <c r="DO71" s="99"/>
      <c r="DP71" s="99"/>
      <c r="DQ71" s="99"/>
      <c r="DR71" s="99"/>
      <c r="DS71" s="99"/>
      <c r="DT71" s="99"/>
      <c r="DU71" s="99"/>
      <c r="DV71" s="100"/>
      <c r="DW71" s="100"/>
      <c r="DX71" s="99"/>
      <c r="DY71" s="99"/>
      <c r="DZ71" s="99"/>
      <c r="EA71" s="99"/>
      <c r="EB71" s="99"/>
      <c r="EC71" s="99"/>
      <c r="ED71" s="99"/>
      <c r="EE71" s="99"/>
      <c r="EF71" s="99"/>
      <c r="EG71" s="99"/>
      <c r="EH71" s="100"/>
      <c r="EI71" s="100"/>
      <c r="EJ71" s="99"/>
      <c r="EK71" s="99"/>
      <c r="EL71" s="99"/>
      <c r="EM71" s="99"/>
      <c r="EN71" s="99"/>
      <c r="EO71" s="99"/>
      <c r="EP71" s="99"/>
      <c r="EQ71" s="99"/>
      <c r="ER71" s="99"/>
      <c r="ES71" s="99"/>
      <c r="ET71" s="100"/>
      <c r="EU71" s="100"/>
      <c r="EV71" s="99"/>
      <c r="EW71" s="99"/>
      <c r="EX71" s="99"/>
      <c r="EY71" s="99"/>
      <c r="EZ71" s="99"/>
      <c r="FA71" s="99"/>
      <c r="FB71" s="99"/>
      <c r="FC71" s="99"/>
      <c r="FD71" s="99"/>
      <c r="FE71" s="99"/>
      <c r="FF71" s="100"/>
      <c r="FG71" s="100"/>
      <c r="FH71" s="99"/>
      <c r="FI71" s="99"/>
      <c r="FJ71" s="99"/>
      <c r="FK71" s="99"/>
      <c r="FL71" s="99"/>
      <c r="FM71" s="99"/>
      <c r="FN71" s="99"/>
      <c r="FO71" s="99"/>
      <c r="FP71" s="99"/>
      <c r="FQ71" s="99"/>
      <c r="FR71" s="100"/>
      <c r="FS71" s="100"/>
      <c r="FT71" s="99"/>
      <c r="FU71" s="99"/>
      <c r="FV71" s="99"/>
      <c r="FW71" s="99"/>
      <c r="FX71" s="99"/>
      <c r="FY71" s="99"/>
      <c r="FZ71" s="99"/>
      <c r="GA71" s="99"/>
      <c r="GB71" s="99"/>
      <c r="GC71" s="99"/>
      <c r="GD71" s="100"/>
      <c r="GE71" s="100"/>
      <c r="GF71" s="99">
        <f t="shared" si="2260"/>
        <v>0</v>
      </c>
      <c r="GG71" s="99">
        <f t="shared" si="2261"/>
        <v>0</v>
      </c>
      <c r="GH71" s="99">
        <f t="shared" si="2262"/>
        <v>0</v>
      </c>
      <c r="GI71" s="99">
        <f t="shared" si="2263"/>
        <v>0</v>
      </c>
      <c r="GJ71" s="99">
        <f t="shared" si="2264"/>
        <v>0</v>
      </c>
      <c r="GK71" s="99">
        <f t="shared" si="2265"/>
        <v>0</v>
      </c>
      <c r="GL71" s="99">
        <f t="shared" si="2266"/>
        <v>0</v>
      </c>
      <c r="GM71" s="99">
        <f t="shared" si="2267"/>
        <v>0</v>
      </c>
      <c r="GN71" s="99">
        <f t="shared" si="2268"/>
        <v>0</v>
      </c>
      <c r="GO71" s="99">
        <f t="shared" si="2269"/>
        <v>0</v>
      </c>
      <c r="GP71" s="99"/>
      <c r="GQ71" s="99"/>
      <c r="GR71" s="143"/>
      <c r="GS71" s="78"/>
      <c r="GT71" s="166"/>
      <c r="GU71" s="166"/>
    </row>
    <row r="72" spans="1:204" x14ac:dyDescent="0.2">
      <c r="A72" s="23">
        <v>1</v>
      </c>
      <c r="B72" s="102"/>
      <c r="C72" s="103"/>
      <c r="D72" s="104"/>
      <c r="E72" s="105" t="s">
        <v>41</v>
      </c>
      <c r="F72" s="109"/>
      <c r="G72" s="106"/>
      <c r="H72" s="107">
        <f>SUM(H73:H91)</f>
        <v>32</v>
      </c>
      <c r="I72" s="107">
        <f>SUM(I73:I91)</f>
        <v>4450488.6208000006</v>
      </c>
      <c r="J72" s="107">
        <f>SUM(J73:J91)</f>
        <v>10.666666666666666</v>
      </c>
      <c r="K72" s="107">
        <f>SUM(K73:K91)</f>
        <v>1483496.2069333335</v>
      </c>
      <c r="L72" s="107">
        <f t="shared" ref="L72:Q72" si="2270">SUM(L91,L73)</f>
        <v>16</v>
      </c>
      <c r="M72" s="107">
        <f t="shared" si="2270"/>
        <v>2225244.3199999998</v>
      </c>
      <c r="N72" s="107">
        <f t="shared" si="2270"/>
        <v>0</v>
      </c>
      <c r="O72" s="107">
        <f t="shared" si="2270"/>
        <v>0</v>
      </c>
      <c r="P72" s="107">
        <f t="shared" si="2270"/>
        <v>16</v>
      </c>
      <c r="Q72" s="107">
        <f t="shared" si="2270"/>
        <v>2225244.3199999998</v>
      </c>
      <c r="R72" s="100">
        <f t="shared" si="180"/>
        <v>5.3333333333333339</v>
      </c>
      <c r="S72" s="100">
        <f t="shared" si="181"/>
        <v>741748.11306666629</v>
      </c>
      <c r="T72" s="107">
        <f>SUM(T73:T91)</f>
        <v>0</v>
      </c>
      <c r="U72" s="107">
        <f>SUM(U73:U91)</f>
        <v>0</v>
      </c>
      <c r="V72" s="107">
        <f>SUM(V73:V91)</f>
        <v>0</v>
      </c>
      <c r="W72" s="107">
        <f>SUM(W73:W91)</f>
        <v>0</v>
      </c>
      <c r="X72" s="107">
        <f>SUM(X91,X73)</f>
        <v>0</v>
      </c>
      <c r="Y72" s="107">
        <f>SUM(Y73:Y91)</f>
        <v>0</v>
      </c>
      <c r="Z72" s="107">
        <f>SUM(Z73:Z91)</f>
        <v>0</v>
      </c>
      <c r="AA72" s="107">
        <f>SUM(AA73:AA91)</f>
        <v>0</v>
      </c>
      <c r="AB72" s="107">
        <f>SUM(AB73:AB91)</f>
        <v>0</v>
      </c>
      <c r="AC72" s="107">
        <f>SUM(AC73:AC91)</f>
        <v>0</v>
      </c>
      <c r="AD72" s="100">
        <f t="shared" ref="AD72:AD118" si="2271">SUM(X72-V72)</f>
        <v>0</v>
      </c>
      <c r="AE72" s="100">
        <f t="shared" ref="AE72:AE118" si="2272">SUM(Y72-W72)</f>
        <v>0</v>
      </c>
      <c r="AF72" s="107">
        <f>SUM(AF73:AF91)</f>
        <v>0</v>
      </c>
      <c r="AG72" s="107">
        <f>SUM(AG73:AG91)</f>
        <v>0</v>
      </c>
      <c r="AH72" s="107">
        <f>SUM(AH73:AH91)</f>
        <v>0</v>
      </c>
      <c r="AI72" s="107">
        <f>SUM(AI73:AI91)</f>
        <v>0</v>
      </c>
      <c r="AJ72" s="107">
        <f>SUM(AJ91,AJ73)</f>
        <v>0</v>
      </c>
      <c r="AK72" s="107">
        <f>SUM(AK73:AK91)</f>
        <v>0</v>
      </c>
      <c r="AL72" s="107">
        <f>SUM(AL73:AL91)</f>
        <v>0</v>
      </c>
      <c r="AM72" s="107">
        <f>SUM(AM73:AM91)</f>
        <v>0</v>
      </c>
      <c r="AN72" s="107">
        <f>SUM(AN73:AN91)</f>
        <v>0</v>
      </c>
      <c r="AO72" s="107">
        <f>SUM(AO73:AO91)</f>
        <v>0</v>
      </c>
      <c r="AP72" s="100">
        <f t="shared" ref="AP72:AP118" si="2273">SUM(AJ72-AH72)</f>
        <v>0</v>
      </c>
      <c r="AQ72" s="100">
        <f t="shared" ref="AQ72:AQ118" si="2274">SUM(AK72-AI72)</f>
        <v>0</v>
      </c>
      <c r="AR72" s="107">
        <f>SUM(AR73:AR91)</f>
        <v>100</v>
      </c>
      <c r="AS72" s="107">
        <f>SUM(AS73:AS91)</f>
        <v>13243014.440000001</v>
      </c>
      <c r="AT72" s="107">
        <f>SUM(AT73:AT91)</f>
        <v>33.333333333333336</v>
      </c>
      <c r="AU72" s="107">
        <f>SUM(AU73:AU91)</f>
        <v>4414338.1466666674</v>
      </c>
      <c r="AV72" s="107">
        <f t="shared" ref="AV72:BA72" si="2275">SUM(AV91,AV73)</f>
        <v>23</v>
      </c>
      <c r="AW72" s="107">
        <f t="shared" si="2275"/>
        <v>3045893.2200000007</v>
      </c>
      <c r="AX72" s="107">
        <f t="shared" si="2275"/>
        <v>0</v>
      </c>
      <c r="AY72" s="107">
        <f t="shared" si="2275"/>
        <v>0</v>
      </c>
      <c r="AZ72" s="107">
        <f t="shared" si="2275"/>
        <v>23</v>
      </c>
      <c r="BA72" s="107">
        <f t="shared" si="2275"/>
        <v>3045893.2200000007</v>
      </c>
      <c r="BB72" s="100">
        <f t="shared" ref="BB72:BB118" si="2276">SUM(AV72-AT72)</f>
        <v>-10.333333333333336</v>
      </c>
      <c r="BC72" s="100">
        <f t="shared" ref="BC72:BC118" si="2277">SUM(AW72-AU72)</f>
        <v>-1368444.9266666668</v>
      </c>
      <c r="BD72" s="107">
        <f>SUM(BD73:BD91)</f>
        <v>150</v>
      </c>
      <c r="BE72" s="107">
        <f>SUM(BE73:BE91)</f>
        <v>20529284.160000004</v>
      </c>
      <c r="BF72" s="107">
        <f>SUM(BF73:BF91)</f>
        <v>50</v>
      </c>
      <c r="BG72" s="107">
        <f>SUM(BG73:BG91)</f>
        <v>6843094.7200000007</v>
      </c>
      <c r="BH72" s="107">
        <f t="shared" ref="BH72:BM72" si="2278">SUM(BH91,BH73)</f>
        <v>20</v>
      </c>
      <c r="BI72" s="107">
        <f t="shared" si="2278"/>
        <v>2721726.7300000004</v>
      </c>
      <c r="BJ72" s="107">
        <f t="shared" si="2278"/>
        <v>0</v>
      </c>
      <c r="BK72" s="107">
        <f t="shared" si="2278"/>
        <v>0</v>
      </c>
      <c r="BL72" s="107">
        <f t="shared" si="2278"/>
        <v>20</v>
      </c>
      <c r="BM72" s="107">
        <f t="shared" si="2278"/>
        <v>2721726.7300000004</v>
      </c>
      <c r="BN72" s="100">
        <f t="shared" ref="BN72:BN118" si="2279">SUM(BH72-BF72)</f>
        <v>-30</v>
      </c>
      <c r="BO72" s="100">
        <f t="shared" ref="BO72:BO118" si="2280">SUM(BI72-BG72)</f>
        <v>-4121367.99</v>
      </c>
      <c r="BP72" s="107">
        <f>SUM(BP73:BP91)</f>
        <v>0</v>
      </c>
      <c r="BQ72" s="107">
        <f>SUM(BQ73:BQ91)</f>
        <v>0</v>
      </c>
      <c r="BR72" s="107">
        <f>SUM(BR73:BR91)</f>
        <v>0</v>
      </c>
      <c r="BS72" s="107">
        <f>SUM(BS73:BS91)</f>
        <v>0</v>
      </c>
      <c r="BT72" s="107">
        <f t="shared" ref="BT72:BY72" si="2281">SUM(BT91,BT73)</f>
        <v>0</v>
      </c>
      <c r="BU72" s="107">
        <f t="shared" si="2281"/>
        <v>0</v>
      </c>
      <c r="BV72" s="107">
        <f t="shared" si="2281"/>
        <v>0</v>
      </c>
      <c r="BW72" s="107">
        <f t="shared" si="2281"/>
        <v>0</v>
      </c>
      <c r="BX72" s="107">
        <f t="shared" si="2281"/>
        <v>0</v>
      </c>
      <c r="BY72" s="107">
        <f t="shared" si="2281"/>
        <v>0</v>
      </c>
      <c r="BZ72" s="100">
        <f t="shared" ref="BZ72:BZ118" si="2282">SUM(BT72-BR72)</f>
        <v>0</v>
      </c>
      <c r="CA72" s="100">
        <f t="shared" ref="CA72:CA118" si="2283">SUM(BU72-BS72)</f>
        <v>0</v>
      </c>
      <c r="CB72" s="107">
        <f>SUM(CB73:CB91)</f>
        <v>2</v>
      </c>
      <c r="CC72" s="107">
        <f>SUM(CC73:CC91)</f>
        <v>264860.28880000004</v>
      </c>
      <c r="CD72" s="107">
        <f>SUM(CD73:CD91)</f>
        <v>0.66666666666666663</v>
      </c>
      <c r="CE72" s="107">
        <f>SUM(CE73:CE91)</f>
        <v>88286.762933333346</v>
      </c>
      <c r="CF72" s="107">
        <f t="shared" ref="CF72:CK72" si="2284">SUM(CF91,CF73)</f>
        <v>1</v>
      </c>
      <c r="CG72" s="107">
        <f t="shared" si="2284"/>
        <v>132430.14000000001</v>
      </c>
      <c r="CH72" s="107">
        <f t="shared" si="2284"/>
        <v>0</v>
      </c>
      <c r="CI72" s="107">
        <f t="shared" si="2284"/>
        <v>0</v>
      </c>
      <c r="CJ72" s="107">
        <f t="shared" si="2284"/>
        <v>1</v>
      </c>
      <c r="CK72" s="107">
        <f t="shared" si="2284"/>
        <v>132430.14000000001</v>
      </c>
      <c r="CL72" s="100">
        <f t="shared" ref="CL72:CL118" si="2285">SUM(CF72-CD72)</f>
        <v>0.33333333333333337</v>
      </c>
      <c r="CM72" s="100">
        <f t="shared" ref="CM72:CM118" si="2286">SUM(CG72-CE72)</f>
        <v>44143.377066666668</v>
      </c>
      <c r="CN72" s="107">
        <f>SUM(CN73:CN91)</f>
        <v>0</v>
      </c>
      <c r="CO72" s="107">
        <f>SUM(CO73:CO91)</f>
        <v>0</v>
      </c>
      <c r="CP72" s="107">
        <f>SUM(CP73:CP91)</f>
        <v>0</v>
      </c>
      <c r="CQ72" s="107">
        <f>SUM(CQ73:CQ91)</f>
        <v>0</v>
      </c>
      <c r="CR72" s="107">
        <f t="shared" ref="CR72:CW72" si="2287">SUM(CR91,CR73)</f>
        <v>0</v>
      </c>
      <c r="CS72" s="107">
        <f t="shared" si="2287"/>
        <v>0</v>
      </c>
      <c r="CT72" s="107">
        <f t="shared" si="2287"/>
        <v>0</v>
      </c>
      <c r="CU72" s="107">
        <f t="shared" si="2287"/>
        <v>0</v>
      </c>
      <c r="CV72" s="107">
        <f t="shared" si="2287"/>
        <v>0</v>
      </c>
      <c r="CW72" s="107">
        <f t="shared" si="2287"/>
        <v>0</v>
      </c>
      <c r="CX72" s="100">
        <f t="shared" ref="CX72:CX118" si="2288">SUM(CR72-CP72)</f>
        <v>0</v>
      </c>
      <c r="CY72" s="100">
        <f t="shared" ref="CY72:CY118" si="2289">SUM(CS72-CQ72)</f>
        <v>0</v>
      </c>
      <c r="CZ72" s="107">
        <f>SUM(CZ73:CZ91)</f>
        <v>0</v>
      </c>
      <c r="DA72" s="107">
        <f>SUM(DA73:DA91)</f>
        <v>0</v>
      </c>
      <c r="DB72" s="107">
        <f>SUM(DB73:DB91)</f>
        <v>0</v>
      </c>
      <c r="DC72" s="107">
        <f>SUM(DC73:DC91)</f>
        <v>0</v>
      </c>
      <c r="DD72" s="107">
        <f t="shared" ref="DD72:DI72" si="2290">SUM(DD91,DD73)</f>
        <v>0</v>
      </c>
      <c r="DE72" s="107">
        <f t="shared" si="2290"/>
        <v>0</v>
      </c>
      <c r="DF72" s="107">
        <f t="shared" si="2290"/>
        <v>0</v>
      </c>
      <c r="DG72" s="107">
        <f t="shared" si="2290"/>
        <v>0</v>
      </c>
      <c r="DH72" s="107">
        <f t="shared" si="2290"/>
        <v>0</v>
      </c>
      <c r="DI72" s="107">
        <f t="shared" si="2290"/>
        <v>0</v>
      </c>
      <c r="DJ72" s="100">
        <f t="shared" ref="DJ72:DJ118" si="2291">SUM(DD72-DB72)</f>
        <v>0</v>
      </c>
      <c r="DK72" s="100">
        <f t="shared" ref="DK72:DK118" si="2292">SUM(DE72-DC72)</f>
        <v>0</v>
      </c>
      <c r="DL72" s="107">
        <f>SUM(DL73:DL91)</f>
        <v>0</v>
      </c>
      <c r="DM72" s="107">
        <f>SUM(DM73:DM91)</f>
        <v>0</v>
      </c>
      <c r="DN72" s="107">
        <f>SUM(DN73:DN91)</f>
        <v>0</v>
      </c>
      <c r="DO72" s="107">
        <f>SUM(DO73:DO91)</f>
        <v>0</v>
      </c>
      <c r="DP72" s="107">
        <f t="shared" ref="DP72:DU72" si="2293">SUM(DP91,DP73)</f>
        <v>0</v>
      </c>
      <c r="DQ72" s="107">
        <f t="shared" si="2293"/>
        <v>0</v>
      </c>
      <c r="DR72" s="107">
        <f t="shared" si="2293"/>
        <v>0</v>
      </c>
      <c r="DS72" s="107">
        <f t="shared" si="2293"/>
        <v>0</v>
      </c>
      <c r="DT72" s="107">
        <f t="shared" si="2293"/>
        <v>0</v>
      </c>
      <c r="DU72" s="107">
        <f t="shared" si="2293"/>
        <v>0</v>
      </c>
      <c r="DV72" s="100">
        <f t="shared" ref="DV72:DV118" si="2294">SUM(DP72-DN72)</f>
        <v>0</v>
      </c>
      <c r="DW72" s="100">
        <f t="shared" ref="DW72:DW118" si="2295">SUM(DQ72-DO72)</f>
        <v>0</v>
      </c>
      <c r="DX72" s="107">
        <f>SUM(DX73:DX91)</f>
        <v>0</v>
      </c>
      <c r="DY72" s="107">
        <f>SUM(DY73:DY91)</f>
        <v>0</v>
      </c>
      <c r="DZ72" s="107">
        <f>SUM(DZ73:DZ91)</f>
        <v>0</v>
      </c>
      <c r="EA72" s="107">
        <f>SUM(EA73:EA91)</f>
        <v>0</v>
      </c>
      <c r="EB72" s="107">
        <f t="shared" ref="EB72:EG72" si="2296">SUM(EB91,EB73)</f>
        <v>0</v>
      </c>
      <c r="EC72" s="107">
        <f t="shared" si="2296"/>
        <v>0</v>
      </c>
      <c r="ED72" s="107">
        <f t="shared" si="2296"/>
        <v>0</v>
      </c>
      <c r="EE72" s="107">
        <f t="shared" si="2296"/>
        <v>0</v>
      </c>
      <c r="EF72" s="107">
        <f t="shared" si="2296"/>
        <v>0</v>
      </c>
      <c r="EG72" s="107">
        <f t="shared" si="2296"/>
        <v>0</v>
      </c>
      <c r="EH72" s="100">
        <f t="shared" ref="EH72:EH118" si="2297">SUM(EB72-DZ72)</f>
        <v>0</v>
      </c>
      <c r="EI72" s="100">
        <f t="shared" ref="EI72:EI118" si="2298">SUM(EC72-EA72)</f>
        <v>0</v>
      </c>
      <c r="EJ72" s="107">
        <f>SUM(EJ73:EJ91)</f>
        <v>0</v>
      </c>
      <c r="EK72" s="107">
        <f>SUM(EK73:EK91)</f>
        <v>0</v>
      </c>
      <c r="EL72" s="107">
        <f>SUM(EL73:EL91)</f>
        <v>0</v>
      </c>
      <c r="EM72" s="107">
        <f>SUM(EM73:EM91)</f>
        <v>0</v>
      </c>
      <c r="EN72" s="107">
        <f t="shared" ref="EN72:ES72" si="2299">SUM(EN91,EN73)</f>
        <v>0</v>
      </c>
      <c r="EO72" s="107">
        <f t="shared" si="2299"/>
        <v>0</v>
      </c>
      <c r="EP72" s="107">
        <f t="shared" si="2299"/>
        <v>0</v>
      </c>
      <c r="EQ72" s="107">
        <f t="shared" si="2299"/>
        <v>0</v>
      </c>
      <c r="ER72" s="107">
        <f t="shared" si="2299"/>
        <v>0</v>
      </c>
      <c r="ES72" s="107">
        <f t="shared" si="2299"/>
        <v>0</v>
      </c>
      <c r="ET72" s="100">
        <f t="shared" ref="ET72:ET118" si="2300">SUM(EN72-EL72)</f>
        <v>0</v>
      </c>
      <c r="EU72" s="100">
        <f t="shared" ref="EU72:EU118" si="2301">SUM(EO72-EM72)</f>
        <v>0</v>
      </c>
      <c r="EV72" s="107">
        <f>SUM(EV73:EV91)</f>
        <v>0</v>
      </c>
      <c r="EW72" s="107">
        <f>SUM(EW73:EW91)</f>
        <v>0</v>
      </c>
      <c r="EX72" s="107">
        <f>SUM(EX73:EX91)</f>
        <v>0</v>
      </c>
      <c r="EY72" s="107">
        <f>SUM(EY73:EY91)</f>
        <v>0</v>
      </c>
      <c r="EZ72" s="107">
        <f t="shared" ref="EZ72:FE72" si="2302">SUM(EZ91,EZ73)</f>
        <v>0</v>
      </c>
      <c r="FA72" s="107">
        <f t="shared" si="2302"/>
        <v>0</v>
      </c>
      <c r="FB72" s="107">
        <f t="shared" si="2302"/>
        <v>0</v>
      </c>
      <c r="FC72" s="107">
        <f t="shared" si="2302"/>
        <v>0</v>
      </c>
      <c r="FD72" s="107">
        <f t="shared" si="2302"/>
        <v>0</v>
      </c>
      <c r="FE72" s="107">
        <f t="shared" si="2302"/>
        <v>0</v>
      </c>
      <c r="FF72" s="100">
        <f t="shared" ref="FF72:FF119" si="2303">SUM(EZ72-EX72)</f>
        <v>0</v>
      </c>
      <c r="FG72" s="100">
        <f t="shared" ref="FG72:FG119" si="2304">SUM(FA72-EY72)</f>
        <v>0</v>
      </c>
      <c r="FH72" s="107">
        <f>SUM(FH73:FH91)</f>
        <v>100</v>
      </c>
      <c r="FI72" s="107">
        <f>SUM(FI73:FI91)</f>
        <v>13641871.940000001</v>
      </c>
      <c r="FJ72" s="107">
        <f>SUM(FJ73:FJ91)</f>
        <v>33.333333333333336</v>
      </c>
      <c r="FK72" s="107">
        <f>SUM(FK73:FK91)</f>
        <v>4547290.6466666674</v>
      </c>
      <c r="FL72" s="107">
        <f t="shared" ref="FL72:FQ72" si="2305">SUM(FL91,FL73)</f>
        <v>0</v>
      </c>
      <c r="FM72" s="107">
        <f t="shared" si="2305"/>
        <v>0</v>
      </c>
      <c r="FN72" s="107">
        <f t="shared" si="2305"/>
        <v>0</v>
      </c>
      <c r="FO72" s="107">
        <f t="shared" si="2305"/>
        <v>0</v>
      </c>
      <c r="FP72" s="107">
        <f t="shared" si="2305"/>
        <v>0</v>
      </c>
      <c r="FQ72" s="107">
        <f t="shared" si="2305"/>
        <v>0</v>
      </c>
      <c r="FR72" s="100">
        <f t="shared" ref="FR72:FR119" si="2306">SUM(FL72-FJ72)</f>
        <v>-33.333333333333336</v>
      </c>
      <c r="FS72" s="100">
        <f t="shared" ref="FS72:FS119" si="2307">SUM(FM72-FK72)</f>
        <v>-4547290.6466666674</v>
      </c>
      <c r="FT72" s="107">
        <f>SUM(FT73:FT91)</f>
        <v>0</v>
      </c>
      <c r="FU72" s="107">
        <f>SUM(FU73:FU91)</f>
        <v>0</v>
      </c>
      <c r="FV72" s="107">
        <f>SUM(FV73:FV91)</f>
        <v>0</v>
      </c>
      <c r="FW72" s="107">
        <f>SUM(FW73:FW91)</f>
        <v>0</v>
      </c>
      <c r="FX72" s="107">
        <f t="shared" ref="FX72:GC72" si="2308">SUM(FX91,FX73)</f>
        <v>0</v>
      </c>
      <c r="FY72" s="107">
        <f t="shared" si="2308"/>
        <v>0</v>
      </c>
      <c r="FZ72" s="107">
        <f t="shared" si="2308"/>
        <v>0</v>
      </c>
      <c r="GA72" s="107">
        <f t="shared" si="2308"/>
        <v>0</v>
      </c>
      <c r="GB72" s="107">
        <f t="shared" si="2308"/>
        <v>0</v>
      </c>
      <c r="GC72" s="107">
        <f t="shared" si="2308"/>
        <v>0</v>
      </c>
      <c r="GD72" s="100">
        <f t="shared" ref="GD72:GD119" si="2309">SUM(FX72-FV72)</f>
        <v>0</v>
      </c>
      <c r="GE72" s="100">
        <f t="shared" ref="GE72:GE119" si="2310">SUM(FY72-FW72)</f>
        <v>0</v>
      </c>
      <c r="GF72" s="107">
        <f t="shared" ref="GF72:GO72" si="2311">SUM(GF73,GF91)</f>
        <v>384</v>
      </c>
      <c r="GG72" s="107">
        <f t="shared" si="2311"/>
        <v>52129519.449600011</v>
      </c>
      <c r="GH72" s="130">
        <f t="shared" ref="GH72:GH73" si="2312">SUM(GF72/12*$A$2)</f>
        <v>128</v>
      </c>
      <c r="GI72" s="180">
        <f t="shared" ref="GI72:GI73" si="2313">SUM(GG72/12*$A$2)</f>
        <v>17376506.483200002</v>
      </c>
      <c r="GJ72" s="107">
        <f t="shared" si="2311"/>
        <v>60</v>
      </c>
      <c r="GK72" s="107">
        <f t="shared" si="2311"/>
        <v>8125294.4100000011</v>
      </c>
      <c r="GL72" s="107">
        <f t="shared" si="2311"/>
        <v>0</v>
      </c>
      <c r="GM72" s="107">
        <f t="shared" si="2311"/>
        <v>0</v>
      </c>
      <c r="GN72" s="107">
        <f t="shared" si="2311"/>
        <v>60</v>
      </c>
      <c r="GO72" s="107">
        <f t="shared" si="2311"/>
        <v>8125294.4100000011</v>
      </c>
      <c r="GP72" s="107">
        <f>SUM(GP73:GP91)</f>
        <v>-68</v>
      </c>
      <c r="GQ72" s="107">
        <f>SUM(GQ73:GQ91)</f>
        <v>-9251212.0732000023</v>
      </c>
      <c r="GR72" s="143"/>
      <c r="GS72" s="78"/>
      <c r="GT72" s="166"/>
      <c r="GU72" s="166"/>
    </row>
    <row r="73" spans="1:204" x14ac:dyDescent="0.2">
      <c r="A73" s="23">
        <v>1</v>
      </c>
      <c r="B73" s="102"/>
      <c r="C73" s="108"/>
      <c r="D73" s="109"/>
      <c r="E73" s="124" t="s">
        <v>42</v>
      </c>
      <c r="F73" s="126">
        <v>16</v>
      </c>
      <c r="G73" s="127">
        <v>132430.14440000002</v>
      </c>
      <c r="H73" s="107">
        <f>VLOOKUP($E73,'ВМП план'!$B$8:$AN$43,8,0)</f>
        <v>0</v>
      </c>
      <c r="I73" s="107">
        <f>VLOOKUP($E73,'ВМП план'!$B$8:$AN$43,9,0)</f>
        <v>0</v>
      </c>
      <c r="J73" s="107">
        <f t="shared" si="279"/>
        <v>0</v>
      </c>
      <c r="K73" s="107">
        <f t="shared" si="280"/>
        <v>0</v>
      </c>
      <c r="L73" s="107">
        <f t="shared" ref="L73:Q73" si="2314">SUM(L74:L90)</f>
        <v>0</v>
      </c>
      <c r="M73" s="107">
        <f t="shared" si="2314"/>
        <v>0</v>
      </c>
      <c r="N73" s="107">
        <f t="shared" si="2314"/>
        <v>0</v>
      </c>
      <c r="O73" s="107">
        <f t="shared" si="2314"/>
        <v>0</v>
      </c>
      <c r="P73" s="107">
        <f t="shared" si="2314"/>
        <v>0</v>
      </c>
      <c r="Q73" s="107">
        <f t="shared" si="2314"/>
        <v>0</v>
      </c>
      <c r="R73" s="123">
        <f t="shared" si="180"/>
        <v>0</v>
      </c>
      <c r="S73" s="123">
        <f t="shared" si="181"/>
        <v>0</v>
      </c>
      <c r="T73" s="107">
        <f>VLOOKUP($E73,'ВМП план'!$B$8:$AN$43,10,0)</f>
        <v>0</v>
      </c>
      <c r="U73" s="107">
        <f>VLOOKUP($E73,'ВМП план'!$B$8:$AN$43,11,0)</f>
        <v>0</v>
      </c>
      <c r="V73" s="107">
        <f t="shared" si="282"/>
        <v>0</v>
      </c>
      <c r="W73" s="107">
        <f t="shared" si="283"/>
        <v>0</v>
      </c>
      <c r="X73" s="107">
        <f t="shared" ref="X73:AC73" si="2315">SUM(X74:X90)</f>
        <v>0</v>
      </c>
      <c r="Y73" s="107">
        <f t="shared" si="2315"/>
        <v>0</v>
      </c>
      <c r="Z73" s="107">
        <f t="shared" si="2315"/>
        <v>0</v>
      </c>
      <c r="AA73" s="107">
        <f t="shared" si="2315"/>
        <v>0</v>
      </c>
      <c r="AB73" s="107">
        <f t="shared" si="2315"/>
        <v>0</v>
      </c>
      <c r="AC73" s="107">
        <f t="shared" si="2315"/>
        <v>0</v>
      </c>
      <c r="AD73" s="123">
        <f t="shared" si="2271"/>
        <v>0</v>
      </c>
      <c r="AE73" s="123">
        <f t="shared" si="2272"/>
        <v>0</v>
      </c>
      <c r="AF73" s="107">
        <f>VLOOKUP($E73,'ВМП план'!$B$8:$AL$43,12,0)</f>
        <v>0</v>
      </c>
      <c r="AG73" s="107">
        <f>VLOOKUP($E73,'ВМП план'!$B$8:$AL$43,13,0)</f>
        <v>0</v>
      </c>
      <c r="AH73" s="107">
        <f t="shared" si="289"/>
        <v>0</v>
      </c>
      <c r="AI73" s="107">
        <f t="shared" si="290"/>
        <v>0</v>
      </c>
      <c r="AJ73" s="107">
        <f t="shared" ref="AJ73:AO73" si="2316">SUM(AJ74:AJ90)</f>
        <v>0</v>
      </c>
      <c r="AK73" s="107">
        <f t="shared" si="2316"/>
        <v>0</v>
      </c>
      <c r="AL73" s="107">
        <f t="shared" si="2316"/>
        <v>0</v>
      </c>
      <c r="AM73" s="107">
        <f t="shared" si="2316"/>
        <v>0</v>
      </c>
      <c r="AN73" s="107">
        <f t="shared" si="2316"/>
        <v>0</v>
      </c>
      <c r="AO73" s="107">
        <f t="shared" si="2316"/>
        <v>0</v>
      </c>
      <c r="AP73" s="123">
        <f t="shared" si="2273"/>
        <v>0</v>
      </c>
      <c r="AQ73" s="123">
        <f t="shared" si="2274"/>
        <v>0</v>
      </c>
      <c r="AR73" s="107">
        <v>100</v>
      </c>
      <c r="AS73" s="107">
        <v>13243014.440000001</v>
      </c>
      <c r="AT73" s="107">
        <f t="shared" si="296"/>
        <v>33.333333333333336</v>
      </c>
      <c r="AU73" s="107">
        <f t="shared" si="297"/>
        <v>4414338.1466666674</v>
      </c>
      <c r="AV73" s="107">
        <f t="shared" ref="AV73:BA73" si="2317">SUM(AV74:AV90)</f>
        <v>23</v>
      </c>
      <c r="AW73" s="107">
        <f t="shared" si="2317"/>
        <v>3045893.2200000007</v>
      </c>
      <c r="AX73" s="107">
        <f t="shared" si="2317"/>
        <v>0</v>
      </c>
      <c r="AY73" s="107">
        <f t="shared" si="2317"/>
        <v>0</v>
      </c>
      <c r="AZ73" s="107">
        <f t="shared" si="2317"/>
        <v>23</v>
      </c>
      <c r="BA73" s="107">
        <f t="shared" si="2317"/>
        <v>3045893.2200000007</v>
      </c>
      <c r="BB73" s="123">
        <f t="shared" si="2276"/>
        <v>-10.333333333333336</v>
      </c>
      <c r="BC73" s="123">
        <f t="shared" si="2277"/>
        <v>-1368444.9266666668</v>
      </c>
      <c r="BD73" s="107">
        <v>50</v>
      </c>
      <c r="BE73" s="107">
        <v>6621507.2200000007</v>
      </c>
      <c r="BF73" s="107">
        <f t="shared" si="303"/>
        <v>16.666666666666668</v>
      </c>
      <c r="BG73" s="107">
        <f t="shared" si="304"/>
        <v>2207169.0733333337</v>
      </c>
      <c r="BH73" s="107">
        <f t="shared" ref="BH73:BM73" si="2318">SUM(BH74:BH90)</f>
        <v>9</v>
      </c>
      <c r="BI73" s="107">
        <f t="shared" si="2318"/>
        <v>1191871.2600000002</v>
      </c>
      <c r="BJ73" s="107">
        <f t="shared" si="2318"/>
        <v>0</v>
      </c>
      <c r="BK73" s="107">
        <f t="shared" si="2318"/>
        <v>0</v>
      </c>
      <c r="BL73" s="107">
        <f t="shared" si="2318"/>
        <v>9</v>
      </c>
      <c r="BM73" s="107">
        <f t="shared" si="2318"/>
        <v>1191871.2600000002</v>
      </c>
      <c r="BN73" s="123">
        <f t="shared" si="2279"/>
        <v>-7.6666666666666679</v>
      </c>
      <c r="BO73" s="123">
        <f t="shared" si="2280"/>
        <v>-1015297.8133333335</v>
      </c>
      <c r="BP73" s="107"/>
      <c r="BQ73" s="107"/>
      <c r="BR73" s="107">
        <f t="shared" si="310"/>
        <v>0</v>
      </c>
      <c r="BS73" s="107">
        <f t="shared" si="311"/>
        <v>0</v>
      </c>
      <c r="BT73" s="107">
        <f t="shared" ref="BT73:BY73" si="2319">SUM(BT74:BT90)</f>
        <v>0</v>
      </c>
      <c r="BU73" s="107">
        <f t="shared" si="2319"/>
        <v>0</v>
      </c>
      <c r="BV73" s="107">
        <f t="shared" si="2319"/>
        <v>0</v>
      </c>
      <c r="BW73" s="107">
        <f t="shared" si="2319"/>
        <v>0</v>
      </c>
      <c r="BX73" s="107">
        <f t="shared" si="2319"/>
        <v>0</v>
      </c>
      <c r="BY73" s="107">
        <f t="shared" si="2319"/>
        <v>0</v>
      </c>
      <c r="BZ73" s="123">
        <f t="shared" si="2282"/>
        <v>0</v>
      </c>
      <c r="CA73" s="123">
        <f t="shared" si="2283"/>
        <v>0</v>
      </c>
      <c r="CB73" s="107">
        <v>2</v>
      </c>
      <c r="CC73" s="107">
        <v>264860.28880000004</v>
      </c>
      <c r="CD73" s="107">
        <f t="shared" si="317"/>
        <v>0.66666666666666663</v>
      </c>
      <c r="CE73" s="107">
        <f t="shared" si="318"/>
        <v>88286.762933333346</v>
      </c>
      <c r="CF73" s="107">
        <f t="shared" ref="CF73:CK73" si="2320">SUM(CF74:CF90)</f>
        <v>1</v>
      </c>
      <c r="CG73" s="107">
        <f t="shared" si="2320"/>
        <v>132430.14000000001</v>
      </c>
      <c r="CH73" s="107">
        <f t="shared" si="2320"/>
        <v>0</v>
      </c>
      <c r="CI73" s="107">
        <f t="shared" si="2320"/>
        <v>0</v>
      </c>
      <c r="CJ73" s="107">
        <f t="shared" si="2320"/>
        <v>1</v>
      </c>
      <c r="CK73" s="107">
        <f t="shared" si="2320"/>
        <v>132430.14000000001</v>
      </c>
      <c r="CL73" s="123">
        <f t="shared" si="2285"/>
        <v>0.33333333333333337</v>
      </c>
      <c r="CM73" s="123">
        <f t="shared" si="2286"/>
        <v>44143.377066666668</v>
      </c>
      <c r="CN73" s="107"/>
      <c r="CO73" s="107"/>
      <c r="CP73" s="107">
        <f t="shared" si="324"/>
        <v>0</v>
      </c>
      <c r="CQ73" s="107">
        <f t="shared" si="325"/>
        <v>0</v>
      </c>
      <c r="CR73" s="107">
        <f t="shared" ref="CR73:CW73" si="2321">SUM(CR74:CR90)</f>
        <v>0</v>
      </c>
      <c r="CS73" s="107">
        <f t="shared" si="2321"/>
        <v>0</v>
      </c>
      <c r="CT73" s="107">
        <f t="shared" si="2321"/>
        <v>0</v>
      </c>
      <c r="CU73" s="107">
        <f t="shared" si="2321"/>
        <v>0</v>
      </c>
      <c r="CV73" s="107">
        <f t="shared" si="2321"/>
        <v>0</v>
      </c>
      <c r="CW73" s="107">
        <f t="shared" si="2321"/>
        <v>0</v>
      </c>
      <c r="CX73" s="123">
        <f t="shared" si="2288"/>
        <v>0</v>
      </c>
      <c r="CY73" s="123">
        <f t="shared" si="2289"/>
        <v>0</v>
      </c>
      <c r="CZ73" s="107"/>
      <c r="DA73" s="107"/>
      <c r="DB73" s="107">
        <f t="shared" si="331"/>
        <v>0</v>
      </c>
      <c r="DC73" s="107">
        <f t="shared" si="332"/>
        <v>0</v>
      </c>
      <c r="DD73" s="107">
        <f t="shared" ref="DD73:DI73" si="2322">SUM(DD74:DD90)</f>
        <v>0</v>
      </c>
      <c r="DE73" s="107">
        <f t="shared" si="2322"/>
        <v>0</v>
      </c>
      <c r="DF73" s="107">
        <f t="shared" si="2322"/>
        <v>0</v>
      </c>
      <c r="DG73" s="107">
        <f t="shared" si="2322"/>
        <v>0</v>
      </c>
      <c r="DH73" s="107">
        <f t="shared" si="2322"/>
        <v>0</v>
      </c>
      <c r="DI73" s="107">
        <f t="shared" si="2322"/>
        <v>0</v>
      </c>
      <c r="DJ73" s="123">
        <f t="shared" si="2291"/>
        <v>0</v>
      </c>
      <c r="DK73" s="123">
        <f t="shared" si="2292"/>
        <v>0</v>
      </c>
      <c r="DL73" s="107"/>
      <c r="DM73" s="107"/>
      <c r="DN73" s="107">
        <f t="shared" si="338"/>
        <v>0</v>
      </c>
      <c r="DO73" s="107">
        <f t="shared" si="339"/>
        <v>0</v>
      </c>
      <c r="DP73" s="107">
        <f t="shared" ref="DP73:DU73" si="2323">SUM(DP74:DP90)</f>
        <v>0</v>
      </c>
      <c r="DQ73" s="107">
        <f t="shared" si="2323"/>
        <v>0</v>
      </c>
      <c r="DR73" s="107">
        <f t="shared" si="2323"/>
        <v>0</v>
      </c>
      <c r="DS73" s="107">
        <f t="shared" si="2323"/>
        <v>0</v>
      </c>
      <c r="DT73" s="107">
        <f t="shared" si="2323"/>
        <v>0</v>
      </c>
      <c r="DU73" s="107">
        <f t="shared" si="2323"/>
        <v>0</v>
      </c>
      <c r="DV73" s="123">
        <f t="shared" si="2294"/>
        <v>0</v>
      </c>
      <c r="DW73" s="123">
        <f t="shared" si="2295"/>
        <v>0</v>
      </c>
      <c r="DX73" s="107"/>
      <c r="DY73" s="107">
        <v>0</v>
      </c>
      <c r="DZ73" s="107">
        <f t="shared" si="345"/>
        <v>0</v>
      </c>
      <c r="EA73" s="107">
        <f t="shared" si="346"/>
        <v>0</v>
      </c>
      <c r="EB73" s="107">
        <f t="shared" ref="EB73:EG73" si="2324">SUM(EB74:EB90)</f>
        <v>0</v>
      </c>
      <c r="EC73" s="107">
        <f t="shared" si="2324"/>
        <v>0</v>
      </c>
      <c r="ED73" s="107">
        <f t="shared" si="2324"/>
        <v>0</v>
      </c>
      <c r="EE73" s="107">
        <f t="shared" si="2324"/>
        <v>0</v>
      </c>
      <c r="EF73" s="107">
        <f t="shared" si="2324"/>
        <v>0</v>
      </c>
      <c r="EG73" s="107">
        <f t="shared" si="2324"/>
        <v>0</v>
      </c>
      <c r="EH73" s="123">
        <f t="shared" si="2297"/>
        <v>0</v>
      </c>
      <c r="EI73" s="123">
        <f t="shared" si="2298"/>
        <v>0</v>
      </c>
      <c r="EJ73" s="107"/>
      <c r="EK73" s="107">
        <v>0</v>
      </c>
      <c r="EL73" s="107">
        <f t="shared" si="352"/>
        <v>0</v>
      </c>
      <c r="EM73" s="107">
        <f t="shared" si="353"/>
        <v>0</v>
      </c>
      <c r="EN73" s="107">
        <f t="shared" ref="EN73:ES73" si="2325">SUM(EN74:EN90)</f>
        <v>0</v>
      </c>
      <c r="EO73" s="107">
        <f t="shared" si="2325"/>
        <v>0</v>
      </c>
      <c r="EP73" s="107">
        <f t="shared" si="2325"/>
        <v>0</v>
      </c>
      <c r="EQ73" s="107">
        <f t="shared" si="2325"/>
        <v>0</v>
      </c>
      <c r="ER73" s="107">
        <f t="shared" si="2325"/>
        <v>0</v>
      </c>
      <c r="ES73" s="107">
        <f t="shared" si="2325"/>
        <v>0</v>
      </c>
      <c r="ET73" s="123">
        <f t="shared" si="2300"/>
        <v>0</v>
      </c>
      <c r="EU73" s="123">
        <f t="shared" si="2301"/>
        <v>0</v>
      </c>
      <c r="EV73" s="107"/>
      <c r="EW73" s="107"/>
      <c r="EX73" s="107">
        <f t="shared" si="359"/>
        <v>0</v>
      </c>
      <c r="EY73" s="107">
        <f t="shared" si="360"/>
        <v>0</v>
      </c>
      <c r="EZ73" s="107">
        <f t="shared" ref="EZ73:FE73" si="2326">SUM(EZ74:EZ90)</f>
        <v>0</v>
      </c>
      <c r="FA73" s="107">
        <f t="shared" si="2326"/>
        <v>0</v>
      </c>
      <c r="FB73" s="107">
        <f t="shared" si="2326"/>
        <v>0</v>
      </c>
      <c r="FC73" s="107">
        <f t="shared" si="2326"/>
        <v>0</v>
      </c>
      <c r="FD73" s="107">
        <f t="shared" si="2326"/>
        <v>0</v>
      </c>
      <c r="FE73" s="107">
        <f t="shared" si="2326"/>
        <v>0</v>
      </c>
      <c r="FF73" s="123">
        <f t="shared" si="2303"/>
        <v>0</v>
      </c>
      <c r="FG73" s="123">
        <f t="shared" si="2304"/>
        <v>0</v>
      </c>
      <c r="FH73" s="107">
        <v>40</v>
      </c>
      <c r="FI73" s="107">
        <v>5297205.7760000005</v>
      </c>
      <c r="FJ73" s="107">
        <f t="shared" si="366"/>
        <v>13.333333333333334</v>
      </c>
      <c r="FK73" s="107">
        <f t="shared" si="367"/>
        <v>1765735.2586666669</v>
      </c>
      <c r="FL73" s="107">
        <f t="shared" ref="FL73:FQ73" si="2327">SUM(FL74:FL90)</f>
        <v>0</v>
      </c>
      <c r="FM73" s="107">
        <f t="shared" si="2327"/>
        <v>0</v>
      </c>
      <c r="FN73" s="107">
        <f t="shared" si="2327"/>
        <v>0</v>
      </c>
      <c r="FO73" s="107">
        <f t="shared" si="2327"/>
        <v>0</v>
      </c>
      <c r="FP73" s="107">
        <f t="shared" si="2327"/>
        <v>0</v>
      </c>
      <c r="FQ73" s="107">
        <f t="shared" si="2327"/>
        <v>0</v>
      </c>
      <c r="FR73" s="123">
        <f t="shared" si="2306"/>
        <v>-13.333333333333334</v>
      </c>
      <c r="FS73" s="123">
        <f t="shared" si="2307"/>
        <v>-1765735.2586666669</v>
      </c>
      <c r="FT73" s="107"/>
      <c r="FU73" s="107"/>
      <c r="FV73" s="107">
        <f t="shared" si="373"/>
        <v>0</v>
      </c>
      <c r="FW73" s="107">
        <f t="shared" si="374"/>
        <v>0</v>
      </c>
      <c r="FX73" s="107">
        <f t="shared" ref="FX73:GC73" si="2328">SUM(FX74:FX90)</f>
        <v>0</v>
      </c>
      <c r="FY73" s="107">
        <f t="shared" si="2328"/>
        <v>0</v>
      </c>
      <c r="FZ73" s="107">
        <f t="shared" si="2328"/>
        <v>0</v>
      </c>
      <c r="GA73" s="107">
        <f t="shared" si="2328"/>
        <v>0</v>
      </c>
      <c r="GB73" s="107">
        <f t="shared" si="2328"/>
        <v>0</v>
      </c>
      <c r="GC73" s="107">
        <f t="shared" si="2328"/>
        <v>0</v>
      </c>
      <c r="GD73" s="123">
        <f t="shared" si="2309"/>
        <v>0</v>
      </c>
      <c r="GE73" s="123">
        <f t="shared" si="2310"/>
        <v>0</v>
      </c>
      <c r="GF73" s="107">
        <f t="shared" ref="GF73:GG91" si="2329">H73+T73+AF73+AR73+BD73+BP73+CB73+CN73+CZ73+DL73+DX73+EJ73+EV73+FH73+FT73</f>
        <v>192</v>
      </c>
      <c r="GG73" s="107">
        <f t="shared" si="2329"/>
        <v>25426587.724800006</v>
      </c>
      <c r="GH73" s="130">
        <f t="shared" si="2312"/>
        <v>64</v>
      </c>
      <c r="GI73" s="180">
        <f t="shared" si="2313"/>
        <v>8475529.2416000012</v>
      </c>
      <c r="GJ73" s="107">
        <f t="shared" ref="GJ73:GO73" si="2330">SUM(GJ74:GJ90)</f>
        <v>33</v>
      </c>
      <c r="GK73" s="107">
        <f t="shared" si="2330"/>
        <v>4370194.620000001</v>
      </c>
      <c r="GL73" s="107">
        <f t="shared" si="2330"/>
        <v>0</v>
      </c>
      <c r="GM73" s="107">
        <f t="shared" si="2330"/>
        <v>0</v>
      </c>
      <c r="GN73" s="107">
        <f t="shared" si="2330"/>
        <v>33</v>
      </c>
      <c r="GO73" s="107">
        <f t="shared" si="2330"/>
        <v>4370194.620000001</v>
      </c>
      <c r="GP73" s="107">
        <f t="shared" ref="GP73:GP91" si="2331">SUM(GJ73-GH73)</f>
        <v>-31</v>
      </c>
      <c r="GQ73" s="107">
        <f t="shared" ref="GQ73:GQ91" si="2332">SUM(GK73-GI73)</f>
        <v>-4105334.6216000002</v>
      </c>
      <c r="GR73" s="143"/>
      <c r="GS73" s="78"/>
      <c r="GT73" s="166">
        <v>132430.14440000002</v>
      </c>
      <c r="GU73" s="166">
        <f t="shared" si="183"/>
        <v>132430.14000000004</v>
      </c>
      <c r="GV73" s="90">
        <f t="shared" ref="GV73:GV74" si="2333">SUM(GT73-GU73)</f>
        <v>4.3999999761581421E-3</v>
      </c>
    </row>
    <row r="74" spans="1:204" ht="23.25" customHeight="1" x14ac:dyDescent="0.2">
      <c r="A74" s="23">
        <v>1</v>
      </c>
      <c r="B74" s="78" t="s">
        <v>164</v>
      </c>
      <c r="C74" s="79" t="s">
        <v>165</v>
      </c>
      <c r="D74" s="86">
        <v>135</v>
      </c>
      <c r="E74" s="83" t="s">
        <v>166</v>
      </c>
      <c r="F74" s="86">
        <v>16</v>
      </c>
      <c r="G74" s="98">
        <v>132430.14440000002</v>
      </c>
      <c r="H74" s="99"/>
      <c r="I74" s="99"/>
      <c r="J74" s="99"/>
      <c r="K74" s="99"/>
      <c r="L74" s="99">
        <f>VLOOKUP($D74,'факт '!$D$7:$AQ$94,3,0)</f>
        <v>0</v>
      </c>
      <c r="M74" s="99">
        <f>VLOOKUP($D74,'факт '!$D$7:$AQ$94,4,0)</f>
        <v>0</v>
      </c>
      <c r="N74" s="99"/>
      <c r="O74" s="99"/>
      <c r="P74" s="99">
        <f t="shared" ref="P74:P89" si="2334">SUM(L74+N74)</f>
        <v>0</v>
      </c>
      <c r="Q74" s="99">
        <f t="shared" ref="Q74:Q89" si="2335">SUM(M74+O74)</f>
        <v>0</v>
      </c>
      <c r="R74" s="100">
        <f t="shared" ref="R74:R89" si="2336">SUM(L74-J74)</f>
        <v>0</v>
      </c>
      <c r="S74" s="100">
        <f t="shared" ref="S74:S89" si="2337">SUM(M74-K74)</f>
        <v>0</v>
      </c>
      <c r="T74" s="99"/>
      <c r="U74" s="99"/>
      <c r="V74" s="99"/>
      <c r="W74" s="99"/>
      <c r="X74" s="99">
        <f>VLOOKUP($D74,'факт '!$D$7:$AQ$94,7,0)</f>
        <v>0</v>
      </c>
      <c r="Y74" s="99">
        <f>VLOOKUP($D74,'факт '!$D$7:$AQ$94,8,0)</f>
        <v>0</v>
      </c>
      <c r="Z74" s="99">
        <f>VLOOKUP($D74,'факт '!$D$7:$AQ$94,9,0)</f>
        <v>0</v>
      </c>
      <c r="AA74" s="99">
        <f>VLOOKUP($D74,'факт '!$D$7:$AQ$94,10,0)</f>
        <v>0</v>
      </c>
      <c r="AB74" s="99">
        <f t="shared" ref="AB74:AB89" si="2338">SUM(X74+Z74)</f>
        <v>0</v>
      </c>
      <c r="AC74" s="99">
        <f t="shared" ref="AC74:AC89" si="2339">SUM(Y74+AA74)</f>
        <v>0</v>
      </c>
      <c r="AD74" s="100">
        <f t="shared" ref="AD74:AD89" si="2340">SUM(X74-V74)</f>
        <v>0</v>
      </c>
      <c r="AE74" s="100">
        <f t="shared" ref="AE74:AE89" si="2341">SUM(Y74-W74)</f>
        <v>0</v>
      </c>
      <c r="AF74" s="99"/>
      <c r="AG74" s="99"/>
      <c r="AH74" s="99"/>
      <c r="AI74" s="99"/>
      <c r="AJ74" s="99">
        <f>VLOOKUP($D74,'факт '!$D$7:$AQ$94,5,0)</f>
        <v>0</v>
      </c>
      <c r="AK74" s="99">
        <f>VLOOKUP($D74,'факт '!$D$7:$AQ$94,6,0)</f>
        <v>0</v>
      </c>
      <c r="AL74" s="99"/>
      <c r="AM74" s="99"/>
      <c r="AN74" s="99">
        <f t="shared" ref="AN74:AN89" si="2342">SUM(AJ74+AL74)</f>
        <v>0</v>
      </c>
      <c r="AO74" s="99">
        <f t="shared" ref="AO74:AO89" si="2343">SUM(AK74+AM74)</f>
        <v>0</v>
      </c>
      <c r="AP74" s="100">
        <f t="shared" ref="AP74:AP89" si="2344">SUM(AJ74-AH74)</f>
        <v>0</v>
      </c>
      <c r="AQ74" s="100">
        <f t="shared" ref="AQ74:AQ89" si="2345">SUM(AK74-AI74)</f>
        <v>0</v>
      </c>
      <c r="AR74" s="99"/>
      <c r="AS74" s="99"/>
      <c r="AT74" s="99"/>
      <c r="AU74" s="99"/>
      <c r="AV74" s="99">
        <f>VLOOKUP($D74,'факт '!$D$7:$AQ$94,11,0)</f>
        <v>0</v>
      </c>
      <c r="AW74" s="99">
        <f>VLOOKUP($D74,'факт '!$D$7:$AQ$94,12,0)</f>
        <v>0</v>
      </c>
      <c r="AX74" s="99"/>
      <c r="AY74" s="99"/>
      <c r="AZ74" s="99">
        <f t="shared" ref="AZ74:AZ89" si="2346">SUM(AV74+AX74)</f>
        <v>0</v>
      </c>
      <c r="BA74" s="99">
        <f t="shared" ref="BA74:BA89" si="2347">SUM(AW74+AY74)</f>
        <v>0</v>
      </c>
      <c r="BB74" s="100">
        <f t="shared" ref="BB74:BB89" si="2348">SUM(AV74-AT74)</f>
        <v>0</v>
      </c>
      <c r="BC74" s="100">
        <f t="shared" ref="BC74:BC89" si="2349">SUM(AW74-AU74)</f>
        <v>0</v>
      </c>
      <c r="BD74" s="99"/>
      <c r="BE74" s="99"/>
      <c r="BF74" s="99"/>
      <c r="BG74" s="99"/>
      <c r="BH74" s="99">
        <f>VLOOKUP($D74,'факт '!$D$7:$AQ$94,15,0)</f>
        <v>2</v>
      </c>
      <c r="BI74" s="99">
        <f>VLOOKUP($D74,'факт '!$D$7:$AQ$94,16,0)</f>
        <v>264860.28000000003</v>
      </c>
      <c r="BJ74" s="99">
        <f>VLOOKUP($D74,'факт '!$D$7:$AQ$94,17,0)</f>
        <v>0</v>
      </c>
      <c r="BK74" s="99">
        <f>VLOOKUP($D74,'факт '!$D$7:$AQ$94,18,0)</f>
        <v>0</v>
      </c>
      <c r="BL74" s="99">
        <f t="shared" ref="BL74:BL89" si="2350">SUM(BH74+BJ74)</f>
        <v>2</v>
      </c>
      <c r="BM74" s="99">
        <f t="shared" ref="BM74:BM89" si="2351">SUM(BI74+BK74)</f>
        <v>264860.28000000003</v>
      </c>
      <c r="BN74" s="100">
        <f t="shared" ref="BN74:BN89" si="2352">SUM(BH74-BF74)</f>
        <v>2</v>
      </c>
      <c r="BO74" s="100">
        <f t="shared" ref="BO74:BO89" si="2353">SUM(BI74-BG74)</f>
        <v>264860.28000000003</v>
      </c>
      <c r="BP74" s="99"/>
      <c r="BQ74" s="99"/>
      <c r="BR74" s="99"/>
      <c r="BS74" s="99"/>
      <c r="BT74" s="99">
        <f>VLOOKUP($D74,'факт '!$D$7:$AQ$94,19,0)</f>
        <v>0</v>
      </c>
      <c r="BU74" s="99">
        <f>VLOOKUP($D74,'факт '!$D$7:$AQ$94,20,0)</f>
        <v>0</v>
      </c>
      <c r="BV74" s="99">
        <f>VLOOKUP($D74,'факт '!$D$7:$AQ$94,21,0)</f>
        <v>0</v>
      </c>
      <c r="BW74" s="99">
        <f>VLOOKUP($D74,'факт '!$D$7:$AQ$94,22,0)</f>
        <v>0</v>
      </c>
      <c r="BX74" s="99">
        <f t="shared" ref="BX74:BX89" si="2354">SUM(BT74+BV74)</f>
        <v>0</v>
      </c>
      <c r="BY74" s="99">
        <f t="shared" ref="BY74:BY89" si="2355">SUM(BU74+BW74)</f>
        <v>0</v>
      </c>
      <c r="BZ74" s="100">
        <f t="shared" ref="BZ74:BZ89" si="2356">SUM(BT74-BR74)</f>
        <v>0</v>
      </c>
      <c r="CA74" s="100">
        <f t="shared" ref="CA74:CA89" si="2357">SUM(BU74-BS74)</f>
        <v>0</v>
      </c>
      <c r="CB74" s="99"/>
      <c r="CC74" s="99"/>
      <c r="CD74" s="99"/>
      <c r="CE74" s="99"/>
      <c r="CF74" s="99">
        <f>VLOOKUP($D74,'факт '!$D$7:$AQ$94,23,0)</f>
        <v>0</v>
      </c>
      <c r="CG74" s="99">
        <f>VLOOKUP($D74,'факт '!$D$7:$AQ$94,24,0)</f>
        <v>0</v>
      </c>
      <c r="CH74" s="99">
        <f>VLOOKUP($D74,'факт '!$D$7:$AQ$94,25,0)</f>
        <v>0</v>
      </c>
      <c r="CI74" s="99">
        <f>VLOOKUP($D74,'факт '!$D$7:$AQ$94,26,0)</f>
        <v>0</v>
      </c>
      <c r="CJ74" s="99">
        <f t="shared" ref="CJ74:CJ89" si="2358">SUM(CF74+CH74)</f>
        <v>0</v>
      </c>
      <c r="CK74" s="99">
        <f t="shared" ref="CK74:CK89" si="2359">SUM(CG74+CI74)</f>
        <v>0</v>
      </c>
      <c r="CL74" s="100">
        <f t="shared" ref="CL74:CL89" si="2360">SUM(CF74-CD74)</f>
        <v>0</v>
      </c>
      <c r="CM74" s="100">
        <f t="shared" ref="CM74:CM89" si="2361">SUM(CG74-CE74)</f>
        <v>0</v>
      </c>
      <c r="CN74" s="99"/>
      <c r="CO74" s="99"/>
      <c r="CP74" s="99"/>
      <c r="CQ74" s="99"/>
      <c r="CR74" s="99">
        <f>VLOOKUP($D74,'факт '!$D$7:$AQ$94,27,0)</f>
        <v>0</v>
      </c>
      <c r="CS74" s="99">
        <f>VLOOKUP($D74,'факт '!$D$7:$AQ$94,28,0)</f>
        <v>0</v>
      </c>
      <c r="CT74" s="99">
        <f>VLOOKUP($D74,'факт '!$D$7:$AQ$94,29,0)</f>
        <v>0</v>
      </c>
      <c r="CU74" s="99">
        <f>VLOOKUP($D74,'факт '!$D$7:$AQ$94,30,0)</f>
        <v>0</v>
      </c>
      <c r="CV74" s="99">
        <f t="shared" ref="CV74:CV89" si="2362">SUM(CR74+CT74)</f>
        <v>0</v>
      </c>
      <c r="CW74" s="99">
        <f t="shared" ref="CW74:CW89" si="2363">SUM(CS74+CU74)</f>
        <v>0</v>
      </c>
      <c r="CX74" s="100">
        <f t="shared" ref="CX74:CX89" si="2364">SUM(CR74-CP74)</f>
        <v>0</v>
      </c>
      <c r="CY74" s="100">
        <f t="shared" ref="CY74:CY89" si="2365">SUM(CS74-CQ74)</f>
        <v>0</v>
      </c>
      <c r="CZ74" s="99"/>
      <c r="DA74" s="99"/>
      <c r="DB74" s="99"/>
      <c r="DC74" s="99"/>
      <c r="DD74" s="99">
        <f>VLOOKUP($D74,'факт '!$D$7:$AQ$94,31,0)</f>
        <v>0</v>
      </c>
      <c r="DE74" s="99">
        <f>VLOOKUP($D74,'факт '!$D$7:$AQ$94,32,0)</f>
        <v>0</v>
      </c>
      <c r="DF74" s="99"/>
      <c r="DG74" s="99"/>
      <c r="DH74" s="99">
        <f t="shared" ref="DH74:DH89" si="2366">SUM(DD74+DF74)</f>
        <v>0</v>
      </c>
      <c r="DI74" s="99">
        <f t="shared" ref="DI74:DI89" si="2367">SUM(DE74+DG74)</f>
        <v>0</v>
      </c>
      <c r="DJ74" s="100">
        <f t="shared" ref="DJ74:DJ89" si="2368">SUM(DD74-DB74)</f>
        <v>0</v>
      </c>
      <c r="DK74" s="100">
        <f t="shared" ref="DK74:DK89" si="2369">SUM(DE74-DC74)</f>
        <v>0</v>
      </c>
      <c r="DL74" s="99"/>
      <c r="DM74" s="99"/>
      <c r="DN74" s="99"/>
      <c r="DO74" s="99"/>
      <c r="DP74" s="99">
        <f>VLOOKUP($D74,'факт '!$D$7:$AQ$94,13,0)</f>
        <v>0</v>
      </c>
      <c r="DQ74" s="99">
        <f>VLOOKUP($D74,'факт '!$D$7:$AQ$94,14,0)</f>
        <v>0</v>
      </c>
      <c r="DR74" s="99"/>
      <c r="DS74" s="99"/>
      <c r="DT74" s="99">
        <f t="shared" ref="DT74:DT89" si="2370">SUM(DP74+DR74)</f>
        <v>0</v>
      </c>
      <c r="DU74" s="99">
        <f t="shared" ref="DU74:DU89" si="2371">SUM(DQ74+DS74)</f>
        <v>0</v>
      </c>
      <c r="DV74" s="100">
        <f t="shared" ref="DV74:DV89" si="2372">SUM(DP74-DN74)</f>
        <v>0</v>
      </c>
      <c r="DW74" s="100">
        <f t="shared" ref="DW74:DW89" si="2373">SUM(DQ74-DO74)</f>
        <v>0</v>
      </c>
      <c r="DX74" s="99"/>
      <c r="DY74" s="99"/>
      <c r="DZ74" s="99"/>
      <c r="EA74" s="99"/>
      <c r="EB74" s="99">
        <f>VLOOKUP($D74,'факт '!$D$7:$AQ$94,33,0)</f>
        <v>0</v>
      </c>
      <c r="EC74" s="99">
        <f>VLOOKUP($D74,'факт '!$D$7:$AQ$94,34,0)</f>
        <v>0</v>
      </c>
      <c r="ED74" s="99">
        <f>VLOOKUP($D74,'факт '!$D$7:$AQ$94,35,0)</f>
        <v>0</v>
      </c>
      <c r="EE74" s="99">
        <f>VLOOKUP($D74,'факт '!$D$7:$AQ$94,36,0)</f>
        <v>0</v>
      </c>
      <c r="EF74" s="99">
        <f t="shared" ref="EF74:EF89" si="2374">SUM(EB74+ED74)</f>
        <v>0</v>
      </c>
      <c r="EG74" s="99">
        <f t="shared" ref="EG74:EG89" si="2375">SUM(EC74+EE74)</f>
        <v>0</v>
      </c>
      <c r="EH74" s="100">
        <f t="shared" ref="EH74:EH89" si="2376">SUM(EB74-DZ74)</f>
        <v>0</v>
      </c>
      <c r="EI74" s="100">
        <f t="shared" ref="EI74:EI89" si="2377">SUM(EC74-EA74)</f>
        <v>0</v>
      </c>
      <c r="EJ74" s="99"/>
      <c r="EK74" s="99"/>
      <c r="EL74" s="99"/>
      <c r="EM74" s="99"/>
      <c r="EN74" s="99">
        <f>VLOOKUP($D74,'факт '!$D$7:$AQ$94,37,0)</f>
        <v>0</v>
      </c>
      <c r="EO74" s="99">
        <f>VLOOKUP($D74,'факт '!$D$7:$AQ$94,38,0)</f>
        <v>0</v>
      </c>
      <c r="EP74" s="99">
        <f>VLOOKUP($D74,'факт '!$D$7:$AQ$94,39,0)</f>
        <v>0</v>
      </c>
      <c r="EQ74" s="99">
        <f>VLOOKUP($D74,'факт '!$D$7:$AQ$94,40,0)</f>
        <v>0</v>
      </c>
      <c r="ER74" s="99">
        <f t="shared" ref="ER74:ER89" si="2378">SUM(EN74+EP74)</f>
        <v>0</v>
      </c>
      <c r="ES74" s="99">
        <f t="shared" ref="ES74:ES89" si="2379">SUM(EO74+EQ74)</f>
        <v>0</v>
      </c>
      <c r="ET74" s="100">
        <f t="shared" ref="ET74:ET89" si="2380">SUM(EN74-EL74)</f>
        <v>0</v>
      </c>
      <c r="EU74" s="100">
        <f t="shared" ref="EU74:EU89" si="2381">SUM(EO74-EM74)</f>
        <v>0</v>
      </c>
      <c r="EV74" s="99"/>
      <c r="EW74" s="99"/>
      <c r="EX74" s="99"/>
      <c r="EY74" s="99"/>
      <c r="EZ74" s="99"/>
      <c r="FA74" s="99"/>
      <c r="FB74" s="99"/>
      <c r="FC74" s="99"/>
      <c r="FD74" s="99">
        <f t="shared" ref="FD74:FD90" si="2382">SUM(EZ74+FB74)</f>
        <v>0</v>
      </c>
      <c r="FE74" s="99">
        <f t="shared" ref="FE74:FE90" si="2383">SUM(FA74+FC74)</f>
        <v>0</v>
      </c>
      <c r="FF74" s="100">
        <f t="shared" si="2303"/>
        <v>0</v>
      </c>
      <c r="FG74" s="100">
        <f t="shared" si="2304"/>
        <v>0</v>
      </c>
      <c r="FH74" s="99"/>
      <c r="FI74" s="99"/>
      <c r="FJ74" s="99"/>
      <c r="FK74" s="99"/>
      <c r="FL74" s="99"/>
      <c r="FM74" s="99"/>
      <c r="FN74" s="99"/>
      <c r="FO74" s="99"/>
      <c r="FP74" s="99">
        <f t="shared" ref="FP74:FP90" si="2384">SUM(FL74+FN74)</f>
        <v>0</v>
      </c>
      <c r="FQ74" s="99">
        <f t="shared" ref="FQ74:FQ90" si="2385">SUM(FM74+FO74)</f>
        <v>0</v>
      </c>
      <c r="FR74" s="100">
        <f t="shared" si="2306"/>
        <v>0</v>
      </c>
      <c r="FS74" s="100">
        <f t="shared" si="2307"/>
        <v>0</v>
      </c>
      <c r="FT74" s="99"/>
      <c r="FU74" s="99"/>
      <c r="FV74" s="99"/>
      <c r="FW74" s="99"/>
      <c r="FX74" s="99"/>
      <c r="FY74" s="99"/>
      <c r="FZ74" s="99"/>
      <c r="GA74" s="99"/>
      <c r="GB74" s="99">
        <f t="shared" ref="GB74:GB90" si="2386">SUM(FX74+FZ74)</f>
        <v>0</v>
      </c>
      <c r="GC74" s="99">
        <f t="shared" ref="GC74:GC90" si="2387">SUM(FY74+GA74)</f>
        <v>0</v>
      </c>
      <c r="GD74" s="100">
        <f t="shared" si="2309"/>
        <v>0</v>
      </c>
      <c r="GE74" s="100">
        <f t="shared" si="2310"/>
        <v>0</v>
      </c>
      <c r="GF74" s="99">
        <f t="shared" ref="GF74:GF90" si="2388">SUM(H74,T74,AF74,AR74,BD74,BP74,CB74,CN74,CZ74,DL74,DX74,EJ74,EV74)</f>
        <v>0</v>
      </c>
      <c r="GG74" s="99">
        <f t="shared" ref="GG74:GG90" si="2389">SUM(I74,U74,AG74,AS74,BE74,BQ74,CC74,CO74,DA74,DM74,DY74,EK74,EW74)</f>
        <v>0</v>
      </c>
      <c r="GH74" s="99">
        <f t="shared" ref="GH74:GH90" si="2390">SUM(J74,V74,AH74,AT74,BF74,BR74,CD74,CP74,DB74,DN74,DZ74,EL74,EX74)</f>
        <v>0</v>
      </c>
      <c r="GI74" s="99">
        <f t="shared" ref="GI74:GI90" si="2391">SUM(K74,W74,AI74,AU74,BG74,BS74,CE74,CQ74,DC74,DO74,EA74,EM74,EY74)</f>
        <v>0</v>
      </c>
      <c r="GJ74" s="99">
        <f t="shared" ref="GJ74:GJ89" si="2392">SUM(L74,X74,AJ74,AV74,BH74,BT74,CF74,CR74,DD74,DP74,EB74,EN74,EZ74)</f>
        <v>2</v>
      </c>
      <c r="GK74" s="99">
        <f t="shared" ref="GK74:GK89" si="2393">SUM(M74,Y74,AK74,AW74,BI74,BU74,CG74,CS74,DE74,DQ74,EC74,EO74,FA74)</f>
        <v>264860.28000000003</v>
      </c>
      <c r="GL74" s="99">
        <f t="shared" ref="GL74:GL89" si="2394">SUM(N74,Z74,AL74,AX74,BJ74,BV74,CH74,CT74,DF74,DR74,ED74,EP74,FB74)</f>
        <v>0</v>
      </c>
      <c r="GM74" s="99">
        <f t="shared" ref="GM74:GM89" si="2395">SUM(O74,AA74,AM74,AY74,BK74,BW74,CI74,CU74,DG74,DS74,EE74,EQ74,FC74)</f>
        <v>0</v>
      </c>
      <c r="GN74" s="99">
        <f t="shared" ref="GN74:GN89" si="2396">SUM(P74,AB74,AN74,AZ74,BL74,BX74,CJ74,CV74,DH74,DT74,EF74,ER74,FD74)</f>
        <v>2</v>
      </c>
      <c r="GO74" s="99">
        <f t="shared" ref="GO74:GO89" si="2397">SUM(Q74,AC74,AO74,BA74,BM74,BY74,CK74,CW74,DI74,DU74,EG74,ES74,FE74)</f>
        <v>264860.28000000003</v>
      </c>
      <c r="GP74" s="99"/>
      <c r="GQ74" s="99"/>
      <c r="GR74" s="143"/>
      <c r="GS74" s="78"/>
      <c r="GT74" s="166">
        <v>132430.14440000002</v>
      </c>
      <c r="GU74" s="166">
        <f t="shared" si="183"/>
        <v>132430.14000000001</v>
      </c>
      <c r="GV74" s="90">
        <f t="shared" si="2333"/>
        <v>4.4000000052619725E-3</v>
      </c>
    </row>
    <row r="75" spans="1:204" ht="23.25" customHeight="1" x14ac:dyDescent="0.2">
      <c r="A75" s="23">
        <v>1</v>
      </c>
      <c r="B75" s="198" t="s">
        <v>164</v>
      </c>
      <c r="C75" s="199" t="s">
        <v>165</v>
      </c>
      <c r="D75" s="197">
        <v>115</v>
      </c>
      <c r="E75" s="200" t="s">
        <v>337</v>
      </c>
      <c r="F75" s="86">
        <v>16</v>
      </c>
      <c r="G75" s="98">
        <v>132430.14440000002</v>
      </c>
      <c r="H75" s="99"/>
      <c r="I75" s="99"/>
      <c r="J75" s="99"/>
      <c r="K75" s="99"/>
      <c r="L75" s="99">
        <f>VLOOKUP($D75,'факт '!$D$7:$AQ$94,3,0)</f>
        <v>0</v>
      </c>
      <c r="M75" s="99">
        <f>VLOOKUP($D75,'факт '!$D$7:$AQ$94,4,0)</f>
        <v>0</v>
      </c>
      <c r="N75" s="99"/>
      <c r="O75" s="99"/>
      <c r="P75" s="99">
        <f t="shared" si="2334"/>
        <v>0</v>
      </c>
      <c r="Q75" s="99">
        <f t="shared" si="2335"/>
        <v>0</v>
      </c>
      <c r="R75" s="100">
        <f t="shared" si="2336"/>
        <v>0</v>
      </c>
      <c r="S75" s="100">
        <f t="shared" si="2337"/>
        <v>0</v>
      </c>
      <c r="T75" s="99"/>
      <c r="U75" s="99"/>
      <c r="V75" s="99"/>
      <c r="W75" s="99"/>
      <c r="X75" s="99">
        <f>VLOOKUP($D75,'факт '!$D$7:$AQ$94,7,0)</f>
        <v>0</v>
      </c>
      <c r="Y75" s="99">
        <f>VLOOKUP($D75,'факт '!$D$7:$AQ$94,8,0)</f>
        <v>0</v>
      </c>
      <c r="Z75" s="99">
        <f>VLOOKUP($D75,'факт '!$D$7:$AQ$94,9,0)</f>
        <v>0</v>
      </c>
      <c r="AA75" s="99">
        <f>VLOOKUP($D75,'факт '!$D$7:$AQ$94,10,0)</f>
        <v>0</v>
      </c>
      <c r="AB75" s="99">
        <f t="shared" si="2338"/>
        <v>0</v>
      </c>
      <c r="AC75" s="99">
        <f t="shared" si="2339"/>
        <v>0</v>
      </c>
      <c r="AD75" s="100">
        <f t="shared" si="2340"/>
        <v>0</v>
      </c>
      <c r="AE75" s="100">
        <f t="shared" si="2341"/>
        <v>0</v>
      </c>
      <c r="AF75" s="99"/>
      <c r="AG75" s="99"/>
      <c r="AH75" s="99"/>
      <c r="AI75" s="99"/>
      <c r="AJ75" s="99">
        <f>VLOOKUP($D75,'факт '!$D$7:$AQ$94,5,0)</f>
        <v>0</v>
      </c>
      <c r="AK75" s="99">
        <f>VLOOKUP($D75,'факт '!$D$7:$AQ$94,6,0)</f>
        <v>0</v>
      </c>
      <c r="AL75" s="99"/>
      <c r="AM75" s="99"/>
      <c r="AN75" s="99">
        <f t="shared" si="2342"/>
        <v>0</v>
      </c>
      <c r="AO75" s="99">
        <f t="shared" si="2343"/>
        <v>0</v>
      </c>
      <c r="AP75" s="100">
        <f t="shared" si="2344"/>
        <v>0</v>
      </c>
      <c r="AQ75" s="100">
        <f t="shared" si="2345"/>
        <v>0</v>
      </c>
      <c r="AR75" s="99"/>
      <c r="AS75" s="99"/>
      <c r="AT75" s="99"/>
      <c r="AU75" s="99"/>
      <c r="AV75" s="99">
        <f>VLOOKUP($D75,'факт '!$D$7:$AQ$94,11,0)</f>
        <v>0</v>
      </c>
      <c r="AW75" s="99">
        <f>VLOOKUP($D75,'факт '!$D$7:$AQ$94,12,0)</f>
        <v>0</v>
      </c>
      <c r="AX75" s="99"/>
      <c r="AY75" s="99"/>
      <c r="AZ75" s="99">
        <f t="shared" si="2346"/>
        <v>0</v>
      </c>
      <c r="BA75" s="99">
        <f t="shared" si="2347"/>
        <v>0</v>
      </c>
      <c r="BB75" s="100">
        <f t="shared" si="2348"/>
        <v>0</v>
      </c>
      <c r="BC75" s="100">
        <f t="shared" si="2349"/>
        <v>0</v>
      </c>
      <c r="BD75" s="99"/>
      <c r="BE75" s="99"/>
      <c r="BF75" s="99"/>
      <c r="BG75" s="99"/>
      <c r="BH75" s="99">
        <f>VLOOKUP($D75,'факт '!$D$7:$AQ$94,15,0)</f>
        <v>0</v>
      </c>
      <c r="BI75" s="99">
        <f>VLOOKUP($D75,'факт '!$D$7:$AQ$94,16,0)</f>
        <v>0</v>
      </c>
      <c r="BJ75" s="99">
        <f>VLOOKUP($D75,'факт '!$D$7:$AQ$94,17,0)</f>
        <v>0</v>
      </c>
      <c r="BK75" s="99">
        <f>VLOOKUP($D75,'факт '!$D$7:$AQ$94,18,0)</f>
        <v>0</v>
      </c>
      <c r="BL75" s="99">
        <f t="shared" si="2350"/>
        <v>0</v>
      </c>
      <c r="BM75" s="99">
        <f t="shared" si="2351"/>
        <v>0</v>
      </c>
      <c r="BN75" s="100">
        <f t="shared" si="2352"/>
        <v>0</v>
      </c>
      <c r="BO75" s="100">
        <f t="shared" si="2353"/>
        <v>0</v>
      </c>
      <c r="BP75" s="99"/>
      <c r="BQ75" s="99"/>
      <c r="BR75" s="99"/>
      <c r="BS75" s="99"/>
      <c r="BT75" s="99">
        <f>VLOOKUP($D75,'факт '!$D$7:$AQ$94,19,0)</f>
        <v>0</v>
      </c>
      <c r="BU75" s="99">
        <f>VLOOKUP($D75,'факт '!$D$7:$AQ$94,20,0)</f>
        <v>0</v>
      </c>
      <c r="BV75" s="99">
        <f>VLOOKUP($D75,'факт '!$D$7:$AQ$94,21,0)</f>
        <v>0</v>
      </c>
      <c r="BW75" s="99">
        <f>VLOOKUP($D75,'факт '!$D$7:$AQ$94,22,0)</f>
        <v>0</v>
      </c>
      <c r="BX75" s="99">
        <f t="shared" si="2354"/>
        <v>0</v>
      </c>
      <c r="BY75" s="99">
        <f t="shared" si="2355"/>
        <v>0</v>
      </c>
      <c r="BZ75" s="100">
        <f t="shared" si="2356"/>
        <v>0</v>
      </c>
      <c r="CA75" s="100">
        <f t="shared" si="2357"/>
        <v>0</v>
      </c>
      <c r="CB75" s="99"/>
      <c r="CC75" s="99"/>
      <c r="CD75" s="99"/>
      <c r="CE75" s="99"/>
      <c r="CF75" s="99">
        <f>VLOOKUP($D75,'факт '!$D$7:$AQ$94,23,0)</f>
        <v>1</v>
      </c>
      <c r="CG75" s="99">
        <f>VLOOKUP($D75,'факт '!$D$7:$AQ$94,24,0)</f>
        <v>132430.14000000001</v>
      </c>
      <c r="CH75" s="99">
        <f>VLOOKUP($D75,'факт '!$D$7:$AQ$94,25,0)</f>
        <v>0</v>
      </c>
      <c r="CI75" s="99">
        <f>VLOOKUP($D75,'факт '!$D$7:$AQ$94,26,0)</f>
        <v>0</v>
      </c>
      <c r="CJ75" s="99">
        <f t="shared" si="2358"/>
        <v>1</v>
      </c>
      <c r="CK75" s="99">
        <f t="shared" si="2359"/>
        <v>132430.14000000001</v>
      </c>
      <c r="CL75" s="100">
        <f t="shared" si="2360"/>
        <v>1</v>
      </c>
      <c r="CM75" s="100">
        <f t="shared" si="2361"/>
        <v>132430.14000000001</v>
      </c>
      <c r="CN75" s="99"/>
      <c r="CO75" s="99"/>
      <c r="CP75" s="99"/>
      <c r="CQ75" s="99"/>
      <c r="CR75" s="99">
        <f>VLOOKUP($D75,'факт '!$D$7:$AQ$94,27,0)</f>
        <v>0</v>
      </c>
      <c r="CS75" s="99">
        <f>VLOOKUP($D75,'факт '!$D$7:$AQ$94,28,0)</f>
        <v>0</v>
      </c>
      <c r="CT75" s="99">
        <f>VLOOKUP($D75,'факт '!$D$7:$AQ$94,29,0)</f>
        <v>0</v>
      </c>
      <c r="CU75" s="99">
        <f>VLOOKUP($D75,'факт '!$D$7:$AQ$94,30,0)</f>
        <v>0</v>
      </c>
      <c r="CV75" s="99">
        <f t="shared" si="2362"/>
        <v>0</v>
      </c>
      <c r="CW75" s="99">
        <f t="shared" si="2363"/>
        <v>0</v>
      </c>
      <c r="CX75" s="100">
        <f t="shared" si="2364"/>
        <v>0</v>
      </c>
      <c r="CY75" s="100">
        <f t="shared" si="2365"/>
        <v>0</v>
      </c>
      <c r="CZ75" s="99"/>
      <c r="DA75" s="99"/>
      <c r="DB75" s="99"/>
      <c r="DC75" s="99"/>
      <c r="DD75" s="99">
        <f>VLOOKUP($D75,'факт '!$D$7:$AQ$94,31,0)</f>
        <v>0</v>
      </c>
      <c r="DE75" s="99">
        <f>VLOOKUP($D75,'факт '!$D$7:$AQ$94,32,0)</f>
        <v>0</v>
      </c>
      <c r="DF75" s="99"/>
      <c r="DG75" s="99"/>
      <c r="DH75" s="99">
        <f t="shared" si="2366"/>
        <v>0</v>
      </c>
      <c r="DI75" s="99">
        <f t="shared" si="2367"/>
        <v>0</v>
      </c>
      <c r="DJ75" s="100">
        <f t="shared" si="2368"/>
        <v>0</v>
      </c>
      <c r="DK75" s="100">
        <f t="shared" si="2369"/>
        <v>0</v>
      </c>
      <c r="DL75" s="99"/>
      <c r="DM75" s="99"/>
      <c r="DN75" s="99"/>
      <c r="DO75" s="99"/>
      <c r="DP75" s="99">
        <f>VLOOKUP($D75,'факт '!$D$7:$AQ$94,13,0)</f>
        <v>0</v>
      </c>
      <c r="DQ75" s="99">
        <f>VLOOKUP($D75,'факт '!$D$7:$AQ$94,14,0)</f>
        <v>0</v>
      </c>
      <c r="DR75" s="99"/>
      <c r="DS75" s="99"/>
      <c r="DT75" s="99">
        <f t="shared" si="2370"/>
        <v>0</v>
      </c>
      <c r="DU75" s="99">
        <f t="shared" si="2371"/>
        <v>0</v>
      </c>
      <c r="DV75" s="100">
        <f t="shared" si="2372"/>
        <v>0</v>
      </c>
      <c r="DW75" s="100">
        <f t="shared" si="2373"/>
        <v>0</v>
      </c>
      <c r="DX75" s="99"/>
      <c r="DY75" s="99"/>
      <c r="DZ75" s="99"/>
      <c r="EA75" s="99"/>
      <c r="EB75" s="99">
        <f>VLOOKUP($D75,'факт '!$D$7:$AQ$94,33,0)</f>
        <v>0</v>
      </c>
      <c r="EC75" s="99">
        <f>VLOOKUP($D75,'факт '!$D$7:$AQ$94,34,0)</f>
        <v>0</v>
      </c>
      <c r="ED75" s="99">
        <f>VLOOKUP($D75,'факт '!$D$7:$AQ$94,35,0)</f>
        <v>0</v>
      </c>
      <c r="EE75" s="99">
        <f>VLOOKUP($D75,'факт '!$D$7:$AQ$94,36,0)</f>
        <v>0</v>
      </c>
      <c r="EF75" s="99">
        <f t="shared" si="2374"/>
        <v>0</v>
      </c>
      <c r="EG75" s="99">
        <f t="shared" si="2375"/>
        <v>0</v>
      </c>
      <c r="EH75" s="100">
        <f t="shared" si="2376"/>
        <v>0</v>
      </c>
      <c r="EI75" s="100">
        <f t="shared" si="2377"/>
        <v>0</v>
      </c>
      <c r="EJ75" s="99"/>
      <c r="EK75" s="99"/>
      <c r="EL75" s="99"/>
      <c r="EM75" s="99"/>
      <c r="EN75" s="99">
        <f>VLOOKUP($D75,'факт '!$D$7:$AQ$94,37,0)</f>
        <v>0</v>
      </c>
      <c r="EO75" s="99">
        <f>VLOOKUP($D75,'факт '!$D$7:$AQ$94,38,0)</f>
        <v>0</v>
      </c>
      <c r="EP75" s="99">
        <f>VLOOKUP($D75,'факт '!$D$7:$AQ$94,39,0)</f>
        <v>0</v>
      </c>
      <c r="EQ75" s="99">
        <f>VLOOKUP($D75,'факт '!$D$7:$AQ$94,40,0)</f>
        <v>0</v>
      </c>
      <c r="ER75" s="99">
        <f t="shared" si="2378"/>
        <v>0</v>
      </c>
      <c r="ES75" s="99">
        <f t="shared" si="2379"/>
        <v>0</v>
      </c>
      <c r="ET75" s="100">
        <f t="shared" si="2380"/>
        <v>0</v>
      </c>
      <c r="EU75" s="100">
        <f t="shared" si="2381"/>
        <v>0</v>
      </c>
      <c r="EV75" s="99"/>
      <c r="EW75" s="99"/>
      <c r="EX75" s="99"/>
      <c r="EY75" s="99"/>
      <c r="EZ75" s="99"/>
      <c r="FA75" s="99"/>
      <c r="FB75" s="99"/>
      <c r="FC75" s="99"/>
      <c r="FD75" s="99"/>
      <c r="FE75" s="99"/>
      <c r="FF75" s="100"/>
      <c r="FG75" s="100"/>
      <c r="FH75" s="99"/>
      <c r="FI75" s="99"/>
      <c r="FJ75" s="99"/>
      <c r="FK75" s="99"/>
      <c r="FL75" s="99"/>
      <c r="FM75" s="99"/>
      <c r="FN75" s="99"/>
      <c r="FO75" s="99"/>
      <c r="FP75" s="99"/>
      <c r="FQ75" s="99"/>
      <c r="FR75" s="100"/>
      <c r="FS75" s="100"/>
      <c r="FT75" s="99"/>
      <c r="FU75" s="99"/>
      <c r="FV75" s="99"/>
      <c r="FW75" s="99"/>
      <c r="FX75" s="99"/>
      <c r="FY75" s="99"/>
      <c r="FZ75" s="99"/>
      <c r="GA75" s="99"/>
      <c r="GB75" s="99"/>
      <c r="GC75" s="99"/>
      <c r="GD75" s="100"/>
      <c r="GE75" s="100"/>
      <c r="GF75" s="99"/>
      <c r="GG75" s="99"/>
      <c r="GH75" s="99"/>
      <c r="GI75" s="99"/>
      <c r="GJ75" s="99">
        <f t="shared" si="2392"/>
        <v>1</v>
      </c>
      <c r="GK75" s="99">
        <f t="shared" si="2393"/>
        <v>132430.14000000001</v>
      </c>
      <c r="GL75" s="99">
        <f t="shared" si="2394"/>
        <v>0</v>
      </c>
      <c r="GM75" s="99">
        <f t="shared" si="2395"/>
        <v>0</v>
      </c>
      <c r="GN75" s="99">
        <f t="shared" si="2396"/>
        <v>1</v>
      </c>
      <c r="GO75" s="99">
        <f t="shared" si="2397"/>
        <v>132430.14000000001</v>
      </c>
      <c r="GP75" s="99"/>
      <c r="GQ75" s="99"/>
      <c r="GR75" s="143"/>
      <c r="GS75" s="78"/>
      <c r="GT75" s="166"/>
      <c r="GU75" s="166"/>
    </row>
    <row r="76" spans="1:204" ht="23.25" customHeight="1" x14ac:dyDescent="0.2">
      <c r="A76" s="23">
        <v>1</v>
      </c>
      <c r="B76" s="78" t="s">
        <v>164</v>
      </c>
      <c r="C76" s="79" t="s">
        <v>165</v>
      </c>
      <c r="D76" s="86">
        <v>209</v>
      </c>
      <c r="E76" s="83" t="s">
        <v>167</v>
      </c>
      <c r="F76" s="86">
        <v>16</v>
      </c>
      <c r="G76" s="98">
        <v>132430.14440000002</v>
      </c>
      <c r="H76" s="99"/>
      <c r="I76" s="99"/>
      <c r="J76" s="99"/>
      <c r="K76" s="99"/>
      <c r="L76" s="99">
        <f>VLOOKUP($D76,'факт '!$D$7:$AQ$94,3,0)</f>
        <v>0</v>
      </c>
      <c r="M76" s="99">
        <f>VLOOKUP($D76,'факт '!$D$7:$AQ$94,4,0)</f>
        <v>0</v>
      </c>
      <c r="N76" s="99"/>
      <c r="O76" s="99"/>
      <c r="P76" s="99">
        <f t="shared" si="2334"/>
        <v>0</v>
      </c>
      <c r="Q76" s="99">
        <f t="shared" si="2335"/>
        <v>0</v>
      </c>
      <c r="R76" s="100">
        <f t="shared" si="2336"/>
        <v>0</v>
      </c>
      <c r="S76" s="100">
        <f t="shared" si="2337"/>
        <v>0</v>
      </c>
      <c r="T76" s="99"/>
      <c r="U76" s="99"/>
      <c r="V76" s="99"/>
      <c r="W76" s="99"/>
      <c r="X76" s="99">
        <f>VLOOKUP($D76,'факт '!$D$7:$AQ$94,7,0)</f>
        <v>0</v>
      </c>
      <c r="Y76" s="99">
        <f>VLOOKUP($D76,'факт '!$D$7:$AQ$94,8,0)</f>
        <v>0</v>
      </c>
      <c r="Z76" s="99">
        <f>VLOOKUP($D76,'факт '!$D$7:$AQ$94,9,0)</f>
        <v>0</v>
      </c>
      <c r="AA76" s="99">
        <f>VLOOKUP($D76,'факт '!$D$7:$AQ$94,10,0)</f>
        <v>0</v>
      </c>
      <c r="AB76" s="99">
        <f t="shared" si="2338"/>
        <v>0</v>
      </c>
      <c r="AC76" s="99">
        <f t="shared" si="2339"/>
        <v>0</v>
      </c>
      <c r="AD76" s="100">
        <f t="shared" si="2340"/>
        <v>0</v>
      </c>
      <c r="AE76" s="100">
        <f t="shared" si="2341"/>
        <v>0</v>
      </c>
      <c r="AF76" s="99"/>
      <c r="AG76" s="99"/>
      <c r="AH76" s="99"/>
      <c r="AI76" s="99"/>
      <c r="AJ76" s="99">
        <f>VLOOKUP($D76,'факт '!$D$7:$AQ$94,5,0)</f>
        <v>0</v>
      </c>
      <c r="AK76" s="99">
        <f>VLOOKUP($D76,'факт '!$D$7:$AQ$94,6,0)</f>
        <v>0</v>
      </c>
      <c r="AL76" s="99"/>
      <c r="AM76" s="99"/>
      <c r="AN76" s="99">
        <f t="shared" si="2342"/>
        <v>0</v>
      </c>
      <c r="AO76" s="99">
        <f t="shared" si="2343"/>
        <v>0</v>
      </c>
      <c r="AP76" s="100">
        <f t="shared" si="2344"/>
        <v>0</v>
      </c>
      <c r="AQ76" s="100">
        <f t="shared" si="2345"/>
        <v>0</v>
      </c>
      <c r="AR76" s="99"/>
      <c r="AS76" s="99"/>
      <c r="AT76" s="99"/>
      <c r="AU76" s="99"/>
      <c r="AV76" s="99">
        <f>VLOOKUP($D76,'факт '!$D$7:$AQ$94,11,0)</f>
        <v>0</v>
      </c>
      <c r="AW76" s="99">
        <f>VLOOKUP($D76,'факт '!$D$7:$AQ$94,12,0)</f>
        <v>0</v>
      </c>
      <c r="AX76" s="99"/>
      <c r="AY76" s="99"/>
      <c r="AZ76" s="99">
        <f t="shared" si="2346"/>
        <v>0</v>
      </c>
      <c r="BA76" s="99">
        <f t="shared" si="2347"/>
        <v>0</v>
      </c>
      <c r="BB76" s="100">
        <f t="shared" si="2348"/>
        <v>0</v>
      </c>
      <c r="BC76" s="100">
        <f t="shared" si="2349"/>
        <v>0</v>
      </c>
      <c r="BD76" s="99"/>
      <c r="BE76" s="99"/>
      <c r="BF76" s="99"/>
      <c r="BG76" s="99"/>
      <c r="BH76" s="99">
        <f>VLOOKUP($D76,'факт '!$D$7:$AQ$94,15,0)</f>
        <v>1</v>
      </c>
      <c r="BI76" s="99">
        <f>VLOOKUP($D76,'факт '!$D$7:$AQ$94,16,0)</f>
        <v>132430.14000000001</v>
      </c>
      <c r="BJ76" s="99">
        <f>VLOOKUP($D76,'факт '!$D$7:$AQ$94,17,0)</f>
        <v>0</v>
      </c>
      <c r="BK76" s="99">
        <f>VLOOKUP($D76,'факт '!$D$7:$AQ$94,18,0)</f>
        <v>0</v>
      </c>
      <c r="BL76" s="99">
        <f t="shared" si="2350"/>
        <v>1</v>
      </c>
      <c r="BM76" s="99">
        <f t="shared" si="2351"/>
        <v>132430.14000000001</v>
      </c>
      <c r="BN76" s="100">
        <f t="shared" si="2352"/>
        <v>1</v>
      </c>
      <c r="BO76" s="100">
        <f t="shared" si="2353"/>
        <v>132430.14000000001</v>
      </c>
      <c r="BP76" s="99"/>
      <c r="BQ76" s="99"/>
      <c r="BR76" s="99"/>
      <c r="BS76" s="99"/>
      <c r="BT76" s="99">
        <f>VLOOKUP($D76,'факт '!$D$7:$AQ$94,19,0)</f>
        <v>0</v>
      </c>
      <c r="BU76" s="99">
        <f>VLOOKUP($D76,'факт '!$D$7:$AQ$94,20,0)</f>
        <v>0</v>
      </c>
      <c r="BV76" s="99">
        <f>VLOOKUP($D76,'факт '!$D$7:$AQ$94,21,0)</f>
        <v>0</v>
      </c>
      <c r="BW76" s="99">
        <f>VLOOKUP($D76,'факт '!$D$7:$AQ$94,22,0)</f>
        <v>0</v>
      </c>
      <c r="BX76" s="99">
        <f t="shared" si="2354"/>
        <v>0</v>
      </c>
      <c r="BY76" s="99">
        <f t="shared" si="2355"/>
        <v>0</v>
      </c>
      <c r="BZ76" s="100">
        <f t="shared" si="2356"/>
        <v>0</v>
      </c>
      <c r="CA76" s="100">
        <f t="shared" si="2357"/>
        <v>0</v>
      </c>
      <c r="CB76" s="99"/>
      <c r="CC76" s="99"/>
      <c r="CD76" s="99"/>
      <c r="CE76" s="99"/>
      <c r="CF76" s="99">
        <f>VLOOKUP($D76,'факт '!$D$7:$AQ$94,23,0)</f>
        <v>0</v>
      </c>
      <c r="CG76" s="99">
        <f>VLOOKUP($D76,'факт '!$D$7:$AQ$94,24,0)</f>
        <v>0</v>
      </c>
      <c r="CH76" s="99">
        <f>VLOOKUP($D76,'факт '!$D$7:$AQ$94,25,0)</f>
        <v>0</v>
      </c>
      <c r="CI76" s="99">
        <f>VLOOKUP($D76,'факт '!$D$7:$AQ$94,26,0)</f>
        <v>0</v>
      </c>
      <c r="CJ76" s="99">
        <f t="shared" si="2358"/>
        <v>0</v>
      </c>
      <c r="CK76" s="99">
        <f t="shared" si="2359"/>
        <v>0</v>
      </c>
      <c r="CL76" s="100">
        <f t="shared" si="2360"/>
        <v>0</v>
      </c>
      <c r="CM76" s="100">
        <f t="shared" si="2361"/>
        <v>0</v>
      </c>
      <c r="CN76" s="99"/>
      <c r="CO76" s="99"/>
      <c r="CP76" s="99"/>
      <c r="CQ76" s="99"/>
      <c r="CR76" s="99">
        <f>VLOOKUP($D76,'факт '!$D$7:$AQ$94,27,0)</f>
        <v>0</v>
      </c>
      <c r="CS76" s="99">
        <f>VLOOKUP($D76,'факт '!$D$7:$AQ$94,28,0)</f>
        <v>0</v>
      </c>
      <c r="CT76" s="99">
        <f>VLOOKUP($D76,'факт '!$D$7:$AQ$94,29,0)</f>
        <v>0</v>
      </c>
      <c r="CU76" s="99">
        <f>VLOOKUP($D76,'факт '!$D$7:$AQ$94,30,0)</f>
        <v>0</v>
      </c>
      <c r="CV76" s="99">
        <f t="shared" si="2362"/>
        <v>0</v>
      </c>
      <c r="CW76" s="99">
        <f t="shared" si="2363"/>
        <v>0</v>
      </c>
      <c r="CX76" s="100">
        <f t="shared" si="2364"/>
        <v>0</v>
      </c>
      <c r="CY76" s="100">
        <f t="shared" si="2365"/>
        <v>0</v>
      </c>
      <c r="CZ76" s="99"/>
      <c r="DA76" s="99"/>
      <c r="DB76" s="99"/>
      <c r="DC76" s="99"/>
      <c r="DD76" s="99">
        <f>VLOOKUP($D76,'факт '!$D$7:$AQ$94,31,0)</f>
        <v>0</v>
      </c>
      <c r="DE76" s="99">
        <f>VLOOKUP($D76,'факт '!$D$7:$AQ$94,32,0)</f>
        <v>0</v>
      </c>
      <c r="DF76" s="99"/>
      <c r="DG76" s="99"/>
      <c r="DH76" s="99">
        <f t="shared" si="2366"/>
        <v>0</v>
      </c>
      <c r="DI76" s="99">
        <f t="shared" si="2367"/>
        <v>0</v>
      </c>
      <c r="DJ76" s="100">
        <f t="shared" si="2368"/>
        <v>0</v>
      </c>
      <c r="DK76" s="100">
        <f t="shared" si="2369"/>
        <v>0</v>
      </c>
      <c r="DL76" s="99"/>
      <c r="DM76" s="99"/>
      <c r="DN76" s="99"/>
      <c r="DO76" s="99"/>
      <c r="DP76" s="99">
        <f>VLOOKUP($D76,'факт '!$D$7:$AQ$94,13,0)</f>
        <v>0</v>
      </c>
      <c r="DQ76" s="99">
        <f>VLOOKUP($D76,'факт '!$D$7:$AQ$94,14,0)</f>
        <v>0</v>
      </c>
      <c r="DR76" s="99"/>
      <c r="DS76" s="99"/>
      <c r="DT76" s="99">
        <f t="shared" si="2370"/>
        <v>0</v>
      </c>
      <c r="DU76" s="99">
        <f t="shared" si="2371"/>
        <v>0</v>
      </c>
      <c r="DV76" s="100">
        <f t="shared" si="2372"/>
        <v>0</v>
      </c>
      <c r="DW76" s="100">
        <f t="shared" si="2373"/>
        <v>0</v>
      </c>
      <c r="DX76" s="99"/>
      <c r="DY76" s="99"/>
      <c r="DZ76" s="99"/>
      <c r="EA76" s="99"/>
      <c r="EB76" s="99">
        <f>VLOOKUP($D76,'факт '!$D$7:$AQ$94,33,0)</f>
        <v>0</v>
      </c>
      <c r="EC76" s="99">
        <f>VLOOKUP($D76,'факт '!$D$7:$AQ$94,34,0)</f>
        <v>0</v>
      </c>
      <c r="ED76" s="99">
        <f>VLOOKUP($D76,'факт '!$D$7:$AQ$94,35,0)</f>
        <v>0</v>
      </c>
      <c r="EE76" s="99">
        <f>VLOOKUP($D76,'факт '!$D$7:$AQ$94,36,0)</f>
        <v>0</v>
      </c>
      <c r="EF76" s="99">
        <f t="shared" si="2374"/>
        <v>0</v>
      </c>
      <c r="EG76" s="99">
        <f t="shared" si="2375"/>
        <v>0</v>
      </c>
      <c r="EH76" s="100">
        <f t="shared" si="2376"/>
        <v>0</v>
      </c>
      <c r="EI76" s="100">
        <f t="shared" si="2377"/>
        <v>0</v>
      </c>
      <c r="EJ76" s="99"/>
      <c r="EK76" s="99"/>
      <c r="EL76" s="99"/>
      <c r="EM76" s="99"/>
      <c r="EN76" s="99">
        <f>VLOOKUP($D76,'факт '!$D$7:$AQ$94,37,0)</f>
        <v>0</v>
      </c>
      <c r="EO76" s="99">
        <f>VLOOKUP($D76,'факт '!$D$7:$AQ$94,38,0)</f>
        <v>0</v>
      </c>
      <c r="EP76" s="99">
        <f>VLOOKUP($D76,'факт '!$D$7:$AQ$94,39,0)</f>
        <v>0</v>
      </c>
      <c r="EQ76" s="99">
        <f>VLOOKUP($D76,'факт '!$D$7:$AQ$94,40,0)</f>
        <v>0</v>
      </c>
      <c r="ER76" s="99">
        <f t="shared" si="2378"/>
        <v>0</v>
      </c>
      <c r="ES76" s="99">
        <f t="shared" si="2379"/>
        <v>0</v>
      </c>
      <c r="ET76" s="100">
        <f t="shared" si="2380"/>
        <v>0</v>
      </c>
      <c r="EU76" s="100">
        <f t="shared" si="2381"/>
        <v>0</v>
      </c>
      <c r="EV76" s="99"/>
      <c r="EW76" s="99"/>
      <c r="EX76" s="99"/>
      <c r="EY76" s="99"/>
      <c r="EZ76" s="99"/>
      <c r="FA76" s="99"/>
      <c r="FB76" s="99"/>
      <c r="FC76" s="99"/>
      <c r="FD76" s="99">
        <f t="shared" si="2382"/>
        <v>0</v>
      </c>
      <c r="FE76" s="99">
        <f t="shared" si="2383"/>
        <v>0</v>
      </c>
      <c r="FF76" s="100">
        <f t="shared" si="2303"/>
        <v>0</v>
      </c>
      <c r="FG76" s="100">
        <f t="shared" si="2304"/>
        <v>0</v>
      </c>
      <c r="FH76" s="99"/>
      <c r="FI76" s="99"/>
      <c r="FJ76" s="99"/>
      <c r="FK76" s="99"/>
      <c r="FL76" s="99"/>
      <c r="FM76" s="99"/>
      <c r="FN76" s="99"/>
      <c r="FO76" s="99"/>
      <c r="FP76" s="99">
        <f t="shared" si="2384"/>
        <v>0</v>
      </c>
      <c r="FQ76" s="99">
        <f t="shared" si="2385"/>
        <v>0</v>
      </c>
      <c r="FR76" s="100">
        <f t="shared" si="2306"/>
        <v>0</v>
      </c>
      <c r="FS76" s="100">
        <f t="shared" si="2307"/>
        <v>0</v>
      </c>
      <c r="FT76" s="99"/>
      <c r="FU76" s="99"/>
      <c r="FV76" s="99"/>
      <c r="FW76" s="99"/>
      <c r="FX76" s="99"/>
      <c r="FY76" s="99"/>
      <c r="FZ76" s="99"/>
      <c r="GA76" s="99"/>
      <c r="GB76" s="99">
        <f t="shared" si="2386"/>
        <v>0</v>
      </c>
      <c r="GC76" s="99">
        <f t="shared" si="2387"/>
        <v>0</v>
      </c>
      <c r="GD76" s="100">
        <f t="shared" si="2309"/>
        <v>0</v>
      </c>
      <c r="GE76" s="100">
        <f t="shared" si="2310"/>
        <v>0</v>
      </c>
      <c r="GF76" s="99">
        <f t="shared" si="2388"/>
        <v>0</v>
      </c>
      <c r="GG76" s="99">
        <f t="shared" si="2389"/>
        <v>0</v>
      </c>
      <c r="GH76" s="99">
        <f t="shared" si="2390"/>
        <v>0</v>
      </c>
      <c r="GI76" s="99">
        <f t="shared" si="2391"/>
        <v>0</v>
      </c>
      <c r="GJ76" s="99">
        <f t="shared" si="2392"/>
        <v>1</v>
      </c>
      <c r="GK76" s="99">
        <f t="shared" si="2393"/>
        <v>132430.14000000001</v>
      </c>
      <c r="GL76" s="99">
        <f t="shared" si="2394"/>
        <v>0</v>
      </c>
      <c r="GM76" s="99">
        <f t="shared" si="2395"/>
        <v>0</v>
      </c>
      <c r="GN76" s="99">
        <f t="shared" si="2396"/>
        <v>1</v>
      </c>
      <c r="GO76" s="99">
        <f t="shared" si="2397"/>
        <v>132430.14000000001</v>
      </c>
      <c r="GP76" s="99"/>
      <c r="GQ76" s="99"/>
      <c r="GR76" s="143"/>
      <c r="GS76" s="78"/>
      <c r="GT76" s="166">
        <v>132430.14440000002</v>
      </c>
      <c r="GU76" s="166">
        <f t="shared" si="183"/>
        <v>132430.14000000001</v>
      </c>
      <c r="GV76" s="90">
        <f t="shared" ref="GV76:GV89" si="2398">SUM(GT76-GU76)</f>
        <v>4.4000000052619725E-3</v>
      </c>
    </row>
    <row r="77" spans="1:204" ht="23.25" customHeight="1" x14ac:dyDescent="0.2">
      <c r="A77" s="23">
        <v>1</v>
      </c>
      <c r="B77" s="78" t="s">
        <v>168</v>
      </c>
      <c r="C77" s="79" t="s">
        <v>169</v>
      </c>
      <c r="D77" s="86">
        <v>246</v>
      </c>
      <c r="E77" s="83" t="s">
        <v>170</v>
      </c>
      <c r="F77" s="86">
        <v>16</v>
      </c>
      <c r="G77" s="98">
        <v>132430.14440000002</v>
      </c>
      <c r="H77" s="99"/>
      <c r="I77" s="99"/>
      <c r="J77" s="99"/>
      <c r="K77" s="99"/>
      <c r="L77" s="99">
        <f>VLOOKUP($D77,'факт '!$D$7:$AQ$94,3,0)</f>
        <v>0</v>
      </c>
      <c r="M77" s="99">
        <f>VLOOKUP($D77,'факт '!$D$7:$AQ$94,4,0)</f>
        <v>0</v>
      </c>
      <c r="N77" s="99"/>
      <c r="O77" s="99"/>
      <c r="P77" s="99">
        <f t="shared" si="2334"/>
        <v>0</v>
      </c>
      <c r="Q77" s="99">
        <f t="shared" si="2335"/>
        <v>0</v>
      </c>
      <c r="R77" s="100">
        <f t="shared" si="2336"/>
        <v>0</v>
      </c>
      <c r="S77" s="100">
        <f t="shared" si="2337"/>
        <v>0</v>
      </c>
      <c r="T77" s="99"/>
      <c r="U77" s="99"/>
      <c r="V77" s="99"/>
      <c r="W77" s="99"/>
      <c r="X77" s="99">
        <f>VLOOKUP($D77,'факт '!$D$7:$AQ$94,7,0)</f>
        <v>0</v>
      </c>
      <c r="Y77" s="99">
        <f>VLOOKUP($D77,'факт '!$D$7:$AQ$94,8,0)</f>
        <v>0</v>
      </c>
      <c r="Z77" s="99">
        <f>VLOOKUP($D77,'факт '!$D$7:$AQ$94,9,0)</f>
        <v>0</v>
      </c>
      <c r="AA77" s="99">
        <f>VLOOKUP($D77,'факт '!$D$7:$AQ$94,10,0)</f>
        <v>0</v>
      </c>
      <c r="AB77" s="99">
        <f t="shared" si="2338"/>
        <v>0</v>
      </c>
      <c r="AC77" s="99">
        <f t="shared" si="2339"/>
        <v>0</v>
      </c>
      <c r="AD77" s="100">
        <f t="shared" si="2340"/>
        <v>0</v>
      </c>
      <c r="AE77" s="100">
        <f t="shared" si="2341"/>
        <v>0</v>
      </c>
      <c r="AF77" s="99"/>
      <c r="AG77" s="99"/>
      <c r="AH77" s="99"/>
      <c r="AI77" s="99"/>
      <c r="AJ77" s="99">
        <f>VLOOKUP($D77,'факт '!$D$7:$AQ$94,5,0)</f>
        <v>0</v>
      </c>
      <c r="AK77" s="99">
        <f>VLOOKUP($D77,'факт '!$D$7:$AQ$94,6,0)</f>
        <v>0</v>
      </c>
      <c r="AL77" s="99"/>
      <c r="AM77" s="99"/>
      <c r="AN77" s="99">
        <f t="shared" si="2342"/>
        <v>0</v>
      </c>
      <c r="AO77" s="99">
        <f t="shared" si="2343"/>
        <v>0</v>
      </c>
      <c r="AP77" s="100">
        <f t="shared" si="2344"/>
        <v>0</v>
      </c>
      <c r="AQ77" s="100">
        <f t="shared" si="2345"/>
        <v>0</v>
      </c>
      <c r="AR77" s="99"/>
      <c r="AS77" s="99"/>
      <c r="AT77" s="99"/>
      <c r="AU77" s="99"/>
      <c r="AV77" s="99">
        <f>VLOOKUP($D77,'факт '!$D$7:$AQ$94,11,0)</f>
        <v>1</v>
      </c>
      <c r="AW77" s="99">
        <f>VLOOKUP($D77,'факт '!$D$7:$AQ$94,12,0)</f>
        <v>132430.14000000001</v>
      </c>
      <c r="AX77" s="99"/>
      <c r="AY77" s="99"/>
      <c r="AZ77" s="99">
        <f t="shared" si="2346"/>
        <v>1</v>
      </c>
      <c r="BA77" s="99">
        <f t="shared" si="2347"/>
        <v>132430.14000000001</v>
      </c>
      <c r="BB77" s="100">
        <f t="shared" si="2348"/>
        <v>1</v>
      </c>
      <c r="BC77" s="100">
        <f t="shared" si="2349"/>
        <v>132430.14000000001</v>
      </c>
      <c r="BD77" s="99"/>
      <c r="BE77" s="99"/>
      <c r="BF77" s="99"/>
      <c r="BG77" s="99"/>
      <c r="BH77" s="99">
        <f>VLOOKUP($D77,'факт '!$D$7:$AQ$94,15,0)</f>
        <v>0</v>
      </c>
      <c r="BI77" s="99">
        <f>VLOOKUP($D77,'факт '!$D$7:$AQ$94,16,0)</f>
        <v>0</v>
      </c>
      <c r="BJ77" s="99">
        <f>VLOOKUP($D77,'факт '!$D$7:$AQ$94,17,0)</f>
        <v>0</v>
      </c>
      <c r="BK77" s="99">
        <f>VLOOKUP($D77,'факт '!$D$7:$AQ$94,18,0)</f>
        <v>0</v>
      </c>
      <c r="BL77" s="99">
        <f t="shared" si="2350"/>
        <v>0</v>
      </c>
      <c r="BM77" s="99">
        <f t="shared" si="2351"/>
        <v>0</v>
      </c>
      <c r="BN77" s="100">
        <f t="shared" si="2352"/>
        <v>0</v>
      </c>
      <c r="BO77" s="100">
        <f t="shared" si="2353"/>
        <v>0</v>
      </c>
      <c r="BP77" s="99"/>
      <c r="BQ77" s="99"/>
      <c r="BR77" s="99"/>
      <c r="BS77" s="99"/>
      <c r="BT77" s="99">
        <f>VLOOKUP($D77,'факт '!$D$7:$AQ$94,19,0)</f>
        <v>0</v>
      </c>
      <c r="BU77" s="99">
        <f>VLOOKUP($D77,'факт '!$D$7:$AQ$94,20,0)</f>
        <v>0</v>
      </c>
      <c r="BV77" s="99">
        <f>VLOOKUP($D77,'факт '!$D$7:$AQ$94,21,0)</f>
        <v>0</v>
      </c>
      <c r="BW77" s="99">
        <f>VLOOKUP($D77,'факт '!$D$7:$AQ$94,22,0)</f>
        <v>0</v>
      </c>
      <c r="BX77" s="99">
        <f t="shared" si="2354"/>
        <v>0</v>
      </c>
      <c r="BY77" s="99">
        <f t="shared" si="2355"/>
        <v>0</v>
      </c>
      <c r="BZ77" s="100">
        <f t="shared" si="2356"/>
        <v>0</v>
      </c>
      <c r="CA77" s="100">
        <f t="shared" si="2357"/>
        <v>0</v>
      </c>
      <c r="CB77" s="99"/>
      <c r="CC77" s="99"/>
      <c r="CD77" s="99"/>
      <c r="CE77" s="99"/>
      <c r="CF77" s="99">
        <f>VLOOKUP($D77,'факт '!$D$7:$AQ$94,23,0)</f>
        <v>0</v>
      </c>
      <c r="CG77" s="99">
        <f>VLOOKUP($D77,'факт '!$D$7:$AQ$94,24,0)</f>
        <v>0</v>
      </c>
      <c r="CH77" s="99">
        <f>VLOOKUP($D77,'факт '!$D$7:$AQ$94,25,0)</f>
        <v>0</v>
      </c>
      <c r="CI77" s="99">
        <f>VLOOKUP($D77,'факт '!$D$7:$AQ$94,26,0)</f>
        <v>0</v>
      </c>
      <c r="CJ77" s="99">
        <f t="shared" si="2358"/>
        <v>0</v>
      </c>
      <c r="CK77" s="99">
        <f t="shared" si="2359"/>
        <v>0</v>
      </c>
      <c r="CL77" s="100">
        <f t="shared" si="2360"/>
        <v>0</v>
      </c>
      <c r="CM77" s="100">
        <f t="shared" si="2361"/>
        <v>0</v>
      </c>
      <c r="CN77" s="99"/>
      <c r="CO77" s="99"/>
      <c r="CP77" s="99"/>
      <c r="CQ77" s="99"/>
      <c r="CR77" s="99">
        <f>VLOOKUP($D77,'факт '!$D$7:$AQ$94,27,0)</f>
        <v>0</v>
      </c>
      <c r="CS77" s="99">
        <f>VLOOKUP($D77,'факт '!$D$7:$AQ$94,28,0)</f>
        <v>0</v>
      </c>
      <c r="CT77" s="99">
        <f>VLOOKUP($D77,'факт '!$D$7:$AQ$94,29,0)</f>
        <v>0</v>
      </c>
      <c r="CU77" s="99">
        <f>VLOOKUP($D77,'факт '!$D$7:$AQ$94,30,0)</f>
        <v>0</v>
      </c>
      <c r="CV77" s="99">
        <f t="shared" si="2362"/>
        <v>0</v>
      </c>
      <c r="CW77" s="99">
        <f t="shared" si="2363"/>
        <v>0</v>
      </c>
      <c r="CX77" s="100">
        <f t="shared" si="2364"/>
        <v>0</v>
      </c>
      <c r="CY77" s="100">
        <f t="shared" si="2365"/>
        <v>0</v>
      </c>
      <c r="CZ77" s="99"/>
      <c r="DA77" s="99"/>
      <c r="DB77" s="99"/>
      <c r="DC77" s="99"/>
      <c r="DD77" s="99">
        <f>VLOOKUP($D77,'факт '!$D$7:$AQ$94,31,0)</f>
        <v>0</v>
      </c>
      <c r="DE77" s="99">
        <f>VLOOKUP($D77,'факт '!$D$7:$AQ$94,32,0)</f>
        <v>0</v>
      </c>
      <c r="DF77" s="99"/>
      <c r="DG77" s="99"/>
      <c r="DH77" s="99">
        <f t="shared" si="2366"/>
        <v>0</v>
      </c>
      <c r="DI77" s="99">
        <f t="shared" si="2367"/>
        <v>0</v>
      </c>
      <c r="DJ77" s="100">
        <f t="shared" si="2368"/>
        <v>0</v>
      </c>
      <c r="DK77" s="100">
        <f t="shared" si="2369"/>
        <v>0</v>
      </c>
      <c r="DL77" s="99"/>
      <c r="DM77" s="99"/>
      <c r="DN77" s="99"/>
      <c r="DO77" s="99"/>
      <c r="DP77" s="99">
        <f>VLOOKUP($D77,'факт '!$D$7:$AQ$94,13,0)</f>
        <v>0</v>
      </c>
      <c r="DQ77" s="99">
        <f>VLOOKUP($D77,'факт '!$D$7:$AQ$94,14,0)</f>
        <v>0</v>
      </c>
      <c r="DR77" s="99"/>
      <c r="DS77" s="99"/>
      <c r="DT77" s="99">
        <f t="shared" si="2370"/>
        <v>0</v>
      </c>
      <c r="DU77" s="99">
        <f t="shared" si="2371"/>
        <v>0</v>
      </c>
      <c r="DV77" s="100">
        <f t="shared" si="2372"/>
        <v>0</v>
      </c>
      <c r="DW77" s="100">
        <f t="shared" si="2373"/>
        <v>0</v>
      </c>
      <c r="DX77" s="99"/>
      <c r="DY77" s="99"/>
      <c r="DZ77" s="99"/>
      <c r="EA77" s="99"/>
      <c r="EB77" s="99">
        <f>VLOOKUP($D77,'факт '!$D$7:$AQ$94,33,0)</f>
        <v>0</v>
      </c>
      <c r="EC77" s="99">
        <f>VLOOKUP($D77,'факт '!$D$7:$AQ$94,34,0)</f>
        <v>0</v>
      </c>
      <c r="ED77" s="99">
        <f>VLOOKUP($D77,'факт '!$D$7:$AQ$94,35,0)</f>
        <v>0</v>
      </c>
      <c r="EE77" s="99">
        <f>VLOOKUP($D77,'факт '!$D$7:$AQ$94,36,0)</f>
        <v>0</v>
      </c>
      <c r="EF77" s="99">
        <f t="shared" si="2374"/>
        <v>0</v>
      </c>
      <c r="EG77" s="99">
        <f t="shared" si="2375"/>
        <v>0</v>
      </c>
      <c r="EH77" s="100">
        <f t="shared" si="2376"/>
        <v>0</v>
      </c>
      <c r="EI77" s="100">
        <f t="shared" si="2377"/>
        <v>0</v>
      </c>
      <c r="EJ77" s="99"/>
      <c r="EK77" s="99"/>
      <c r="EL77" s="99"/>
      <c r="EM77" s="99"/>
      <c r="EN77" s="99">
        <f>VLOOKUP($D77,'факт '!$D$7:$AQ$94,37,0)</f>
        <v>0</v>
      </c>
      <c r="EO77" s="99">
        <f>VLOOKUP($D77,'факт '!$D$7:$AQ$94,38,0)</f>
        <v>0</v>
      </c>
      <c r="EP77" s="99">
        <f>VLOOKUP($D77,'факт '!$D$7:$AQ$94,39,0)</f>
        <v>0</v>
      </c>
      <c r="EQ77" s="99">
        <f>VLOOKUP($D77,'факт '!$D$7:$AQ$94,40,0)</f>
        <v>0</v>
      </c>
      <c r="ER77" s="99">
        <f t="shared" si="2378"/>
        <v>0</v>
      </c>
      <c r="ES77" s="99">
        <f t="shared" si="2379"/>
        <v>0</v>
      </c>
      <c r="ET77" s="100">
        <f t="shared" si="2380"/>
        <v>0</v>
      </c>
      <c r="EU77" s="100">
        <f t="shared" si="2381"/>
        <v>0</v>
      </c>
      <c r="EV77" s="99"/>
      <c r="EW77" s="99"/>
      <c r="EX77" s="99"/>
      <c r="EY77" s="99"/>
      <c r="EZ77" s="99"/>
      <c r="FA77" s="99"/>
      <c r="FB77" s="99"/>
      <c r="FC77" s="99"/>
      <c r="FD77" s="99">
        <f t="shared" si="2382"/>
        <v>0</v>
      </c>
      <c r="FE77" s="99">
        <f t="shared" si="2383"/>
        <v>0</v>
      </c>
      <c r="FF77" s="100">
        <f t="shared" si="2303"/>
        <v>0</v>
      </c>
      <c r="FG77" s="100">
        <f t="shared" si="2304"/>
        <v>0</v>
      </c>
      <c r="FH77" s="99"/>
      <c r="FI77" s="99"/>
      <c r="FJ77" s="99"/>
      <c r="FK77" s="99"/>
      <c r="FL77" s="99"/>
      <c r="FM77" s="99"/>
      <c r="FN77" s="99"/>
      <c r="FO77" s="99"/>
      <c r="FP77" s="99">
        <f t="shared" si="2384"/>
        <v>0</v>
      </c>
      <c r="FQ77" s="99">
        <f t="shared" si="2385"/>
        <v>0</v>
      </c>
      <c r="FR77" s="100">
        <f t="shared" si="2306"/>
        <v>0</v>
      </c>
      <c r="FS77" s="100">
        <f t="shared" si="2307"/>
        <v>0</v>
      </c>
      <c r="FT77" s="99"/>
      <c r="FU77" s="99"/>
      <c r="FV77" s="99"/>
      <c r="FW77" s="99"/>
      <c r="FX77" s="99"/>
      <c r="FY77" s="99"/>
      <c r="FZ77" s="99"/>
      <c r="GA77" s="99"/>
      <c r="GB77" s="99">
        <f t="shared" si="2386"/>
        <v>0</v>
      </c>
      <c r="GC77" s="99">
        <f t="shared" si="2387"/>
        <v>0</v>
      </c>
      <c r="GD77" s="100">
        <f t="shared" si="2309"/>
        <v>0</v>
      </c>
      <c r="GE77" s="100">
        <f t="shared" si="2310"/>
        <v>0</v>
      </c>
      <c r="GF77" s="99">
        <f t="shared" si="2388"/>
        <v>0</v>
      </c>
      <c r="GG77" s="99">
        <f t="shared" si="2389"/>
        <v>0</v>
      </c>
      <c r="GH77" s="99">
        <f t="shared" si="2390"/>
        <v>0</v>
      </c>
      <c r="GI77" s="99">
        <f t="shared" si="2391"/>
        <v>0</v>
      </c>
      <c r="GJ77" s="99">
        <f t="shared" si="2392"/>
        <v>1</v>
      </c>
      <c r="GK77" s="99">
        <f t="shared" si="2393"/>
        <v>132430.14000000001</v>
      </c>
      <c r="GL77" s="99">
        <f t="shared" si="2394"/>
        <v>0</v>
      </c>
      <c r="GM77" s="99">
        <f t="shared" si="2395"/>
        <v>0</v>
      </c>
      <c r="GN77" s="99">
        <f t="shared" si="2396"/>
        <v>1</v>
      </c>
      <c r="GO77" s="99">
        <f t="shared" si="2397"/>
        <v>132430.14000000001</v>
      </c>
      <c r="GP77" s="99"/>
      <c r="GQ77" s="99"/>
      <c r="GR77" s="143"/>
      <c r="GS77" s="78"/>
      <c r="GT77" s="166">
        <v>132430.14440000002</v>
      </c>
      <c r="GU77" s="166">
        <f t="shared" si="183"/>
        <v>132430.14000000001</v>
      </c>
      <c r="GV77" s="90">
        <f t="shared" si="2398"/>
        <v>4.4000000052619725E-3</v>
      </c>
    </row>
    <row r="78" spans="1:204" ht="23.25" customHeight="1" x14ac:dyDescent="0.2">
      <c r="A78" s="23">
        <v>1</v>
      </c>
      <c r="B78" s="78" t="s">
        <v>168</v>
      </c>
      <c r="C78" s="79" t="s">
        <v>169</v>
      </c>
      <c r="D78" s="86">
        <v>260</v>
      </c>
      <c r="E78" s="83" t="s">
        <v>171</v>
      </c>
      <c r="F78" s="86">
        <v>16</v>
      </c>
      <c r="G78" s="98">
        <v>132430.14440000002</v>
      </c>
      <c r="H78" s="99"/>
      <c r="I78" s="99"/>
      <c r="J78" s="99"/>
      <c r="K78" s="99"/>
      <c r="L78" s="99">
        <f>VLOOKUP($D78,'факт '!$D$7:$AQ$94,3,0)</f>
        <v>0</v>
      </c>
      <c r="M78" s="99">
        <f>VLOOKUP($D78,'факт '!$D$7:$AQ$94,4,0)</f>
        <v>0</v>
      </c>
      <c r="N78" s="99"/>
      <c r="O78" s="99"/>
      <c r="P78" s="99">
        <f t="shared" si="2334"/>
        <v>0</v>
      </c>
      <c r="Q78" s="99">
        <f t="shared" si="2335"/>
        <v>0</v>
      </c>
      <c r="R78" s="100">
        <f t="shared" si="2336"/>
        <v>0</v>
      </c>
      <c r="S78" s="100">
        <f t="shared" si="2337"/>
        <v>0</v>
      </c>
      <c r="T78" s="99"/>
      <c r="U78" s="99"/>
      <c r="V78" s="99"/>
      <c r="W78" s="99"/>
      <c r="X78" s="99">
        <f>VLOOKUP($D78,'факт '!$D$7:$AQ$94,7,0)</f>
        <v>0</v>
      </c>
      <c r="Y78" s="99">
        <f>VLOOKUP($D78,'факт '!$D$7:$AQ$94,8,0)</f>
        <v>0</v>
      </c>
      <c r="Z78" s="99">
        <f>VLOOKUP($D78,'факт '!$D$7:$AQ$94,9,0)</f>
        <v>0</v>
      </c>
      <c r="AA78" s="99">
        <f>VLOOKUP($D78,'факт '!$D$7:$AQ$94,10,0)</f>
        <v>0</v>
      </c>
      <c r="AB78" s="99">
        <f t="shared" si="2338"/>
        <v>0</v>
      </c>
      <c r="AC78" s="99">
        <f t="shared" si="2339"/>
        <v>0</v>
      </c>
      <c r="AD78" s="100">
        <f t="shared" si="2340"/>
        <v>0</v>
      </c>
      <c r="AE78" s="100">
        <f t="shared" si="2341"/>
        <v>0</v>
      </c>
      <c r="AF78" s="99"/>
      <c r="AG78" s="99"/>
      <c r="AH78" s="99"/>
      <c r="AI78" s="99"/>
      <c r="AJ78" s="99">
        <f>VLOOKUP($D78,'факт '!$D$7:$AQ$94,5,0)</f>
        <v>0</v>
      </c>
      <c r="AK78" s="99">
        <f>VLOOKUP($D78,'факт '!$D$7:$AQ$94,6,0)</f>
        <v>0</v>
      </c>
      <c r="AL78" s="99"/>
      <c r="AM78" s="99"/>
      <c r="AN78" s="99">
        <f t="shared" si="2342"/>
        <v>0</v>
      </c>
      <c r="AO78" s="99">
        <f t="shared" si="2343"/>
        <v>0</v>
      </c>
      <c r="AP78" s="100">
        <f t="shared" si="2344"/>
        <v>0</v>
      </c>
      <c r="AQ78" s="100">
        <f t="shared" si="2345"/>
        <v>0</v>
      </c>
      <c r="AR78" s="99"/>
      <c r="AS78" s="99"/>
      <c r="AT78" s="99"/>
      <c r="AU78" s="99"/>
      <c r="AV78" s="99">
        <f>VLOOKUP($D78,'факт '!$D$7:$AQ$94,11,0)</f>
        <v>0</v>
      </c>
      <c r="AW78" s="99">
        <f>VLOOKUP($D78,'факт '!$D$7:$AQ$94,12,0)</f>
        <v>0</v>
      </c>
      <c r="AX78" s="99"/>
      <c r="AY78" s="99"/>
      <c r="AZ78" s="99">
        <f t="shared" si="2346"/>
        <v>0</v>
      </c>
      <c r="BA78" s="99">
        <f t="shared" si="2347"/>
        <v>0</v>
      </c>
      <c r="BB78" s="100">
        <f t="shared" si="2348"/>
        <v>0</v>
      </c>
      <c r="BC78" s="100">
        <f t="shared" si="2349"/>
        <v>0</v>
      </c>
      <c r="BD78" s="99"/>
      <c r="BE78" s="99"/>
      <c r="BF78" s="99"/>
      <c r="BG78" s="99"/>
      <c r="BH78" s="99">
        <f>VLOOKUP($D78,'факт '!$D$7:$AQ$94,15,0)</f>
        <v>1</v>
      </c>
      <c r="BI78" s="99">
        <f>VLOOKUP($D78,'факт '!$D$7:$AQ$94,16,0)</f>
        <v>132430.14000000001</v>
      </c>
      <c r="BJ78" s="99">
        <f>VLOOKUP($D78,'факт '!$D$7:$AQ$94,17,0)</f>
        <v>0</v>
      </c>
      <c r="BK78" s="99">
        <f>VLOOKUP($D78,'факт '!$D$7:$AQ$94,18,0)</f>
        <v>0</v>
      </c>
      <c r="BL78" s="99">
        <f t="shared" si="2350"/>
        <v>1</v>
      </c>
      <c r="BM78" s="99">
        <f t="shared" si="2351"/>
        <v>132430.14000000001</v>
      </c>
      <c r="BN78" s="100">
        <f t="shared" si="2352"/>
        <v>1</v>
      </c>
      <c r="BO78" s="100">
        <f t="shared" si="2353"/>
        <v>132430.14000000001</v>
      </c>
      <c r="BP78" s="99"/>
      <c r="BQ78" s="99"/>
      <c r="BR78" s="99"/>
      <c r="BS78" s="99"/>
      <c r="BT78" s="99">
        <f>VLOOKUP($D78,'факт '!$D$7:$AQ$94,19,0)</f>
        <v>0</v>
      </c>
      <c r="BU78" s="99">
        <f>VLOOKUP($D78,'факт '!$D$7:$AQ$94,20,0)</f>
        <v>0</v>
      </c>
      <c r="BV78" s="99">
        <f>VLOOKUP($D78,'факт '!$D$7:$AQ$94,21,0)</f>
        <v>0</v>
      </c>
      <c r="BW78" s="99">
        <f>VLOOKUP($D78,'факт '!$D$7:$AQ$94,22,0)</f>
        <v>0</v>
      </c>
      <c r="BX78" s="99">
        <f t="shared" si="2354"/>
        <v>0</v>
      </c>
      <c r="BY78" s="99">
        <f t="shared" si="2355"/>
        <v>0</v>
      </c>
      <c r="BZ78" s="100">
        <f t="shared" si="2356"/>
        <v>0</v>
      </c>
      <c r="CA78" s="100">
        <f t="shared" si="2357"/>
        <v>0</v>
      </c>
      <c r="CB78" s="99"/>
      <c r="CC78" s="99"/>
      <c r="CD78" s="99"/>
      <c r="CE78" s="99"/>
      <c r="CF78" s="99">
        <f>VLOOKUP($D78,'факт '!$D$7:$AQ$94,23,0)</f>
        <v>0</v>
      </c>
      <c r="CG78" s="99">
        <f>VLOOKUP($D78,'факт '!$D$7:$AQ$94,24,0)</f>
        <v>0</v>
      </c>
      <c r="CH78" s="99">
        <f>VLOOKUP($D78,'факт '!$D$7:$AQ$94,25,0)</f>
        <v>0</v>
      </c>
      <c r="CI78" s="99">
        <f>VLOOKUP($D78,'факт '!$D$7:$AQ$94,26,0)</f>
        <v>0</v>
      </c>
      <c r="CJ78" s="99">
        <f t="shared" si="2358"/>
        <v>0</v>
      </c>
      <c r="CK78" s="99">
        <f t="shared" si="2359"/>
        <v>0</v>
      </c>
      <c r="CL78" s="100">
        <f t="shared" si="2360"/>
        <v>0</v>
      </c>
      <c r="CM78" s="100">
        <f t="shared" si="2361"/>
        <v>0</v>
      </c>
      <c r="CN78" s="99"/>
      <c r="CO78" s="99"/>
      <c r="CP78" s="99"/>
      <c r="CQ78" s="99"/>
      <c r="CR78" s="99">
        <f>VLOOKUP($D78,'факт '!$D$7:$AQ$94,27,0)</f>
        <v>0</v>
      </c>
      <c r="CS78" s="99">
        <f>VLOOKUP($D78,'факт '!$D$7:$AQ$94,28,0)</f>
        <v>0</v>
      </c>
      <c r="CT78" s="99">
        <f>VLOOKUP($D78,'факт '!$D$7:$AQ$94,29,0)</f>
        <v>0</v>
      </c>
      <c r="CU78" s="99">
        <f>VLOOKUP($D78,'факт '!$D$7:$AQ$94,30,0)</f>
        <v>0</v>
      </c>
      <c r="CV78" s="99">
        <f t="shared" si="2362"/>
        <v>0</v>
      </c>
      <c r="CW78" s="99">
        <f t="shared" si="2363"/>
        <v>0</v>
      </c>
      <c r="CX78" s="100">
        <f t="shared" si="2364"/>
        <v>0</v>
      </c>
      <c r="CY78" s="100">
        <f t="shared" si="2365"/>
        <v>0</v>
      </c>
      <c r="CZ78" s="99"/>
      <c r="DA78" s="99"/>
      <c r="DB78" s="99"/>
      <c r="DC78" s="99"/>
      <c r="DD78" s="99">
        <f>VLOOKUP($D78,'факт '!$D$7:$AQ$94,31,0)</f>
        <v>0</v>
      </c>
      <c r="DE78" s="99">
        <f>VLOOKUP($D78,'факт '!$D$7:$AQ$94,32,0)</f>
        <v>0</v>
      </c>
      <c r="DF78" s="99"/>
      <c r="DG78" s="99"/>
      <c r="DH78" s="99">
        <f t="shared" si="2366"/>
        <v>0</v>
      </c>
      <c r="DI78" s="99">
        <f t="shared" si="2367"/>
        <v>0</v>
      </c>
      <c r="DJ78" s="100">
        <f t="shared" si="2368"/>
        <v>0</v>
      </c>
      <c r="DK78" s="100">
        <f t="shared" si="2369"/>
        <v>0</v>
      </c>
      <c r="DL78" s="99"/>
      <c r="DM78" s="99"/>
      <c r="DN78" s="99"/>
      <c r="DO78" s="99"/>
      <c r="DP78" s="99">
        <f>VLOOKUP($D78,'факт '!$D$7:$AQ$94,13,0)</f>
        <v>0</v>
      </c>
      <c r="DQ78" s="99">
        <f>VLOOKUP($D78,'факт '!$D$7:$AQ$94,14,0)</f>
        <v>0</v>
      </c>
      <c r="DR78" s="99"/>
      <c r="DS78" s="99"/>
      <c r="DT78" s="99">
        <f t="shared" si="2370"/>
        <v>0</v>
      </c>
      <c r="DU78" s="99">
        <f t="shared" si="2371"/>
        <v>0</v>
      </c>
      <c r="DV78" s="100">
        <f t="shared" si="2372"/>
        <v>0</v>
      </c>
      <c r="DW78" s="100">
        <f t="shared" si="2373"/>
        <v>0</v>
      </c>
      <c r="DX78" s="99"/>
      <c r="DY78" s="99"/>
      <c r="DZ78" s="99"/>
      <c r="EA78" s="99"/>
      <c r="EB78" s="99">
        <f>VLOOKUP($D78,'факт '!$D$7:$AQ$94,33,0)</f>
        <v>0</v>
      </c>
      <c r="EC78" s="99">
        <f>VLOOKUP($D78,'факт '!$D$7:$AQ$94,34,0)</f>
        <v>0</v>
      </c>
      <c r="ED78" s="99">
        <f>VLOOKUP($D78,'факт '!$D$7:$AQ$94,35,0)</f>
        <v>0</v>
      </c>
      <c r="EE78" s="99">
        <f>VLOOKUP($D78,'факт '!$D$7:$AQ$94,36,0)</f>
        <v>0</v>
      </c>
      <c r="EF78" s="99">
        <f t="shared" si="2374"/>
        <v>0</v>
      </c>
      <c r="EG78" s="99">
        <f t="shared" si="2375"/>
        <v>0</v>
      </c>
      <c r="EH78" s="100">
        <f t="shared" si="2376"/>
        <v>0</v>
      </c>
      <c r="EI78" s="100">
        <f t="shared" si="2377"/>
        <v>0</v>
      </c>
      <c r="EJ78" s="99"/>
      <c r="EK78" s="99"/>
      <c r="EL78" s="99"/>
      <c r="EM78" s="99"/>
      <c r="EN78" s="99">
        <f>VLOOKUP($D78,'факт '!$D$7:$AQ$94,37,0)</f>
        <v>0</v>
      </c>
      <c r="EO78" s="99">
        <f>VLOOKUP($D78,'факт '!$D$7:$AQ$94,38,0)</f>
        <v>0</v>
      </c>
      <c r="EP78" s="99">
        <f>VLOOKUP($D78,'факт '!$D$7:$AQ$94,39,0)</f>
        <v>0</v>
      </c>
      <c r="EQ78" s="99">
        <f>VLOOKUP($D78,'факт '!$D$7:$AQ$94,40,0)</f>
        <v>0</v>
      </c>
      <c r="ER78" s="99">
        <f t="shared" si="2378"/>
        <v>0</v>
      </c>
      <c r="ES78" s="99">
        <f t="shared" si="2379"/>
        <v>0</v>
      </c>
      <c r="ET78" s="100">
        <f t="shared" si="2380"/>
        <v>0</v>
      </c>
      <c r="EU78" s="100">
        <f t="shared" si="2381"/>
        <v>0</v>
      </c>
      <c r="EV78" s="99"/>
      <c r="EW78" s="99"/>
      <c r="EX78" s="99"/>
      <c r="EY78" s="99"/>
      <c r="EZ78" s="99"/>
      <c r="FA78" s="99"/>
      <c r="FB78" s="99"/>
      <c r="FC78" s="99"/>
      <c r="FD78" s="99">
        <f t="shared" si="2382"/>
        <v>0</v>
      </c>
      <c r="FE78" s="99">
        <f t="shared" si="2383"/>
        <v>0</v>
      </c>
      <c r="FF78" s="100">
        <f t="shared" si="2303"/>
        <v>0</v>
      </c>
      <c r="FG78" s="100">
        <f t="shared" si="2304"/>
        <v>0</v>
      </c>
      <c r="FH78" s="99"/>
      <c r="FI78" s="99"/>
      <c r="FJ78" s="99"/>
      <c r="FK78" s="99"/>
      <c r="FL78" s="99"/>
      <c r="FM78" s="99"/>
      <c r="FN78" s="99"/>
      <c r="FO78" s="99"/>
      <c r="FP78" s="99">
        <f t="shared" si="2384"/>
        <v>0</v>
      </c>
      <c r="FQ78" s="99">
        <f t="shared" si="2385"/>
        <v>0</v>
      </c>
      <c r="FR78" s="100">
        <f t="shared" si="2306"/>
        <v>0</v>
      </c>
      <c r="FS78" s="100">
        <f t="shared" si="2307"/>
        <v>0</v>
      </c>
      <c r="FT78" s="99"/>
      <c r="FU78" s="99"/>
      <c r="FV78" s="99"/>
      <c r="FW78" s="99"/>
      <c r="FX78" s="99"/>
      <c r="FY78" s="99"/>
      <c r="FZ78" s="99"/>
      <c r="GA78" s="99"/>
      <c r="GB78" s="99">
        <f t="shared" si="2386"/>
        <v>0</v>
      </c>
      <c r="GC78" s="99">
        <f t="shared" si="2387"/>
        <v>0</v>
      </c>
      <c r="GD78" s="100">
        <f t="shared" si="2309"/>
        <v>0</v>
      </c>
      <c r="GE78" s="100">
        <f t="shared" si="2310"/>
        <v>0</v>
      </c>
      <c r="GF78" s="99">
        <f t="shared" si="2388"/>
        <v>0</v>
      </c>
      <c r="GG78" s="99">
        <f t="shared" si="2389"/>
        <v>0</v>
      </c>
      <c r="GH78" s="99">
        <f t="shared" si="2390"/>
        <v>0</v>
      </c>
      <c r="GI78" s="99">
        <f t="shared" si="2391"/>
        <v>0</v>
      </c>
      <c r="GJ78" s="99">
        <f t="shared" si="2392"/>
        <v>1</v>
      </c>
      <c r="GK78" s="99">
        <f t="shared" si="2393"/>
        <v>132430.14000000001</v>
      </c>
      <c r="GL78" s="99">
        <f t="shared" si="2394"/>
        <v>0</v>
      </c>
      <c r="GM78" s="99">
        <f t="shared" si="2395"/>
        <v>0</v>
      </c>
      <c r="GN78" s="99">
        <f t="shared" si="2396"/>
        <v>1</v>
      </c>
      <c r="GO78" s="99">
        <f t="shared" si="2397"/>
        <v>132430.14000000001</v>
      </c>
      <c r="GP78" s="99"/>
      <c r="GQ78" s="99"/>
      <c r="GR78" s="143"/>
      <c r="GS78" s="78"/>
      <c r="GT78" s="166">
        <v>132430.14440000002</v>
      </c>
      <c r="GU78" s="166">
        <f t="shared" ref="GU78:GU142" si="2399">SUM(GK78/GJ78)</f>
        <v>132430.14000000001</v>
      </c>
      <c r="GV78" s="90">
        <f t="shared" si="2398"/>
        <v>4.4000000052619725E-3</v>
      </c>
    </row>
    <row r="79" spans="1:204" ht="23.25" customHeight="1" x14ac:dyDescent="0.2">
      <c r="A79" s="23">
        <v>1</v>
      </c>
      <c r="B79" s="78" t="s">
        <v>168</v>
      </c>
      <c r="C79" s="79" t="s">
        <v>169</v>
      </c>
      <c r="D79" s="86">
        <v>266</v>
      </c>
      <c r="E79" s="83" t="s">
        <v>172</v>
      </c>
      <c r="F79" s="86">
        <v>16</v>
      </c>
      <c r="G79" s="98">
        <v>132430.14440000002</v>
      </c>
      <c r="H79" s="99"/>
      <c r="I79" s="99"/>
      <c r="J79" s="99"/>
      <c r="K79" s="99"/>
      <c r="L79" s="99">
        <f>VLOOKUP($D79,'факт '!$D$7:$AQ$94,3,0)</f>
        <v>0</v>
      </c>
      <c r="M79" s="99">
        <f>VLOOKUP($D79,'факт '!$D$7:$AQ$94,4,0)</f>
        <v>0</v>
      </c>
      <c r="N79" s="99"/>
      <c r="O79" s="99"/>
      <c r="P79" s="99">
        <f t="shared" si="2334"/>
        <v>0</v>
      </c>
      <c r="Q79" s="99">
        <f t="shared" si="2335"/>
        <v>0</v>
      </c>
      <c r="R79" s="100">
        <f t="shared" si="2336"/>
        <v>0</v>
      </c>
      <c r="S79" s="100">
        <f t="shared" si="2337"/>
        <v>0</v>
      </c>
      <c r="T79" s="99"/>
      <c r="U79" s="99"/>
      <c r="V79" s="99"/>
      <c r="W79" s="99"/>
      <c r="X79" s="99">
        <f>VLOOKUP($D79,'факт '!$D$7:$AQ$94,7,0)</f>
        <v>0</v>
      </c>
      <c r="Y79" s="99">
        <f>VLOOKUP($D79,'факт '!$D$7:$AQ$94,8,0)</f>
        <v>0</v>
      </c>
      <c r="Z79" s="99">
        <f>VLOOKUP($D79,'факт '!$D$7:$AQ$94,9,0)</f>
        <v>0</v>
      </c>
      <c r="AA79" s="99">
        <f>VLOOKUP($D79,'факт '!$D$7:$AQ$94,10,0)</f>
        <v>0</v>
      </c>
      <c r="AB79" s="99">
        <f t="shared" si="2338"/>
        <v>0</v>
      </c>
      <c r="AC79" s="99">
        <f t="shared" si="2339"/>
        <v>0</v>
      </c>
      <c r="AD79" s="100">
        <f t="shared" si="2340"/>
        <v>0</v>
      </c>
      <c r="AE79" s="100">
        <f t="shared" si="2341"/>
        <v>0</v>
      </c>
      <c r="AF79" s="99"/>
      <c r="AG79" s="99"/>
      <c r="AH79" s="99"/>
      <c r="AI79" s="99"/>
      <c r="AJ79" s="99">
        <f>VLOOKUP($D79,'факт '!$D$7:$AQ$94,5,0)</f>
        <v>0</v>
      </c>
      <c r="AK79" s="99">
        <f>VLOOKUP($D79,'факт '!$D$7:$AQ$94,6,0)</f>
        <v>0</v>
      </c>
      <c r="AL79" s="99"/>
      <c r="AM79" s="99"/>
      <c r="AN79" s="99">
        <f t="shared" si="2342"/>
        <v>0</v>
      </c>
      <c r="AO79" s="99">
        <f t="shared" si="2343"/>
        <v>0</v>
      </c>
      <c r="AP79" s="100">
        <f t="shared" si="2344"/>
        <v>0</v>
      </c>
      <c r="AQ79" s="100">
        <f t="shared" si="2345"/>
        <v>0</v>
      </c>
      <c r="AR79" s="99"/>
      <c r="AS79" s="99"/>
      <c r="AT79" s="99"/>
      <c r="AU79" s="99"/>
      <c r="AV79" s="99">
        <f>VLOOKUP($D79,'факт '!$D$7:$AQ$94,11,0)</f>
        <v>1</v>
      </c>
      <c r="AW79" s="99">
        <f>VLOOKUP($D79,'факт '!$D$7:$AQ$94,12,0)</f>
        <v>132430.14000000001</v>
      </c>
      <c r="AX79" s="99"/>
      <c r="AY79" s="99"/>
      <c r="AZ79" s="99">
        <f t="shared" si="2346"/>
        <v>1</v>
      </c>
      <c r="BA79" s="99">
        <f t="shared" si="2347"/>
        <v>132430.14000000001</v>
      </c>
      <c r="BB79" s="100">
        <f t="shared" si="2348"/>
        <v>1</v>
      </c>
      <c r="BC79" s="100">
        <f t="shared" si="2349"/>
        <v>132430.14000000001</v>
      </c>
      <c r="BD79" s="99"/>
      <c r="BE79" s="99"/>
      <c r="BF79" s="99"/>
      <c r="BG79" s="99"/>
      <c r="BH79" s="99">
        <f>VLOOKUP($D79,'факт '!$D$7:$AQ$94,15,0)</f>
        <v>0</v>
      </c>
      <c r="BI79" s="99">
        <f>VLOOKUP($D79,'факт '!$D$7:$AQ$94,16,0)</f>
        <v>0</v>
      </c>
      <c r="BJ79" s="99">
        <f>VLOOKUP($D79,'факт '!$D$7:$AQ$94,17,0)</f>
        <v>0</v>
      </c>
      <c r="BK79" s="99">
        <f>VLOOKUP($D79,'факт '!$D$7:$AQ$94,18,0)</f>
        <v>0</v>
      </c>
      <c r="BL79" s="99">
        <f t="shared" si="2350"/>
        <v>0</v>
      </c>
      <c r="BM79" s="99">
        <f t="shared" si="2351"/>
        <v>0</v>
      </c>
      <c r="BN79" s="100">
        <f t="shared" si="2352"/>
        <v>0</v>
      </c>
      <c r="BO79" s="100">
        <f t="shared" si="2353"/>
        <v>0</v>
      </c>
      <c r="BP79" s="99"/>
      <c r="BQ79" s="99"/>
      <c r="BR79" s="99"/>
      <c r="BS79" s="99"/>
      <c r="BT79" s="99">
        <f>VLOOKUP($D79,'факт '!$D$7:$AQ$94,19,0)</f>
        <v>0</v>
      </c>
      <c r="BU79" s="99">
        <f>VLOOKUP($D79,'факт '!$D$7:$AQ$94,20,0)</f>
        <v>0</v>
      </c>
      <c r="BV79" s="99">
        <f>VLOOKUP($D79,'факт '!$D$7:$AQ$94,21,0)</f>
        <v>0</v>
      </c>
      <c r="BW79" s="99">
        <f>VLOOKUP($D79,'факт '!$D$7:$AQ$94,22,0)</f>
        <v>0</v>
      </c>
      <c r="BX79" s="99">
        <f t="shared" si="2354"/>
        <v>0</v>
      </c>
      <c r="BY79" s="99">
        <f t="shared" si="2355"/>
        <v>0</v>
      </c>
      <c r="BZ79" s="100">
        <f t="shared" si="2356"/>
        <v>0</v>
      </c>
      <c r="CA79" s="100">
        <f t="shared" si="2357"/>
        <v>0</v>
      </c>
      <c r="CB79" s="99"/>
      <c r="CC79" s="99"/>
      <c r="CD79" s="99"/>
      <c r="CE79" s="99"/>
      <c r="CF79" s="99">
        <f>VLOOKUP($D79,'факт '!$D$7:$AQ$94,23,0)</f>
        <v>0</v>
      </c>
      <c r="CG79" s="99">
        <f>VLOOKUP($D79,'факт '!$D$7:$AQ$94,24,0)</f>
        <v>0</v>
      </c>
      <c r="CH79" s="99">
        <f>VLOOKUP($D79,'факт '!$D$7:$AQ$94,25,0)</f>
        <v>0</v>
      </c>
      <c r="CI79" s="99">
        <f>VLOOKUP($D79,'факт '!$D$7:$AQ$94,26,0)</f>
        <v>0</v>
      </c>
      <c r="CJ79" s="99">
        <f t="shared" si="2358"/>
        <v>0</v>
      </c>
      <c r="CK79" s="99">
        <f t="shared" si="2359"/>
        <v>0</v>
      </c>
      <c r="CL79" s="100">
        <f t="shared" si="2360"/>
        <v>0</v>
      </c>
      <c r="CM79" s="100">
        <f t="shared" si="2361"/>
        <v>0</v>
      </c>
      <c r="CN79" s="99"/>
      <c r="CO79" s="99"/>
      <c r="CP79" s="99"/>
      <c r="CQ79" s="99"/>
      <c r="CR79" s="99">
        <f>VLOOKUP($D79,'факт '!$D$7:$AQ$94,27,0)</f>
        <v>0</v>
      </c>
      <c r="CS79" s="99">
        <f>VLOOKUP($D79,'факт '!$D$7:$AQ$94,28,0)</f>
        <v>0</v>
      </c>
      <c r="CT79" s="99">
        <f>VLOOKUP($D79,'факт '!$D$7:$AQ$94,29,0)</f>
        <v>0</v>
      </c>
      <c r="CU79" s="99">
        <f>VLOOKUP($D79,'факт '!$D$7:$AQ$94,30,0)</f>
        <v>0</v>
      </c>
      <c r="CV79" s="99">
        <f t="shared" si="2362"/>
        <v>0</v>
      </c>
      <c r="CW79" s="99">
        <f t="shared" si="2363"/>
        <v>0</v>
      </c>
      <c r="CX79" s="100">
        <f t="shared" si="2364"/>
        <v>0</v>
      </c>
      <c r="CY79" s="100">
        <f t="shared" si="2365"/>
        <v>0</v>
      </c>
      <c r="CZ79" s="99"/>
      <c r="DA79" s="99"/>
      <c r="DB79" s="99"/>
      <c r="DC79" s="99"/>
      <c r="DD79" s="99">
        <f>VLOOKUP($D79,'факт '!$D$7:$AQ$94,31,0)</f>
        <v>0</v>
      </c>
      <c r="DE79" s="99">
        <f>VLOOKUP($D79,'факт '!$D$7:$AQ$94,32,0)</f>
        <v>0</v>
      </c>
      <c r="DF79" s="99"/>
      <c r="DG79" s="99"/>
      <c r="DH79" s="99">
        <f t="shared" si="2366"/>
        <v>0</v>
      </c>
      <c r="DI79" s="99">
        <f t="shared" si="2367"/>
        <v>0</v>
      </c>
      <c r="DJ79" s="100">
        <f t="shared" si="2368"/>
        <v>0</v>
      </c>
      <c r="DK79" s="100">
        <f t="shared" si="2369"/>
        <v>0</v>
      </c>
      <c r="DL79" s="99"/>
      <c r="DM79" s="99"/>
      <c r="DN79" s="99"/>
      <c r="DO79" s="99"/>
      <c r="DP79" s="99">
        <f>VLOOKUP($D79,'факт '!$D$7:$AQ$94,13,0)</f>
        <v>0</v>
      </c>
      <c r="DQ79" s="99">
        <f>VLOOKUP($D79,'факт '!$D$7:$AQ$94,14,0)</f>
        <v>0</v>
      </c>
      <c r="DR79" s="99"/>
      <c r="DS79" s="99"/>
      <c r="DT79" s="99">
        <f t="shared" si="2370"/>
        <v>0</v>
      </c>
      <c r="DU79" s="99">
        <f t="shared" si="2371"/>
        <v>0</v>
      </c>
      <c r="DV79" s="100">
        <f t="shared" si="2372"/>
        <v>0</v>
      </c>
      <c r="DW79" s="100">
        <f t="shared" si="2373"/>
        <v>0</v>
      </c>
      <c r="DX79" s="99"/>
      <c r="DY79" s="99"/>
      <c r="DZ79" s="99"/>
      <c r="EA79" s="99"/>
      <c r="EB79" s="99">
        <f>VLOOKUP($D79,'факт '!$D$7:$AQ$94,33,0)</f>
        <v>0</v>
      </c>
      <c r="EC79" s="99">
        <f>VLOOKUP($D79,'факт '!$D$7:$AQ$94,34,0)</f>
        <v>0</v>
      </c>
      <c r="ED79" s="99">
        <f>VLOOKUP($D79,'факт '!$D$7:$AQ$94,35,0)</f>
        <v>0</v>
      </c>
      <c r="EE79" s="99">
        <f>VLOOKUP($D79,'факт '!$D$7:$AQ$94,36,0)</f>
        <v>0</v>
      </c>
      <c r="EF79" s="99">
        <f t="shared" si="2374"/>
        <v>0</v>
      </c>
      <c r="EG79" s="99">
        <f t="shared" si="2375"/>
        <v>0</v>
      </c>
      <c r="EH79" s="100">
        <f t="shared" si="2376"/>
        <v>0</v>
      </c>
      <c r="EI79" s="100">
        <f t="shared" si="2377"/>
        <v>0</v>
      </c>
      <c r="EJ79" s="99"/>
      <c r="EK79" s="99"/>
      <c r="EL79" s="99"/>
      <c r="EM79" s="99"/>
      <c r="EN79" s="99">
        <f>VLOOKUP($D79,'факт '!$D$7:$AQ$94,37,0)</f>
        <v>0</v>
      </c>
      <c r="EO79" s="99">
        <f>VLOOKUP($D79,'факт '!$D$7:$AQ$94,38,0)</f>
        <v>0</v>
      </c>
      <c r="EP79" s="99">
        <f>VLOOKUP($D79,'факт '!$D$7:$AQ$94,39,0)</f>
        <v>0</v>
      </c>
      <c r="EQ79" s="99">
        <f>VLOOKUP($D79,'факт '!$D$7:$AQ$94,40,0)</f>
        <v>0</v>
      </c>
      <c r="ER79" s="99">
        <f t="shared" si="2378"/>
        <v>0</v>
      </c>
      <c r="ES79" s="99">
        <f t="shared" si="2379"/>
        <v>0</v>
      </c>
      <c r="ET79" s="100">
        <f t="shared" si="2380"/>
        <v>0</v>
      </c>
      <c r="EU79" s="100">
        <f t="shared" si="2381"/>
        <v>0</v>
      </c>
      <c r="EV79" s="99"/>
      <c r="EW79" s="99"/>
      <c r="EX79" s="99"/>
      <c r="EY79" s="99"/>
      <c r="EZ79" s="99"/>
      <c r="FA79" s="99"/>
      <c r="FB79" s="99"/>
      <c r="FC79" s="99"/>
      <c r="FD79" s="99">
        <f t="shared" si="2382"/>
        <v>0</v>
      </c>
      <c r="FE79" s="99">
        <f t="shared" si="2383"/>
        <v>0</v>
      </c>
      <c r="FF79" s="100">
        <f t="shared" si="2303"/>
        <v>0</v>
      </c>
      <c r="FG79" s="100">
        <f t="shared" si="2304"/>
        <v>0</v>
      </c>
      <c r="FH79" s="99"/>
      <c r="FI79" s="99"/>
      <c r="FJ79" s="99"/>
      <c r="FK79" s="99"/>
      <c r="FL79" s="99"/>
      <c r="FM79" s="99"/>
      <c r="FN79" s="99"/>
      <c r="FO79" s="99"/>
      <c r="FP79" s="99">
        <f t="shared" si="2384"/>
        <v>0</v>
      </c>
      <c r="FQ79" s="99">
        <f t="shared" si="2385"/>
        <v>0</v>
      </c>
      <c r="FR79" s="100">
        <f t="shared" si="2306"/>
        <v>0</v>
      </c>
      <c r="FS79" s="100">
        <f t="shared" si="2307"/>
        <v>0</v>
      </c>
      <c r="FT79" s="99"/>
      <c r="FU79" s="99"/>
      <c r="FV79" s="99"/>
      <c r="FW79" s="99"/>
      <c r="FX79" s="99"/>
      <c r="FY79" s="99"/>
      <c r="FZ79" s="99"/>
      <c r="GA79" s="99"/>
      <c r="GB79" s="99">
        <f t="shared" si="2386"/>
        <v>0</v>
      </c>
      <c r="GC79" s="99">
        <f t="shared" si="2387"/>
        <v>0</v>
      </c>
      <c r="GD79" s="100">
        <f t="shared" si="2309"/>
        <v>0</v>
      </c>
      <c r="GE79" s="100">
        <f t="shared" si="2310"/>
        <v>0</v>
      </c>
      <c r="GF79" s="99">
        <f t="shared" si="2388"/>
        <v>0</v>
      </c>
      <c r="GG79" s="99">
        <f t="shared" si="2389"/>
        <v>0</v>
      </c>
      <c r="GH79" s="99">
        <f t="shared" si="2390"/>
        <v>0</v>
      </c>
      <c r="GI79" s="99">
        <f t="shared" si="2391"/>
        <v>0</v>
      </c>
      <c r="GJ79" s="99">
        <f t="shared" si="2392"/>
        <v>1</v>
      </c>
      <c r="GK79" s="99">
        <f t="shared" si="2393"/>
        <v>132430.14000000001</v>
      </c>
      <c r="GL79" s="99">
        <f t="shared" si="2394"/>
        <v>0</v>
      </c>
      <c r="GM79" s="99">
        <f t="shared" si="2395"/>
        <v>0</v>
      </c>
      <c r="GN79" s="99">
        <f t="shared" si="2396"/>
        <v>1</v>
      </c>
      <c r="GO79" s="99">
        <f t="shared" si="2397"/>
        <v>132430.14000000001</v>
      </c>
      <c r="GP79" s="99"/>
      <c r="GQ79" s="99"/>
      <c r="GR79" s="143"/>
      <c r="GS79" s="78"/>
      <c r="GT79" s="166">
        <v>132430.14440000002</v>
      </c>
      <c r="GU79" s="166">
        <f t="shared" si="2399"/>
        <v>132430.14000000001</v>
      </c>
      <c r="GV79" s="90">
        <f t="shared" si="2398"/>
        <v>4.4000000052619725E-3</v>
      </c>
    </row>
    <row r="80" spans="1:204" ht="23.25" customHeight="1" x14ac:dyDescent="0.2">
      <c r="A80" s="23">
        <v>1</v>
      </c>
      <c r="B80" s="78" t="s">
        <v>168</v>
      </c>
      <c r="C80" s="79" t="s">
        <v>169</v>
      </c>
      <c r="D80" s="86">
        <v>276</v>
      </c>
      <c r="E80" s="83" t="s">
        <v>173</v>
      </c>
      <c r="F80" s="86">
        <v>16</v>
      </c>
      <c r="G80" s="98">
        <v>132430.14440000002</v>
      </c>
      <c r="H80" s="99"/>
      <c r="I80" s="99"/>
      <c r="J80" s="99"/>
      <c r="K80" s="99"/>
      <c r="L80" s="99">
        <f>VLOOKUP($D80,'факт '!$D$7:$AQ$94,3,0)</f>
        <v>0</v>
      </c>
      <c r="M80" s="99">
        <f>VLOOKUP($D80,'факт '!$D$7:$AQ$94,4,0)</f>
        <v>0</v>
      </c>
      <c r="N80" s="99"/>
      <c r="O80" s="99"/>
      <c r="P80" s="99">
        <f t="shared" si="2334"/>
        <v>0</v>
      </c>
      <c r="Q80" s="99">
        <f t="shared" si="2335"/>
        <v>0</v>
      </c>
      <c r="R80" s="100">
        <f t="shared" si="2336"/>
        <v>0</v>
      </c>
      <c r="S80" s="100">
        <f t="shared" si="2337"/>
        <v>0</v>
      </c>
      <c r="T80" s="99"/>
      <c r="U80" s="99"/>
      <c r="V80" s="99"/>
      <c r="W80" s="99"/>
      <c r="X80" s="99">
        <f>VLOOKUP($D80,'факт '!$D$7:$AQ$94,7,0)</f>
        <v>0</v>
      </c>
      <c r="Y80" s="99">
        <f>VLOOKUP($D80,'факт '!$D$7:$AQ$94,8,0)</f>
        <v>0</v>
      </c>
      <c r="Z80" s="99">
        <f>VLOOKUP($D80,'факт '!$D$7:$AQ$94,9,0)</f>
        <v>0</v>
      </c>
      <c r="AA80" s="99">
        <f>VLOOKUP($D80,'факт '!$D$7:$AQ$94,10,0)</f>
        <v>0</v>
      </c>
      <c r="AB80" s="99">
        <f t="shared" si="2338"/>
        <v>0</v>
      </c>
      <c r="AC80" s="99">
        <f t="shared" si="2339"/>
        <v>0</v>
      </c>
      <c r="AD80" s="100">
        <f t="shared" si="2340"/>
        <v>0</v>
      </c>
      <c r="AE80" s="100">
        <f t="shared" si="2341"/>
        <v>0</v>
      </c>
      <c r="AF80" s="99"/>
      <c r="AG80" s="99"/>
      <c r="AH80" s="99"/>
      <c r="AI80" s="99"/>
      <c r="AJ80" s="99">
        <f>VLOOKUP($D80,'факт '!$D$7:$AQ$94,5,0)</f>
        <v>0</v>
      </c>
      <c r="AK80" s="99">
        <f>VLOOKUP($D80,'факт '!$D$7:$AQ$94,6,0)</f>
        <v>0</v>
      </c>
      <c r="AL80" s="99"/>
      <c r="AM80" s="99"/>
      <c r="AN80" s="99">
        <f t="shared" si="2342"/>
        <v>0</v>
      </c>
      <c r="AO80" s="99">
        <f t="shared" si="2343"/>
        <v>0</v>
      </c>
      <c r="AP80" s="100">
        <f t="shared" si="2344"/>
        <v>0</v>
      </c>
      <c r="AQ80" s="100">
        <f t="shared" si="2345"/>
        <v>0</v>
      </c>
      <c r="AR80" s="99"/>
      <c r="AS80" s="99"/>
      <c r="AT80" s="99"/>
      <c r="AU80" s="99"/>
      <c r="AV80" s="99">
        <f>VLOOKUP($D80,'факт '!$D$7:$AQ$94,11,0)</f>
        <v>1</v>
      </c>
      <c r="AW80" s="99">
        <f>VLOOKUP($D80,'факт '!$D$7:$AQ$94,12,0)</f>
        <v>132430.14000000001</v>
      </c>
      <c r="AX80" s="99"/>
      <c r="AY80" s="99"/>
      <c r="AZ80" s="99">
        <f t="shared" si="2346"/>
        <v>1</v>
      </c>
      <c r="BA80" s="99">
        <f t="shared" si="2347"/>
        <v>132430.14000000001</v>
      </c>
      <c r="BB80" s="100">
        <f t="shared" si="2348"/>
        <v>1</v>
      </c>
      <c r="BC80" s="100">
        <f t="shared" si="2349"/>
        <v>132430.14000000001</v>
      </c>
      <c r="BD80" s="99"/>
      <c r="BE80" s="99"/>
      <c r="BF80" s="99"/>
      <c r="BG80" s="99"/>
      <c r="BH80" s="99">
        <f>VLOOKUP($D80,'факт '!$D$7:$AQ$94,15,0)</f>
        <v>1</v>
      </c>
      <c r="BI80" s="99">
        <f>VLOOKUP($D80,'факт '!$D$7:$AQ$94,16,0)</f>
        <v>132430.14000000001</v>
      </c>
      <c r="BJ80" s="99">
        <f>VLOOKUP($D80,'факт '!$D$7:$AQ$94,17,0)</f>
        <v>0</v>
      </c>
      <c r="BK80" s="99">
        <f>VLOOKUP($D80,'факт '!$D$7:$AQ$94,18,0)</f>
        <v>0</v>
      </c>
      <c r="BL80" s="99">
        <f t="shared" si="2350"/>
        <v>1</v>
      </c>
      <c r="BM80" s="99">
        <f t="shared" si="2351"/>
        <v>132430.14000000001</v>
      </c>
      <c r="BN80" s="100">
        <f t="shared" si="2352"/>
        <v>1</v>
      </c>
      <c r="BO80" s="100">
        <f t="shared" si="2353"/>
        <v>132430.14000000001</v>
      </c>
      <c r="BP80" s="99"/>
      <c r="BQ80" s="99"/>
      <c r="BR80" s="99"/>
      <c r="BS80" s="99"/>
      <c r="BT80" s="99">
        <f>VLOOKUP($D80,'факт '!$D$7:$AQ$94,19,0)</f>
        <v>0</v>
      </c>
      <c r="BU80" s="99">
        <f>VLOOKUP($D80,'факт '!$D$7:$AQ$94,20,0)</f>
        <v>0</v>
      </c>
      <c r="BV80" s="99">
        <f>VLOOKUP($D80,'факт '!$D$7:$AQ$94,21,0)</f>
        <v>0</v>
      </c>
      <c r="BW80" s="99">
        <f>VLOOKUP($D80,'факт '!$D$7:$AQ$94,22,0)</f>
        <v>0</v>
      </c>
      <c r="BX80" s="99">
        <f t="shared" si="2354"/>
        <v>0</v>
      </c>
      <c r="BY80" s="99">
        <f t="shared" si="2355"/>
        <v>0</v>
      </c>
      <c r="BZ80" s="100">
        <f t="shared" si="2356"/>
        <v>0</v>
      </c>
      <c r="CA80" s="100">
        <f t="shared" si="2357"/>
        <v>0</v>
      </c>
      <c r="CB80" s="99"/>
      <c r="CC80" s="99"/>
      <c r="CD80" s="99"/>
      <c r="CE80" s="99"/>
      <c r="CF80" s="99">
        <f>VLOOKUP($D80,'факт '!$D$7:$AQ$94,23,0)</f>
        <v>0</v>
      </c>
      <c r="CG80" s="99">
        <f>VLOOKUP($D80,'факт '!$D$7:$AQ$94,24,0)</f>
        <v>0</v>
      </c>
      <c r="CH80" s="99">
        <f>VLOOKUP($D80,'факт '!$D$7:$AQ$94,25,0)</f>
        <v>0</v>
      </c>
      <c r="CI80" s="99">
        <f>VLOOKUP($D80,'факт '!$D$7:$AQ$94,26,0)</f>
        <v>0</v>
      </c>
      <c r="CJ80" s="99">
        <f t="shared" si="2358"/>
        <v>0</v>
      </c>
      <c r="CK80" s="99">
        <f t="shared" si="2359"/>
        <v>0</v>
      </c>
      <c r="CL80" s="100">
        <f t="shared" si="2360"/>
        <v>0</v>
      </c>
      <c r="CM80" s="100">
        <f t="shared" si="2361"/>
        <v>0</v>
      </c>
      <c r="CN80" s="99"/>
      <c r="CO80" s="99"/>
      <c r="CP80" s="99"/>
      <c r="CQ80" s="99"/>
      <c r="CR80" s="99">
        <f>VLOOKUP($D80,'факт '!$D$7:$AQ$94,27,0)</f>
        <v>0</v>
      </c>
      <c r="CS80" s="99">
        <f>VLOOKUP($D80,'факт '!$D$7:$AQ$94,28,0)</f>
        <v>0</v>
      </c>
      <c r="CT80" s="99">
        <f>VLOOKUP($D80,'факт '!$D$7:$AQ$94,29,0)</f>
        <v>0</v>
      </c>
      <c r="CU80" s="99">
        <f>VLOOKUP($D80,'факт '!$D$7:$AQ$94,30,0)</f>
        <v>0</v>
      </c>
      <c r="CV80" s="99">
        <f t="shared" si="2362"/>
        <v>0</v>
      </c>
      <c r="CW80" s="99">
        <f t="shared" si="2363"/>
        <v>0</v>
      </c>
      <c r="CX80" s="100">
        <f t="shared" si="2364"/>
        <v>0</v>
      </c>
      <c r="CY80" s="100">
        <f t="shared" si="2365"/>
        <v>0</v>
      </c>
      <c r="CZ80" s="99"/>
      <c r="DA80" s="99"/>
      <c r="DB80" s="99"/>
      <c r="DC80" s="99"/>
      <c r="DD80" s="99">
        <f>VLOOKUP($D80,'факт '!$D$7:$AQ$94,31,0)</f>
        <v>0</v>
      </c>
      <c r="DE80" s="99">
        <f>VLOOKUP($D80,'факт '!$D$7:$AQ$94,32,0)</f>
        <v>0</v>
      </c>
      <c r="DF80" s="99"/>
      <c r="DG80" s="99"/>
      <c r="DH80" s="99">
        <f t="shared" si="2366"/>
        <v>0</v>
      </c>
      <c r="DI80" s="99">
        <f t="shared" si="2367"/>
        <v>0</v>
      </c>
      <c r="DJ80" s="100">
        <f t="shared" si="2368"/>
        <v>0</v>
      </c>
      <c r="DK80" s="100">
        <f t="shared" si="2369"/>
        <v>0</v>
      </c>
      <c r="DL80" s="99"/>
      <c r="DM80" s="99"/>
      <c r="DN80" s="99"/>
      <c r="DO80" s="99"/>
      <c r="DP80" s="99">
        <f>VLOOKUP($D80,'факт '!$D$7:$AQ$94,13,0)</f>
        <v>0</v>
      </c>
      <c r="DQ80" s="99">
        <f>VLOOKUP($D80,'факт '!$D$7:$AQ$94,14,0)</f>
        <v>0</v>
      </c>
      <c r="DR80" s="99"/>
      <c r="DS80" s="99"/>
      <c r="DT80" s="99">
        <f t="shared" si="2370"/>
        <v>0</v>
      </c>
      <c r="DU80" s="99">
        <f t="shared" si="2371"/>
        <v>0</v>
      </c>
      <c r="DV80" s="100">
        <f t="shared" si="2372"/>
        <v>0</v>
      </c>
      <c r="DW80" s="100">
        <f t="shared" si="2373"/>
        <v>0</v>
      </c>
      <c r="DX80" s="99"/>
      <c r="DY80" s="99"/>
      <c r="DZ80" s="99"/>
      <c r="EA80" s="99"/>
      <c r="EB80" s="99">
        <f>VLOOKUP($D80,'факт '!$D$7:$AQ$94,33,0)</f>
        <v>0</v>
      </c>
      <c r="EC80" s="99">
        <f>VLOOKUP($D80,'факт '!$D$7:$AQ$94,34,0)</f>
        <v>0</v>
      </c>
      <c r="ED80" s="99">
        <f>VLOOKUP($D80,'факт '!$D$7:$AQ$94,35,0)</f>
        <v>0</v>
      </c>
      <c r="EE80" s="99">
        <f>VLOOKUP($D80,'факт '!$D$7:$AQ$94,36,0)</f>
        <v>0</v>
      </c>
      <c r="EF80" s="99">
        <f t="shared" si="2374"/>
        <v>0</v>
      </c>
      <c r="EG80" s="99">
        <f t="shared" si="2375"/>
        <v>0</v>
      </c>
      <c r="EH80" s="100">
        <f t="shared" si="2376"/>
        <v>0</v>
      </c>
      <c r="EI80" s="100">
        <f t="shared" si="2377"/>
        <v>0</v>
      </c>
      <c r="EJ80" s="99"/>
      <c r="EK80" s="99"/>
      <c r="EL80" s="99"/>
      <c r="EM80" s="99"/>
      <c r="EN80" s="99">
        <f>VLOOKUP($D80,'факт '!$D$7:$AQ$94,37,0)</f>
        <v>0</v>
      </c>
      <c r="EO80" s="99">
        <f>VLOOKUP($D80,'факт '!$D$7:$AQ$94,38,0)</f>
        <v>0</v>
      </c>
      <c r="EP80" s="99">
        <f>VLOOKUP($D80,'факт '!$D$7:$AQ$94,39,0)</f>
        <v>0</v>
      </c>
      <c r="EQ80" s="99">
        <f>VLOOKUP($D80,'факт '!$D$7:$AQ$94,40,0)</f>
        <v>0</v>
      </c>
      <c r="ER80" s="99">
        <f t="shared" si="2378"/>
        <v>0</v>
      </c>
      <c r="ES80" s="99">
        <f t="shared" si="2379"/>
        <v>0</v>
      </c>
      <c r="ET80" s="100">
        <f t="shared" si="2380"/>
        <v>0</v>
      </c>
      <c r="EU80" s="100">
        <f t="shared" si="2381"/>
        <v>0</v>
      </c>
      <c r="EV80" s="99"/>
      <c r="EW80" s="99"/>
      <c r="EX80" s="99"/>
      <c r="EY80" s="99"/>
      <c r="EZ80" s="99"/>
      <c r="FA80" s="99"/>
      <c r="FB80" s="99"/>
      <c r="FC80" s="99"/>
      <c r="FD80" s="99">
        <f t="shared" si="2382"/>
        <v>0</v>
      </c>
      <c r="FE80" s="99">
        <f t="shared" si="2383"/>
        <v>0</v>
      </c>
      <c r="FF80" s="100">
        <f t="shared" si="2303"/>
        <v>0</v>
      </c>
      <c r="FG80" s="100">
        <f t="shared" si="2304"/>
        <v>0</v>
      </c>
      <c r="FH80" s="99"/>
      <c r="FI80" s="99"/>
      <c r="FJ80" s="99"/>
      <c r="FK80" s="99"/>
      <c r="FL80" s="99"/>
      <c r="FM80" s="99"/>
      <c r="FN80" s="99"/>
      <c r="FO80" s="99"/>
      <c r="FP80" s="99">
        <f t="shared" si="2384"/>
        <v>0</v>
      </c>
      <c r="FQ80" s="99">
        <f t="shared" si="2385"/>
        <v>0</v>
      </c>
      <c r="FR80" s="100">
        <f t="shared" si="2306"/>
        <v>0</v>
      </c>
      <c r="FS80" s="100">
        <f t="shared" si="2307"/>
        <v>0</v>
      </c>
      <c r="FT80" s="99"/>
      <c r="FU80" s="99"/>
      <c r="FV80" s="99"/>
      <c r="FW80" s="99"/>
      <c r="FX80" s="99"/>
      <c r="FY80" s="99"/>
      <c r="FZ80" s="99"/>
      <c r="GA80" s="99"/>
      <c r="GB80" s="99">
        <f t="shared" si="2386"/>
        <v>0</v>
      </c>
      <c r="GC80" s="99">
        <f t="shared" si="2387"/>
        <v>0</v>
      </c>
      <c r="GD80" s="100">
        <f t="shared" si="2309"/>
        <v>0</v>
      </c>
      <c r="GE80" s="100">
        <f t="shared" si="2310"/>
        <v>0</v>
      </c>
      <c r="GF80" s="99">
        <f t="shared" si="2388"/>
        <v>0</v>
      </c>
      <c r="GG80" s="99">
        <f t="shared" si="2389"/>
        <v>0</v>
      </c>
      <c r="GH80" s="99">
        <f t="shared" si="2390"/>
        <v>0</v>
      </c>
      <c r="GI80" s="99">
        <f t="shared" si="2391"/>
        <v>0</v>
      </c>
      <c r="GJ80" s="99">
        <f t="shared" si="2392"/>
        <v>2</v>
      </c>
      <c r="GK80" s="99">
        <f t="shared" si="2393"/>
        <v>264860.28000000003</v>
      </c>
      <c r="GL80" s="99">
        <f t="shared" si="2394"/>
        <v>0</v>
      </c>
      <c r="GM80" s="99">
        <f t="shared" si="2395"/>
        <v>0</v>
      </c>
      <c r="GN80" s="99">
        <f t="shared" si="2396"/>
        <v>2</v>
      </c>
      <c r="GO80" s="99">
        <f t="shared" si="2397"/>
        <v>264860.28000000003</v>
      </c>
      <c r="GP80" s="99"/>
      <c r="GQ80" s="99"/>
      <c r="GR80" s="143"/>
      <c r="GS80" s="78"/>
      <c r="GT80" s="166">
        <v>132430.14440000002</v>
      </c>
      <c r="GU80" s="166">
        <f t="shared" si="2399"/>
        <v>132430.14000000001</v>
      </c>
      <c r="GV80" s="90">
        <f t="shared" si="2398"/>
        <v>4.4000000052619725E-3</v>
      </c>
    </row>
    <row r="81" spans="1:204" ht="23.25" customHeight="1" x14ac:dyDescent="0.2">
      <c r="A81" s="23">
        <v>1</v>
      </c>
      <c r="B81" s="78" t="s">
        <v>168</v>
      </c>
      <c r="C81" s="79" t="s">
        <v>169</v>
      </c>
      <c r="D81" s="86">
        <v>279</v>
      </c>
      <c r="E81" s="83" t="s">
        <v>174</v>
      </c>
      <c r="F81" s="86">
        <v>16</v>
      </c>
      <c r="G81" s="98">
        <v>132430.14440000002</v>
      </c>
      <c r="H81" s="99"/>
      <c r="I81" s="99"/>
      <c r="J81" s="99"/>
      <c r="K81" s="99"/>
      <c r="L81" s="99">
        <f>VLOOKUP($D81,'факт '!$D$7:$AQ$94,3,0)</f>
        <v>0</v>
      </c>
      <c r="M81" s="99">
        <f>VLOOKUP($D81,'факт '!$D$7:$AQ$94,4,0)</f>
        <v>0</v>
      </c>
      <c r="N81" s="99"/>
      <c r="O81" s="99"/>
      <c r="P81" s="99">
        <f t="shared" si="2334"/>
        <v>0</v>
      </c>
      <c r="Q81" s="99">
        <f t="shared" si="2335"/>
        <v>0</v>
      </c>
      <c r="R81" s="100">
        <f t="shared" si="2336"/>
        <v>0</v>
      </c>
      <c r="S81" s="100">
        <f t="shared" si="2337"/>
        <v>0</v>
      </c>
      <c r="T81" s="99"/>
      <c r="U81" s="99"/>
      <c r="V81" s="99"/>
      <c r="W81" s="99"/>
      <c r="X81" s="99">
        <f>VLOOKUP($D81,'факт '!$D$7:$AQ$94,7,0)</f>
        <v>0</v>
      </c>
      <c r="Y81" s="99">
        <f>VLOOKUP($D81,'факт '!$D$7:$AQ$94,8,0)</f>
        <v>0</v>
      </c>
      <c r="Z81" s="99">
        <f>VLOOKUP($D81,'факт '!$D$7:$AQ$94,9,0)</f>
        <v>0</v>
      </c>
      <c r="AA81" s="99">
        <f>VLOOKUP($D81,'факт '!$D$7:$AQ$94,10,0)</f>
        <v>0</v>
      </c>
      <c r="AB81" s="99">
        <f t="shared" si="2338"/>
        <v>0</v>
      </c>
      <c r="AC81" s="99">
        <f t="shared" si="2339"/>
        <v>0</v>
      </c>
      <c r="AD81" s="100">
        <f t="shared" si="2340"/>
        <v>0</v>
      </c>
      <c r="AE81" s="100">
        <f t="shared" si="2341"/>
        <v>0</v>
      </c>
      <c r="AF81" s="99"/>
      <c r="AG81" s="99"/>
      <c r="AH81" s="99"/>
      <c r="AI81" s="99"/>
      <c r="AJ81" s="99">
        <f>VLOOKUP($D81,'факт '!$D$7:$AQ$94,5,0)</f>
        <v>0</v>
      </c>
      <c r="AK81" s="99">
        <f>VLOOKUP($D81,'факт '!$D$7:$AQ$94,6,0)</f>
        <v>0</v>
      </c>
      <c r="AL81" s="99"/>
      <c r="AM81" s="99"/>
      <c r="AN81" s="99">
        <f t="shared" si="2342"/>
        <v>0</v>
      </c>
      <c r="AO81" s="99">
        <f t="shared" si="2343"/>
        <v>0</v>
      </c>
      <c r="AP81" s="100">
        <f t="shared" si="2344"/>
        <v>0</v>
      </c>
      <c r="AQ81" s="100">
        <f t="shared" si="2345"/>
        <v>0</v>
      </c>
      <c r="AR81" s="99"/>
      <c r="AS81" s="99"/>
      <c r="AT81" s="99"/>
      <c r="AU81" s="99"/>
      <c r="AV81" s="99">
        <f>VLOOKUP($D81,'факт '!$D$7:$AQ$94,11,0)</f>
        <v>1</v>
      </c>
      <c r="AW81" s="99">
        <f>VLOOKUP($D81,'факт '!$D$7:$AQ$94,12,0)</f>
        <v>132430.14000000001</v>
      </c>
      <c r="AX81" s="99"/>
      <c r="AY81" s="99"/>
      <c r="AZ81" s="99">
        <f t="shared" si="2346"/>
        <v>1</v>
      </c>
      <c r="BA81" s="99">
        <f t="shared" si="2347"/>
        <v>132430.14000000001</v>
      </c>
      <c r="BB81" s="100">
        <f t="shared" si="2348"/>
        <v>1</v>
      </c>
      <c r="BC81" s="100">
        <f t="shared" si="2349"/>
        <v>132430.14000000001</v>
      </c>
      <c r="BD81" s="99"/>
      <c r="BE81" s="99"/>
      <c r="BF81" s="99"/>
      <c r="BG81" s="99"/>
      <c r="BH81" s="99">
        <f>VLOOKUP($D81,'факт '!$D$7:$AQ$94,15,0)</f>
        <v>0</v>
      </c>
      <c r="BI81" s="99">
        <f>VLOOKUP($D81,'факт '!$D$7:$AQ$94,16,0)</f>
        <v>0</v>
      </c>
      <c r="BJ81" s="99">
        <f>VLOOKUP($D81,'факт '!$D$7:$AQ$94,17,0)</f>
        <v>0</v>
      </c>
      <c r="BK81" s="99">
        <f>VLOOKUP($D81,'факт '!$D$7:$AQ$94,18,0)</f>
        <v>0</v>
      </c>
      <c r="BL81" s="99">
        <f t="shared" si="2350"/>
        <v>0</v>
      </c>
      <c r="BM81" s="99">
        <f t="shared" si="2351"/>
        <v>0</v>
      </c>
      <c r="BN81" s="100">
        <f t="shared" si="2352"/>
        <v>0</v>
      </c>
      <c r="BO81" s="100">
        <f t="shared" si="2353"/>
        <v>0</v>
      </c>
      <c r="BP81" s="99"/>
      <c r="BQ81" s="99"/>
      <c r="BR81" s="99"/>
      <c r="BS81" s="99"/>
      <c r="BT81" s="99">
        <f>VLOOKUP($D81,'факт '!$D$7:$AQ$94,19,0)</f>
        <v>0</v>
      </c>
      <c r="BU81" s="99">
        <f>VLOOKUP($D81,'факт '!$D$7:$AQ$94,20,0)</f>
        <v>0</v>
      </c>
      <c r="BV81" s="99">
        <f>VLOOKUP($D81,'факт '!$D$7:$AQ$94,21,0)</f>
        <v>0</v>
      </c>
      <c r="BW81" s="99">
        <f>VLOOKUP($D81,'факт '!$D$7:$AQ$94,22,0)</f>
        <v>0</v>
      </c>
      <c r="BX81" s="99">
        <f t="shared" si="2354"/>
        <v>0</v>
      </c>
      <c r="BY81" s="99">
        <f t="shared" si="2355"/>
        <v>0</v>
      </c>
      <c r="BZ81" s="100">
        <f t="shared" si="2356"/>
        <v>0</v>
      </c>
      <c r="CA81" s="100">
        <f t="shared" si="2357"/>
        <v>0</v>
      </c>
      <c r="CB81" s="99"/>
      <c r="CC81" s="99"/>
      <c r="CD81" s="99"/>
      <c r="CE81" s="99"/>
      <c r="CF81" s="99">
        <f>VLOOKUP($D81,'факт '!$D$7:$AQ$94,23,0)</f>
        <v>0</v>
      </c>
      <c r="CG81" s="99">
        <f>VLOOKUP($D81,'факт '!$D$7:$AQ$94,24,0)</f>
        <v>0</v>
      </c>
      <c r="CH81" s="99">
        <f>VLOOKUP($D81,'факт '!$D$7:$AQ$94,25,0)</f>
        <v>0</v>
      </c>
      <c r="CI81" s="99">
        <f>VLOOKUP($D81,'факт '!$D$7:$AQ$94,26,0)</f>
        <v>0</v>
      </c>
      <c r="CJ81" s="99">
        <f t="shared" si="2358"/>
        <v>0</v>
      </c>
      <c r="CK81" s="99">
        <f t="shared" si="2359"/>
        <v>0</v>
      </c>
      <c r="CL81" s="100">
        <f t="shared" si="2360"/>
        <v>0</v>
      </c>
      <c r="CM81" s="100">
        <f t="shared" si="2361"/>
        <v>0</v>
      </c>
      <c r="CN81" s="99"/>
      <c r="CO81" s="99"/>
      <c r="CP81" s="99"/>
      <c r="CQ81" s="99"/>
      <c r="CR81" s="99">
        <f>VLOOKUP($D81,'факт '!$D$7:$AQ$94,27,0)</f>
        <v>0</v>
      </c>
      <c r="CS81" s="99">
        <f>VLOOKUP($D81,'факт '!$D$7:$AQ$94,28,0)</f>
        <v>0</v>
      </c>
      <c r="CT81" s="99">
        <f>VLOOKUP($D81,'факт '!$D$7:$AQ$94,29,0)</f>
        <v>0</v>
      </c>
      <c r="CU81" s="99">
        <f>VLOOKUP($D81,'факт '!$D$7:$AQ$94,30,0)</f>
        <v>0</v>
      </c>
      <c r="CV81" s="99">
        <f t="shared" si="2362"/>
        <v>0</v>
      </c>
      <c r="CW81" s="99">
        <f t="shared" si="2363"/>
        <v>0</v>
      </c>
      <c r="CX81" s="100">
        <f t="shared" si="2364"/>
        <v>0</v>
      </c>
      <c r="CY81" s="100">
        <f t="shared" si="2365"/>
        <v>0</v>
      </c>
      <c r="CZ81" s="99"/>
      <c r="DA81" s="99"/>
      <c r="DB81" s="99"/>
      <c r="DC81" s="99"/>
      <c r="DD81" s="99">
        <f>VLOOKUP($D81,'факт '!$D$7:$AQ$94,31,0)</f>
        <v>0</v>
      </c>
      <c r="DE81" s="99">
        <f>VLOOKUP($D81,'факт '!$D$7:$AQ$94,32,0)</f>
        <v>0</v>
      </c>
      <c r="DF81" s="99"/>
      <c r="DG81" s="99"/>
      <c r="DH81" s="99">
        <f t="shared" si="2366"/>
        <v>0</v>
      </c>
      <c r="DI81" s="99">
        <f t="shared" si="2367"/>
        <v>0</v>
      </c>
      <c r="DJ81" s="100">
        <f t="shared" si="2368"/>
        <v>0</v>
      </c>
      <c r="DK81" s="100">
        <f t="shared" si="2369"/>
        <v>0</v>
      </c>
      <c r="DL81" s="99"/>
      <c r="DM81" s="99"/>
      <c r="DN81" s="99"/>
      <c r="DO81" s="99"/>
      <c r="DP81" s="99">
        <f>VLOOKUP($D81,'факт '!$D$7:$AQ$94,13,0)</f>
        <v>0</v>
      </c>
      <c r="DQ81" s="99">
        <f>VLOOKUP($D81,'факт '!$D$7:$AQ$94,14,0)</f>
        <v>0</v>
      </c>
      <c r="DR81" s="99"/>
      <c r="DS81" s="99"/>
      <c r="DT81" s="99">
        <f t="shared" si="2370"/>
        <v>0</v>
      </c>
      <c r="DU81" s="99">
        <f t="shared" si="2371"/>
        <v>0</v>
      </c>
      <c r="DV81" s="100">
        <f t="shared" si="2372"/>
        <v>0</v>
      </c>
      <c r="DW81" s="100">
        <f t="shared" si="2373"/>
        <v>0</v>
      </c>
      <c r="DX81" s="99"/>
      <c r="DY81" s="99"/>
      <c r="DZ81" s="99"/>
      <c r="EA81" s="99"/>
      <c r="EB81" s="99">
        <f>VLOOKUP($D81,'факт '!$D$7:$AQ$94,33,0)</f>
        <v>0</v>
      </c>
      <c r="EC81" s="99">
        <f>VLOOKUP($D81,'факт '!$D$7:$AQ$94,34,0)</f>
        <v>0</v>
      </c>
      <c r="ED81" s="99">
        <f>VLOOKUP($D81,'факт '!$D$7:$AQ$94,35,0)</f>
        <v>0</v>
      </c>
      <c r="EE81" s="99">
        <f>VLOOKUP($D81,'факт '!$D$7:$AQ$94,36,0)</f>
        <v>0</v>
      </c>
      <c r="EF81" s="99">
        <f t="shared" si="2374"/>
        <v>0</v>
      </c>
      <c r="EG81" s="99">
        <f t="shared" si="2375"/>
        <v>0</v>
      </c>
      <c r="EH81" s="100">
        <f t="shared" si="2376"/>
        <v>0</v>
      </c>
      <c r="EI81" s="100">
        <f t="shared" si="2377"/>
        <v>0</v>
      </c>
      <c r="EJ81" s="99"/>
      <c r="EK81" s="99"/>
      <c r="EL81" s="99"/>
      <c r="EM81" s="99"/>
      <c r="EN81" s="99">
        <f>VLOOKUP($D81,'факт '!$D$7:$AQ$94,37,0)</f>
        <v>0</v>
      </c>
      <c r="EO81" s="99">
        <f>VLOOKUP($D81,'факт '!$D$7:$AQ$94,38,0)</f>
        <v>0</v>
      </c>
      <c r="EP81" s="99">
        <f>VLOOKUP($D81,'факт '!$D$7:$AQ$94,39,0)</f>
        <v>0</v>
      </c>
      <c r="EQ81" s="99">
        <f>VLOOKUP($D81,'факт '!$D$7:$AQ$94,40,0)</f>
        <v>0</v>
      </c>
      <c r="ER81" s="99">
        <f t="shared" si="2378"/>
        <v>0</v>
      </c>
      <c r="ES81" s="99">
        <f t="shared" si="2379"/>
        <v>0</v>
      </c>
      <c r="ET81" s="100">
        <f t="shared" si="2380"/>
        <v>0</v>
      </c>
      <c r="EU81" s="100">
        <f t="shared" si="2381"/>
        <v>0</v>
      </c>
      <c r="EV81" s="99"/>
      <c r="EW81" s="99"/>
      <c r="EX81" s="99"/>
      <c r="EY81" s="99"/>
      <c r="EZ81" s="99"/>
      <c r="FA81" s="99"/>
      <c r="FB81" s="99"/>
      <c r="FC81" s="99"/>
      <c r="FD81" s="99">
        <f t="shared" si="2382"/>
        <v>0</v>
      </c>
      <c r="FE81" s="99">
        <f t="shared" si="2383"/>
        <v>0</v>
      </c>
      <c r="FF81" s="100">
        <f t="shared" si="2303"/>
        <v>0</v>
      </c>
      <c r="FG81" s="100">
        <f t="shared" si="2304"/>
        <v>0</v>
      </c>
      <c r="FH81" s="99"/>
      <c r="FI81" s="99"/>
      <c r="FJ81" s="99"/>
      <c r="FK81" s="99"/>
      <c r="FL81" s="99"/>
      <c r="FM81" s="99"/>
      <c r="FN81" s="99"/>
      <c r="FO81" s="99"/>
      <c r="FP81" s="99">
        <f t="shared" si="2384"/>
        <v>0</v>
      </c>
      <c r="FQ81" s="99">
        <f t="shared" si="2385"/>
        <v>0</v>
      </c>
      <c r="FR81" s="100">
        <f t="shared" si="2306"/>
        <v>0</v>
      </c>
      <c r="FS81" s="100">
        <f t="shared" si="2307"/>
        <v>0</v>
      </c>
      <c r="FT81" s="99"/>
      <c r="FU81" s="99"/>
      <c r="FV81" s="99"/>
      <c r="FW81" s="99"/>
      <c r="FX81" s="99"/>
      <c r="FY81" s="99"/>
      <c r="FZ81" s="99"/>
      <c r="GA81" s="99"/>
      <c r="GB81" s="99">
        <f t="shared" si="2386"/>
        <v>0</v>
      </c>
      <c r="GC81" s="99">
        <f t="shared" si="2387"/>
        <v>0</v>
      </c>
      <c r="GD81" s="100">
        <f t="shared" si="2309"/>
        <v>0</v>
      </c>
      <c r="GE81" s="100">
        <f t="shared" si="2310"/>
        <v>0</v>
      </c>
      <c r="GF81" s="99">
        <f t="shared" si="2388"/>
        <v>0</v>
      </c>
      <c r="GG81" s="99">
        <f t="shared" si="2389"/>
        <v>0</v>
      </c>
      <c r="GH81" s="99">
        <f t="shared" si="2390"/>
        <v>0</v>
      </c>
      <c r="GI81" s="99">
        <f t="shared" si="2391"/>
        <v>0</v>
      </c>
      <c r="GJ81" s="99">
        <f t="shared" si="2392"/>
        <v>1</v>
      </c>
      <c r="GK81" s="99">
        <f t="shared" si="2393"/>
        <v>132430.14000000001</v>
      </c>
      <c r="GL81" s="99">
        <f t="shared" si="2394"/>
        <v>0</v>
      </c>
      <c r="GM81" s="99">
        <f t="shared" si="2395"/>
        <v>0</v>
      </c>
      <c r="GN81" s="99">
        <f t="shared" si="2396"/>
        <v>1</v>
      </c>
      <c r="GO81" s="99">
        <f t="shared" si="2397"/>
        <v>132430.14000000001</v>
      </c>
      <c r="GP81" s="99"/>
      <c r="GQ81" s="99"/>
      <c r="GR81" s="143"/>
      <c r="GS81" s="78"/>
      <c r="GT81" s="166">
        <v>132430.14440000002</v>
      </c>
      <c r="GU81" s="166">
        <f t="shared" si="2399"/>
        <v>132430.14000000001</v>
      </c>
      <c r="GV81" s="90">
        <f t="shared" si="2398"/>
        <v>4.4000000052619725E-3</v>
      </c>
    </row>
    <row r="82" spans="1:204" ht="23.25" customHeight="1" x14ac:dyDescent="0.2">
      <c r="A82" s="23">
        <v>1</v>
      </c>
      <c r="B82" s="78" t="s">
        <v>168</v>
      </c>
      <c r="C82" s="79" t="s">
        <v>169</v>
      </c>
      <c r="D82" s="86">
        <v>284</v>
      </c>
      <c r="E82" s="83" t="s">
        <v>175</v>
      </c>
      <c r="F82" s="86">
        <v>16</v>
      </c>
      <c r="G82" s="98">
        <v>132430.14440000002</v>
      </c>
      <c r="H82" s="99"/>
      <c r="I82" s="99"/>
      <c r="J82" s="99"/>
      <c r="K82" s="99"/>
      <c r="L82" s="99">
        <f>VLOOKUP($D82,'факт '!$D$7:$AQ$94,3,0)</f>
        <v>0</v>
      </c>
      <c r="M82" s="99">
        <f>VLOOKUP($D82,'факт '!$D$7:$AQ$94,4,0)</f>
        <v>0</v>
      </c>
      <c r="N82" s="99"/>
      <c r="O82" s="99"/>
      <c r="P82" s="99">
        <f t="shared" si="2334"/>
        <v>0</v>
      </c>
      <c r="Q82" s="99">
        <f t="shared" si="2335"/>
        <v>0</v>
      </c>
      <c r="R82" s="100">
        <f t="shared" si="2336"/>
        <v>0</v>
      </c>
      <c r="S82" s="100">
        <f t="shared" si="2337"/>
        <v>0</v>
      </c>
      <c r="T82" s="99"/>
      <c r="U82" s="99"/>
      <c r="V82" s="99"/>
      <c r="W82" s="99"/>
      <c r="X82" s="99">
        <f>VLOOKUP($D82,'факт '!$D$7:$AQ$94,7,0)</f>
        <v>0</v>
      </c>
      <c r="Y82" s="99">
        <f>VLOOKUP($D82,'факт '!$D$7:$AQ$94,8,0)</f>
        <v>0</v>
      </c>
      <c r="Z82" s="99">
        <f>VLOOKUP($D82,'факт '!$D$7:$AQ$94,9,0)</f>
        <v>0</v>
      </c>
      <c r="AA82" s="99">
        <f>VLOOKUP($D82,'факт '!$D$7:$AQ$94,10,0)</f>
        <v>0</v>
      </c>
      <c r="AB82" s="99">
        <f t="shared" si="2338"/>
        <v>0</v>
      </c>
      <c r="AC82" s="99">
        <f t="shared" si="2339"/>
        <v>0</v>
      </c>
      <c r="AD82" s="100">
        <f t="shared" si="2340"/>
        <v>0</v>
      </c>
      <c r="AE82" s="100">
        <f t="shared" si="2341"/>
        <v>0</v>
      </c>
      <c r="AF82" s="99"/>
      <c r="AG82" s="99"/>
      <c r="AH82" s="99"/>
      <c r="AI82" s="99"/>
      <c r="AJ82" s="99">
        <f>VLOOKUP($D82,'факт '!$D$7:$AQ$94,5,0)</f>
        <v>0</v>
      </c>
      <c r="AK82" s="99">
        <f>VLOOKUP($D82,'факт '!$D$7:$AQ$94,6,0)</f>
        <v>0</v>
      </c>
      <c r="AL82" s="99"/>
      <c r="AM82" s="99"/>
      <c r="AN82" s="99">
        <f t="shared" si="2342"/>
        <v>0</v>
      </c>
      <c r="AO82" s="99">
        <f t="shared" si="2343"/>
        <v>0</v>
      </c>
      <c r="AP82" s="100">
        <f t="shared" si="2344"/>
        <v>0</v>
      </c>
      <c r="AQ82" s="100">
        <f t="shared" si="2345"/>
        <v>0</v>
      </c>
      <c r="AR82" s="99"/>
      <c r="AS82" s="99"/>
      <c r="AT82" s="99"/>
      <c r="AU82" s="99"/>
      <c r="AV82" s="99">
        <f>VLOOKUP($D82,'факт '!$D$7:$AQ$94,11,0)</f>
        <v>1</v>
      </c>
      <c r="AW82" s="99">
        <f>VLOOKUP($D82,'факт '!$D$7:$AQ$94,12,0)</f>
        <v>132430.14000000001</v>
      </c>
      <c r="AX82" s="99"/>
      <c r="AY82" s="99"/>
      <c r="AZ82" s="99">
        <f t="shared" si="2346"/>
        <v>1</v>
      </c>
      <c r="BA82" s="99">
        <f t="shared" si="2347"/>
        <v>132430.14000000001</v>
      </c>
      <c r="BB82" s="100">
        <f t="shared" si="2348"/>
        <v>1</v>
      </c>
      <c r="BC82" s="100">
        <f t="shared" si="2349"/>
        <v>132430.14000000001</v>
      </c>
      <c r="BD82" s="99"/>
      <c r="BE82" s="99"/>
      <c r="BF82" s="99"/>
      <c r="BG82" s="99"/>
      <c r="BH82" s="99">
        <f>VLOOKUP($D82,'факт '!$D$7:$AQ$94,15,0)</f>
        <v>0</v>
      </c>
      <c r="BI82" s="99">
        <f>VLOOKUP($D82,'факт '!$D$7:$AQ$94,16,0)</f>
        <v>0</v>
      </c>
      <c r="BJ82" s="99">
        <f>VLOOKUP($D82,'факт '!$D$7:$AQ$94,17,0)</f>
        <v>0</v>
      </c>
      <c r="BK82" s="99">
        <f>VLOOKUP($D82,'факт '!$D$7:$AQ$94,18,0)</f>
        <v>0</v>
      </c>
      <c r="BL82" s="99">
        <f t="shared" si="2350"/>
        <v>0</v>
      </c>
      <c r="BM82" s="99">
        <f t="shared" si="2351"/>
        <v>0</v>
      </c>
      <c r="BN82" s="100">
        <f t="shared" si="2352"/>
        <v>0</v>
      </c>
      <c r="BO82" s="100">
        <f t="shared" si="2353"/>
        <v>0</v>
      </c>
      <c r="BP82" s="99"/>
      <c r="BQ82" s="99"/>
      <c r="BR82" s="99"/>
      <c r="BS82" s="99"/>
      <c r="BT82" s="99">
        <f>VLOOKUP($D82,'факт '!$D$7:$AQ$94,19,0)</f>
        <v>0</v>
      </c>
      <c r="BU82" s="99">
        <f>VLOOKUP($D82,'факт '!$D$7:$AQ$94,20,0)</f>
        <v>0</v>
      </c>
      <c r="BV82" s="99">
        <f>VLOOKUP($D82,'факт '!$D$7:$AQ$94,21,0)</f>
        <v>0</v>
      </c>
      <c r="BW82" s="99">
        <f>VLOOKUP($D82,'факт '!$D$7:$AQ$94,22,0)</f>
        <v>0</v>
      </c>
      <c r="BX82" s="99">
        <f t="shared" si="2354"/>
        <v>0</v>
      </c>
      <c r="BY82" s="99">
        <f t="shared" si="2355"/>
        <v>0</v>
      </c>
      <c r="BZ82" s="100">
        <f t="shared" si="2356"/>
        <v>0</v>
      </c>
      <c r="CA82" s="100">
        <f t="shared" si="2357"/>
        <v>0</v>
      </c>
      <c r="CB82" s="99"/>
      <c r="CC82" s="99"/>
      <c r="CD82" s="99"/>
      <c r="CE82" s="99"/>
      <c r="CF82" s="99">
        <f>VLOOKUP($D82,'факт '!$D$7:$AQ$94,23,0)</f>
        <v>0</v>
      </c>
      <c r="CG82" s="99">
        <f>VLOOKUP($D82,'факт '!$D$7:$AQ$94,24,0)</f>
        <v>0</v>
      </c>
      <c r="CH82" s="99">
        <f>VLOOKUP($D82,'факт '!$D$7:$AQ$94,25,0)</f>
        <v>0</v>
      </c>
      <c r="CI82" s="99">
        <f>VLOOKUP($D82,'факт '!$D$7:$AQ$94,26,0)</f>
        <v>0</v>
      </c>
      <c r="CJ82" s="99">
        <f t="shared" si="2358"/>
        <v>0</v>
      </c>
      <c r="CK82" s="99">
        <f t="shared" si="2359"/>
        <v>0</v>
      </c>
      <c r="CL82" s="100">
        <f t="shared" si="2360"/>
        <v>0</v>
      </c>
      <c r="CM82" s="100">
        <f t="shared" si="2361"/>
        <v>0</v>
      </c>
      <c r="CN82" s="99"/>
      <c r="CO82" s="99"/>
      <c r="CP82" s="99"/>
      <c r="CQ82" s="99"/>
      <c r="CR82" s="99">
        <f>VLOOKUP($D82,'факт '!$D$7:$AQ$94,27,0)</f>
        <v>0</v>
      </c>
      <c r="CS82" s="99">
        <f>VLOOKUP($D82,'факт '!$D$7:$AQ$94,28,0)</f>
        <v>0</v>
      </c>
      <c r="CT82" s="99">
        <f>VLOOKUP($D82,'факт '!$D$7:$AQ$94,29,0)</f>
        <v>0</v>
      </c>
      <c r="CU82" s="99">
        <f>VLOOKUP($D82,'факт '!$D$7:$AQ$94,30,0)</f>
        <v>0</v>
      </c>
      <c r="CV82" s="99">
        <f t="shared" si="2362"/>
        <v>0</v>
      </c>
      <c r="CW82" s="99">
        <f t="shared" si="2363"/>
        <v>0</v>
      </c>
      <c r="CX82" s="100">
        <f t="shared" si="2364"/>
        <v>0</v>
      </c>
      <c r="CY82" s="100">
        <f t="shared" si="2365"/>
        <v>0</v>
      </c>
      <c r="CZ82" s="99"/>
      <c r="DA82" s="99"/>
      <c r="DB82" s="99"/>
      <c r="DC82" s="99"/>
      <c r="DD82" s="99">
        <f>VLOOKUP($D82,'факт '!$D$7:$AQ$94,31,0)</f>
        <v>0</v>
      </c>
      <c r="DE82" s="99">
        <f>VLOOKUP($D82,'факт '!$D$7:$AQ$94,32,0)</f>
        <v>0</v>
      </c>
      <c r="DF82" s="99"/>
      <c r="DG82" s="99"/>
      <c r="DH82" s="99">
        <f t="shared" si="2366"/>
        <v>0</v>
      </c>
      <c r="DI82" s="99">
        <f t="shared" si="2367"/>
        <v>0</v>
      </c>
      <c r="DJ82" s="100">
        <f t="shared" si="2368"/>
        <v>0</v>
      </c>
      <c r="DK82" s="100">
        <f t="shared" si="2369"/>
        <v>0</v>
      </c>
      <c r="DL82" s="99"/>
      <c r="DM82" s="99"/>
      <c r="DN82" s="99"/>
      <c r="DO82" s="99"/>
      <c r="DP82" s="99">
        <f>VLOOKUP($D82,'факт '!$D$7:$AQ$94,13,0)</f>
        <v>0</v>
      </c>
      <c r="DQ82" s="99">
        <f>VLOOKUP($D82,'факт '!$D$7:$AQ$94,14,0)</f>
        <v>0</v>
      </c>
      <c r="DR82" s="99"/>
      <c r="DS82" s="99"/>
      <c r="DT82" s="99">
        <f t="shared" si="2370"/>
        <v>0</v>
      </c>
      <c r="DU82" s="99">
        <f t="shared" si="2371"/>
        <v>0</v>
      </c>
      <c r="DV82" s="100">
        <f t="shared" si="2372"/>
        <v>0</v>
      </c>
      <c r="DW82" s="100">
        <f t="shared" si="2373"/>
        <v>0</v>
      </c>
      <c r="DX82" s="99"/>
      <c r="DY82" s="99"/>
      <c r="DZ82" s="99"/>
      <c r="EA82" s="99"/>
      <c r="EB82" s="99">
        <f>VLOOKUP($D82,'факт '!$D$7:$AQ$94,33,0)</f>
        <v>0</v>
      </c>
      <c r="EC82" s="99">
        <f>VLOOKUP($D82,'факт '!$D$7:$AQ$94,34,0)</f>
        <v>0</v>
      </c>
      <c r="ED82" s="99">
        <f>VLOOKUP($D82,'факт '!$D$7:$AQ$94,35,0)</f>
        <v>0</v>
      </c>
      <c r="EE82" s="99">
        <f>VLOOKUP($D82,'факт '!$D$7:$AQ$94,36,0)</f>
        <v>0</v>
      </c>
      <c r="EF82" s="99">
        <f t="shared" si="2374"/>
        <v>0</v>
      </c>
      <c r="EG82" s="99">
        <f t="shared" si="2375"/>
        <v>0</v>
      </c>
      <c r="EH82" s="100">
        <f t="shared" si="2376"/>
        <v>0</v>
      </c>
      <c r="EI82" s="100">
        <f t="shared" si="2377"/>
        <v>0</v>
      </c>
      <c r="EJ82" s="99"/>
      <c r="EK82" s="99"/>
      <c r="EL82" s="99"/>
      <c r="EM82" s="99"/>
      <c r="EN82" s="99">
        <f>VLOOKUP($D82,'факт '!$D$7:$AQ$94,37,0)</f>
        <v>0</v>
      </c>
      <c r="EO82" s="99">
        <f>VLOOKUP($D82,'факт '!$D$7:$AQ$94,38,0)</f>
        <v>0</v>
      </c>
      <c r="EP82" s="99">
        <f>VLOOKUP($D82,'факт '!$D$7:$AQ$94,39,0)</f>
        <v>0</v>
      </c>
      <c r="EQ82" s="99">
        <f>VLOOKUP($D82,'факт '!$D$7:$AQ$94,40,0)</f>
        <v>0</v>
      </c>
      <c r="ER82" s="99">
        <f t="shared" si="2378"/>
        <v>0</v>
      </c>
      <c r="ES82" s="99">
        <f t="shared" si="2379"/>
        <v>0</v>
      </c>
      <c r="ET82" s="100">
        <f t="shared" si="2380"/>
        <v>0</v>
      </c>
      <c r="EU82" s="100">
        <f t="shared" si="2381"/>
        <v>0</v>
      </c>
      <c r="EV82" s="99"/>
      <c r="EW82" s="99"/>
      <c r="EX82" s="99"/>
      <c r="EY82" s="99"/>
      <c r="EZ82" s="99"/>
      <c r="FA82" s="99"/>
      <c r="FB82" s="99"/>
      <c r="FC82" s="99"/>
      <c r="FD82" s="99">
        <f t="shared" si="2382"/>
        <v>0</v>
      </c>
      <c r="FE82" s="99">
        <f t="shared" si="2383"/>
        <v>0</v>
      </c>
      <c r="FF82" s="100">
        <f t="shared" si="2303"/>
        <v>0</v>
      </c>
      <c r="FG82" s="100">
        <f t="shared" si="2304"/>
        <v>0</v>
      </c>
      <c r="FH82" s="99"/>
      <c r="FI82" s="99"/>
      <c r="FJ82" s="99"/>
      <c r="FK82" s="99"/>
      <c r="FL82" s="99"/>
      <c r="FM82" s="99"/>
      <c r="FN82" s="99"/>
      <c r="FO82" s="99"/>
      <c r="FP82" s="99">
        <f t="shared" si="2384"/>
        <v>0</v>
      </c>
      <c r="FQ82" s="99">
        <f t="shared" si="2385"/>
        <v>0</v>
      </c>
      <c r="FR82" s="100">
        <f t="shared" si="2306"/>
        <v>0</v>
      </c>
      <c r="FS82" s="100">
        <f t="shared" si="2307"/>
        <v>0</v>
      </c>
      <c r="FT82" s="99"/>
      <c r="FU82" s="99"/>
      <c r="FV82" s="99"/>
      <c r="FW82" s="99"/>
      <c r="FX82" s="99"/>
      <c r="FY82" s="99"/>
      <c r="FZ82" s="99"/>
      <c r="GA82" s="99"/>
      <c r="GB82" s="99">
        <f t="shared" si="2386"/>
        <v>0</v>
      </c>
      <c r="GC82" s="99">
        <f t="shared" si="2387"/>
        <v>0</v>
      </c>
      <c r="GD82" s="100">
        <f t="shared" si="2309"/>
        <v>0</v>
      </c>
      <c r="GE82" s="100">
        <f t="shared" si="2310"/>
        <v>0</v>
      </c>
      <c r="GF82" s="99">
        <f t="shared" si="2388"/>
        <v>0</v>
      </c>
      <c r="GG82" s="99">
        <f t="shared" si="2389"/>
        <v>0</v>
      </c>
      <c r="GH82" s="99">
        <f t="shared" si="2390"/>
        <v>0</v>
      </c>
      <c r="GI82" s="99">
        <f t="shared" si="2391"/>
        <v>0</v>
      </c>
      <c r="GJ82" s="99">
        <f t="shared" si="2392"/>
        <v>1</v>
      </c>
      <c r="GK82" s="99">
        <f t="shared" si="2393"/>
        <v>132430.14000000001</v>
      </c>
      <c r="GL82" s="99">
        <f t="shared" si="2394"/>
        <v>0</v>
      </c>
      <c r="GM82" s="99">
        <f t="shared" si="2395"/>
        <v>0</v>
      </c>
      <c r="GN82" s="99">
        <f t="shared" si="2396"/>
        <v>1</v>
      </c>
      <c r="GO82" s="99">
        <f t="shared" si="2397"/>
        <v>132430.14000000001</v>
      </c>
      <c r="GP82" s="99"/>
      <c r="GQ82" s="99"/>
      <c r="GR82" s="143"/>
      <c r="GS82" s="78"/>
      <c r="GT82" s="166">
        <v>132430.14440000002</v>
      </c>
      <c r="GU82" s="166">
        <f t="shared" si="2399"/>
        <v>132430.14000000001</v>
      </c>
      <c r="GV82" s="90">
        <f t="shared" si="2398"/>
        <v>4.4000000052619725E-3</v>
      </c>
    </row>
    <row r="83" spans="1:204" ht="23.25" customHeight="1" x14ac:dyDescent="0.2">
      <c r="A83" s="23">
        <v>1</v>
      </c>
      <c r="B83" s="78" t="s">
        <v>168</v>
      </c>
      <c r="C83" s="79" t="s">
        <v>169</v>
      </c>
      <c r="D83" s="86">
        <v>301</v>
      </c>
      <c r="E83" s="83" t="s">
        <v>176</v>
      </c>
      <c r="F83" s="86">
        <v>16</v>
      </c>
      <c r="G83" s="98">
        <v>132430.14440000002</v>
      </c>
      <c r="H83" s="99"/>
      <c r="I83" s="99"/>
      <c r="J83" s="99"/>
      <c r="K83" s="99"/>
      <c r="L83" s="99">
        <f>VLOOKUP($D83,'факт '!$D$7:$AQ$94,3,0)</f>
        <v>0</v>
      </c>
      <c r="M83" s="99">
        <f>VLOOKUP($D83,'факт '!$D$7:$AQ$94,4,0)</f>
        <v>0</v>
      </c>
      <c r="N83" s="99"/>
      <c r="O83" s="99"/>
      <c r="P83" s="99">
        <f t="shared" si="2334"/>
        <v>0</v>
      </c>
      <c r="Q83" s="99">
        <f t="shared" si="2335"/>
        <v>0</v>
      </c>
      <c r="R83" s="100">
        <f t="shared" si="2336"/>
        <v>0</v>
      </c>
      <c r="S83" s="100">
        <f t="shared" si="2337"/>
        <v>0</v>
      </c>
      <c r="T83" s="99"/>
      <c r="U83" s="99"/>
      <c r="V83" s="99"/>
      <c r="W83" s="99"/>
      <c r="X83" s="99">
        <f>VLOOKUP($D83,'факт '!$D$7:$AQ$94,7,0)</f>
        <v>0</v>
      </c>
      <c r="Y83" s="99">
        <f>VLOOKUP($D83,'факт '!$D$7:$AQ$94,8,0)</f>
        <v>0</v>
      </c>
      <c r="Z83" s="99">
        <f>VLOOKUP($D83,'факт '!$D$7:$AQ$94,9,0)</f>
        <v>0</v>
      </c>
      <c r="AA83" s="99">
        <f>VLOOKUP($D83,'факт '!$D$7:$AQ$94,10,0)</f>
        <v>0</v>
      </c>
      <c r="AB83" s="99">
        <f t="shared" si="2338"/>
        <v>0</v>
      </c>
      <c r="AC83" s="99">
        <f t="shared" si="2339"/>
        <v>0</v>
      </c>
      <c r="AD83" s="100">
        <f t="shared" si="2340"/>
        <v>0</v>
      </c>
      <c r="AE83" s="100">
        <f t="shared" si="2341"/>
        <v>0</v>
      </c>
      <c r="AF83" s="99"/>
      <c r="AG83" s="99"/>
      <c r="AH83" s="99"/>
      <c r="AI83" s="99"/>
      <c r="AJ83" s="99">
        <f>VLOOKUP($D83,'факт '!$D$7:$AQ$94,5,0)</f>
        <v>0</v>
      </c>
      <c r="AK83" s="99">
        <f>VLOOKUP($D83,'факт '!$D$7:$AQ$94,6,0)</f>
        <v>0</v>
      </c>
      <c r="AL83" s="99"/>
      <c r="AM83" s="99"/>
      <c r="AN83" s="99">
        <f t="shared" si="2342"/>
        <v>0</v>
      </c>
      <c r="AO83" s="99">
        <f t="shared" si="2343"/>
        <v>0</v>
      </c>
      <c r="AP83" s="100">
        <f t="shared" si="2344"/>
        <v>0</v>
      </c>
      <c r="AQ83" s="100">
        <f t="shared" si="2345"/>
        <v>0</v>
      </c>
      <c r="AR83" s="99"/>
      <c r="AS83" s="99"/>
      <c r="AT83" s="99"/>
      <c r="AU83" s="99"/>
      <c r="AV83" s="99">
        <f>VLOOKUP($D83,'факт '!$D$7:$AQ$94,11,0)</f>
        <v>2</v>
      </c>
      <c r="AW83" s="99">
        <f>VLOOKUP($D83,'факт '!$D$7:$AQ$94,12,0)</f>
        <v>264860.28000000003</v>
      </c>
      <c r="AX83" s="99"/>
      <c r="AY83" s="99"/>
      <c r="AZ83" s="99">
        <f t="shared" si="2346"/>
        <v>2</v>
      </c>
      <c r="BA83" s="99">
        <f t="shared" si="2347"/>
        <v>264860.28000000003</v>
      </c>
      <c r="BB83" s="100">
        <f t="shared" si="2348"/>
        <v>2</v>
      </c>
      <c r="BC83" s="100">
        <f t="shared" si="2349"/>
        <v>264860.28000000003</v>
      </c>
      <c r="BD83" s="99"/>
      <c r="BE83" s="99"/>
      <c r="BF83" s="99"/>
      <c r="BG83" s="99"/>
      <c r="BH83" s="99">
        <f>VLOOKUP($D83,'факт '!$D$7:$AQ$94,15,0)</f>
        <v>4</v>
      </c>
      <c r="BI83" s="99">
        <f>VLOOKUP($D83,'факт '!$D$7:$AQ$94,16,0)</f>
        <v>529720.56000000006</v>
      </c>
      <c r="BJ83" s="99">
        <f>VLOOKUP($D83,'факт '!$D$7:$AQ$94,17,0)</f>
        <v>0</v>
      </c>
      <c r="BK83" s="99">
        <f>VLOOKUP($D83,'факт '!$D$7:$AQ$94,18,0)</f>
        <v>0</v>
      </c>
      <c r="BL83" s="99">
        <f t="shared" si="2350"/>
        <v>4</v>
      </c>
      <c r="BM83" s="99">
        <f t="shared" si="2351"/>
        <v>529720.56000000006</v>
      </c>
      <c r="BN83" s="100">
        <f t="shared" si="2352"/>
        <v>4</v>
      </c>
      <c r="BO83" s="100">
        <f t="shared" si="2353"/>
        <v>529720.56000000006</v>
      </c>
      <c r="BP83" s="99"/>
      <c r="BQ83" s="99"/>
      <c r="BR83" s="99"/>
      <c r="BS83" s="99"/>
      <c r="BT83" s="99">
        <f>VLOOKUP($D83,'факт '!$D$7:$AQ$94,19,0)</f>
        <v>0</v>
      </c>
      <c r="BU83" s="99">
        <f>VLOOKUP($D83,'факт '!$D$7:$AQ$94,20,0)</f>
        <v>0</v>
      </c>
      <c r="BV83" s="99">
        <f>VLOOKUP($D83,'факт '!$D$7:$AQ$94,21,0)</f>
        <v>0</v>
      </c>
      <c r="BW83" s="99">
        <f>VLOOKUP($D83,'факт '!$D$7:$AQ$94,22,0)</f>
        <v>0</v>
      </c>
      <c r="BX83" s="99">
        <f t="shared" si="2354"/>
        <v>0</v>
      </c>
      <c r="BY83" s="99">
        <f t="shared" si="2355"/>
        <v>0</v>
      </c>
      <c r="BZ83" s="100">
        <f t="shared" si="2356"/>
        <v>0</v>
      </c>
      <c r="CA83" s="100">
        <f t="shared" si="2357"/>
        <v>0</v>
      </c>
      <c r="CB83" s="99"/>
      <c r="CC83" s="99"/>
      <c r="CD83" s="99"/>
      <c r="CE83" s="99"/>
      <c r="CF83" s="99">
        <f>VLOOKUP($D83,'факт '!$D$7:$AQ$94,23,0)</f>
        <v>0</v>
      </c>
      <c r="CG83" s="99">
        <f>VLOOKUP($D83,'факт '!$D$7:$AQ$94,24,0)</f>
        <v>0</v>
      </c>
      <c r="CH83" s="99">
        <f>VLOOKUP($D83,'факт '!$D$7:$AQ$94,25,0)</f>
        <v>0</v>
      </c>
      <c r="CI83" s="99">
        <f>VLOOKUP($D83,'факт '!$D$7:$AQ$94,26,0)</f>
        <v>0</v>
      </c>
      <c r="CJ83" s="99">
        <f t="shared" si="2358"/>
        <v>0</v>
      </c>
      <c r="CK83" s="99">
        <f t="shared" si="2359"/>
        <v>0</v>
      </c>
      <c r="CL83" s="100">
        <f t="shared" si="2360"/>
        <v>0</v>
      </c>
      <c r="CM83" s="100">
        <f t="shared" si="2361"/>
        <v>0</v>
      </c>
      <c r="CN83" s="99"/>
      <c r="CO83" s="99"/>
      <c r="CP83" s="99"/>
      <c r="CQ83" s="99"/>
      <c r="CR83" s="99">
        <f>VLOOKUP($D83,'факт '!$D$7:$AQ$94,27,0)</f>
        <v>0</v>
      </c>
      <c r="CS83" s="99">
        <f>VLOOKUP($D83,'факт '!$D$7:$AQ$94,28,0)</f>
        <v>0</v>
      </c>
      <c r="CT83" s="99">
        <f>VLOOKUP($D83,'факт '!$D$7:$AQ$94,29,0)</f>
        <v>0</v>
      </c>
      <c r="CU83" s="99">
        <f>VLOOKUP($D83,'факт '!$D$7:$AQ$94,30,0)</f>
        <v>0</v>
      </c>
      <c r="CV83" s="99">
        <f t="shared" si="2362"/>
        <v>0</v>
      </c>
      <c r="CW83" s="99">
        <f t="shared" si="2363"/>
        <v>0</v>
      </c>
      <c r="CX83" s="100">
        <f t="shared" si="2364"/>
        <v>0</v>
      </c>
      <c r="CY83" s="100">
        <f t="shared" si="2365"/>
        <v>0</v>
      </c>
      <c r="CZ83" s="99"/>
      <c r="DA83" s="99"/>
      <c r="DB83" s="99"/>
      <c r="DC83" s="99"/>
      <c r="DD83" s="99">
        <f>VLOOKUP($D83,'факт '!$D$7:$AQ$94,31,0)</f>
        <v>0</v>
      </c>
      <c r="DE83" s="99">
        <f>VLOOKUP($D83,'факт '!$D$7:$AQ$94,32,0)</f>
        <v>0</v>
      </c>
      <c r="DF83" s="99"/>
      <c r="DG83" s="99"/>
      <c r="DH83" s="99">
        <f t="shared" si="2366"/>
        <v>0</v>
      </c>
      <c r="DI83" s="99">
        <f t="shared" si="2367"/>
        <v>0</v>
      </c>
      <c r="DJ83" s="100">
        <f t="shared" si="2368"/>
        <v>0</v>
      </c>
      <c r="DK83" s="100">
        <f t="shared" si="2369"/>
        <v>0</v>
      </c>
      <c r="DL83" s="99"/>
      <c r="DM83" s="99"/>
      <c r="DN83" s="99"/>
      <c r="DO83" s="99"/>
      <c r="DP83" s="99">
        <f>VLOOKUP($D83,'факт '!$D$7:$AQ$94,13,0)</f>
        <v>0</v>
      </c>
      <c r="DQ83" s="99">
        <f>VLOOKUP($D83,'факт '!$D$7:$AQ$94,14,0)</f>
        <v>0</v>
      </c>
      <c r="DR83" s="99"/>
      <c r="DS83" s="99"/>
      <c r="DT83" s="99">
        <f t="shared" si="2370"/>
        <v>0</v>
      </c>
      <c r="DU83" s="99">
        <f t="shared" si="2371"/>
        <v>0</v>
      </c>
      <c r="DV83" s="100">
        <f t="shared" si="2372"/>
        <v>0</v>
      </c>
      <c r="DW83" s="100">
        <f t="shared" si="2373"/>
        <v>0</v>
      </c>
      <c r="DX83" s="99"/>
      <c r="DY83" s="99"/>
      <c r="DZ83" s="99"/>
      <c r="EA83" s="99"/>
      <c r="EB83" s="99">
        <f>VLOOKUP($D83,'факт '!$D$7:$AQ$94,33,0)</f>
        <v>0</v>
      </c>
      <c r="EC83" s="99">
        <f>VLOOKUP($D83,'факт '!$D$7:$AQ$94,34,0)</f>
        <v>0</v>
      </c>
      <c r="ED83" s="99">
        <f>VLOOKUP($D83,'факт '!$D$7:$AQ$94,35,0)</f>
        <v>0</v>
      </c>
      <c r="EE83" s="99">
        <f>VLOOKUP($D83,'факт '!$D$7:$AQ$94,36,0)</f>
        <v>0</v>
      </c>
      <c r="EF83" s="99">
        <f t="shared" si="2374"/>
        <v>0</v>
      </c>
      <c r="EG83" s="99">
        <f t="shared" si="2375"/>
        <v>0</v>
      </c>
      <c r="EH83" s="100">
        <f t="shared" si="2376"/>
        <v>0</v>
      </c>
      <c r="EI83" s="100">
        <f t="shared" si="2377"/>
        <v>0</v>
      </c>
      <c r="EJ83" s="99"/>
      <c r="EK83" s="99"/>
      <c r="EL83" s="99"/>
      <c r="EM83" s="99"/>
      <c r="EN83" s="99">
        <f>VLOOKUP($D83,'факт '!$D$7:$AQ$94,37,0)</f>
        <v>0</v>
      </c>
      <c r="EO83" s="99">
        <f>VLOOKUP($D83,'факт '!$D$7:$AQ$94,38,0)</f>
        <v>0</v>
      </c>
      <c r="EP83" s="99">
        <f>VLOOKUP($D83,'факт '!$D$7:$AQ$94,39,0)</f>
        <v>0</v>
      </c>
      <c r="EQ83" s="99">
        <f>VLOOKUP($D83,'факт '!$D$7:$AQ$94,40,0)</f>
        <v>0</v>
      </c>
      <c r="ER83" s="99">
        <f t="shared" si="2378"/>
        <v>0</v>
      </c>
      <c r="ES83" s="99">
        <f t="shared" si="2379"/>
        <v>0</v>
      </c>
      <c r="ET83" s="100">
        <f t="shared" si="2380"/>
        <v>0</v>
      </c>
      <c r="EU83" s="100">
        <f t="shared" si="2381"/>
        <v>0</v>
      </c>
      <c r="EV83" s="99"/>
      <c r="EW83" s="99"/>
      <c r="EX83" s="99"/>
      <c r="EY83" s="99"/>
      <c r="EZ83" s="99"/>
      <c r="FA83" s="99"/>
      <c r="FB83" s="99"/>
      <c r="FC83" s="99"/>
      <c r="FD83" s="99">
        <f t="shared" si="2382"/>
        <v>0</v>
      </c>
      <c r="FE83" s="99">
        <f t="shared" si="2383"/>
        <v>0</v>
      </c>
      <c r="FF83" s="100">
        <f t="shared" si="2303"/>
        <v>0</v>
      </c>
      <c r="FG83" s="100">
        <f t="shared" si="2304"/>
        <v>0</v>
      </c>
      <c r="FH83" s="99"/>
      <c r="FI83" s="99"/>
      <c r="FJ83" s="99"/>
      <c r="FK83" s="99"/>
      <c r="FL83" s="99"/>
      <c r="FM83" s="99"/>
      <c r="FN83" s="99"/>
      <c r="FO83" s="99"/>
      <c r="FP83" s="99">
        <f t="shared" si="2384"/>
        <v>0</v>
      </c>
      <c r="FQ83" s="99">
        <f t="shared" si="2385"/>
        <v>0</v>
      </c>
      <c r="FR83" s="100">
        <f t="shared" si="2306"/>
        <v>0</v>
      </c>
      <c r="FS83" s="100">
        <f t="shared" si="2307"/>
        <v>0</v>
      </c>
      <c r="FT83" s="99"/>
      <c r="FU83" s="99"/>
      <c r="FV83" s="99"/>
      <c r="FW83" s="99"/>
      <c r="FX83" s="99"/>
      <c r="FY83" s="99"/>
      <c r="FZ83" s="99"/>
      <c r="GA83" s="99"/>
      <c r="GB83" s="99">
        <f t="shared" si="2386"/>
        <v>0</v>
      </c>
      <c r="GC83" s="99">
        <f t="shared" si="2387"/>
        <v>0</v>
      </c>
      <c r="GD83" s="100">
        <f t="shared" si="2309"/>
        <v>0</v>
      </c>
      <c r="GE83" s="100">
        <f t="shared" si="2310"/>
        <v>0</v>
      </c>
      <c r="GF83" s="99">
        <f t="shared" si="2388"/>
        <v>0</v>
      </c>
      <c r="GG83" s="99">
        <f t="shared" si="2389"/>
        <v>0</v>
      </c>
      <c r="GH83" s="99">
        <f t="shared" si="2390"/>
        <v>0</v>
      </c>
      <c r="GI83" s="99">
        <f t="shared" si="2391"/>
        <v>0</v>
      </c>
      <c r="GJ83" s="99">
        <f t="shared" si="2392"/>
        <v>6</v>
      </c>
      <c r="GK83" s="99">
        <f t="shared" si="2393"/>
        <v>794580.84000000008</v>
      </c>
      <c r="GL83" s="99">
        <f t="shared" si="2394"/>
        <v>0</v>
      </c>
      <c r="GM83" s="99">
        <f t="shared" si="2395"/>
        <v>0</v>
      </c>
      <c r="GN83" s="99">
        <f t="shared" si="2396"/>
        <v>6</v>
      </c>
      <c r="GO83" s="99">
        <f t="shared" si="2397"/>
        <v>794580.84000000008</v>
      </c>
      <c r="GP83" s="99"/>
      <c r="GQ83" s="99"/>
      <c r="GR83" s="143"/>
      <c r="GS83" s="78"/>
      <c r="GT83" s="166">
        <v>132430.14440000002</v>
      </c>
      <c r="GU83" s="166">
        <f t="shared" si="2399"/>
        <v>132430.14000000001</v>
      </c>
      <c r="GV83" s="90">
        <f t="shared" si="2398"/>
        <v>4.4000000052619725E-3</v>
      </c>
    </row>
    <row r="84" spans="1:204" ht="23.25" customHeight="1" x14ac:dyDescent="0.2">
      <c r="A84" s="23">
        <v>1</v>
      </c>
      <c r="B84" s="78" t="s">
        <v>168</v>
      </c>
      <c r="C84" s="79" t="s">
        <v>169</v>
      </c>
      <c r="D84" s="86">
        <v>323</v>
      </c>
      <c r="E84" s="83" t="s">
        <v>295</v>
      </c>
      <c r="F84" s="86">
        <v>16</v>
      </c>
      <c r="G84" s="98">
        <v>132430.14440000002</v>
      </c>
      <c r="H84" s="99"/>
      <c r="I84" s="99"/>
      <c r="J84" s="99"/>
      <c r="K84" s="99"/>
      <c r="L84" s="99">
        <f>VLOOKUP($D84,'факт '!$D$7:$AQ$94,3,0)</f>
        <v>0</v>
      </c>
      <c r="M84" s="99">
        <f>VLOOKUP($D84,'факт '!$D$7:$AQ$94,4,0)</f>
        <v>0</v>
      </c>
      <c r="N84" s="99"/>
      <c r="O84" s="99"/>
      <c r="P84" s="99">
        <f t="shared" si="2334"/>
        <v>0</v>
      </c>
      <c r="Q84" s="99">
        <f t="shared" si="2335"/>
        <v>0</v>
      </c>
      <c r="R84" s="100">
        <f t="shared" si="2336"/>
        <v>0</v>
      </c>
      <c r="S84" s="100">
        <f t="shared" si="2337"/>
        <v>0</v>
      </c>
      <c r="T84" s="99"/>
      <c r="U84" s="99"/>
      <c r="V84" s="99"/>
      <c r="W84" s="99"/>
      <c r="X84" s="99">
        <f>VLOOKUP($D84,'факт '!$D$7:$AQ$94,7,0)</f>
        <v>0</v>
      </c>
      <c r="Y84" s="99">
        <f>VLOOKUP($D84,'факт '!$D$7:$AQ$94,8,0)</f>
        <v>0</v>
      </c>
      <c r="Z84" s="99">
        <f>VLOOKUP($D84,'факт '!$D$7:$AQ$94,9,0)</f>
        <v>0</v>
      </c>
      <c r="AA84" s="99">
        <f>VLOOKUP($D84,'факт '!$D$7:$AQ$94,10,0)</f>
        <v>0</v>
      </c>
      <c r="AB84" s="99">
        <f t="shared" si="2338"/>
        <v>0</v>
      </c>
      <c r="AC84" s="99">
        <f t="shared" si="2339"/>
        <v>0</v>
      </c>
      <c r="AD84" s="100">
        <f t="shared" si="2340"/>
        <v>0</v>
      </c>
      <c r="AE84" s="100">
        <f t="shared" si="2341"/>
        <v>0</v>
      </c>
      <c r="AF84" s="99"/>
      <c r="AG84" s="99"/>
      <c r="AH84" s="99"/>
      <c r="AI84" s="99"/>
      <c r="AJ84" s="99">
        <f>VLOOKUP($D84,'факт '!$D$7:$AQ$94,5,0)</f>
        <v>0</v>
      </c>
      <c r="AK84" s="99">
        <f>VLOOKUP($D84,'факт '!$D$7:$AQ$94,6,0)</f>
        <v>0</v>
      </c>
      <c r="AL84" s="99"/>
      <c r="AM84" s="99"/>
      <c r="AN84" s="99">
        <f t="shared" si="2342"/>
        <v>0</v>
      </c>
      <c r="AO84" s="99">
        <f t="shared" si="2343"/>
        <v>0</v>
      </c>
      <c r="AP84" s="100">
        <f t="shared" si="2344"/>
        <v>0</v>
      </c>
      <c r="AQ84" s="100">
        <f t="shared" si="2345"/>
        <v>0</v>
      </c>
      <c r="AR84" s="99"/>
      <c r="AS84" s="99"/>
      <c r="AT84" s="99"/>
      <c r="AU84" s="99"/>
      <c r="AV84" s="99">
        <f>VLOOKUP($D84,'факт '!$D$7:$AQ$94,11,0)</f>
        <v>2</v>
      </c>
      <c r="AW84" s="99">
        <f>VLOOKUP($D84,'факт '!$D$7:$AQ$94,12,0)</f>
        <v>264860.28000000003</v>
      </c>
      <c r="AX84" s="99"/>
      <c r="AY84" s="99"/>
      <c r="AZ84" s="99">
        <f t="shared" si="2346"/>
        <v>2</v>
      </c>
      <c r="BA84" s="99">
        <f t="shared" si="2347"/>
        <v>264860.28000000003</v>
      </c>
      <c r="BB84" s="100">
        <f t="shared" si="2348"/>
        <v>2</v>
      </c>
      <c r="BC84" s="100">
        <f t="shared" si="2349"/>
        <v>264860.28000000003</v>
      </c>
      <c r="BD84" s="99"/>
      <c r="BE84" s="99"/>
      <c r="BF84" s="99"/>
      <c r="BG84" s="99"/>
      <c r="BH84" s="99">
        <f>VLOOKUP($D84,'факт '!$D$7:$AQ$94,15,0)</f>
        <v>0</v>
      </c>
      <c r="BI84" s="99">
        <f>VLOOKUP($D84,'факт '!$D$7:$AQ$94,16,0)</f>
        <v>0</v>
      </c>
      <c r="BJ84" s="99">
        <f>VLOOKUP($D84,'факт '!$D$7:$AQ$94,17,0)</f>
        <v>0</v>
      </c>
      <c r="BK84" s="99">
        <f>VLOOKUP($D84,'факт '!$D$7:$AQ$94,18,0)</f>
        <v>0</v>
      </c>
      <c r="BL84" s="99">
        <f t="shared" si="2350"/>
        <v>0</v>
      </c>
      <c r="BM84" s="99">
        <f t="shared" si="2351"/>
        <v>0</v>
      </c>
      <c r="BN84" s="100">
        <f t="shared" si="2352"/>
        <v>0</v>
      </c>
      <c r="BO84" s="100">
        <f t="shared" si="2353"/>
        <v>0</v>
      </c>
      <c r="BP84" s="99"/>
      <c r="BQ84" s="99"/>
      <c r="BR84" s="99"/>
      <c r="BS84" s="99"/>
      <c r="BT84" s="99">
        <f>VLOOKUP($D84,'факт '!$D$7:$AQ$94,19,0)</f>
        <v>0</v>
      </c>
      <c r="BU84" s="99">
        <f>VLOOKUP($D84,'факт '!$D$7:$AQ$94,20,0)</f>
        <v>0</v>
      </c>
      <c r="BV84" s="99">
        <f>VLOOKUP($D84,'факт '!$D$7:$AQ$94,21,0)</f>
        <v>0</v>
      </c>
      <c r="BW84" s="99">
        <f>VLOOKUP($D84,'факт '!$D$7:$AQ$94,22,0)</f>
        <v>0</v>
      </c>
      <c r="BX84" s="99">
        <f t="shared" si="2354"/>
        <v>0</v>
      </c>
      <c r="BY84" s="99">
        <f t="shared" si="2355"/>
        <v>0</v>
      </c>
      <c r="BZ84" s="100">
        <f t="shared" si="2356"/>
        <v>0</v>
      </c>
      <c r="CA84" s="100">
        <f t="shared" si="2357"/>
        <v>0</v>
      </c>
      <c r="CB84" s="99"/>
      <c r="CC84" s="99"/>
      <c r="CD84" s="99"/>
      <c r="CE84" s="99"/>
      <c r="CF84" s="99">
        <f>VLOOKUP($D84,'факт '!$D$7:$AQ$94,23,0)</f>
        <v>0</v>
      </c>
      <c r="CG84" s="99">
        <f>VLOOKUP($D84,'факт '!$D$7:$AQ$94,24,0)</f>
        <v>0</v>
      </c>
      <c r="CH84" s="99">
        <f>VLOOKUP($D84,'факт '!$D$7:$AQ$94,25,0)</f>
        <v>0</v>
      </c>
      <c r="CI84" s="99">
        <f>VLOOKUP($D84,'факт '!$D$7:$AQ$94,26,0)</f>
        <v>0</v>
      </c>
      <c r="CJ84" s="99">
        <f t="shared" si="2358"/>
        <v>0</v>
      </c>
      <c r="CK84" s="99">
        <f t="shared" si="2359"/>
        <v>0</v>
      </c>
      <c r="CL84" s="100">
        <f t="shared" si="2360"/>
        <v>0</v>
      </c>
      <c r="CM84" s="100">
        <f t="shared" si="2361"/>
        <v>0</v>
      </c>
      <c r="CN84" s="99"/>
      <c r="CO84" s="99"/>
      <c r="CP84" s="99"/>
      <c r="CQ84" s="99"/>
      <c r="CR84" s="99">
        <f>VLOOKUP($D84,'факт '!$D$7:$AQ$94,27,0)</f>
        <v>0</v>
      </c>
      <c r="CS84" s="99">
        <f>VLOOKUP($D84,'факт '!$D$7:$AQ$94,28,0)</f>
        <v>0</v>
      </c>
      <c r="CT84" s="99">
        <f>VLOOKUP($D84,'факт '!$D$7:$AQ$94,29,0)</f>
        <v>0</v>
      </c>
      <c r="CU84" s="99">
        <f>VLOOKUP($D84,'факт '!$D$7:$AQ$94,30,0)</f>
        <v>0</v>
      </c>
      <c r="CV84" s="99">
        <f t="shared" si="2362"/>
        <v>0</v>
      </c>
      <c r="CW84" s="99">
        <f t="shared" si="2363"/>
        <v>0</v>
      </c>
      <c r="CX84" s="100">
        <f t="shared" si="2364"/>
        <v>0</v>
      </c>
      <c r="CY84" s="100">
        <f t="shared" si="2365"/>
        <v>0</v>
      </c>
      <c r="CZ84" s="99"/>
      <c r="DA84" s="99"/>
      <c r="DB84" s="99"/>
      <c r="DC84" s="99"/>
      <c r="DD84" s="99">
        <f>VLOOKUP($D84,'факт '!$D$7:$AQ$94,31,0)</f>
        <v>0</v>
      </c>
      <c r="DE84" s="99">
        <f>VLOOKUP($D84,'факт '!$D$7:$AQ$94,32,0)</f>
        <v>0</v>
      </c>
      <c r="DF84" s="99"/>
      <c r="DG84" s="99"/>
      <c r="DH84" s="99">
        <f t="shared" si="2366"/>
        <v>0</v>
      </c>
      <c r="DI84" s="99">
        <f t="shared" si="2367"/>
        <v>0</v>
      </c>
      <c r="DJ84" s="100">
        <f t="shared" si="2368"/>
        <v>0</v>
      </c>
      <c r="DK84" s="100">
        <f t="shared" si="2369"/>
        <v>0</v>
      </c>
      <c r="DL84" s="99"/>
      <c r="DM84" s="99"/>
      <c r="DN84" s="99"/>
      <c r="DO84" s="99"/>
      <c r="DP84" s="99">
        <f>VLOOKUP($D84,'факт '!$D$7:$AQ$94,13,0)</f>
        <v>0</v>
      </c>
      <c r="DQ84" s="99">
        <f>VLOOKUP($D84,'факт '!$D$7:$AQ$94,14,0)</f>
        <v>0</v>
      </c>
      <c r="DR84" s="99"/>
      <c r="DS84" s="99"/>
      <c r="DT84" s="99">
        <f t="shared" si="2370"/>
        <v>0</v>
      </c>
      <c r="DU84" s="99">
        <f t="shared" si="2371"/>
        <v>0</v>
      </c>
      <c r="DV84" s="100">
        <f t="shared" si="2372"/>
        <v>0</v>
      </c>
      <c r="DW84" s="100">
        <f t="shared" si="2373"/>
        <v>0</v>
      </c>
      <c r="DX84" s="99"/>
      <c r="DY84" s="99"/>
      <c r="DZ84" s="99"/>
      <c r="EA84" s="99"/>
      <c r="EB84" s="99">
        <f>VLOOKUP($D84,'факт '!$D$7:$AQ$94,33,0)</f>
        <v>0</v>
      </c>
      <c r="EC84" s="99">
        <f>VLOOKUP($D84,'факт '!$D$7:$AQ$94,34,0)</f>
        <v>0</v>
      </c>
      <c r="ED84" s="99">
        <f>VLOOKUP($D84,'факт '!$D$7:$AQ$94,35,0)</f>
        <v>0</v>
      </c>
      <c r="EE84" s="99">
        <f>VLOOKUP($D84,'факт '!$D$7:$AQ$94,36,0)</f>
        <v>0</v>
      </c>
      <c r="EF84" s="99">
        <f t="shared" si="2374"/>
        <v>0</v>
      </c>
      <c r="EG84" s="99">
        <f t="shared" si="2375"/>
        <v>0</v>
      </c>
      <c r="EH84" s="100">
        <f t="shared" si="2376"/>
        <v>0</v>
      </c>
      <c r="EI84" s="100">
        <f t="shared" si="2377"/>
        <v>0</v>
      </c>
      <c r="EJ84" s="99"/>
      <c r="EK84" s="99"/>
      <c r="EL84" s="99"/>
      <c r="EM84" s="99"/>
      <c r="EN84" s="99">
        <f>VLOOKUP($D84,'факт '!$D$7:$AQ$94,37,0)</f>
        <v>0</v>
      </c>
      <c r="EO84" s="99">
        <f>VLOOKUP($D84,'факт '!$D$7:$AQ$94,38,0)</f>
        <v>0</v>
      </c>
      <c r="EP84" s="99">
        <f>VLOOKUP($D84,'факт '!$D$7:$AQ$94,39,0)</f>
        <v>0</v>
      </c>
      <c r="EQ84" s="99">
        <f>VLOOKUP($D84,'факт '!$D$7:$AQ$94,40,0)</f>
        <v>0</v>
      </c>
      <c r="ER84" s="99">
        <f t="shared" si="2378"/>
        <v>0</v>
      </c>
      <c r="ES84" s="99">
        <f t="shared" si="2379"/>
        <v>0</v>
      </c>
      <c r="ET84" s="100">
        <f t="shared" si="2380"/>
        <v>0</v>
      </c>
      <c r="EU84" s="100">
        <f t="shared" si="2381"/>
        <v>0</v>
      </c>
      <c r="EV84" s="99"/>
      <c r="EW84" s="99"/>
      <c r="EX84" s="99"/>
      <c r="EY84" s="99"/>
      <c r="EZ84" s="99"/>
      <c r="FA84" s="99"/>
      <c r="FB84" s="99"/>
      <c r="FC84" s="99"/>
      <c r="FD84" s="99"/>
      <c r="FE84" s="99"/>
      <c r="FF84" s="100"/>
      <c r="FG84" s="100"/>
      <c r="FH84" s="99"/>
      <c r="FI84" s="99"/>
      <c r="FJ84" s="99"/>
      <c r="FK84" s="99"/>
      <c r="FL84" s="99"/>
      <c r="FM84" s="99"/>
      <c r="FN84" s="99"/>
      <c r="FO84" s="99"/>
      <c r="FP84" s="99"/>
      <c r="FQ84" s="99"/>
      <c r="FR84" s="100"/>
      <c r="FS84" s="100"/>
      <c r="FT84" s="99"/>
      <c r="FU84" s="99"/>
      <c r="FV84" s="99"/>
      <c r="FW84" s="99"/>
      <c r="FX84" s="99"/>
      <c r="FY84" s="99"/>
      <c r="FZ84" s="99"/>
      <c r="GA84" s="99"/>
      <c r="GB84" s="99"/>
      <c r="GC84" s="99"/>
      <c r="GD84" s="100"/>
      <c r="GE84" s="100"/>
      <c r="GF84" s="99"/>
      <c r="GG84" s="99"/>
      <c r="GH84" s="99"/>
      <c r="GI84" s="99"/>
      <c r="GJ84" s="99">
        <f t="shared" si="2392"/>
        <v>2</v>
      </c>
      <c r="GK84" s="99">
        <f t="shared" si="2393"/>
        <v>264860.28000000003</v>
      </c>
      <c r="GL84" s="99">
        <f t="shared" si="2394"/>
        <v>0</v>
      </c>
      <c r="GM84" s="99">
        <f t="shared" si="2395"/>
        <v>0</v>
      </c>
      <c r="GN84" s="99">
        <f t="shared" si="2396"/>
        <v>2</v>
      </c>
      <c r="GO84" s="99">
        <f t="shared" si="2397"/>
        <v>264860.28000000003</v>
      </c>
      <c r="GP84" s="99"/>
      <c r="GQ84" s="99"/>
      <c r="GR84" s="143"/>
      <c r="GS84" s="78"/>
      <c r="GT84" s="166">
        <v>132430.14440000002</v>
      </c>
      <c r="GU84" s="166">
        <f t="shared" si="2399"/>
        <v>132430.14000000001</v>
      </c>
      <c r="GV84" s="90">
        <f t="shared" si="2398"/>
        <v>4.4000000052619725E-3</v>
      </c>
    </row>
    <row r="85" spans="1:204" ht="23.25" customHeight="1" x14ac:dyDescent="0.2">
      <c r="A85" s="23">
        <v>1</v>
      </c>
      <c r="B85" s="78" t="s">
        <v>168</v>
      </c>
      <c r="C85" s="79" t="s">
        <v>169</v>
      </c>
      <c r="D85" s="86">
        <v>324</v>
      </c>
      <c r="E85" s="83" t="s">
        <v>296</v>
      </c>
      <c r="F85" s="86">
        <v>16</v>
      </c>
      <c r="G85" s="98">
        <v>132430.14440000002</v>
      </c>
      <c r="H85" s="99"/>
      <c r="I85" s="99"/>
      <c r="J85" s="99"/>
      <c r="K85" s="99"/>
      <c r="L85" s="99">
        <f>VLOOKUP($D85,'факт '!$D$7:$AQ$94,3,0)</f>
        <v>0</v>
      </c>
      <c r="M85" s="99">
        <f>VLOOKUP($D85,'факт '!$D$7:$AQ$94,4,0)</f>
        <v>0</v>
      </c>
      <c r="N85" s="99"/>
      <c r="O85" s="99"/>
      <c r="P85" s="99">
        <f t="shared" si="2334"/>
        <v>0</v>
      </c>
      <c r="Q85" s="99">
        <f t="shared" si="2335"/>
        <v>0</v>
      </c>
      <c r="R85" s="100">
        <f t="shared" si="2336"/>
        <v>0</v>
      </c>
      <c r="S85" s="100">
        <f t="shared" si="2337"/>
        <v>0</v>
      </c>
      <c r="T85" s="99"/>
      <c r="U85" s="99"/>
      <c r="V85" s="99"/>
      <c r="W85" s="99"/>
      <c r="X85" s="99">
        <f>VLOOKUP($D85,'факт '!$D$7:$AQ$94,7,0)</f>
        <v>0</v>
      </c>
      <c r="Y85" s="99">
        <f>VLOOKUP($D85,'факт '!$D$7:$AQ$94,8,0)</f>
        <v>0</v>
      </c>
      <c r="Z85" s="99">
        <f>VLOOKUP($D85,'факт '!$D$7:$AQ$94,9,0)</f>
        <v>0</v>
      </c>
      <c r="AA85" s="99">
        <f>VLOOKUP($D85,'факт '!$D$7:$AQ$94,10,0)</f>
        <v>0</v>
      </c>
      <c r="AB85" s="99">
        <f t="shared" si="2338"/>
        <v>0</v>
      </c>
      <c r="AC85" s="99">
        <f t="shared" si="2339"/>
        <v>0</v>
      </c>
      <c r="AD85" s="100">
        <f t="shared" si="2340"/>
        <v>0</v>
      </c>
      <c r="AE85" s="100">
        <f t="shared" si="2341"/>
        <v>0</v>
      </c>
      <c r="AF85" s="99"/>
      <c r="AG85" s="99"/>
      <c r="AH85" s="99"/>
      <c r="AI85" s="99"/>
      <c r="AJ85" s="99">
        <f>VLOOKUP($D85,'факт '!$D$7:$AQ$94,5,0)</f>
        <v>0</v>
      </c>
      <c r="AK85" s="99">
        <f>VLOOKUP($D85,'факт '!$D$7:$AQ$94,6,0)</f>
        <v>0</v>
      </c>
      <c r="AL85" s="99"/>
      <c r="AM85" s="99"/>
      <c r="AN85" s="99">
        <f t="shared" si="2342"/>
        <v>0</v>
      </c>
      <c r="AO85" s="99">
        <f t="shared" si="2343"/>
        <v>0</v>
      </c>
      <c r="AP85" s="100">
        <f t="shared" si="2344"/>
        <v>0</v>
      </c>
      <c r="AQ85" s="100">
        <f t="shared" si="2345"/>
        <v>0</v>
      </c>
      <c r="AR85" s="99"/>
      <c r="AS85" s="99"/>
      <c r="AT85" s="99"/>
      <c r="AU85" s="99"/>
      <c r="AV85" s="99">
        <f>VLOOKUP($D85,'факт '!$D$7:$AQ$94,11,0)</f>
        <v>1</v>
      </c>
      <c r="AW85" s="99">
        <f>VLOOKUP($D85,'факт '!$D$7:$AQ$94,12,0)</f>
        <v>132430.14000000001</v>
      </c>
      <c r="AX85" s="99"/>
      <c r="AY85" s="99"/>
      <c r="AZ85" s="99">
        <f t="shared" si="2346"/>
        <v>1</v>
      </c>
      <c r="BA85" s="99">
        <f t="shared" si="2347"/>
        <v>132430.14000000001</v>
      </c>
      <c r="BB85" s="100">
        <f t="shared" si="2348"/>
        <v>1</v>
      </c>
      <c r="BC85" s="100">
        <f t="shared" si="2349"/>
        <v>132430.14000000001</v>
      </c>
      <c r="BD85" s="99"/>
      <c r="BE85" s="99"/>
      <c r="BF85" s="99"/>
      <c r="BG85" s="99"/>
      <c r="BH85" s="99">
        <f>VLOOKUP($D85,'факт '!$D$7:$AQ$94,15,0)</f>
        <v>0</v>
      </c>
      <c r="BI85" s="99">
        <f>VLOOKUP($D85,'факт '!$D$7:$AQ$94,16,0)</f>
        <v>0</v>
      </c>
      <c r="BJ85" s="99">
        <f>VLOOKUP($D85,'факт '!$D$7:$AQ$94,17,0)</f>
        <v>0</v>
      </c>
      <c r="BK85" s="99">
        <f>VLOOKUP($D85,'факт '!$D$7:$AQ$94,18,0)</f>
        <v>0</v>
      </c>
      <c r="BL85" s="99">
        <f t="shared" si="2350"/>
        <v>0</v>
      </c>
      <c r="BM85" s="99">
        <f t="shared" si="2351"/>
        <v>0</v>
      </c>
      <c r="BN85" s="100">
        <f t="shared" si="2352"/>
        <v>0</v>
      </c>
      <c r="BO85" s="100">
        <f t="shared" si="2353"/>
        <v>0</v>
      </c>
      <c r="BP85" s="99"/>
      <c r="BQ85" s="99"/>
      <c r="BR85" s="99"/>
      <c r="BS85" s="99"/>
      <c r="BT85" s="99">
        <f>VLOOKUP($D85,'факт '!$D$7:$AQ$94,19,0)</f>
        <v>0</v>
      </c>
      <c r="BU85" s="99">
        <f>VLOOKUP($D85,'факт '!$D$7:$AQ$94,20,0)</f>
        <v>0</v>
      </c>
      <c r="BV85" s="99">
        <f>VLOOKUP($D85,'факт '!$D$7:$AQ$94,21,0)</f>
        <v>0</v>
      </c>
      <c r="BW85" s="99">
        <f>VLOOKUP($D85,'факт '!$D$7:$AQ$94,22,0)</f>
        <v>0</v>
      </c>
      <c r="BX85" s="99">
        <f t="shared" si="2354"/>
        <v>0</v>
      </c>
      <c r="BY85" s="99">
        <f t="shared" si="2355"/>
        <v>0</v>
      </c>
      <c r="BZ85" s="100">
        <f t="shared" si="2356"/>
        <v>0</v>
      </c>
      <c r="CA85" s="100">
        <f t="shared" si="2357"/>
        <v>0</v>
      </c>
      <c r="CB85" s="99"/>
      <c r="CC85" s="99"/>
      <c r="CD85" s="99"/>
      <c r="CE85" s="99"/>
      <c r="CF85" s="99">
        <f>VLOOKUP($D85,'факт '!$D$7:$AQ$94,23,0)</f>
        <v>0</v>
      </c>
      <c r="CG85" s="99">
        <f>VLOOKUP($D85,'факт '!$D$7:$AQ$94,24,0)</f>
        <v>0</v>
      </c>
      <c r="CH85" s="99">
        <f>VLOOKUP($D85,'факт '!$D$7:$AQ$94,25,0)</f>
        <v>0</v>
      </c>
      <c r="CI85" s="99">
        <f>VLOOKUP($D85,'факт '!$D$7:$AQ$94,26,0)</f>
        <v>0</v>
      </c>
      <c r="CJ85" s="99">
        <f t="shared" si="2358"/>
        <v>0</v>
      </c>
      <c r="CK85" s="99">
        <f t="shared" si="2359"/>
        <v>0</v>
      </c>
      <c r="CL85" s="100">
        <f t="shared" si="2360"/>
        <v>0</v>
      </c>
      <c r="CM85" s="100">
        <f t="shared" si="2361"/>
        <v>0</v>
      </c>
      <c r="CN85" s="99"/>
      <c r="CO85" s="99"/>
      <c r="CP85" s="99"/>
      <c r="CQ85" s="99"/>
      <c r="CR85" s="99">
        <f>VLOOKUP($D85,'факт '!$D$7:$AQ$94,27,0)</f>
        <v>0</v>
      </c>
      <c r="CS85" s="99">
        <f>VLOOKUP($D85,'факт '!$D$7:$AQ$94,28,0)</f>
        <v>0</v>
      </c>
      <c r="CT85" s="99">
        <f>VLOOKUP($D85,'факт '!$D$7:$AQ$94,29,0)</f>
        <v>0</v>
      </c>
      <c r="CU85" s="99">
        <f>VLOOKUP($D85,'факт '!$D$7:$AQ$94,30,0)</f>
        <v>0</v>
      </c>
      <c r="CV85" s="99">
        <f t="shared" si="2362"/>
        <v>0</v>
      </c>
      <c r="CW85" s="99">
        <f t="shared" si="2363"/>
        <v>0</v>
      </c>
      <c r="CX85" s="100">
        <f t="shared" si="2364"/>
        <v>0</v>
      </c>
      <c r="CY85" s="100">
        <f t="shared" si="2365"/>
        <v>0</v>
      </c>
      <c r="CZ85" s="99"/>
      <c r="DA85" s="99"/>
      <c r="DB85" s="99"/>
      <c r="DC85" s="99"/>
      <c r="DD85" s="99">
        <f>VLOOKUP($D85,'факт '!$D$7:$AQ$94,31,0)</f>
        <v>0</v>
      </c>
      <c r="DE85" s="99">
        <f>VLOOKUP($D85,'факт '!$D$7:$AQ$94,32,0)</f>
        <v>0</v>
      </c>
      <c r="DF85" s="99"/>
      <c r="DG85" s="99"/>
      <c r="DH85" s="99">
        <f t="shared" si="2366"/>
        <v>0</v>
      </c>
      <c r="DI85" s="99">
        <f t="shared" si="2367"/>
        <v>0</v>
      </c>
      <c r="DJ85" s="100">
        <f t="shared" si="2368"/>
        <v>0</v>
      </c>
      <c r="DK85" s="100">
        <f t="shared" si="2369"/>
        <v>0</v>
      </c>
      <c r="DL85" s="99"/>
      <c r="DM85" s="99"/>
      <c r="DN85" s="99"/>
      <c r="DO85" s="99"/>
      <c r="DP85" s="99">
        <f>VLOOKUP($D85,'факт '!$D$7:$AQ$94,13,0)</f>
        <v>0</v>
      </c>
      <c r="DQ85" s="99">
        <f>VLOOKUP($D85,'факт '!$D$7:$AQ$94,14,0)</f>
        <v>0</v>
      </c>
      <c r="DR85" s="99"/>
      <c r="DS85" s="99"/>
      <c r="DT85" s="99">
        <f t="shared" si="2370"/>
        <v>0</v>
      </c>
      <c r="DU85" s="99">
        <f t="shared" si="2371"/>
        <v>0</v>
      </c>
      <c r="DV85" s="100">
        <f t="shared" si="2372"/>
        <v>0</v>
      </c>
      <c r="DW85" s="100">
        <f t="shared" si="2373"/>
        <v>0</v>
      </c>
      <c r="DX85" s="99"/>
      <c r="DY85" s="99"/>
      <c r="DZ85" s="99"/>
      <c r="EA85" s="99"/>
      <c r="EB85" s="99">
        <f>VLOOKUP($D85,'факт '!$D$7:$AQ$94,33,0)</f>
        <v>0</v>
      </c>
      <c r="EC85" s="99">
        <f>VLOOKUP($D85,'факт '!$D$7:$AQ$94,34,0)</f>
        <v>0</v>
      </c>
      <c r="ED85" s="99">
        <f>VLOOKUP($D85,'факт '!$D$7:$AQ$94,35,0)</f>
        <v>0</v>
      </c>
      <c r="EE85" s="99">
        <f>VLOOKUP($D85,'факт '!$D$7:$AQ$94,36,0)</f>
        <v>0</v>
      </c>
      <c r="EF85" s="99">
        <f t="shared" si="2374"/>
        <v>0</v>
      </c>
      <c r="EG85" s="99">
        <f t="shared" si="2375"/>
        <v>0</v>
      </c>
      <c r="EH85" s="100">
        <f t="shared" si="2376"/>
        <v>0</v>
      </c>
      <c r="EI85" s="100">
        <f t="shared" si="2377"/>
        <v>0</v>
      </c>
      <c r="EJ85" s="99"/>
      <c r="EK85" s="99"/>
      <c r="EL85" s="99"/>
      <c r="EM85" s="99"/>
      <c r="EN85" s="99">
        <f>VLOOKUP($D85,'факт '!$D$7:$AQ$94,37,0)</f>
        <v>0</v>
      </c>
      <c r="EO85" s="99">
        <f>VLOOKUP($D85,'факт '!$D$7:$AQ$94,38,0)</f>
        <v>0</v>
      </c>
      <c r="EP85" s="99">
        <f>VLOOKUP($D85,'факт '!$D$7:$AQ$94,39,0)</f>
        <v>0</v>
      </c>
      <c r="EQ85" s="99">
        <f>VLOOKUP($D85,'факт '!$D$7:$AQ$94,40,0)</f>
        <v>0</v>
      </c>
      <c r="ER85" s="99">
        <f t="shared" si="2378"/>
        <v>0</v>
      </c>
      <c r="ES85" s="99">
        <f t="shared" si="2379"/>
        <v>0</v>
      </c>
      <c r="ET85" s="100">
        <f t="shared" si="2380"/>
        <v>0</v>
      </c>
      <c r="EU85" s="100">
        <f t="shared" si="2381"/>
        <v>0</v>
      </c>
      <c r="EV85" s="99"/>
      <c r="EW85" s="99"/>
      <c r="EX85" s="99"/>
      <c r="EY85" s="99"/>
      <c r="EZ85" s="99"/>
      <c r="FA85" s="99"/>
      <c r="FB85" s="99"/>
      <c r="FC85" s="99"/>
      <c r="FD85" s="99"/>
      <c r="FE85" s="99"/>
      <c r="FF85" s="100"/>
      <c r="FG85" s="100"/>
      <c r="FH85" s="99"/>
      <c r="FI85" s="99"/>
      <c r="FJ85" s="99"/>
      <c r="FK85" s="99"/>
      <c r="FL85" s="99"/>
      <c r="FM85" s="99"/>
      <c r="FN85" s="99"/>
      <c r="FO85" s="99"/>
      <c r="FP85" s="99"/>
      <c r="FQ85" s="99"/>
      <c r="FR85" s="100"/>
      <c r="FS85" s="100"/>
      <c r="FT85" s="99"/>
      <c r="FU85" s="99"/>
      <c r="FV85" s="99"/>
      <c r="FW85" s="99"/>
      <c r="FX85" s="99"/>
      <c r="FY85" s="99"/>
      <c r="FZ85" s="99"/>
      <c r="GA85" s="99"/>
      <c r="GB85" s="99"/>
      <c r="GC85" s="99"/>
      <c r="GD85" s="100"/>
      <c r="GE85" s="100"/>
      <c r="GF85" s="99"/>
      <c r="GG85" s="99"/>
      <c r="GH85" s="99"/>
      <c r="GI85" s="99"/>
      <c r="GJ85" s="99">
        <f t="shared" si="2392"/>
        <v>1</v>
      </c>
      <c r="GK85" s="99">
        <f t="shared" si="2393"/>
        <v>132430.14000000001</v>
      </c>
      <c r="GL85" s="99">
        <f t="shared" si="2394"/>
        <v>0</v>
      </c>
      <c r="GM85" s="99">
        <f t="shared" si="2395"/>
        <v>0</v>
      </c>
      <c r="GN85" s="99">
        <f t="shared" si="2396"/>
        <v>1</v>
      </c>
      <c r="GO85" s="99">
        <f t="shared" si="2397"/>
        <v>132430.14000000001</v>
      </c>
      <c r="GP85" s="99"/>
      <c r="GQ85" s="99"/>
      <c r="GR85" s="143"/>
      <c r="GS85" s="78"/>
      <c r="GT85" s="166">
        <v>132430.14440000002</v>
      </c>
      <c r="GU85" s="166">
        <f t="shared" si="2399"/>
        <v>132430.14000000001</v>
      </c>
      <c r="GV85" s="90">
        <f t="shared" si="2398"/>
        <v>4.4000000052619725E-3</v>
      </c>
    </row>
    <row r="86" spans="1:204" ht="23.25" customHeight="1" x14ac:dyDescent="0.2">
      <c r="A86" s="23">
        <v>1</v>
      </c>
      <c r="B86" s="78" t="s">
        <v>168</v>
      </c>
      <c r="C86" s="79" t="s">
        <v>169</v>
      </c>
      <c r="D86" s="86">
        <v>326</v>
      </c>
      <c r="E86" s="83" t="s">
        <v>297</v>
      </c>
      <c r="F86" s="86">
        <v>16</v>
      </c>
      <c r="G86" s="98">
        <v>132430.14440000002</v>
      </c>
      <c r="H86" s="99"/>
      <c r="I86" s="99"/>
      <c r="J86" s="99"/>
      <c r="K86" s="99"/>
      <c r="L86" s="99">
        <f>VLOOKUP($D86,'факт '!$D$7:$AQ$94,3,0)</f>
        <v>0</v>
      </c>
      <c r="M86" s="99">
        <f>VLOOKUP($D86,'факт '!$D$7:$AQ$94,4,0)</f>
        <v>0</v>
      </c>
      <c r="N86" s="99"/>
      <c r="O86" s="99"/>
      <c r="P86" s="99">
        <f t="shared" si="2334"/>
        <v>0</v>
      </c>
      <c r="Q86" s="99">
        <f t="shared" si="2335"/>
        <v>0</v>
      </c>
      <c r="R86" s="100">
        <f t="shared" si="2336"/>
        <v>0</v>
      </c>
      <c r="S86" s="100">
        <f t="shared" si="2337"/>
        <v>0</v>
      </c>
      <c r="T86" s="99"/>
      <c r="U86" s="99"/>
      <c r="V86" s="99"/>
      <c r="W86" s="99"/>
      <c r="X86" s="99">
        <f>VLOOKUP($D86,'факт '!$D$7:$AQ$94,7,0)</f>
        <v>0</v>
      </c>
      <c r="Y86" s="99">
        <f>VLOOKUP($D86,'факт '!$D$7:$AQ$94,8,0)</f>
        <v>0</v>
      </c>
      <c r="Z86" s="99">
        <f>VLOOKUP($D86,'факт '!$D$7:$AQ$94,9,0)</f>
        <v>0</v>
      </c>
      <c r="AA86" s="99">
        <f>VLOOKUP($D86,'факт '!$D$7:$AQ$94,10,0)</f>
        <v>0</v>
      </c>
      <c r="AB86" s="99">
        <f t="shared" si="2338"/>
        <v>0</v>
      </c>
      <c r="AC86" s="99">
        <f t="shared" si="2339"/>
        <v>0</v>
      </c>
      <c r="AD86" s="100">
        <f t="shared" si="2340"/>
        <v>0</v>
      </c>
      <c r="AE86" s="100">
        <f t="shared" si="2341"/>
        <v>0</v>
      </c>
      <c r="AF86" s="99"/>
      <c r="AG86" s="99"/>
      <c r="AH86" s="99"/>
      <c r="AI86" s="99"/>
      <c r="AJ86" s="99">
        <f>VLOOKUP($D86,'факт '!$D$7:$AQ$94,5,0)</f>
        <v>0</v>
      </c>
      <c r="AK86" s="99">
        <f>VLOOKUP($D86,'факт '!$D$7:$AQ$94,6,0)</f>
        <v>0</v>
      </c>
      <c r="AL86" s="99"/>
      <c r="AM86" s="99"/>
      <c r="AN86" s="99">
        <f t="shared" si="2342"/>
        <v>0</v>
      </c>
      <c r="AO86" s="99">
        <f t="shared" si="2343"/>
        <v>0</v>
      </c>
      <c r="AP86" s="100">
        <f t="shared" si="2344"/>
        <v>0</v>
      </c>
      <c r="AQ86" s="100">
        <f t="shared" si="2345"/>
        <v>0</v>
      </c>
      <c r="AR86" s="99"/>
      <c r="AS86" s="99"/>
      <c r="AT86" s="99"/>
      <c r="AU86" s="99"/>
      <c r="AV86" s="99">
        <f>VLOOKUP($D86,'факт '!$D$7:$AQ$94,11,0)</f>
        <v>3</v>
      </c>
      <c r="AW86" s="99">
        <f>VLOOKUP($D86,'факт '!$D$7:$AQ$94,12,0)</f>
        <v>397290.42000000004</v>
      </c>
      <c r="AX86" s="99"/>
      <c r="AY86" s="99"/>
      <c r="AZ86" s="99">
        <f t="shared" si="2346"/>
        <v>3</v>
      </c>
      <c r="BA86" s="99">
        <f t="shared" si="2347"/>
        <v>397290.42000000004</v>
      </c>
      <c r="BB86" s="100">
        <f t="shared" si="2348"/>
        <v>3</v>
      </c>
      <c r="BC86" s="100">
        <f t="shared" si="2349"/>
        <v>397290.42000000004</v>
      </c>
      <c r="BD86" s="99"/>
      <c r="BE86" s="99"/>
      <c r="BF86" s="99"/>
      <c r="BG86" s="99"/>
      <c r="BH86" s="99">
        <f>VLOOKUP($D86,'факт '!$D$7:$AQ$94,15,0)</f>
        <v>0</v>
      </c>
      <c r="BI86" s="99">
        <f>VLOOKUP($D86,'факт '!$D$7:$AQ$94,16,0)</f>
        <v>0</v>
      </c>
      <c r="BJ86" s="99">
        <f>VLOOKUP($D86,'факт '!$D$7:$AQ$94,17,0)</f>
        <v>0</v>
      </c>
      <c r="BK86" s="99">
        <f>VLOOKUP($D86,'факт '!$D$7:$AQ$94,18,0)</f>
        <v>0</v>
      </c>
      <c r="BL86" s="99">
        <f t="shared" si="2350"/>
        <v>0</v>
      </c>
      <c r="BM86" s="99">
        <f t="shared" si="2351"/>
        <v>0</v>
      </c>
      <c r="BN86" s="100">
        <f t="shared" si="2352"/>
        <v>0</v>
      </c>
      <c r="BO86" s="100">
        <f t="shared" si="2353"/>
        <v>0</v>
      </c>
      <c r="BP86" s="99"/>
      <c r="BQ86" s="99"/>
      <c r="BR86" s="99"/>
      <c r="BS86" s="99"/>
      <c r="BT86" s="99">
        <f>VLOOKUP($D86,'факт '!$D$7:$AQ$94,19,0)</f>
        <v>0</v>
      </c>
      <c r="BU86" s="99">
        <f>VLOOKUP($D86,'факт '!$D$7:$AQ$94,20,0)</f>
        <v>0</v>
      </c>
      <c r="BV86" s="99">
        <f>VLOOKUP($D86,'факт '!$D$7:$AQ$94,21,0)</f>
        <v>0</v>
      </c>
      <c r="BW86" s="99">
        <f>VLOOKUP($D86,'факт '!$D$7:$AQ$94,22,0)</f>
        <v>0</v>
      </c>
      <c r="BX86" s="99">
        <f t="shared" si="2354"/>
        <v>0</v>
      </c>
      <c r="BY86" s="99">
        <f t="shared" si="2355"/>
        <v>0</v>
      </c>
      <c r="BZ86" s="100">
        <f t="shared" si="2356"/>
        <v>0</v>
      </c>
      <c r="CA86" s="100">
        <f t="shared" si="2357"/>
        <v>0</v>
      </c>
      <c r="CB86" s="99"/>
      <c r="CC86" s="99"/>
      <c r="CD86" s="99"/>
      <c r="CE86" s="99"/>
      <c r="CF86" s="99">
        <f>VLOOKUP($D86,'факт '!$D$7:$AQ$94,23,0)</f>
        <v>0</v>
      </c>
      <c r="CG86" s="99">
        <f>VLOOKUP($D86,'факт '!$D$7:$AQ$94,24,0)</f>
        <v>0</v>
      </c>
      <c r="CH86" s="99">
        <f>VLOOKUP($D86,'факт '!$D$7:$AQ$94,25,0)</f>
        <v>0</v>
      </c>
      <c r="CI86" s="99">
        <f>VLOOKUP($D86,'факт '!$D$7:$AQ$94,26,0)</f>
        <v>0</v>
      </c>
      <c r="CJ86" s="99">
        <f t="shared" si="2358"/>
        <v>0</v>
      </c>
      <c r="CK86" s="99">
        <f t="shared" si="2359"/>
        <v>0</v>
      </c>
      <c r="CL86" s="100">
        <f t="shared" si="2360"/>
        <v>0</v>
      </c>
      <c r="CM86" s="100">
        <f t="shared" si="2361"/>
        <v>0</v>
      </c>
      <c r="CN86" s="99"/>
      <c r="CO86" s="99"/>
      <c r="CP86" s="99"/>
      <c r="CQ86" s="99"/>
      <c r="CR86" s="99">
        <f>VLOOKUP($D86,'факт '!$D$7:$AQ$94,27,0)</f>
        <v>0</v>
      </c>
      <c r="CS86" s="99">
        <f>VLOOKUP($D86,'факт '!$D$7:$AQ$94,28,0)</f>
        <v>0</v>
      </c>
      <c r="CT86" s="99">
        <f>VLOOKUP($D86,'факт '!$D$7:$AQ$94,29,0)</f>
        <v>0</v>
      </c>
      <c r="CU86" s="99">
        <f>VLOOKUP($D86,'факт '!$D$7:$AQ$94,30,0)</f>
        <v>0</v>
      </c>
      <c r="CV86" s="99">
        <f t="shared" si="2362"/>
        <v>0</v>
      </c>
      <c r="CW86" s="99">
        <f t="shared" si="2363"/>
        <v>0</v>
      </c>
      <c r="CX86" s="100">
        <f t="shared" si="2364"/>
        <v>0</v>
      </c>
      <c r="CY86" s="100">
        <f t="shared" si="2365"/>
        <v>0</v>
      </c>
      <c r="CZ86" s="99"/>
      <c r="DA86" s="99"/>
      <c r="DB86" s="99"/>
      <c r="DC86" s="99"/>
      <c r="DD86" s="99">
        <f>VLOOKUP($D86,'факт '!$D$7:$AQ$94,31,0)</f>
        <v>0</v>
      </c>
      <c r="DE86" s="99">
        <f>VLOOKUP($D86,'факт '!$D$7:$AQ$94,32,0)</f>
        <v>0</v>
      </c>
      <c r="DF86" s="99"/>
      <c r="DG86" s="99"/>
      <c r="DH86" s="99">
        <f t="shared" si="2366"/>
        <v>0</v>
      </c>
      <c r="DI86" s="99">
        <f t="shared" si="2367"/>
        <v>0</v>
      </c>
      <c r="DJ86" s="100">
        <f t="shared" si="2368"/>
        <v>0</v>
      </c>
      <c r="DK86" s="100">
        <f t="shared" si="2369"/>
        <v>0</v>
      </c>
      <c r="DL86" s="99"/>
      <c r="DM86" s="99"/>
      <c r="DN86" s="99"/>
      <c r="DO86" s="99"/>
      <c r="DP86" s="99">
        <f>VLOOKUP($D86,'факт '!$D$7:$AQ$94,13,0)</f>
        <v>0</v>
      </c>
      <c r="DQ86" s="99">
        <f>VLOOKUP($D86,'факт '!$D$7:$AQ$94,14,0)</f>
        <v>0</v>
      </c>
      <c r="DR86" s="99"/>
      <c r="DS86" s="99"/>
      <c r="DT86" s="99">
        <f t="shared" si="2370"/>
        <v>0</v>
      </c>
      <c r="DU86" s="99">
        <f t="shared" si="2371"/>
        <v>0</v>
      </c>
      <c r="DV86" s="100">
        <f t="shared" si="2372"/>
        <v>0</v>
      </c>
      <c r="DW86" s="100">
        <f t="shared" si="2373"/>
        <v>0</v>
      </c>
      <c r="DX86" s="99"/>
      <c r="DY86" s="99"/>
      <c r="DZ86" s="99"/>
      <c r="EA86" s="99"/>
      <c r="EB86" s="99">
        <f>VLOOKUP($D86,'факт '!$D$7:$AQ$94,33,0)</f>
        <v>0</v>
      </c>
      <c r="EC86" s="99">
        <f>VLOOKUP($D86,'факт '!$D$7:$AQ$94,34,0)</f>
        <v>0</v>
      </c>
      <c r="ED86" s="99">
        <f>VLOOKUP($D86,'факт '!$D$7:$AQ$94,35,0)</f>
        <v>0</v>
      </c>
      <c r="EE86" s="99">
        <f>VLOOKUP($D86,'факт '!$D$7:$AQ$94,36,0)</f>
        <v>0</v>
      </c>
      <c r="EF86" s="99">
        <f t="shared" si="2374"/>
        <v>0</v>
      </c>
      <c r="EG86" s="99">
        <f t="shared" si="2375"/>
        <v>0</v>
      </c>
      <c r="EH86" s="100">
        <f t="shared" si="2376"/>
        <v>0</v>
      </c>
      <c r="EI86" s="100">
        <f t="shared" si="2377"/>
        <v>0</v>
      </c>
      <c r="EJ86" s="99"/>
      <c r="EK86" s="99"/>
      <c r="EL86" s="99"/>
      <c r="EM86" s="99"/>
      <c r="EN86" s="99">
        <f>VLOOKUP($D86,'факт '!$D$7:$AQ$94,37,0)</f>
        <v>0</v>
      </c>
      <c r="EO86" s="99">
        <f>VLOOKUP($D86,'факт '!$D$7:$AQ$94,38,0)</f>
        <v>0</v>
      </c>
      <c r="EP86" s="99">
        <f>VLOOKUP($D86,'факт '!$D$7:$AQ$94,39,0)</f>
        <v>0</v>
      </c>
      <c r="EQ86" s="99">
        <f>VLOOKUP($D86,'факт '!$D$7:$AQ$94,40,0)</f>
        <v>0</v>
      </c>
      <c r="ER86" s="99">
        <f t="shared" si="2378"/>
        <v>0</v>
      </c>
      <c r="ES86" s="99">
        <f t="shared" si="2379"/>
        <v>0</v>
      </c>
      <c r="ET86" s="100">
        <f t="shared" si="2380"/>
        <v>0</v>
      </c>
      <c r="EU86" s="100">
        <f t="shared" si="2381"/>
        <v>0</v>
      </c>
      <c r="EV86" s="99"/>
      <c r="EW86" s="99"/>
      <c r="EX86" s="99"/>
      <c r="EY86" s="99"/>
      <c r="EZ86" s="99"/>
      <c r="FA86" s="99"/>
      <c r="FB86" s="99"/>
      <c r="FC86" s="99"/>
      <c r="FD86" s="99"/>
      <c r="FE86" s="99"/>
      <c r="FF86" s="100"/>
      <c r="FG86" s="100"/>
      <c r="FH86" s="99"/>
      <c r="FI86" s="99"/>
      <c r="FJ86" s="99"/>
      <c r="FK86" s="99"/>
      <c r="FL86" s="99"/>
      <c r="FM86" s="99"/>
      <c r="FN86" s="99"/>
      <c r="FO86" s="99"/>
      <c r="FP86" s="99"/>
      <c r="FQ86" s="99"/>
      <c r="FR86" s="100"/>
      <c r="FS86" s="100"/>
      <c r="FT86" s="99"/>
      <c r="FU86" s="99"/>
      <c r="FV86" s="99"/>
      <c r="FW86" s="99"/>
      <c r="FX86" s="99"/>
      <c r="FY86" s="99"/>
      <c r="FZ86" s="99"/>
      <c r="GA86" s="99"/>
      <c r="GB86" s="99"/>
      <c r="GC86" s="99"/>
      <c r="GD86" s="100"/>
      <c r="GE86" s="100"/>
      <c r="GF86" s="99"/>
      <c r="GG86" s="99"/>
      <c r="GH86" s="99"/>
      <c r="GI86" s="99"/>
      <c r="GJ86" s="99">
        <f t="shared" si="2392"/>
        <v>3</v>
      </c>
      <c r="GK86" s="99">
        <f t="shared" si="2393"/>
        <v>397290.42000000004</v>
      </c>
      <c r="GL86" s="99">
        <f t="shared" si="2394"/>
        <v>0</v>
      </c>
      <c r="GM86" s="99">
        <f t="shared" si="2395"/>
        <v>0</v>
      </c>
      <c r="GN86" s="99">
        <f t="shared" si="2396"/>
        <v>3</v>
      </c>
      <c r="GO86" s="99">
        <f t="shared" si="2397"/>
        <v>397290.42000000004</v>
      </c>
      <c r="GP86" s="99"/>
      <c r="GQ86" s="99"/>
      <c r="GR86" s="143"/>
      <c r="GS86" s="78"/>
      <c r="GT86" s="166">
        <v>132430.14440000002</v>
      </c>
      <c r="GU86" s="166">
        <f t="shared" si="2399"/>
        <v>132430.14000000001</v>
      </c>
      <c r="GV86" s="90">
        <f t="shared" si="2398"/>
        <v>4.4000000052619725E-3</v>
      </c>
    </row>
    <row r="87" spans="1:204" ht="23.25" customHeight="1" x14ac:dyDescent="0.2">
      <c r="A87" s="23">
        <v>1</v>
      </c>
      <c r="B87" s="78" t="s">
        <v>168</v>
      </c>
      <c r="C87" s="79" t="s">
        <v>169</v>
      </c>
      <c r="D87" s="86">
        <v>331</v>
      </c>
      <c r="E87" s="83" t="s">
        <v>298</v>
      </c>
      <c r="F87" s="86">
        <v>16</v>
      </c>
      <c r="G87" s="98">
        <v>132430.14440000002</v>
      </c>
      <c r="H87" s="99"/>
      <c r="I87" s="99"/>
      <c r="J87" s="99"/>
      <c r="K87" s="99"/>
      <c r="L87" s="99">
        <f>VLOOKUP($D87,'факт '!$D$7:$AQ$94,3,0)</f>
        <v>0</v>
      </c>
      <c r="M87" s="99">
        <f>VLOOKUP($D87,'факт '!$D$7:$AQ$94,4,0)</f>
        <v>0</v>
      </c>
      <c r="N87" s="99"/>
      <c r="O87" s="99"/>
      <c r="P87" s="99">
        <f t="shared" si="2334"/>
        <v>0</v>
      </c>
      <c r="Q87" s="99">
        <f t="shared" si="2335"/>
        <v>0</v>
      </c>
      <c r="R87" s="100">
        <f t="shared" si="2336"/>
        <v>0</v>
      </c>
      <c r="S87" s="100">
        <f t="shared" si="2337"/>
        <v>0</v>
      </c>
      <c r="T87" s="99"/>
      <c r="U87" s="99"/>
      <c r="V87" s="99"/>
      <c r="W87" s="99"/>
      <c r="X87" s="99">
        <f>VLOOKUP($D87,'факт '!$D$7:$AQ$94,7,0)</f>
        <v>0</v>
      </c>
      <c r="Y87" s="99">
        <f>VLOOKUP($D87,'факт '!$D$7:$AQ$94,8,0)</f>
        <v>0</v>
      </c>
      <c r="Z87" s="99">
        <f>VLOOKUP($D87,'факт '!$D$7:$AQ$94,9,0)</f>
        <v>0</v>
      </c>
      <c r="AA87" s="99">
        <f>VLOOKUP($D87,'факт '!$D$7:$AQ$94,10,0)</f>
        <v>0</v>
      </c>
      <c r="AB87" s="99">
        <f t="shared" si="2338"/>
        <v>0</v>
      </c>
      <c r="AC87" s="99">
        <f t="shared" si="2339"/>
        <v>0</v>
      </c>
      <c r="AD87" s="100">
        <f t="shared" si="2340"/>
        <v>0</v>
      </c>
      <c r="AE87" s="100">
        <f t="shared" si="2341"/>
        <v>0</v>
      </c>
      <c r="AF87" s="99"/>
      <c r="AG87" s="99"/>
      <c r="AH87" s="99"/>
      <c r="AI87" s="99"/>
      <c r="AJ87" s="99">
        <f>VLOOKUP($D87,'факт '!$D$7:$AQ$94,5,0)</f>
        <v>0</v>
      </c>
      <c r="AK87" s="99">
        <f>VLOOKUP($D87,'факт '!$D$7:$AQ$94,6,0)</f>
        <v>0</v>
      </c>
      <c r="AL87" s="99"/>
      <c r="AM87" s="99"/>
      <c r="AN87" s="99">
        <f t="shared" si="2342"/>
        <v>0</v>
      </c>
      <c r="AO87" s="99">
        <f t="shared" si="2343"/>
        <v>0</v>
      </c>
      <c r="AP87" s="100">
        <f t="shared" si="2344"/>
        <v>0</v>
      </c>
      <c r="AQ87" s="100">
        <f t="shared" si="2345"/>
        <v>0</v>
      </c>
      <c r="AR87" s="99"/>
      <c r="AS87" s="99"/>
      <c r="AT87" s="99"/>
      <c r="AU87" s="99"/>
      <c r="AV87" s="99">
        <f>VLOOKUP($D87,'факт '!$D$7:$AQ$94,11,0)</f>
        <v>2</v>
      </c>
      <c r="AW87" s="99">
        <f>VLOOKUP($D87,'факт '!$D$7:$AQ$94,12,0)</f>
        <v>264860.28000000003</v>
      </c>
      <c r="AX87" s="99"/>
      <c r="AY87" s="99"/>
      <c r="AZ87" s="99">
        <f t="shared" si="2346"/>
        <v>2</v>
      </c>
      <c r="BA87" s="99">
        <f t="shared" si="2347"/>
        <v>264860.28000000003</v>
      </c>
      <c r="BB87" s="100">
        <f t="shared" si="2348"/>
        <v>2</v>
      </c>
      <c r="BC87" s="100">
        <f t="shared" si="2349"/>
        <v>264860.28000000003</v>
      </c>
      <c r="BD87" s="99"/>
      <c r="BE87" s="99"/>
      <c r="BF87" s="99"/>
      <c r="BG87" s="99"/>
      <c r="BH87" s="99">
        <f>VLOOKUP($D87,'факт '!$D$7:$AQ$94,15,0)</f>
        <v>0</v>
      </c>
      <c r="BI87" s="99">
        <f>VLOOKUP($D87,'факт '!$D$7:$AQ$94,16,0)</f>
        <v>0</v>
      </c>
      <c r="BJ87" s="99">
        <f>VLOOKUP($D87,'факт '!$D$7:$AQ$94,17,0)</f>
        <v>0</v>
      </c>
      <c r="BK87" s="99">
        <f>VLOOKUP($D87,'факт '!$D$7:$AQ$94,18,0)</f>
        <v>0</v>
      </c>
      <c r="BL87" s="99">
        <f t="shared" si="2350"/>
        <v>0</v>
      </c>
      <c r="BM87" s="99">
        <f t="shared" si="2351"/>
        <v>0</v>
      </c>
      <c r="BN87" s="100">
        <f t="shared" si="2352"/>
        <v>0</v>
      </c>
      <c r="BO87" s="100">
        <f t="shared" si="2353"/>
        <v>0</v>
      </c>
      <c r="BP87" s="99"/>
      <c r="BQ87" s="99"/>
      <c r="BR87" s="99"/>
      <c r="BS87" s="99"/>
      <c r="BT87" s="99">
        <f>VLOOKUP($D87,'факт '!$D$7:$AQ$94,19,0)</f>
        <v>0</v>
      </c>
      <c r="BU87" s="99">
        <f>VLOOKUP($D87,'факт '!$D$7:$AQ$94,20,0)</f>
        <v>0</v>
      </c>
      <c r="BV87" s="99">
        <f>VLOOKUP($D87,'факт '!$D$7:$AQ$94,21,0)</f>
        <v>0</v>
      </c>
      <c r="BW87" s="99">
        <f>VLOOKUP($D87,'факт '!$D$7:$AQ$94,22,0)</f>
        <v>0</v>
      </c>
      <c r="BX87" s="99">
        <f t="shared" si="2354"/>
        <v>0</v>
      </c>
      <c r="BY87" s="99">
        <f t="shared" si="2355"/>
        <v>0</v>
      </c>
      <c r="BZ87" s="100">
        <f t="shared" si="2356"/>
        <v>0</v>
      </c>
      <c r="CA87" s="100">
        <f t="shared" si="2357"/>
        <v>0</v>
      </c>
      <c r="CB87" s="99"/>
      <c r="CC87" s="99"/>
      <c r="CD87" s="99"/>
      <c r="CE87" s="99"/>
      <c r="CF87" s="99">
        <f>VLOOKUP($D87,'факт '!$D$7:$AQ$94,23,0)</f>
        <v>0</v>
      </c>
      <c r="CG87" s="99">
        <f>VLOOKUP($D87,'факт '!$D$7:$AQ$94,24,0)</f>
        <v>0</v>
      </c>
      <c r="CH87" s="99">
        <f>VLOOKUP($D87,'факт '!$D$7:$AQ$94,25,0)</f>
        <v>0</v>
      </c>
      <c r="CI87" s="99">
        <f>VLOOKUP($D87,'факт '!$D$7:$AQ$94,26,0)</f>
        <v>0</v>
      </c>
      <c r="CJ87" s="99">
        <f t="shared" si="2358"/>
        <v>0</v>
      </c>
      <c r="CK87" s="99">
        <f t="shared" si="2359"/>
        <v>0</v>
      </c>
      <c r="CL87" s="100">
        <f t="shared" si="2360"/>
        <v>0</v>
      </c>
      <c r="CM87" s="100">
        <f t="shared" si="2361"/>
        <v>0</v>
      </c>
      <c r="CN87" s="99"/>
      <c r="CO87" s="99"/>
      <c r="CP87" s="99"/>
      <c r="CQ87" s="99"/>
      <c r="CR87" s="99">
        <f>VLOOKUP($D87,'факт '!$D$7:$AQ$94,27,0)</f>
        <v>0</v>
      </c>
      <c r="CS87" s="99">
        <f>VLOOKUP($D87,'факт '!$D$7:$AQ$94,28,0)</f>
        <v>0</v>
      </c>
      <c r="CT87" s="99">
        <f>VLOOKUP($D87,'факт '!$D$7:$AQ$94,29,0)</f>
        <v>0</v>
      </c>
      <c r="CU87" s="99">
        <f>VLOOKUP($D87,'факт '!$D$7:$AQ$94,30,0)</f>
        <v>0</v>
      </c>
      <c r="CV87" s="99">
        <f t="shared" si="2362"/>
        <v>0</v>
      </c>
      <c r="CW87" s="99">
        <f t="shared" si="2363"/>
        <v>0</v>
      </c>
      <c r="CX87" s="100">
        <f t="shared" si="2364"/>
        <v>0</v>
      </c>
      <c r="CY87" s="100">
        <f t="shared" si="2365"/>
        <v>0</v>
      </c>
      <c r="CZ87" s="99"/>
      <c r="DA87" s="99"/>
      <c r="DB87" s="99"/>
      <c r="DC87" s="99"/>
      <c r="DD87" s="99">
        <f>VLOOKUP($D87,'факт '!$D$7:$AQ$94,31,0)</f>
        <v>0</v>
      </c>
      <c r="DE87" s="99">
        <f>VLOOKUP($D87,'факт '!$D$7:$AQ$94,32,0)</f>
        <v>0</v>
      </c>
      <c r="DF87" s="99"/>
      <c r="DG87" s="99"/>
      <c r="DH87" s="99">
        <f t="shared" si="2366"/>
        <v>0</v>
      </c>
      <c r="DI87" s="99">
        <f t="shared" si="2367"/>
        <v>0</v>
      </c>
      <c r="DJ87" s="100">
        <f t="shared" si="2368"/>
        <v>0</v>
      </c>
      <c r="DK87" s="100">
        <f t="shared" si="2369"/>
        <v>0</v>
      </c>
      <c r="DL87" s="99"/>
      <c r="DM87" s="99"/>
      <c r="DN87" s="99"/>
      <c r="DO87" s="99"/>
      <c r="DP87" s="99">
        <f>VLOOKUP($D87,'факт '!$D$7:$AQ$94,13,0)</f>
        <v>0</v>
      </c>
      <c r="DQ87" s="99">
        <f>VLOOKUP($D87,'факт '!$D$7:$AQ$94,14,0)</f>
        <v>0</v>
      </c>
      <c r="DR87" s="99"/>
      <c r="DS87" s="99"/>
      <c r="DT87" s="99">
        <f t="shared" si="2370"/>
        <v>0</v>
      </c>
      <c r="DU87" s="99">
        <f t="shared" si="2371"/>
        <v>0</v>
      </c>
      <c r="DV87" s="100">
        <f t="shared" si="2372"/>
        <v>0</v>
      </c>
      <c r="DW87" s="100">
        <f t="shared" si="2373"/>
        <v>0</v>
      </c>
      <c r="DX87" s="99"/>
      <c r="DY87" s="99"/>
      <c r="DZ87" s="99"/>
      <c r="EA87" s="99"/>
      <c r="EB87" s="99">
        <f>VLOOKUP($D87,'факт '!$D$7:$AQ$94,33,0)</f>
        <v>0</v>
      </c>
      <c r="EC87" s="99">
        <f>VLOOKUP($D87,'факт '!$D$7:$AQ$94,34,0)</f>
        <v>0</v>
      </c>
      <c r="ED87" s="99">
        <f>VLOOKUP($D87,'факт '!$D$7:$AQ$94,35,0)</f>
        <v>0</v>
      </c>
      <c r="EE87" s="99">
        <f>VLOOKUP($D87,'факт '!$D$7:$AQ$94,36,0)</f>
        <v>0</v>
      </c>
      <c r="EF87" s="99">
        <f t="shared" si="2374"/>
        <v>0</v>
      </c>
      <c r="EG87" s="99">
        <f t="shared" si="2375"/>
        <v>0</v>
      </c>
      <c r="EH87" s="100">
        <f t="shared" si="2376"/>
        <v>0</v>
      </c>
      <c r="EI87" s="100">
        <f t="shared" si="2377"/>
        <v>0</v>
      </c>
      <c r="EJ87" s="99"/>
      <c r="EK87" s="99"/>
      <c r="EL87" s="99"/>
      <c r="EM87" s="99"/>
      <c r="EN87" s="99">
        <f>VLOOKUP($D87,'факт '!$D$7:$AQ$94,37,0)</f>
        <v>0</v>
      </c>
      <c r="EO87" s="99">
        <f>VLOOKUP($D87,'факт '!$D$7:$AQ$94,38,0)</f>
        <v>0</v>
      </c>
      <c r="EP87" s="99">
        <f>VLOOKUP($D87,'факт '!$D$7:$AQ$94,39,0)</f>
        <v>0</v>
      </c>
      <c r="EQ87" s="99">
        <f>VLOOKUP($D87,'факт '!$D$7:$AQ$94,40,0)</f>
        <v>0</v>
      </c>
      <c r="ER87" s="99">
        <f t="shared" si="2378"/>
        <v>0</v>
      </c>
      <c r="ES87" s="99">
        <f t="shared" si="2379"/>
        <v>0</v>
      </c>
      <c r="ET87" s="100">
        <f t="shared" si="2380"/>
        <v>0</v>
      </c>
      <c r="EU87" s="100">
        <f t="shared" si="2381"/>
        <v>0</v>
      </c>
      <c r="EV87" s="99"/>
      <c r="EW87" s="99"/>
      <c r="EX87" s="99"/>
      <c r="EY87" s="99"/>
      <c r="EZ87" s="99"/>
      <c r="FA87" s="99"/>
      <c r="FB87" s="99"/>
      <c r="FC87" s="99"/>
      <c r="FD87" s="99"/>
      <c r="FE87" s="99"/>
      <c r="FF87" s="100"/>
      <c r="FG87" s="100"/>
      <c r="FH87" s="99"/>
      <c r="FI87" s="99"/>
      <c r="FJ87" s="99"/>
      <c r="FK87" s="99"/>
      <c r="FL87" s="99"/>
      <c r="FM87" s="99"/>
      <c r="FN87" s="99"/>
      <c r="FO87" s="99"/>
      <c r="FP87" s="99"/>
      <c r="FQ87" s="99"/>
      <c r="FR87" s="100"/>
      <c r="FS87" s="100"/>
      <c r="FT87" s="99"/>
      <c r="FU87" s="99"/>
      <c r="FV87" s="99"/>
      <c r="FW87" s="99"/>
      <c r="FX87" s="99"/>
      <c r="FY87" s="99"/>
      <c r="FZ87" s="99"/>
      <c r="GA87" s="99"/>
      <c r="GB87" s="99"/>
      <c r="GC87" s="99"/>
      <c r="GD87" s="100"/>
      <c r="GE87" s="100"/>
      <c r="GF87" s="99"/>
      <c r="GG87" s="99"/>
      <c r="GH87" s="99"/>
      <c r="GI87" s="99"/>
      <c r="GJ87" s="99">
        <f t="shared" si="2392"/>
        <v>2</v>
      </c>
      <c r="GK87" s="99">
        <f t="shared" si="2393"/>
        <v>264860.28000000003</v>
      </c>
      <c r="GL87" s="99">
        <f t="shared" si="2394"/>
        <v>0</v>
      </c>
      <c r="GM87" s="99">
        <f t="shared" si="2395"/>
        <v>0</v>
      </c>
      <c r="GN87" s="99">
        <f t="shared" si="2396"/>
        <v>2</v>
      </c>
      <c r="GO87" s="99">
        <f t="shared" si="2397"/>
        <v>264860.28000000003</v>
      </c>
      <c r="GP87" s="99"/>
      <c r="GQ87" s="99"/>
      <c r="GR87" s="143"/>
      <c r="GS87" s="78"/>
      <c r="GT87" s="166">
        <v>132430.14440000002</v>
      </c>
      <c r="GU87" s="166">
        <f t="shared" si="2399"/>
        <v>132430.14000000001</v>
      </c>
      <c r="GV87" s="90">
        <f t="shared" si="2398"/>
        <v>4.4000000052619725E-3</v>
      </c>
    </row>
    <row r="88" spans="1:204" ht="23.25" customHeight="1" x14ac:dyDescent="0.2">
      <c r="A88" s="23">
        <v>1</v>
      </c>
      <c r="B88" s="78" t="s">
        <v>168</v>
      </c>
      <c r="C88" s="79" t="s">
        <v>169</v>
      </c>
      <c r="D88" s="86">
        <v>336</v>
      </c>
      <c r="E88" s="83" t="s">
        <v>177</v>
      </c>
      <c r="F88" s="86">
        <v>16</v>
      </c>
      <c r="G88" s="98">
        <v>132430.14440000002</v>
      </c>
      <c r="H88" s="99"/>
      <c r="I88" s="99"/>
      <c r="J88" s="99"/>
      <c r="K88" s="99"/>
      <c r="L88" s="99">
        <f>VLOOKUP($D88,'факт '!$D$7:$AQ$94,3,0)</f>
        <v>0</v>
      </c>
      <c r="M88" s="99">
        <f>VLOOKUP($D88,'факт '!$D$7:$AQ$94,4,0)</f>
        <v>0</v>
      </c>
      <c r="N88" s="99"/>
      <c r="O88" s="99"/>
      <c r="P88" s="99">
        <f t="shared" si="2334"/>
        <v>0</v>
      </c>
      <c r="Q88" s="99">
        <f t="shared" si="2335"/>
        <v>0</v>
      </c>
      <c r="R88" s="100">
        <f t="shared" si="2336"/>
        <v>0</v>
      </c>
      <c r="S88" s="100">
        <f t="shared" si="2337"/>
        <v>0</v>
      </c>
      <c r="T88" s="99"/>
      <c r="U88" s="99"/>
      <c r="V88" s="99"/>
      <c r="W88" s="99"/>
      <c r="X88" s="99">
        <f>VLOOKUP($D88,'факт '!$D$7:$AQ$94,7,0)</f>
        <v>0</v>
      </c>
      <c r="Y88" s="99">
        <f>VLOOKUP($D88,'факт '!$D$7:$AQ$94,8,0)</f>
        <v>0</v>
      </c>
      <c r="Z88" s="99">
        <f>VLOOKUP($D88,'факт '!$D$7:$AQ$94,9,0)</f>
        <v>0</v>
      </c>
      <c r="AA88" s="99">
        <f>VLOOKUP($D88,'факт '!$D$7:$AQ$94,10,0)</f>
        <v>0</v>
      </c>
      <c r="AB88" s="99">
        <f t="shared" si="2338"/>
        <v>0</v>
      </c>
      <c r="AC88" s="99">
        <f t="shared" si="2339"/>
        <v>0</v>
      </c>
      <c r="AD88" s="100">
        <f t="shared" si="2340"/>
        <v>0</v>
      </c>
      <c r="AE88" s="100">
        <f t="shared" si="2341"/>
        <v>0</v>
      </c>
      <c r="AF88" s="99"/>
      <c r="AG88" s="99"/>
      <c r="AH88" s="99"/>
      <c r="AI88" s="99"/>
      <c r="AJ88" s="99">
        <f>VLOOKUP($D88,'факт '!$D$7:$AQ$94,5,0)</f>
        <v>0</v>
      </c>
      <c r="AK88" s="99">
        <f>VLOOKUP($D88,'факт '!$D$7:$AQ$94,6,0)</f>
        <v>0</v>
      </c>
      <c r="AL88" s="99"/>
      <c r="AM88" s="99"/>
      <c r="AN88" s="99">
        <f t="shared" si="2342"/>
        <v>0</v>
      </c>
      <c r="AO88" s="99">
        <f t="shared" si="2343"/>
        <v>0</v>
      </c>
      <c r="AP88" s="100">
        <f t="shared" si="2344"/>
        <v>0</v>
      </c>
      <c r="AQ88" s="100">
        <f t="shared" si="2345"/>
        <v>0</v>
      </c>
      <c r="AR88" s="99"/>
      <c r="AS88" s="99"/>
      <c r="AT88" s="99"/>
      <c r="AU88" s="99"/>
      <c r="AV88" s="99">
        <f>VLOOKUP($D88,'факт '!$D$7:$AQ$94,11,0)</f>
        <v>2</v>
      </c>
      <c r="AW88" s="99">
        <f>VLOOKUP($D88,'факт '!$D$7:$AQ$94,12,0)</f>
        <v>264860.28000000003</v>
      </c>
      <c r="AX88" s="99"/>
      <c r="AY88" s="99"/>
      <c r="AZ88" s="99">
        <f t="shared" si="2346"/>
        <v>2</v>
      </c>
      <c r="BA88" s="99">
        <f t="shared" si="2347"/>
        <v>264860.28000000003</v>
      </c>
      <c r="BB88" s="100">
        <f t="shared" si="2348"/>
        <v>2</v>
      </c>
      <c r="BC88" s="100">
        <f t="shared" si="2349"/>
        <v>264860.28000000003</v>
      </c>
      <c r="BD88" s="99"/>
      <c r="BE88" s="99"/>
      <c r="BF88" s="99"/>
      <c r="BG88" s="99"/>
      <c r="BH88" s="99">
        <f>VLOOKUP($D88,'факт '!$D$7:$AQ$94,15,0)</f>
        <v>0</v>
      </c>
      <c r="BI88" s="99">
        <f>VLOOKUP($D88,'факт '!$D$7:$AQ$94,16,0)</f>
        <v>0</v>
      </c>
      <c r="BJ88" s="99">
        <f>VLOOKUP($D88,'факт '!$D$7:$AQ$94,17,0)</f>
        <v>0</v>
      </c>
      <c r="BK88" s="99">
        <f>VLOOKUP($D88,'факт '!$D$7:$AQ$94,18,0)</f>
        <v>0</v>
      </c>
      <c r="BL88" s="99">
        <f t="shared" si="2350"/>
        <v>0</v>
      </c>
      <c r="BM88" s="99">
        <f t="shared" si="2351"/>
        <v>0</v>
      </c>
      <c r="BN88" s="100">
        <f t="shared" si="2352"/>
        <v>0</v>
      </c>
      <c r="BO88" s="100">
        <f t="shared" si="2353"/>
        <v>0</v>
      </c>
      <c r="BP88" s="99"/>
      <c r="BQ88" s="99"/>
      <c r="BR88" s="99"/>
      <c r="BS88" s="99"/>
      <c r="BT88" s="99">
        <f>VLOOKUP($D88,'факт '!$D$7:$AQ$94,19,0)</f>
        <v>0</v>
      </c>
      <c r="BU88" s="99">
        <f>VLOOKUP($D88,'факт '!$D$7:$AQ$94,20,0)</f>
        <v>0</v>
      </c>
      <c r="BV88" s="99">
        <f>VLOOKUP($D88,'факт '!$D$7:$AQ$94,21,0)</f>
        <v>0</v>
      </c>
      <c r="BW88" s="99">
        <f>VLOOKUP($D88,'факт '!$D$7:$AQ$94,22,0)</f>
        <v>0</v>
      </c>
      <c r="BX88" s="99">
        <f t="shared" si="2354"/>
        <v>0</v>
      </c>
      <c r="BY88" s="99">
        <f t="shared" si="2355"/>
        <v>0</v>
      </c>
      <c r="BZ88" s="100">
        <f t="shared" si="2356"/>
        <v>0</v>
      </c>
      <c r="CA88" s="100">
        <f t="shared" si="2357"/>
        <v>0</v>
      </c>
      <c r="CB88" s="99"/>
      <c r="CC88" s="99"/>
      <c r="CD88" s="99"/>
      <c r="CE88" s="99"/>
      <c r="CF88" s="99">
        <f>VLOOKUP($D88,'факт '!$D$7:$AQ$94,23,0)</f>
        <v>0</v>
      </c>
      <c r="CG88" s="99">
        <f>VLOOKUP($D88,'факт '!$D$7:$AQ$94,24,0)</f>
        <v>0</v>
      </c>
      <c r="CH88" s="99">
        <f>VLOOKUP($D88,'факт '!$D$7:$AQ$94,25,0)</f>
        <v>0</v>
      </c>
      <c r="CI88" s="99">
        <f>VLOOKUP($D88,'факт '!$D$7:$AQ$94,26,0)</f>
        <v>0</v>
      </c>
      <c r="CJ88" s="99">
        <f t="shared" si="2358"/>
        <v>0</v>
      </c>
      <c r="CK88" s="99">
        <f t="shared" si="2359"/>
        <v>0</v>
      </c>
      <c r="CL88" s="100">
        <f t="shared" si="2360"/>
        <v>0</v>
      </c>
      <c r="CM88" s="100">
        <f t="shared" si="2361"/>
        <v>0</v>
      </c>
      <c r="CN88" s="99"/>
      <c r="CO88" s="99"/>
      <c r="CP88" s="99"/>
      <c r="CQ88" s="99"/>
      <c r="CR88" s="99">
        <f>VLOOKUP($D88,'факт '!$D$7:$AQ$94,27,0)</f>
        <v>0</v>
      </c>
      <c r="CS88" s="99">
        <f>VLOOKUP($D88,'факт '!$D$7:$AQ$94,28,0)</f>
        <v>0</v>
      </c>
      <c r="CT88" s="99">
        <f>VLOOKUP($D88,'факт '!$D$7:$AQ$94,29,0)</f>
        <v>0</v>
      </c>
      <c r="CU88" s="99">
        <f>VLOOKUP($D88,'факт '!$D$7:$AQ$94,30,0)</f>
        <v>0</v>
      </c>
      <c r="CV88" s="99">
        <f t="shared" si="2362"/>
        <v>0</v>
      </c>
      <c r="CW88" s="99">
        <f t="shared" si="2363"/>
        <v>0</v>
      </c>
      <c r="CX88" s="100">
        <f t="shared" si="2364"/>
        <v>0</v>
      </c>
      <c r="CY88" s="100">
        <f t="shared" si="2365"/>
        <v>0</v>
      </c>
      <c r="CZ88" s="99"/>
      <c r="DA88" s="99"/>
      <c r="DB88" s="99"/>
      <c r="DC88" s="99"/>
      <c r="DD88" s="99">
        <f>VLOOKUP($D88,'факт '!$D$7:$AQ$94,31,0)</f>
        <v>0</v>
      </c>
      <c r="DE88" s="99">
        <f>VLOOKUP($D88,'факт '!$D$7:$AQ$94,32,0)</f>
        <v>0</v>
      </c>
      <c r="DF88" s="99"/>
      <c r="DG88" s="99"/>
      <c r="DH88" s="99">
        <f t="shared" si="2366"/>
        <v>0</v>
      </c>
      <c r="DI88" s="99">
        <f t="shared" si="2367"/>
        <v>0</v>
      </c>
      <c r="DJ88" s="100">
        <f t="shared" si="2368"/>
        <v>0</v>
      </c>
      <c r="DK88" s="100">
        <f t="shared" si="2369"/>
        <v>0</v>
      </c>
      <c r="DL88" s="99"/>
      <c r="DM88" s="99"/>
      <c r="DN88" s="99"/>
      <c r="DO88" s="99"/>
      <c r="DP88" s="99">
        <f>VLOOKUP($D88,'факт '!$D$7:$AQ$94,13,0)</f>
        <v>0</v>
      </c>
      <c r="DQ88" s="99">
        <f>VLOOKUP($D88,'факт '!$D$7:$AQ$94,14,0)</f>
        <v>0</v>
      </c>
      <c r="DR88" s="99"/>
      <c r="DS88" s="99"/>
      <c r="DT88" s="99">
        <f t="shared" si="2370"/>
        <v>0</v>
      </c>
      <c r="DU88" s="99">
        <f t="shared" si="2371"/>
        <v>0</v>
      </c>
      <c r="DV88" s="100">
        <f t="shared" si="2372"/>
        <v>0</v>
      </c>
      <c r="DW88" s="100">
        <f t="shared" si="2373"/>
        <v>0</v>
      </c>
      <c r="DX88" s="99"/>
      <c r="DY88" s="99"/>
      <c r="DZ88" s="99"/>
      <c r="EA88" s="99"/>
      <c r="EB88" s="99">
        <f>VLOOKUP($D88,'факт '!$D$7:$AQ$94,33,0)</f>
        <v>0</v>
      </c>
      <c r="EC88" s="99">
        <f>VLOOKUP($D88,'факт '!$D$7:$AQ$94,34,0)</f>
        <v>0</v>
      </c>
      <c r="ED88" s="99">
        <f>VLOOKUP($D88,'факт '!$D$7:$AQ$94,35,0)</f>
        <v>0</v>
      </c>
      <c r="EE88" s="99">
        <f>VLOOKUP($D88,'факт '!$D$7:$AQ$94,36,0)</f>
        <v>0</v>
      </c>
      <c r="EF88" s="99">
        <f t="shared" si="2374"/>
        <v>0</v>
      </c>
      <c r="EG88" s="99">
        <f t="shared" si="2375"/>
        <v>0</v>
      </c>
      <c r="EH88" s="100">
        <f t="shared" si="2376"/>
        <v>0</v>
      </c>
      <c r="EI88" s="100">
        <f t="shared" si="2377"/>
        <v>0</v>
      </c>
      <c r="EJ88" s="99"/>
      <c r="EK88" s="99"/>
      <c r="EL88" s="99"/>
      <c r="EM88" s="99"/>
      <c r="EN88" s="99">
        <f>VLOOKUP($D88,'факт '!$D$7:$AQ$94,37,0)</f>
        <v>0</v>
      </c>
      <c r="EO88" s="99">
        <f>VLOOKUP($D88,'факт '!$D$7:$AQ$94,38,0)</f>
        <v>0</v>
      </c>
      <c r="EP88" s="99">
        <f>VLOOKUP($D88,'факт '!$D$7:$AQ$94,39,0)</f>
        <v>0</v>
      </c>
      <c r="EQ88" s="99">
        <f>VLOOKUP($D88,'факт '!$D$7:$AQ$94,40,0)</f>
        <v>0</v>
      </c>
      <c r="ER88" s="99">
        <f t="shared" si="2378"/>
        <v>0</v>
      </c>
      <c r="ES88" s="99">
        <f t="shared" si="2379"/>
        <v>0</v>
      </c>
      <c r="ET88" s="100">
        <f t="shared" si="2380"/>
        <v>0</v>
      </c>
      <c r="EU88" s="100">
        <f t="shared" si="2381"/>
        <v>0</v>
      </c>
      <c r="EV88" s="99"/>
      <c r="EW88" s="99"/>
      <c r="EX88" s="99"/>
      <c r="EY88" s="99"/>
      <c r="EZ88" s="99"/>
      <c r="FA88" s="99"/>
      <c r="FB88" s="99"/>
      <c r="FC88" s="99"/>
      <c r="FD88" s="99">
        <f t="shared" si="2382"/>
        <v>0</v>
      </c>
      <c r="FE88" s="99">
        <f t="shared" si="2383"/>
        <v>0</v>
      </c>
      <c r="FF88" s="100">
        <f t="shared" si="2303"/>
        <v>0</v>
      </c>
      <c r="FG88" s="100">
        <f t="shared" si="2304"/>
        <v>0</v>
      </c>
      <c r="FH88" s="99"/>
      <c r="FI88" s="99"/>
      <c r="FJ88" s="99"/>
      <c r="FK88" s="99"/>
      <c r="FL88" s="99"/>
      <c r="FM88" s="99"/>
      <c r="FN88" s="99"/>
      <c r="FO88" s="99"/>
      <c r="FP88" s="99">
        <f t="shared" si="2384"/>
        <v>0</v>
      </c>
      <c r="FQ88" s="99">
        <f t="shared" si="2385"/>
        <v>0</v>
      </c>
      <c r="FR88" s="100">
        <f t="shared" si="2306"/>
        <v>0</v>
      </c>
      <c r="FS88" s="100">
        <f t="shared" si="2307"/>
        <v>0</v>
      </c>
      <c r="FT88" s="99"/>
      <c r="FU88" s="99"/>
      <c r="FV88" s="99"/>
      <c r="FW88" s="99"/>
      <c r="FX88" s="99"/>
      <c r="FY88" s="99"/>
      <c r="FZ88" s="99"/>
      <c r="GA88" s="99"/>
      <c r="GB88" s="99">
        <f t="shared" si="2386"/>
        <v>0</v>
      </c>
      <c r="GC88" s="99">
        <f t="shared" si="2387"/>
        <v>0</v>
      </c>
      <c r="GD88" s="100">
        <f t="shared" si="2309"/>
        <v>0</v>
      </c>
      <c r="GE88" s="100">
        <f t="shared" si="2310"/>
        <v>0</v>
      </c>
      <c r="GF88" s="99">
        <f t="shared" si="2388"/>
        <v>0</v>
      </c>
      <c r="GG88" s="99">
        <f t="shared" si="2389"/>
        <v>0</v>
      </c>
      <c r="GH88" s="99">
        <f t="shared" si="2390"/>
        <v>0</v>
      </c>
      <c r="GI88" s="99">
        <f t="shared" si="2391"/>
        <v>0</v>
      </c>
      <c r="GJ88" s="99">
        <f t="shared" si="2392"/>
        <v>2</v>
      </c>
      <c r="GK88" s="99">
        <f t="shared" si="2393"/>
        <v>264860.28000000003</v>
      </c>
      <c r="GL88" s="99">
        <f t="shared" si="2394"/>
        <v>0</v>
      </c>
      <c r="GM88" s="99">
        <f t="shared" si="2395"/>
        <v>0</v>
      </c>
      <c r="GN88" s="99">
        <f t="shared" si="2396"/>
        <v>2</v>
      </c>
      <c r="GO88" s="99">
        <f t="shared" si="2397"/>
        <v>264860.28000000003</v>
      </c>
      <c r="GP88" s="99"/>
      <c r="GQ88" s="99"/>
      <c r="GR88" s="143"/>
      <c r="GS88" s="78"/>
      <c r="GT88" s="166">
        <v>132430.14440000002</v>
      </c>
      <c r="GU88" s="166">
        <f t="shared" si="2399"/>
        <v>132430.14000000001</v>
      </c>
      <c r="GV88" s="90">
        <f t="shared" si="2398"/>
        <v>4.4000000052619725E-3</v>
      </c>
    </row>
    <row r="89" spans="1:204" ht="23.25" customHeight="1" x14ac:dyDescent="0.2">
      <c r="A89" s="23">
        <v>1</v>
      </c>
      <c r="B89" s="78" t="s">
        <v>168</v>
      </c>
      <c r="C89" s="79" t="s">
        <v>169</v>
      </c>
      <c r="D89" s="86">
        <v>338</v>
      </c>
      <c r="E89" s="83" t="s">
        <v>178</v>
      </c>
      <c r="F89" s="86">
        <v>16</v>
      </c>
      <c r="G89" s="98">
        <v>132430.14440000002</v>
      </c>
      <c r="H89" s="99"/>
      <c r="I89" s="99"/>
      <c r="J89" s="99"/>
      <c r="K89" s="99"/>
      <c r="L89" s="99">
        <f>VLOOKUP($D89,'факт '!$D$7:$AQ$94,3,0)</f>
        <v>0</v>
      </c>
      <c r="M89" s="99">
        <f>VLOOKUP($D89,'факт '!$D$7:$AQ$94,4,0)</f>
        <v>0</v>
      </c>
      <c r="N89" s="99"/>
      <c r="O89" s="99"/>
      <c r="P89" s="99">
        <f t="shared" si="2334"/>
        <v>0</v>
      </c>
      <c r="Q89" s="99">
        <f t="shared" si="2335"/>
        <v>0</v>
      </c>
      <c r="R89" s="100">
        <f t="shared" si="2336"/>
        <v>0</v>
      </c>
      <c r="S89" s="100">
        <f t="shared" si="2337"/>
        <v>0</v>
      </c>
      <c r="T89" s="99"/>
      <c r="U89" s="99"/>
      <c r="V89" s="99"/>
      <c r="W89" s="99"/>
      <c r="X89" s="99">
        <f>VLOOKUP($D89,'факт '!$D$7:$AQ$94,7,0)</f>
        <v>0</v>
      </c>
      <c r="Y89" s="99">
        <f>VLOOKUP($D89,'факт '!$D$7:$AQ$94,8,0)</f>
        <v>0</v>
      </c>
      <c r="Z89" s="99">
        <f>VLOOKUP($D89,'факт '!$D$7:$AQ$94,9,0)</f>
        <v>0</v>
      </c>
      <c r="AA89" s="99">
        <f>VLOOKUP($D89,'факт '!$D$7:$AQ$94,10,0)</f>
        <v>0</v>
      </c>
      <c r="AB89" s="99">
        <f t="shared" si="2338"/>
        <v>0</v>
      </c>
      <c r="AC89" s="99">
        <f t="shared" si="2339"/>
        <v>0</v>
      </c>
      <c r="AD89" s="100">
        <f t="shared" si="2340"/>
        <v>0</v>
      </c>
      <c r="AE89" s="100">
        <f t="shared" si="2341"/>
        <v>0</v>
      </c>
      <c r="AF89" s="99"/>
      <c r="AG89" s="99"/>
      <c r="AH89" s="99"/>
      <c r="AI89" s="99"/>
      <c r="AJ89" s="99">
        <f>VLOOKUP($D89,'факт '!$D$7:$AQ$94,5,0)</f>
        <v>0</v>
      </c>
      <c r="AK89" s="99">
        <f>VLOOKUP($D89,'факт '!$D$7:$AQ$94,6,0)</f>
        <v>0</v>
      </c>
      <c r="AL89" s="99"/>
      <c r="AM89" s="99"/>
      <c r="AN89" s="99">
        <f t="shared" si="2342"/>
        <v>0</v>
      </c>
      <c r="AO89" s="99">
        <f t="shared" si="2343"/>
        <v>0</v>
      </c>
      <c r="AP89" s="100">
        <f t="shared" si="2344"/>
        <v>0</v>
      </c>
      <c r="AQ89" s="100">
        <f t="shared" si="2345"/>
        <v>0</v>
      </c>
      <c r="AR89" s="99"/>
      <c r="AS89" s="99"/>
      <c r="AT89" s="99"/>
      <c r="AU89" s="99"/>
      <c r="AV89" s="99">
        <f>VLOOKUP($D89,'факт '!$D$7:$AQ$94,11,0)</f>
        <v>6</v>
      </c>
      <c r="AW89" s="99">
        <f>VLOOKUP($D89,'факт '!$D$7:$AQ$94,12,0)</f>
        <v>794580.84000000008</v>
      </c>
      <c r="AX89" s="99"/>
      <c r="AY89" s="99"/>
      <c r="AZ89" s="99">
        <f t="shared" si="2346"/>
        <v>6</v>
      </c>
      <c r="BA89" s="99">
        <f t="shared" si="2347"/>
        <v>794580.84000000008</v>
      </c>
      <c r="BB89" s="100">
        <f t="shared" si="2348"/>
        <v>6</v>
      </c>
      <c r="BC89" s="100">
        <f t="shared" si="2349"/>
        <v>794580.84000000008</v>
      </c>
      <c r="BD89" s="99"/>
      <c r="BE89" s="99"/>
      <c r="BF89" s="99"/>
      <c r="BG89" s="99"/>
      <c r="BH89" s="99">
        <f>VLOOKUP($D89,'факт '!$D$7:$AQ$94,15,0)</f>
        <v>0</v>
      </c>
      <c r="BI89" s="99">
        <f>VLOOKUP($D89,'факт '!$D$7:$AQ$94,16,0)</f>
        <v>0</v>
      </c>
      <c r="BJ89" s="99">
        <f>VLOOKUP($D89,'факт '!$D$7:$AQ$94,17,0)</f>
        <v>0</v>
      </c>
      <c r="BK89" s="99">
        <f>VLOOKUP($D89,'факт '!$D$7:$AQ$94,18,0)</f>
        <v>0</v>
      </c>
      <c r="BL89" s="99">
        <f t="shared" si="2350"/>
        <v>0</v>
      </c>
      <c r="BM89" s="99">
        <f t="shared" si="2351"/>
        <v>0</v>
      </c>
      <c r="BN89" s="100">
        <f t="shared" si="2352"/>
        <v>0</v>
      </c>
      <c r="BO89" s="100">
        <f t="shared" si="2353"/>
        <v>0</v>
      </c>
      <c r="BP89" s="99"/>
      <c r="BQ89" s="99"/>
      <c r="BR89" s="99"/>
      <c r="BS89" s="99"/>
      <c r="BT89" s="99">
        <f>VLOOKUP($D89,'факт '!$D$7:$AQ$94,19,0)</f>
        <v>0</v>
      </c>
      <c r="BU89" s="99">
        <f>VLOOKUP($D89,'факт '!$D$7:$AQ$94,20,0)</f>
        <v>0</v>
      </c>
      <c r="BV89" s="99">
        <f>VLOOKUP($D89,'факт '!$D$7:$AQ$94,21,0)</f>
        <v>0</v>
      </c>
      <c r="BW89" s="99">
        <f>VLOOKUP($D89,'факт '!$D$7:$AQ$94,22,0)</f>
        <v>0</v>
      </c>
      <c r="BX89" s="99">
        <f t="shared" si="2354"/>
        <v>0</v>
      </c>
      <c r="BY89" s="99">
        <f t="shared" si="2355"/>
        <v>0</v>
      </c>
      <c r="BZ89" s="100">
        <f t="shared" si="2356"/>
        <v>0</v>
      </c>
      <c r="CA89" s="100">
        <f t="shared" si="2357"/>
        <v>0</v>
      </c>
      <c r="CB89" s="99"/>
      <c r="CC89" s="99"/>
      <c r="CD89" s="99"/>
      <c r="CE89" s="99"/>
      <c r="CF89" s="99">
        <f>VLOOKUP($D89,'факт '!$D$7:$AQ$94,23,0)</f>
        <v>0</v>
      </c>
      <c r="CG89" s="99">
        <f>VLOOKUP($D89,'факт '!$D$7:$AQ$94,24,0)</f>
        <v>0</v>
      </c>
      <c r="CH89" s="99">
        <f>VLOOKUP($D89,'факт '!$D$7:$AQ$94,25,0)</f>
        <v>0</v>
      </c>
      <c r="CI89" s="99">
        <f>VLOOKUP($D89,'факт '!$D$7:$AQ$94,26,0)</f>
        <v>0</v>
      </c>
      <c r="CJ89" s="99">
        <f t="shared" si="2358"/>
        <v>0</v>
      </c>
      <c r="CK89" s="99">
        <f t="shared" si="2359"/>
        <v>0</v>
      </c>
      <c r="CL89" s="100">
        <f t="shared" si="2360"/>
        <v>0</v>
      </c>
      <c r="CM89" s="100">
        <f t="shared" si="2361"/>
        <v>0</v>
      </c>
      <c r="CN89" s="99"/>
      <c r="CO89" s="99"/>
      <c r="CP89" s="99"/>
      <c r="CQ89" s="99"/>
      <c r="CR89" s="99">
        <f>VLOOKUP($D89,'факт '!$D$7:$AQ$94,27,0)</f>
        <v>0</v>
      </c>
      <c r="CS89" s="99">
        <f>VLOOKUP($D89,'факт '!$D$7:$AQ$94,28,0)</f>
        <v>0</v>
      </c>
      <c r="CT89" s="99">
        <f>VLOOKUP($D89,'факт '!$D$7:$AQ$94,29,0)</f>
        <v>0</v>
      </c>
      <c r="CU89" s="99">
        <f>VLOOKUP($D89,'факт '!$D$7:$AQ$94,30,0)</f>
        <v>0</v>
      </c>
      <c r="CV89" s="99">
        <f t="shared" si="2362"/>
        <v>0</v>
      </c>
      <c r="CW89" s="99">
        <f t="shared" si="2363"/>
        <v>0</v>
      </c>
      <c r="CX89" s="100">
        <f t="shared" si="2364"/>
        <v>0</v>
      </c>
      <c r="CY89" s="100">
        <f t="shared" si="2365"/>
        <v>0</v>
      </c>
      <c r="CZ89" s="99"/>
      <c r="DA89" s="99"/>
      <c r="DB89" s="99"/>
      <c r="DC89" s="99"/>
      <c r="DD89" s="99">
        <f>VLOOKUP($D89,'факт '!$D$7:$AQ$94,31,0)</f>
        <v>0</v>
      </c>
      <c r="DE89" s="99">
        <f>VLOOKUP($D89,'факт '!$D$7:$AQ$94,32,0)</f>
        <v>0</v>
      </c>
      <c r="DF89" s="99"/>
      <c r="DG89" s="99"/>
      <c r="DH89" s="99">
        <f t="shared" si="2366"/>
        <v>0</v>
      </c>
      <c r="DI89" s="99">
        <f t="shared" si="2367"/>
        <v>0</v>
      </c>
      <c r="DJ89" s="100">
        <f t="shared" si="2368"/>
        <v>0</v>
      </c>
      <c r="DK89" s="100">
        <f t="shared" si="2369"/>
        <v>0</v>
      </c>
      <c r="DL89" s="99"/>
      <c r="DM89" s="99"/>
      <c r="DN89" s="99"/>
      <c r="DO89" s="99"/>
      <c r="DP89" s="99">
        <f>VLOOKUP($D89,'факт '!$D$7:$AQ$94,13,0)</f>
        <v>0</v>
      </c>
      <c r="DQ89" s="99">
        <f>VLOOKUP($D89,'факт '!$D$7:$AQ$94,14,0)</f>
        <v>0</v>
      </c>
      <c r="DR89" s="99"/>
      <c r="DS89" s="99"/>
      <c r="DT89" s="99">
        <f t="shared" si="2370"/>
        <v>0</v>
      </c>
      <c r="DU89" s="99">
        <f t="shared" si="2371"/>
        <v>0</v>
      </c>
      <c r="DV89" s="100">
        <f t="shared" si="2372"/>
        <v>0</v>
      </c>
      <c r="DW89" s="100">
        <f t="shared" si="2373"/>
        <v>0</v>
      </c>
      <c r="DX89" s="99"/>
      <c r="DY89" s="99"/>
      <c r="DZ89" s="99"/>
      <c r="EA89" s="99"/>
      <c r="EB89" s="99">
        <f>VLOOKUP($D89,'факт '!$D$7:$AQ$94,33,0)</f>
        <v>0</v>
      </c>
      <c r="EC89" s="99">
        <f>VLOOKUP($D89,'факт '!$D$7:$AQ$94,34,0)</f>
        <v>0</v>
      </c>
      <c r="ED89" s="99">
        <f>VLOOKUP($D89,'факт '!$D$7:$AQ$94,35,0)</f>
        <v>0</v>
      </c>
      <c r="EE89" s="99">
        <f>VLOOKUP($D89,'факт '!$D$7:$AQ$94,36,0)</f>
        <v>0</v>
      </c>
      <c r="EF89" s="99">
        <f t="shared" si="2374"/>
        <v>0</v>
      </c>
      <c r="EG89" s="99">
        <f t="shared" si="2375"/>
        <v>0</v>
      </c>
      <c r="EH89" s="100">
        <f t="shared" si="2376"/>
        <v>0</v>
      </c>
      <c r="EI89" s="100">
        <f t="shared" si="2377"/>
        <v>0</v>
      </c>
      <c r="EJ89" s="99"/>
      <c r="EK89" s="99"/>
      <c r="EL89" s="99"/>
      <c r="EM89" s="99"/>
      <c r="EN89" s="99">
        <f>VLOOKUP($D89,'факт '!$D$7:$AQ$94,37,0)</f>
        <v>0</v>
      </c>
      <c r="EO89" s="99">
        <f>VLOOKUP($D89,'факт '!$D$7:$AQ$94,38,0)</f>
        <v>0</v>
      </c>
      <c r="EP89" s="99">
        <f>VLOOKUP($D89,'факт '!$D$7:$AQ$94,39,0)</f>
        <v>0</v>
      </c>
      <c r="EQ89" s="99">
        <f>VLOOKUP($D89,'факт '!$D$7:$AQ$94,40,0)</f>
        <v>0</v>
      </c>
      <c r="ER89" s="99">
        <f t="shared" si="2378"/>
        <v>0</v>
      </c>
      <c r="ES89" s="99">
        <f t="shared" si="2379"/>
        <v>0</v>
      </c>
      <c r="ET89" s="100">
        <f t="shared" si="2380"/>
        <v>0</v>
      </c>
      <c r="EU89" s="100">
        <f t="shared" si="2381"/>
        <v>0</v>
      </c>
      <c r="EV89" s="99"/>
      <c r="EW89" s="99"/>
      <c r="EX89" s="99"/>
      <c r="EY89" s="99"/>
      <c r="EZ89" s="99"/>
      <c r="FA89" s="99"/>
      <c r="FB89" s="99"/>
      <c r="FC89" s="99"/>
      <c r="FD89" s="99">
        <f t="shared" si="2382"/>
        <v>0</v>
      </c>
      <c r="FE89" s="99">
        <f t="shared" si="2383"/>
        <v>0</v>
      </c>
      <c r="FF89" s="100">
        <f t="shared" si="2303"/>
        <v>0</v>
      </c>
      <c r="FG89" s="100">
        <f t="shared" si="2304"/>
        <v>0</v>
      </c>
      <c r="FH89" s="99"/>
      <c r="FI89" s="99"/>
      <c r="FJ89" s="99"/>
      <c r="FK89" s="99"/>
      <c r="FL89" s="99"/>
      <c r="FM89" s="99"/>
      <c r="FN89" s="99"/>
      <c r="FO89" s="99"/>
      <c r="FP89" s="99">
        <f t="shared" si="2384"/>
        <v>0</v>
      </c>
      <c r="FQ89" s="99">
        <f t="shared" si="2385"/>
        <v>0</v>
      </c>
      <c r="FR89" s="100">
        <f t="shared" si="2306"/>
        <v>0</v>
      </c>
      <c r="FS89" s="100">
        <f t="shared" si="2307"/>
        <v>0</v>
      </c>
      <c r="FT89" s="99"/>
      <c r="FU89" s="99"/>
      <c r="FV89" s="99"/>
      <c r="FW89" s="99"/>
      <c r="FX89" s="99"/>
      <c r="FY89" s="99"/>
      <c r="FZ89" s="99"/>
      <c r="GA89" s="99"/>
      <c r="GB89" s="99">
        <f t="shared" si="2386"/>
        <v>0</v>
      </c>
      <c r="GC89" s="99">
        <f t="shared" si="2387"/>
        <v>0</v>
      </c>
      <c r="GD89" s="100">
        <f t="shared" si="2309"/>
        <v>0</v>
      </c>
      <c r="GE89" s="100">
        <f t="shared" si="2310"/>
        <v>0</v>
      </c>
      <c r="GF89" s="99">
        <f t="shared" si="2388"/>
        <v>0</v>
      </c>
      <c r="GG89" s="99">
        <f t="shared" si="2389"/>
        <v>0</v>
      </c>
      <c r="GH89" s="99">
        <f t="shared" si="2390"/>
        <v>0</v>
      </c>
      <c r="GI89" s="99">
        <f t="shared" si="2391"/>
        <v>0</v>
      </c>
      <c r="GJ89" s="99">
        <f t="shared" si="2392"/>
        <v>6</v>
      </c>
      <c r="GK89" s="99">
        <f t="shared" si="2393"/>
        <v>794580.84000000008</v>
      </c>
      <c r="GL89" s="99">
        <f t="shared" si="2394"/>
        <v>0</v>
      </c>
      <c r="GM89" s="99">
        <f t="shared" si="2395"/>
        <v>0</v>
      </c>
      <c r="GN89" s="99">
        <f t="shared" si="2396"/>
        <v>6</v>
      </c>
      <c r="GO89" s="99">
        <f t="shared" si="2397"/>
        <v>794580.84000000008</v>
      </c>
      <c r="GP89" s="99"/>
      <c r="GQ89" s="99"/>
      <c r="GR89" s="143"/>
      <c r="GS89" s="78"/>
      <c r="GT89" s="166">
        <v>132430.14440000002</v>
      </c>
      <c r="GU89" s="166">
        <f t="shared" si="2399"/>
        <v>132430.14000000001</v>
      </c>
      <c r="GV89" s="90">
        <f t="shared" si="2398"/>
        <v>4.4000000052619725E-3</v>
      </c>
    </row>
    <row r="90" spans="1:204" x14ac:dyDescent="0.2">
      <c r="A90" s="23">
        <v>1</v>
      </c>
      <c r="B90" s="78"/>
      <c r="C90" s="79"/>
      <c r="D90" s="86"/>
      <c r="E90" s="83"/>
      <c r="F90" s="86"/>
      <c r="G90" s="98"/>
      <c r="H90" s="99"/>
      <c r="I90" s="99"/>
      <c r="J90" s="99"/>
      <c r="K90" s="99"/>
      <c r="L90" s="99"/>
      <c r="M90" s="99"/>
      <c r="N90" s="99"/>
      <c r="O90" s="99"/>
      <c r="P90" s="99">
        <f t="shared" ref="P90:P93" si="2400">SUM(L90+N90)</f>
        <v>0</v>
      </c>
      <c r="Q90" s="99">
        <f t="shared" ref="Q90:Q93" si="2401">SUM(M90+O90)</f>
        <v>0</v>
      </c>
      <c r="R90" s="100">
        <f t="shared" si="180"/>
        <v>0</v>
      </c>
      <c r="S90" s="100">
        <f t="shared" si="181"/>
        <v>0</v>
      </c>
      <c r="T90" s="99"/>
      <c r="U90" s="99"/>
      <c r="V90" s="99"/>
      <c r="W90" s="99"/>
      <c r="X90" s="99"/>
      <c r="Y90" s="99"/>
      <c r="Z90" s="99"/>
      <c r="AA90" s="99"/>
      <c r="AB90" s="99">
        <f t="shared" ref="AB90" si="2402">SUM(X90+Z90)</f>
        <v>0</v>
      </c>
      <c r="AC90" s="99">
        <f t="shared" ref="AC90" si="2403">SUM(Y90+AA90)</f>
        <v>0</v>
      </c>
      <c r="AD90" s="100">
        <f t="shared" si="2271"/>
        <v>0</v>
      </c>
      <c r="AE90" s="100">
        <f t="shared" si="2272"/>
        <v>0</v>
      </c>
      <c r="AF90" s="99"/>
      <c r="AG90" s="99"/>
      <c r="AH90" s="99"/>
      <c r="AI90" s="99"/>
      <c r="AJ90" s="99"/>
      <c r="AK90" s="99"/>
      <c r="AL90" s="99"/>
      <c r="AM90" s="99"/>
      <c r="AN90" s="99">
        <f t="shared" ref="AN90" si="2404">SUM(AJ90+AL90)</f>
        <v>0</v>
      </c>
      <c r="AO90" s="99">
        <f t="shared" ref="AO90" si="2405">SUM(AK90+AM90)</f>
        <v>0</v>
      </c>
      <c r="AP90" s="100">
        <f t="shared" si="2273"/>
        <v>0</v>
      </c>
      <c r="AQ90" s="100">
        <f t="shared" si="2274"/>
        <v>0</v>
      </c>
      <c r="AR90" s="99"/>
      <c r="AS90" s="99"/>
      <c r="AT90" s="99"/>
      <c r="AU90" s="99"/>
      <c r="AV90" s="99"/>
      <c r="AW90" s="99"/>
      <c r="AX90" s="99"/>
      <c r="AY90" s="99"/>
      <c r="AZ90" s="99">
        <f t="shared" ref="AZ90" si="2406">SUM(AV90+AX90)</f>
        <v>0</v>
      </c>
      <c r="BA90" s="99">
        <f t="shared" ref="BA90" si="2407">SUM(AW90+AY90)</f>
        <v>0</v>
      </c>
      <c r="BB90" s="100">
        <f t="shared" si="2276"/>
        <v>0</v>
      </c>
      <c r="BC90" s="100">
        <f t="shared" si="2277"/>
        <v>0</v>
      </c>
      <c r="BD90" s="99"/>
      <c r="BE90" s="99"/>
      <c r="BF90" s="99"/>
      <c r="BG90" s="99"/>
      <c r="BH90" s="99"/>
      <c r="BI90" s="99"/>
      <c r="BJ90" s="99"/>
      <c r="BK90" s="99"/>
      <c r="BL90" s="99">
        <f t="shared" ref="BL90" si="2408">SUM(BH90+BJ90)</f>
        <v>0</v>
      </c>
      <c r="BM90" s="99">
        <f t="shared" ref="BM90" si="2409">SUM(BI90+BK90)</f>
        <v>0</v>
      </c>
      <c r="BN90" s="100">
        <f t="shared" si="2279"/>
        <v>0</v>
      </c>
      <c r="BO90" s="100">
        <f t="shared" si="2280"/>
        <v>0</v>
      </c>
      <c r="BP90" s="99"/>
      <c r="BQ90" s="99"/>
      <c r="BR90" s="99"/>
      <c r="BS90" s="99"/>
      <c r="BT90" s="99"/>
      <c r="BU90" s="99"/>
      <c r="BV90" s="99"/>
      <c r="BW90" s="99"/>
      <c r="BX90" s="99">
        <f t="shared" ref="BX90" si="2410">SUM(BT90+BV90)</f>
        <v>0</v>
      </c>
      <c r="BY90" s="99">
        <f t="shared" ref="BY90" si="2411">SUM(BU90+BW90)</f>
        <v>0</v>
      </c>
      <c r="BZ90" s="100">
        <f t="shared" si="2282"/>
        <v>0</v>
      </c>
      <c r="CA90" s="100">
        <f t="shared" si="2283"/>
        <v>0</v>
      </c>
      <c r="CB90" s="99"/>
      <c r="CC90" s="99"/>
      <c r="CD90" s="99"/>
      <c r="CE90" s="99"/>
      <c r="CF90" s="99"/>
      <c r="CG90" s="99"/>
      <c r="CH90" s="99"/>
      <c r="CI90" s="99"/>
      <c r="CJ90" s="99">
        <f t="shared" ref="CJ90" si="2412">SUM(CF90+CH90)</f>
        <v>0</v>
      </c>
      <c r="CK90" s="99">
        <f t="shared" ref="CK90" si="2413">SUM(CG90+CI90)</f>
        <v>0</v>
      </c>
      <c r="CL90" s="100">
        <f t="shared" si="2285"/>
        <v>0</v>
      </c>
      <c r="CM90" s="100">
        <f t="shared" si="2286"/>
        <v>0</v>
      </c>
      <c r="CN90" s="99"/>
      <c r="CO90" s="99"/>
      <c r="CP90" s="99"/>
      <c r="CQ90" s="99"/>
      <c r="CR90" s="99"/>
      <c r="CS90" s="99"/>
      <c r="CT90" s="99"/>
      <c r="CU90" s="99"/>
      <c r="CV90" s="99">
        <f t="shared" ref="CV90" si="2414">SUM(CR90+CT90)</f>
        <v>0</v>
      </c>
      <c r="CW90" s="99">
        <f t="shared" ref="CW90" si="2415">SUM(CS90+CU90)</f>
        <v>0</v>
      </c>
      <c r="CX90" s="100">
        <f t="shared" si="2288"/>
        <v>0</v>
      </c>
      <c r="CY90" s="100">
        <f t="shared" si="2289"/>
        <v>0</v>
      </c>
      <c r="CZ90" s="99"/>
      <c r="DA90" s="99"/>
      <c r="DB90" s="99"/>
      <c r="DC90" s="99"/>
      <c r="DD90" s="99"/>
      <c r="DE90" s="99"/>
      <c r="DF90" s="99"/>
      <c r="DG90" s="99"/>
      <c r="DH90" s="99">
        <f t="shared" ref="DH90" si="2416">SUM(DD90+DF90)</f>
        <v>0</v>
      </c>
      <c r="DI90" s="99">
        <f t="shared" ref="DI90" si="2417">SUM(DE90+DG90)</f>
        <v>0</v>
      </c>
      <c r="DJ90" s="100">
        <f t="shared" si="2291"/>
        <v>0</v>
      </c>
      <c r="DK90" s="100">
        <f t="shared" si="2292"/>
        <v>0</v>
      </c>
      <c r="DL90" s="99"/>
      <c r="DM90" s="99"/>
      <c r="DN90" s="99"/>
      <c r="DO90" s="99"/>
      <c r="DP90" s="99"/>
      <c r="DQ90" s="99"/>
      <c r="DR90" s="99"/>
      <c r="DS90" s="99"/>
      <c r="DT90" s="99">
        <f t="shared" ref="DT90" si="2418">SUM(DP90+DR90)</f>
        <v>0</v>
      </c>
      <c r="DU90" s="99">
        <f t="shared" ref="DU90" si="2419">SUM(DQ90+DS90)</f>
        <v>0</v>
      </c>
      <c r="DV90" s="100">
        <f t="shared" si="2294"/>
        <v>0</v>
      </c>
      <c r="DW90" s="100">
        <f t="shared" si="2295"/>
        <v>0</v>
      </c>
      <c r="DX90" s="99"/>
      <c r="DY90" s="99"/>
      <c r="DZ90" s="99"/>
      <c r="EA90" s="99"/>
      <c r="EB90" s="99"/>
      <c r="EC90" s="99"/>
      <c r="ED90" s="99"/>
      <c r="EE90" s="99"/>
      <c r="EF90" s="99">
        <f t="shared" ref="EF90" si="2420">SUM(EB90+ED90)</f>
        <v>0</v>
      </c>
      <c r="EG90" s="99">
        <f t="shared" ref="EG90" si="2421">SUM(EC90+EE90)</f>
        <v>0</v>
      </c>
      <c r="EH90" s="100">
        <f t="shared" si="2297"/>
        <v>0</v>
      </c>
      <c r="EI90" s="100">
        <f t="shared" si="2298"/>
        <v>0</v>
      </c>
      <c r="EJ90" s="99"/>
      <c r="EK90" s="99"/>
      <c r="EL90" s="99"/>
      <c r="EM90" s="99"/>
      <c r="EN90" s="99"/>
      <c r="EO90" s="99"/>
      <c r="EP90" s="99"/>
      <c r="EQ90" s="99"/>
      <c r="ER90" s="99">
        <f t="shared" ref="ER90" si="2422">SUM(EN90+EP90)</f>
        <v>0</v>
      </c>
      <c r="ES90" s="99">
        <f t="shared" ref="ES90" si="2423">SUM(EO90+EQ90)</f>
        <v>0</v>
      </c>
      <c r="ET90" s="100">
        <f t="shared" si="2300"/>
        <v>0</v>
      </c>
      <c r="EU90" s="100">
        <f t="shared" si="2301"/>
        <v>0</v>
      </c>
      <c r="EV90" s="99"/>
      <c r="EW90" s="99"/>
      <c r="EX90" s="99"/>
      <c r="EY90" s="99"/>
      <c r="EZ90" s="99"/>
      <c r="FA90" s="99"/>
      <c r="FB90" s="99"/>
      <c r="FC90" s="99"/>
      <c r="FD90" s="99">
        <f t="shared" si="2382"/>
        <v>0</v>
      </c>
      <c r="FE90" s="99">
        <f t="shared" si="2383"/>
        <v>0</v>
      </c>
      <c r="FF90" s="100">
        <f t="shared" si="2303"/>
        <v>0</v>
      </c>
      <c r="FG90" s="100">
        <f t="shared" si="2304"/>
        <v>0</v>
      </c>
      <c r="FH90" s="99"/>
      <c r="FI90" s="99"/>
      <c r="FJ90" s="99"/>
      <c r="FK90" s="99"/>
      <c r="FL90" s="99"/>
      <c r="FM90" s="99"/>
      <c r="FN90" s="99"/>
      <c r="FO90" s="99"/>
      <c r="FP90" s="99">
        <f t="shared" si="2384"/>
        <v>0</v>
      </c>
      <c r="FQ90" s="99">
        <f t="shared" si="2385"/>
        <v>0</v>
      </c>
      <c r="FR90" s="100">
        <f t="shared" si="2306"/>
        <v>0</v>
      </c>
      <c r="FS90" s="100">
        <f t="shared" si="2307"/>
        <v>0</v>
      </c>
      <c r="FT90" s="99"/>
      <c r="FU90" s="99"/>
      <c r="FV90" s="99"/>
      <c r="FW90" s="99"/>
      <c r="FX90" s="99"/>
      <c r="FY90" s="99"/>
      <c r="FZ90" s="99"/>
      <c r="GA90" s="99"/>
      <c r="GB90" s="99">
        <f t="shared" si="2386"/>
        <v>0</v>
      </c>
      <c r="GC90" s="99">
        <f t="shared" si="2387"/>
        <v>0</v>
      </c>
      <c r="GD90" s="100">
        <f t="shared" si="2309"/>
        <v>0</v>
      </c>
      <c r="GE90" s="100">
        <f t="shared" si="2310"/>
        <v>0</v>
      </c>
      <c r="GF90" s="99">
        <f t="shared" si="2388"/>
        <v>0</v>
      </c>
      <c r="GG90" s="99">
        <f t="shared" si="2389"/>
        <v>0</v>
      </c>
      <c r="GH90" s="99">
        <f t="shared" si="2390"/>
        <v>0</v>
      </c>
      <c r="GI90" s="99">
        <f t="shared" si="2391"/>
        <v>0</v>
      </c>
      <c r="GJ90" s="99">
        <f t="shared" ref="GJ90" si="2424">SUM(L90,X90,AJ90,AV90,BH90,BT90,CF90,CR90,DD90,DP90,EB90,EN90,EZ90)</f>
        <v>0</v>
      </c>
      <c r="GK90" s="99">
        <f t="shared" ref="GK90" si="2425">SUM(M90,Y90,AK90,AW90,BI90,BU90,CG90,CS90,DE90,DQ90,EC90,EO90,FA90)</f>
        <v>0</v>
      </c>
      <c r="GL90" s="99">
        <f t="shared" ref="GL90" si="2426">SUM(N90,Z90,AL90,AX90,BJ90,BV90,CH90,CT90,DF90,DR90,ED90,EP90,FB90)</f>
        <v>0</v>
      </c>
      <c r="GM90" s="99">
        <f t="shared" ref="GM90" si="2427">SUM(O90,AA90,AM90,AY90,BK90,BW90,CI90,CU90,DG90,DS90,EE90,EQ90,FC90)</f>
        <v>0</v>
      </c>
      <c r="GN90" s="99">
        <f t="shared" ref="GN90" si="2428">SUM(P90,AB90,AN90,AZ90,BL90,BX90,CJ90,CV90,DH90,DT90,EF90,ER90,FD90)</f>
        <v>0</v>
      </c>
      <c r="GO90" s="99">
        <f t="shared" ref="GO90" si="2429">SUM(Q90,AC90,AO90,BA90,BM90,BY90,CK90,CW90,DI90,DU90,EG90,ES90,FE90)</f>
        <v>0</v>
      </c>
      <c r="GP90" s="99"/>
      <c r="GQ90" s="99"/>
      <c r="GR90" s="143"/>
      <c r="GS90" s="78"/>
      <c r="GT90" s="166"/>
      <c r="GU90" s="166"/>
    </row>
    <row r="91" spans="1:204" x14ac:dyDescent="0.2">
      <c r="A91" s="23">
        <v>1</v>
      </c>
      <c r="B91" s="102"/>
      <c r="C91" s="103"/>
      <c r="D91" s="104"/>
      <c r="E91" s="124" t="s">
        <v>43</v>
      </c>
      <c r="F91" s="126">
        <v>18</v>
      </c>
      <c r="G91" s="127">
        <v>139077.76940000002</v>
      </c>
      <c r="H91" s="107">
        <f>VLOOKUP($E91,'ВМП план'!$B$8:$AN$43,8,0)</f>
        <v>32</v>
      </c>
      <c r="I91" s="107">
        <f>VLOOKUP($E91,'ВМП план'!$B$8:$AN$43,9,0)</f>
        <v>4450488.6208000006</v>
      </c>
      <c r="J91" s="107">
        <f t="shared" si="279"/>
        <v>10.666666666666666</v>
      </c>
      <c r="K91" s="107">
        <f t="shared" si="280"/>
        <v>1483496.2069333335</v>
      </c>
      <c r="L91" s="107">
        <f>SUM(L92:L93)</f>
        <v>16</v>
      </c>
      <c r="M91" s="107">
        <f t="shared" ref="M91:Q91" si="2430">SUM(M92:M93)</f>
        <v>2225244.3199999998</v>
      </c>
      <c r="N91" s="107">
        <f t="shared" si="2430"/>
        <v>0</v>
      </c>
      <c r="O91" s="107">
        <f t="shared" si="2430"/>
        <v>0</v>
      </c>
      <c r="P91" s="107">
        <f t="shared" si="2430"/>
        <v>16</v>
      </c>
      <c r="Q91" s="107">
        <f t="shared" si="2430"/>
        <v>2225244.3199999998</v>
      </c>
      <c r="R91" s="123">
        <f t="shared" si="180"/>
        <v>5.3333333333333339</v>
      </c>
      <c r="S91" s="123">
        <f t="shared" si="181"/>
        <v>741748.11306666629</v>
      </c>
      <c r="T91" s="107">
        <f>VLOOKUP($E91,'ВМП план'!$B$8:$AN$43,10,0)</f>
        <v>0</v>
      </c>
      <c r="U91" s="107">
        <f>VLOOKUP($E91,'ВМП план'!$B$8:$AN$43,11,0)</f>
        <v>0</v>
      </c>
      <c r="V91" s="107">
        <f t="shared" si="282"/>
        <v>0</v>
      </c>
      <c r="W91" s="107">
        <f t="shared" si="283"/>
        <v>0</v>
      </c>
      <c r="X91" s="107">
        <f>SUM(X92:X93)</f>
        <v>0</v>
      </c>
      <c r="Y91" s="107">
        <f t="shared" ref="Y91" si="2431">SUM(Y92:Y93)</f>
        <v>0</v>
      </c>
      <c r="Z91" s="107">
        <f t="shared" ref="Z91" si="2432">SUM(Z92:Z93)</f>
        <v>0</v>
      </c>
      <c r="AA91" s="107">
        <f t="shared" ref="AA91" si="2433">SUM(AA92:AA93)</f>
        <v>0</v>
      </c>
      <c r="AB91" s="107">
        <f t="shared" ref="AB91" si="2434">SUM(AB92:AB93)</f>
        <v>0</v>
      </c>
      <c r="AC91" s="107">
        <f t="shared" ref="AC91" si="2435">SUM(AC92:AC93)</f>
        <v>0</v>
      </c>
      <c r="AD91" s="123">
        <f t="shared" si="2271"/>
        <v>0</v>
      </c>
      <c r="AE91" s="123">
        <f t="shared" si="2272"/>
        <v>0</v>
      </c>
      <c r="AF91" s="107">
        <f>VLOOKUP($E91,'ВМП план'!$B$8:$AL$43,12,0)</f>
        <v>0</v>
      </c>
      <c r="AG91" s="107">
        <f>VLOOKUP($E91,'ВМП план'!$B$8:$AL$43,13,0)</f>
        <v>0</v>
      </c>
      <c r="AH91" s="107">
        <f t="shared" si="289"/>
        <v>0</v>
      </c>
      <c r="AI91" s="107">
        <f t="shared" si="290"/>
        <v>0</v>
      </c>
      <c r="AJ91" s="107">
        <f>SUM(AJ92:AJ93)</f>
        <v>0</v>
      </c>
      <c r="AK91" s="107">
        <f t="shared" ref="AK91" si="2436">SUM(AK92:AK93)</f>
        <v>0</v>
      </c>
      <c r="AL91" s="107">
        <f t="shared" ref="AL91" si="2437">SUM(AL92:AL93)</f>
        <v>0</v>
      </c>
      <c r="AM91" s="107">
        <f t="shared" ref="AM91" si="2438">SUM(AM92:AM93)</f>
        <v>0</v>
      </c>
      <c r="AN91" s="107">
        <f t="shared" ref="AN91" si="2439">SUM(AN92:AN93)</f>
        <v>0</v>
      </c>
      <c r="AO91" s="107">
        <f t="shared" ref="AO91" si="2440">SUM(AO92:AO93)</f>
        <v>0</v>
      </c>
      <c r="AP91" s="123">
        <f t="shared" si="2273"/>
        <v>0</v>
      </c>
      <c r="AQ91" s="123">
        <f t="shared" si="2274"/>
        <v>0</v>
      </c>
      <c r="AR91" s="107"/>
      <c r="AS91" s="107"/>
      <c r="AT91" s="107">
        <f t="shared" si="296"/>
        <v>0</v>
      </c>
      <c r="AU91" s="107">
        <f t="shared" si="297"/>
        <v>0</v>
      </c>
      <c r="AV91" s="107">
        <f>SUM(AV92:AV93)</f>
        <v>0</v>
      </c>
      <c r="AW91" s="107">
        <f t="shared" ref="AW91" si="2441">SUM(AW92:AW93)</f>
        <v>0</v>
      </c>
      <c r="AX91" s="107">
        <f t="shared" ref="AX91" si="2442">SUM(AX92:AX93)</f>
        <v>0</v>
      </c>
      <c r="AY91" s="107">
        <f t="shared" ref="AY91" si="2443">SUM(AY92:AY93)</f>
        <v>0</v>
      </c>
      <c r="AZ91" s="107">
        <f t="shared" ref="AZ91" si="2444">SUM(AZ92:AZ93)</f>
        <v>0</v>
      </c>
      <c r="BA91" s="107">
        <f t="shared" ref="BA91" si="2445">SUM(BA92:BA93)</f>
        <v>0</v>
      </c>
      <c r="BB91" s="123">
        <f t="shared" si="2276"/>
        <v>0</v>
      </c>
      <c r="BC91" s="123">
        <f t="shared" si="2277"/>
        <v>0</v>
      </c>
      <c r="BD91" s="107">
        <v>100</v>
      </c>
      <c r="BE91" s="107">
        <v>13907776.940000001</v>
      </c>
      <c r="BF91" s="107">
        <f t="shared" si="303"/>
        <v>33.333333333333336</v>
      </c>
      <c r="BG91" s="107">
        <f t="shared" si="304"/>
        <v>4635925.6466666674</v>
      </c>
      <c r="BH91" s="107">
        <f>SUM(BH92:BH93)</f>
        <v>11</v>
      </c>
      <c r="BI91" s="107">
        <f t="shared" ref="BI91" si="2446">SUM(BI92:BI93)</f>
        <v>1529855.47</v>
      </c>
      <c r="BJ91" s="107">
        <f t="shared" ref="BJ91" si="2447">SUM(BJ92:BJ93)</f>
        <v>0</v>
      </c>
      <c r="BK91" s="107">
        <f t="shared" ref="BK91" si="2448">SUM(BK92:BK93)</f>
        <v>0</v>
      </c>
      <c r="BL91" s="107">
        <f t="shared" ref="BL91" si="2449">SUM(BL92:BL93)</f>
        <v>11</v>
      </c>
      <c r="BM91" s="107">
        <f t="shared" ref="BM91" si="2450">SUM(BM92:BM93)</f>
        <v>1529855.47</v>
      </c>
      <c r="BN91" s="123">
        <f t="shared" si="2279"/>
        <v>-22.333333333333336</v>
      </c>
      <c r="BO91" s="123">
        <f t="shared" si="2280"/>
        <v>-3106070.1766666677</v>
      </c>
      <c r="BP91" s="107"/>
      <c r="BQ91" s="107"/>
      <c r="BR91" s="107">
        <f t="shared" si="310"/>
        <v>0</v>
      </c>
      <c r="BS91" s="107">
        <f t="shared" si="311"/>
        <v>0</v>
      </c>
      <c r="BT91" s="107">
        <f>SUM(BT92:BT93)</f>
        <v>0</v>
      </c>
      <c r="BU91" s="107">
        <f t="shared" ref="BU91" si="2451">SUM(BU92:BU93)</f>
        <v>0</v>
      </c>
      <c r="BV91" s="107">
        <f t="shared" ref="BV91" si="2452">SUM(BV92:BV93)</f>
        <v>0</v>
      </c>
      <c r="BW91" s="107">
        <f t="shared" ref="BW91" si="2453">SUM(BW92:BW93)</f>
        <v>0</v>
      </c>
      <c r="BX91" s="107">
        <f t="shared" ref="BX91" si="2454">SUM(BX92:BX93)</f>
        <v>0</v>
      </c>
      <c r="BY91" s="107">
        <f t="shared" ref="BY91" si="2455">SUM(BY92:BY93)</f>
        <v>0</v>
      </c>
      <c r="BZ91" s="123">
        <f t="shared" si="2282"/>
        <v>0</v>
      </c>
      <c r="CA91" s="123">
        <f t="shared" si="2283"/>
        <v>0</v>
      </c>
      <c r="CB91" s="107"/>
      <c r="CC91" s="107">
        <v>0</v>
      </c>
      <c r="CD91" s="107">
        <f t="shared" si="317"/>
        <v>0</v>
      </c>
      <c r="CE91" s="107">
        <f t="shared" si="318"/>
        <v>0</v>
      </c>
      <c r="CF91" s="107">
        <f>SUM(CF92:CF93)</f>
        <v>0</v>
      </c>
      <c r="CG91" s="107">
        <f t="shared" ref="CG91" si="2456">SUM(CG92:CG93)</f>
        <v>0</v>
      </c>
      <c r="CH91" s="107">
        <f t="shared" ref="CH91" si="2457">SUM(CH92:CH93)</f>
        <v>0</v>
      </c>
      <c r="CI91" s="107">
        <f t="shared" ref="CI91" si="2458">SUM(CI92:CI93)</f>
        <v>0</v>
      </c>
      <c r="CJ91" s="107">
        <f t="shared" ref="CJ91" si="2459">SUM(CJ92:CJ93)</f>
        <v>0</v>
      </c>
      <c r="CK91" s="107">
        <f t="shared" ref="CK91" si="2460">SUM(CK92:CK93)</f>
        <v>0</v>
      </c>
      <c r="CL91" s="123">
        <f t="shared" si="2285"/>
        <v>0</v>
      </c>
      <c r="CM91" s="123">
        <f t="shared" si="2286"/>
        <v>0</v>
      </c>
      <c r="CN91" s="107"/>
      <c r="CO91" s="107"/>
      <c r="CP91" s="107">
        <f t="shared" si="324"/>
        <v>0</v>
      </c>
      <c r="CQ91" s="107">
        <f t="shared" si="325"/>
        <v>0</v>
      </c>
      <c r="CR91" s="107">
        <f>SUM(CR92:CR93)</f>
        <v>0</v>
      </c>
      <c r="CS91" s="107">
        <f t="shared" ref="CS91" si="2461">SUM(CS92:CS93)</f>
        <v>0</v>
      </c>
      <c r="CT91" s="107">
        <f t="shared" ref="CT91" si="2462">SUM(CT92:CT93)</f>
        <v>0</v>
      </c>
      <c r="CU91" s="107">
        <f t="shared" ref="CU91" si="2463">SUM(CU92:CU93)</f>
        <v>0</v>
      </c>
      <c r="CV91" s="107">
        <f t="shared" ref="CV91" si="2464">SUM(CV92:CV93)</f>
        <v>0</v>
      </c>
      <c r="CW91" s="107">
        <f t="shared" ref="CW91" si="2465">SUM(CW92:CW93)</f>
        <v>0</v>
      </c>
      <c r="CX91" s="123">
        <f t="shared" si="2288"/>
        <v>0</v>
      </c>
      <c r="CY91" s="123">
        <f t="shared" si="2289"/>
        <v>0</v>
      </c>
      <c r="CZ91" s="107"/>
      <c r="DA91" s="107"/>
      <c r="DB91" s="107">
        <f t="shared" si="331"/>
        <v>0</v>
      </c>
      <c r="DC91" s="107">
        <f t="shared" si="332"/>
        <v>0</v>
      </c>
      <c r="DD91" s="107">
        <f>SUM(DD92:DD93)</f>
        <v>0</v>
      </c>
      <c r="DE91" s="107">
        <f t="shared" ref="DE91" si="2466">SUM(DE92:DE93)</f>
        <v>0</v>
      </c>
      <c r="DF91" s="107">
        <f t="shared" ref="DF91" si="2467">SUM(DF92:DF93)</f>
        <v>0</v>
      </c>
      <c r="DG91" s="107">
        <f t="shared" ref="DG91" si="2468">SUM(DG92:DG93)</f>
        <v>0</v>
      </c>
      <c r="DH91" s="107">
        <f t="shared" ref="DH91" si="2469">SUM(DH92:DH93)</f>
        <v>0</v>
      </c>
      <c r="DI91" s="107">
        <f t="shared" ref="DI91" si="2470">SUM(DI92:DI93)</f>
        <v>0</v>
      </c>
      <c r="DJ91" s="123">
        <f t="shared" si="2291"/>
        <v>0</v>
      </c>
      <c r="DK91" s="123">
        <f t="shared" si="2292"/>
        <v>0</v>
      </c>
      <c r="DL91" s="107"/>
      <c r="DM91" s="107"/>
      <c r="DN91" s="107">
        <f t="shared" si="338"/>
        <v>0</v>
      </c>
      <c r="DO91" s="107">
        <f t="shared" si="339"/>
        <v>0</v>
      </c>
      <c r="DP91" s="107">
        <f>SUM(DP92:DP93)</f>
        <v>0</v>
      </c>
      <c r="DQ91" s="107">
        <f t="shared" ref="DQ91" si="2471">SUM(DQ92:DQ93)</f>
        <v>0</v>
      </c>
      <c r="DR91" s="107">
        <f t="shared" ref="DR91" si="2472">SUM(DR92:DR93)</f>
        <v>0</v>
      </c>
      <c r="DS91" s="107">
        <f t="shared" ref="DS91" si="2473">SUM(DS92:DS93)</f>
        <v>0</v>
      </c>
      <c r="DT91" s="107">
        <f t="shared" ref="DT91" si="2474">SUM(DT92:DT93)</f>
        <v>0</v>
      </c>
      <c r="DU91" s="107">
        <f t="shared" ref="DU91" si="2475">SUM(DU92:DU93)</f>
        <v>0</v>
      </c>
      <c r="DV91" s="123">
        <f t="shared" si="2294"/>
        <v>0</v>
      </c>
      <c r="DW91" s="123">
        <f t="shared" si="2295"/>
        <v>0</v>
      </c>
      <c r="DX91" s="107"/>
      <c r="DY91" s="107">
        <v>0</v>
      </c>
      <c r="DZ91" s="107">
        <f t="shared" si="345"/>
        <v>0</v>
      </c>
      <c r="EA91" s="107">
        <f t="shared" si="346"/>
        <v>0</v>
      </c>
      <c r="EB91" s="107">
        <f>SUM(EB92:EB93)</f>
        <v>0</v>
      </c>
      <c r="EC91" s="107">
        <f t="shared" ref="EC91" si="2476">SUM(EC92:EC93)</f>
        <v>0</v>
      </c>
      <c r="ED91" s="107">
        <f t="shared" ref="ED91" si="2477">SUM(ED92:ED93)</f>
        <v>0</v>
      </c>
      <c r="EE91" s="107">
        <f t="shared" ref="EE91" si="2478">SUM(EE92:EE93)</f>
        <v>0</v>
      </c>
      <c r="EF91" s="107">
        <f t="shared" ref="EF91" si="2479">SUM(EF92:EF93)</f>
        <v>0</v>
      </c>
      <c r="EG91" s="107">
        <f t="shared" ref="EG91" si="2480">SUM(EG92:EG93)</f>
        <v>0</v>
      </c>
      <c r="EH91" s="123">
        <f t="shared" si="2297"/>
        <v>0</v>
      </c>
      <c r="EI91" s="123">
        <f t="shared" si="2298"/>
        <v>0</v>
      </c>
      <c r="EJ91" s="107"/>
      <c r="EK91" s="107">
        <v>0</v>
      </c>
      <c r="EL91" s="107">
        <f t="shared" si="352"/>
        <v>0</v>
      </c>
      <c r="EM91" s="107">
        <f t="shared" si="353"/>
        <v>0</v>
      </c>
      <c r="EN91" s="107">
        <f>SUM(EN92:EN93)</f>
        <v>0</v>
      </c>
      <c r="EO91" s="107">
        <f t="shared" ref="EO91" si="2481">SUM(EO92:EO93)</f>
        <v>0</v>
      </c>
      <c r="EP91" s="107">
        <f t="shared" ref="EP91" si="2482">SUM(EP92:EP93)</f>
        <v>0</v>
      </c>
      <c r="EQ91" s="107">
        <f t="shared" ref="EQ91" si="2483">SUM(EQ92:EQ93)</f>
        <v>0</v>
      </c>
      <c r="ER91" s="107">
        <f t="shared" ref="ER91" si="2484">SUM(ER92:ER93)</f>
        <v>0</v>
      </c>
      <c r="ES91" s="107">
        <f t="shared" ref="ES91" si="2485">SUM(ES92:ES93)</f>
        <v>0</v>
      </c>
      <c r="ET91" s="123">
        <f t="shared" si="2300"/>
        <v>0</v>
      </c>
      <c r="EU91" s="123">
        <f t="shared" si="2301"/>
        <v>0</v>
      </c>
      <c r="EV91" s="107"/>
      <c r="EW91" s="107"/>
      <c r="EX91" s="107">
        <f t="shared" si="359"/>
        <v>0</v>
      </c>
      <c r="EY91" s="107">
        <f t="shared" si="360"/>
        <v>0</v>
      </c>
      <c r="EZ91" s="107">
        <f>SUM(EZ92:EZ93)</f>
        <v>0</v>
      </c>
      <c r="FA91" s="107">
        <f t="shared" ref="FA91" si="2486">SUM(FA92:FA93)</f>
        <v>0</v>
      </c>
      <c r="FB91" s="107">
        <f t="shared" ref="FB91" si="2487">SUM(FB92:FB93)</f>
        <v>0</v>
      </c>
      <c r="FC91" s="107">
        <f t="shared" ref="FC91" si="2488">SUM(FC92:FC93)</f>
        <v>0</v>
      </c>
      <c r="FD91" s="107">
        <f t="shared" ref="FD91" si="2489">SUM(FD92:FD93)</f>
        <v>0</v>
      </c>
      <c r="FE91" s="107">
        <f t="shared" ref="FE91" si="2490">SUM(FE92:FE93)</f>
        <v>0</v>
      </c>
      <c r="FF91" s="123">
        <f t="shared" si="2303"/>
        <v>0</v>
      </c>
      <c r="FG91" s="123">
        <f t="shared" si="2304"/>
        <v>0</v>
      </c>
      <c r="FH91" s="107">
        <v>60</v>
      </c>
      <c r="FI91" s="107">
        <v>8344666.1640000008</v>
      </c>
      <c r="FJ91" s="107">
        <f t="shared" si="366"/>
        <v>20</v>
      </c>
      <c r="FK91" s="107">
        <f t="shared" si="367"/>
        <v>2781555.3880000003</v>
      </c>
      <c r="FL91" s="107">
        <f>SUM(FL92:FL93)</f>
        <v>0</v>
      </c>
      <c r="FM91" s="107">
        <f t="shared" ref="FM91" si="2491">SUM(FM92:FM93)</f>
        <v>0</v>
      </c>
      <c r="FN91" s="107">
        <f t="shared" ref="FN91" si="2492">SUM(FN92:FN93)</f>
        <v>0</v>
      </c>
      <c r="FO91" s="107">
        <f t="shared" ref="FO91" si="2493">SUM(FO92:FO93)</f>
        <v>0</v>
      </c>
      <c r="FP91" s="107">
        <f t="shared" ref="FP91" si="2494">SUM(FP92:FP93)</f>
        <v>0</v>
      </c>
      <c r="FQ91" s="107">
        <f t="shared" ref="FQ91" si="2495">SUM(FQ92:FQ93)</f>
        <v>0</v>
      </c>
      <c r="FR91" s="123">
        <f t="shared" si="2306"/>
        <v>-20</v>
      </c>
      <c r="FS91" s="123">
        <f t="shared" si="2307"/>
        <v>-2781555.3880000003</v>
      </c>
      <c r="FT91" s="107"/>
      <c r="FU91" s="107"/>
      <c r="FV91" s="107">
        <f t="shared" si="373"/>
        <v>0</v>
      </c>
      <c r="FW91" s="107">
        <f t="shared" si="374"/>
        <v>0</v>
      </c>
      <c r="FX91" s="107">
        <f>SUM(FX92:FX93)</f>
        <v>0</v>
      </c>
      <c r="FY91" s="107">
        <f t="shared" ref="FY91" si="2496">SUM(FY92:FY93)</f>
        <v>0</v>
      </c>
      <c r="FZ91" s="107">
        <f t="shared" ref="FZ91" si="2497">SUM(FZ92:FZ93)</f>
        <v>0</v>
      </c>
      <c r="GA91" s="107">
        <f t="shared" ref="GA91" si="2498">SUM(GA92:GA93)</f>
        <v>0</v>
      </c>
      <c r="GB91" s="107">
        <f t="shared" ref="GB91" si="2499">SUM(GB92:GB93)</f>
        <v>0</v>
      </c>
      <c r="GC91" s="107">
        <f t="shared" ref="GC91" si="2500">SUM(GC92:GC93)</f>
        <v>0</v>
      </c>
      <c r="GD91" s="123">
        <f t="shared" si="2309"/>
        <v>0</v>
      </c>
      <c r="GE91" s="123">
        <f t="shared" si="2310"/>
        <v>0</v>
      </c>
      <c r="GF91" s="107">
        <f t="shared" si="2329"/>
        <v>192</v>
      </c>
      <c r="GG91" s="107">
        <f t="shared" si="2329"/>
        <v>26702931.724800002</v>
      </c>
      <c r="GH91" s="130">
        <f>SUM(GF91/12*$A$2)</f>
        <v>64</v>
      </c>
      <c r="GI91" s="180">
        <f>SUM(GG91/12*$A$2)</f>
        <v>8900977.2416000012</v>
      </c>
      <c r="GJ91" s="107">
        <f>SUM(GJ92:GJ93)</f>
        <v>27</v>
      </c>
      <c r="GK91" s="107">
        <f t="shared" ref="GK91" si="2501">SUM(GK92:GK93)</f>
        <v>3755099.79</v>
      </c>
      <c r="GL91" s="107">
        <f t="shared" ref="GL91" si="2502">SUM(GL92:GL93)</f>
        <v>0</v>
      </c>
      <c r="GM91" s="107">
        <f t="shared" ref="GM91" si="2503">SUM(GM92:GM93)</f>
        <v>0</v>
      </c>
      <c r="GN91" s="107">
        <f t="shared" ref="GN91" si="2504">SUM(GN92:GN93)</f>
        <v>27</v>
      </c>
      <c r="GO91" s="107">
        <f t="shared" ref="GO91" si="2505">SUM(GO92:GO93)</f>
        <v>3755099.79</v>
      </c>
      <c r="GP91" s="107">
        <f t="shared" si="2331"/>
        <v>-37</v>
      </c>
      <c r="GQ91" s="107">
        <f t="shared" si="2332"/>
        <v>-5145877.4516000012</v>
      </c>
      <c r="GR91" s="143"/>
      <c r="GS91" s="78"/>
      <c r="GT91" s="166">
        <v>139077.76940000002</v>
      </c>
      <c r="GU91" s="166">
        <f t="shared" si="2399"/>
        <v>139077.76999999999</v>
      </c>
      <c r="GV91" s="90">
        <f t="shared" ref="GV91:GV92" si="2506">SUM(GT91-GU91)</f>
        <v>-5.9999997029080987E-4</v>
      </c>
    </row>
    <row r="92" spans="1:204" ht="66" customHeight="1" x14ac:dyDescent="0.2">
      <c r="A92" s="23">
        <v>1</v>
      </c>
      <c r="B92" s="78" t="s">
        <v>179</v>
      </c>
      <c r="C92" s="81" t="s">
        <v>180</v>
      </c>
      <c r="D92" s="82">
        <v>356</v>
      </c>
      <c r="E92" s="83" t="s">
        <v>181</v>
      </c>
      <c r="F92" s="86">
        <v>18</v>
      </c>
      <c r="G92" s="98">
        <v>139077.76940000002</v>
      </c>
      <c r="H92" s="99"/>
      <c r="I92" s="99"/>
      <c r="J92" s="99"/>
      <c r="K92" s="99"/>
      <c r="L92" s="99">
        <f>VLOOKUP($D92,'факт '!$D$7:$AQ$94,3,0)</f>
        <v>16</v>
      </c>
      <c r="M92" s="99">
        <f>VLOOKUP($D92,'факт '!$D$7:$AQ$94,4,0)</f>
        <v>2225244.3199999998</v>
      </c>
      <c r="N92" s="99"/>
      <c r="O92" s="99"/>
      <c r="P92" s="99">
        <f>SUM(L92+N92)</f>
        <v>16</v>
      </c>
      <c r="Q92" s="99">
        <f>SUM(M92+O92)</f>
        <v>2225244.3199999998</v>
      </c>
      <c r="R92" s="100">
        <f t="shared" ref="R92" si="2507">SUM(L92-J92)</f>
        <v>16</v>
      </c>
      <c r="S92" s="100">
        <f t="shared" ref="S92" si="2508">SUM(M92-K92)</f>
        <v>2225244.3199999998</v>
      </c>
      <c r="T92" s="99"/>
      <c r="U92" s="99"/>
      <c r="V92" s="99"/>
      <c r="W92" s="99"/>
      <c r="X92" s="99">
        <f>VLOOKUP($D92,'факт '!$D$7:$AQ$94,7,0)</f>
        <v>0</v>
      </c>
      <c r="Y92" s="99">
        <f>VLOOKUP($D92,'факт '!$D$7:$AQ$94,8,0)</f>
        <v>0</v>
      </c>
      <c r="Z92" s="99">
        <f>VLOOKUP($D92,'факт '!$D$7:$AQ$94,9,0)</f>
        <v>0</v>
      </c>
      <c r="AA92" s="99">
        <f>VLOOKUP($D92,'факт '!$D$7:$AQ$94,10,0)</f>
        <v>0</v>
      </c>
      <c r="AB92" s="99">
        <f>SUM(X92+Z92)</f>
        <v>0</v>
      </c>
      <c r="AC92" s="99">
        <f>SUM(Y92+AA92)</f>
        <v>0</v>
      </c>
      <c r="AD92" s="100">
        <f t="shared" ref="AD92" si="2509">SUM(X92-V92)</f>
        <v>0</v>
      </c>
      <c r="AE92" s="100">
        <f t="shared" ref="AE92" si="2510">SUM(Y92-W92)</f>
        <v>0</v>
      </c>
      <c r="AF92" s="99"/>
      <c r="AG92" s="99"/>
      <c r="AH92" s="99"/>
      <c r="AI92" s="99"/>
      <c r="AJ92" s="99">
        <f>VLOOKUP($D92,'факт '!$D$7:$AQ$94,5,0)</f>
        <v>0</v>
      </c>
      <c r="AK92" s="99">
        <f>VLOOKUP($D92,'факт '!$D$7:$AQ$94,6,0)</f>
        <v>0</v>
      </c>
      <c r="AL92" s="99"/>
      <c r="AM92" s="99"/>
      <c r="AN92" s="99">
        <f>SUM(AJ92+AL92)</f>
        <v>0</v>
      </c>
      <c r="AO92" s="99">
        <f>SUM(AK92+AM92)</f>
        <v>0</v>
      </c>
      <c r="AP92" s="100">
        <f t="shared" ref="AP92" si="2511">SUM(AJ92-AH92)</f>
        <v>0</v>
      </c>
      <c r="AQ92" s="100">
        <f t="shared" ref="AQ92" si="2512">SUM(AK92-AI92)</f>
        <v>0</v>
      </c>
      <c r="AR92" s="99"/>
      <c r="AS92" s="99"/>
      <c r="AT92" s="99"/>
      <c r="AU92" s="99"/>
      <c r="AV92" s="99">
        <f>VLOOKUP($D92,'факт '!$D$7:$AQ$94,11,0)</f>
        <v>0</v>
      </c>
      <c r="AW92" s="99">
        <f>VLOOKUP($D92,'факт '!$D$7:$AQ$94,12,0)</f>
        <v>0</v>
      </c>
      <c r="AX92" s="99"/>
      <c r="AY92" s="99"/>
      <c r="AZ92" s="99">
        <f>SUM(AV92+AX92)</f>
        <v>0</v>
      </c>
      <c r="BA92" s="99">
        <f>SUM(AW92+AY92)</f>
        <v>0</v>
      </c>
      <c r="BB92" s="100">
        <f t="shared" ref="BB92" si="2513">SUM(AV92-AT92)</f>
        <v>0</v>
      </c>
      <c r="BC92" s="100">
        <f t="shared" ref="BC92" si="2514">SUM(AW92-AU92)</f>
        <v>0</v>
      </c>
      <c r="BD92" s="99"/>
      <c r="BE92" s="99"/>
      <c r="BF92" s="99"/>
      <c r="BG92" s="99"/>
      <c r="BH92" s="99">
        <f>VLOOKUP($D92,'факт '!$D$7:$AQ$94,15,0)</f>
        <v>11</v>
      </c>
      <c r="BI92" s="99">
        <f>VLOOKUP($D92,'факт '!$D$7:$AQ$94,16,0)</f>
        <v>1529855.47</v>
      </c>
      <c r="BJ92" s="99">
        <f>VLOOKUP($D92,'факт '!$D$7:$AQ$94,17,0)</f>
        <v>0</v>
      </c>
      <c r="BK92" s="99">
        <f>VLOOKUP($D92,'факт '!$D$7:$AQ$94,18,0)</f>
        <v>0</v>
      </c>
      <c r="BL92" s="99">
        <f>SUM(BH92+BJ92)</f>
        <v>11</v>
      </c>
      <c r="BM92" s="99">
        <f>SUM(BI92+BK92)</f>
        <v>1529855.47</v>
      </c>
      <c r="BN92" s="100">
        <f t="shared" ref="BN92" si="2515">SUM(BH92-BF92)</f>
        <v>11</v>
      </c>
      <c r="BO92" s="100">
        <f t="shared" ref="BO92" si="2516">SUM(BI92-BG92)</f>
        <v>1529855.47</v>
      </c>
      <c r="BP92" s="99"/>
      <c r="BQ92" s="99"/>
      <c r="BR92" s="99"/>
      <c r="BS92" s="99"/>
      <c r="BT92" s="99">
        <f>VLOOKUP($D92,'факт '!$D$7:$AQ$94,19,0)</f>
        <v>0</v>
      </c>
      <c r="BU92" s="99">
        <f>VLOOKUP($D92,'факт '!$D$7:$AQ$94,20,0)</f>
        <v>0</v>
      </c>
      <c r="BV92" s="99">
        <f>VLOOKUP($D92,'факт '!$D$7:$AQ$94,21,0)</f>
        <v>0</v>
      </c>
      <c r="BW92" s="99">
        <f>VLOOKUP($D92,'факт '!$D$7:$AQ$94,22,0)</f>
        <v>0</v>
      </c>
      <c r="BX92" s="99">
        <f>SUM(BT92+BV92)</f>
        <v>0</v>
      </c>
      <c r="BY92" s="99">
        <f>SUM(BU92+BW92)</f>
        <v>0</v>
      </c>
      <c r="BZ92" s="100">
        <f t="shared" ref="BZ92" si="2517">SUM(BT92-BR92)</f>
        <v>0</v>
      </c>
      <c r="CA92" s="100">
        <f t="shared" ref="CA92" si="2518">SUM(BU92-BS92)</f>
        <v>0</v>
      </c>
      <c r="CB92" s="99"/>
      <c r="CC92" s="99"/>
      <c r="CD92" s="99"/>
      <c r="CE92" s="99"/>
      <c r="CF92" s="99">
        <f>VLOOKUP($D92,'факт '!$D$7:$AQ$94,23,0)</f>
        <v>0</v>
      </c>
      <c r="CG92" s="99">
        <f>VLOOKUP($D92,'факт '!$D$7:$AQ$94,24,0)</f>
        <v>0</v>
      </c>
      <c r="CH92" s="99">
        <f>VLOOKUP($D92,'факт '!$D$7:$AQ$94,25,0)</f>
        <v>0</v>
      </c>
      <c r="CI92" s="99">
        <f>VLOOKUP($D92,'факт '!$D$7:$AQ$94,26,0)</f>
        <v>0</v>
      </c>
      <c r="CJ92" s="99">
        <f>SUM(CF92+CH92)</f>
        <v>0</v>
      </c>
      <c r="CK92" s="99">
        <f>SUM(CG92+CI92)</f>
        <v>0</v>
      </c>
      <c r="CL92" s="100">
        <f t="shared" ref="CL92" si="2519">SUM(CF92-CD92)</f>
        <v>0</v>
      </c>
      <c r="CM92" s="100">
        <f t="shared" ref="CM92" si="2520">SUM(CG92-CE92)</f>
        <v>0</v>
      </c>
      <c r="CN92" s="99"/>
      <c r="CO92" s="99"/>
      <c r="CP92" s="99"/>
      <c r="CQ92" s="99"/>
      <c r="CR92" s="99">
        <f>VLOOKUP($D92,'факт '!$D$7:$AQ$94,27,0)</f>
        <v>0</v>
      </c>
      <c r="CS92" s="99">
        <f>VLOOKUP($D92,'факт '!$D$7:$AQ$94,28,0)</f>
        <v>0</v>
      </c>
      <c r="CT92" s="99">
        <f>VLOOKUP($D92,'факт '!$D$7:$AQ$94,29,0)</f>
        <v>0</v>
      </c>
      <c r="CU92" s="99">
        <f>VLOOKUP($D92,'факт '!$D$7:$AQ$94,30,0)</f>
        <v>0</v>
      </c>
      <c r="CV92" s="99">
        <f>SUM(CR92+CT92)</f>
        <v>0</v>
      </c>
      <c r="CW92" s="99">
        <f>SUM(CS92+CU92)</f>
        <v>0</v>
      </c>
      <c r="CX92" s="100">
        <f t="shared" ref="CX92" si="2521">SUM(CR92-CP92)</f>
        <v>0</v>
      </c>
      <c r="CY92" s="100">
        <f t="shared" ref="CY92" si="2522">SUM(CS92-CQ92)</f>
        <v>0</v>
      </c>
      <c r="CZ92" s="99"/>
      <c r="DA92" s="99"/>
      <c r="DB92" s="99"/>
      <c r="DC92" s="99"/>
      <c r="DD92" s="99">
        <f>VLOOKUP($D92,'факт '!$D$7:$AQ$94,31,0)</f>
        <v>0</v>
      </c>
      <c r="DE92" s="99">
        <f>VLOOKUP($D92,'факт '!$D$7:$AQ$94,32,0)</f>
        <v>0</v>
      </c>
      <c r="DF92" s="99"/>
      <c r="DG92" s="99"/>
      <c r="DH92" s="99">
        <f>SUM(DD92+DF92)</f>
        <v>0</v>
      </c>
      <c r="DI92" s="99">
        <f>SUM(DE92+DG92)</f>
        <v>0</v>
      </c>
      <c r="DJ92" s="100">
        <f t="shared" ref="DJ92" si="2523">SUM(DD92-DB92)</f>
        <v>0</v>
      </c>
      <c r="DK92" s="100">
        <f t="shared" ref="DK92" si="2524">SUM(DE92-DC92)</f>
        <v>0</v>
      </c>
      <c r="DL92" s="99"/>
      <c r="DM92" s="99"/>
      <c r="DN92" s="99"/>
      <c r="DO92" s="99"/>
      <c r="DP92" s="99">
        <f>VLOOKUP($D92,'факт '!$D$7:$AQ$94,13,0)</f>
        <v>0</v>
      </c>
      <c r="DQ92" s="99">
        <f>VLOOKUP($D92,'факт '!$D$7:$AQ$94,14,0)</f>
        <v>0</v>
      </c>
      <c r="DR92" s="99"/>
      <c r="DS92" s="99"/>
      <c r="DT92" s="99">
        <f>SUM(DP92+DR92)</f>
        <v>0</v>
      </c>
      <c r="DU92" s="99">
        <f>SUM(DQ92+DS92)</f>
        <v>0</v>
      </c>
      <c r="DV92" s="100">
        <f t="shared" ref="DV92" si="2525">SUM(DP92-DN92)</f>
        <v>0</v>
      </c>
      <c r="DW92" s="100">
        <f t="shared" ref="DW92" si="2526">SUM(DQ92-DO92)</f>
        <v>0</v>
      </c>
      <c r="DX92" s="99"/>
      <c r="DY92" s="99"/>
      <c r="DZ92" s="99"/>
      <c r="EA92" s="99"/>
      <c r="EB92" s="99">
        <f>VLOOKUP($D92,'факт '!$D$7:$AQ$94,33,0)</f>
        <v>0</v>
      </c>
      <c r="EC92" s="99">
        <f>VLOOKUP($D92,'факт '!$D$7:$AQ$94,34,0)</f>
        <v>0</v>
      </c>
      <c r="ED92" s="99">
        <f>VLOOKUP($D92,'факт '!$D$7:$AQ$94,35,0)</f>
        <v>0</v>
      </c>
      <c r="EE92" s="99">
        <f>VLOOKUP($D92,'факт '!$D$7:$AQ$94,36,0)</f>
        <v>0</v>
      </c>
      <c r="EF92" s="99">
        <f>SUM(EB92+ED92)</f>
        <v>0</v>
      </c>
      <c r="EG92" s="99">
        <f>SUM(EC92+EE92)</f>
        <v>0</v>
      </c>
      <c r="EH92" s="100">
        <f t="shared" ref="EH92" si="2527">SUM(EB92-DZ92)</f>
        <v>0</v>
      </c>
      <c r="EI92" s="100">
        <f t="shared" ref="EI92" si="2528">SUM(EC92-EA92)</f>
        <v>0</v>
      </c>
      <c r="EJ92" s="99"/>
      <c r="EK92" s="99"/>
      <c r="EL92" s="99"/>
      <c r="EM92" s="99"/>
      <c r="EN92" s="99">
        <f>VLOOKUP($D92,'факт '!$D$7:$AQ$94,37,0)</f>
        <v>0</v>
      </c>
      <c r="EO92" s="99">
        <f>VLOOKUP($D92,'факт '!$D$7:$AQ$94,38,0)</f>
        <v>0</v>
      </c>
      <c r="EP92" s="99">
        <f>VLOOKUP($D92,'факт '!$D$7:$AQ$94,39,0)</f>
        <v>0</v>
      </c>
      <c r="EQ92" s="99">
        <f>VLOOKUP($D92,'факт '!$D$7:$AQ$94,40,0)</f>
        <v>0</v>
      </c>
      <c r="ER92" s="99">
        <f>SUM(EN92+EP92)</f>
        <v>0</v>
      </c>
      <c r="ES92" s="99">
        <f>SUM(EO92+EQ92)</f>
        <v>0</v>
      </c>
      <c r="ET92" s="100">
        <f t="shared" ref="ET92" si="2529">SUM(EN92-EL92)</f>
        <v>0</v>
      </c>
      <c r="EU92" s="100">
        <f t="shared" ref="EU92" si="2530">SUM(EO92-EM92)</f>
        <v>0</v>
      </c>
      <c r="EV92" s="99"/>
      <c r="EW92" s="99"/>
      <c r="EX92" s="99"/>
      <c r="EY92" s="99"/>
      <c r="EZ92" s="99"/>
      <c r="FA92" s="99"/>
      <c r="FB92" s="99"/>
      <c r="FC92" s="99"/>
      <c r="FD92" s="99">
        <f t="shared" ref="FD92:FD93" si="2531">SUM(EZ92+FB92)</f>
        <v>0</v>
      </c>
      <c r="FE92" s="99">
        <f t="shared" ref="FE92:FE93" si="2532">SUM(FA92+FC92)</f>
        <v>0</v>
      </c>
      <c r="FF92" s="100">
        <f t="shared" si="2303"/>
        <v>0</v>
      </c>
      <c r="FG92" s="100">
        <f t="shared" si="2304"/>
        <v>0</v>
      </c>
      <c r="FH92" s="99"/>
      <c r="FI92" s="99"/>
      <c r="FJ92" s="99"/>
      <c r="FK92" s="99"/>
      <c r="FL92" s="99"/>
      <c r="FM92" s="99"/>
      <c r="FN92" s="99"/>
      <c r="FO92" s="99"/>
      <c r="FP92" s="99">
        <f t="shared" ref="FP92:FP93" si="2533">SUM(FL92+FN92)</f>
        <v>0</v>
      </c>
      <c r="FQ92" s="99">
        <f t="shared" ref="FQ92:FQ93" si="2534">SUM(FM92+FO92)</f>
        <v>0</v>
      </c>
      <c r="FR92" s="100">
        <f t="shared" si="2306"/>
        <v>0</v>
      </c>
      <c r="FS92" s="100">
        <f t="shared" si="2307"/>
        <v>0</v>
      </c>
      <c r="FT92" s="99"/>
      <c r="FU92" s="99"/>
      <c r="FV92" s="99"/>
      <c r="FW92" s="99"/>
      <c r="FX92" s="99"/>
      <c r="FY92" s="99"/>
      <c r="FZ92" s="99"/>
      <c r="GA92" s="99"/>
      <c r="GB92" s="99">
        <f t="shared" ref="GB92:GB93" si="2535">SUM(FX92+FZ92)</f>
        <v>0</v>
      </c>
      <c r="GC92" s="99">
        <f t="shared" ref="GC92:GC93" si="2536">SUM(FY92+GA92)</f>
        <v>0</v>
      </c>
      <c r="GD92" s="100">
        <f t="shared" si="2309"/>
        <v>0</v>
      </c>
      <c r="GE92" s="100">
        <f t="shared" si="2310"/>
        <v>0</v>
      </c>
      <c r="GF92" s="99">
        <f t="shared" ref="GF92:GF93" si="2537">SUM(H92,T92,AF92,AR92,BD92,BP92,CB92,CN92,CZ92,DL92,DX92,EJ92,EV92)</f>
        <v>0</v>
      </c>
      <c r="GG92" s="99">
        <f t="shared" ref="GG92:GG93" si="2538">SUM(I92,U92,AG92,AS92,BE92,BQ92,CC92,CO92,DA92,DM92,DY92,EK92,EW92)</f>
        <v>0</v>
      </c>
      <c r="GH92" s="99">
        <f t="shared" ref="GH92:GH93" si="2539">SUM(J92,V92,AH92,AT92,BF92,BR92,CD92,CP92,DB92,DN92,DZ92,EL92,EX92)</f>
        <v>0</v>
      </c>
      <c r="GI92" s="99">
        <f t="shared" ref="GI92:GI93" si="2540">SUM(K92,W92,AI92,AU92,BG92,BS92,CE92,CQ92,DC92,DO92,EA92,EM92,EY92)</f>
        <v>0</v>
      </c>
      <c r="GJ92" s="99">
        <f t="shared" ref="GJ92" si="2541">SUM(L92,X92,AJ92,AV92,BH92,BT92,CF92,CR92,DD92,DP92,EB92,EN92,EZ92)</f>
        <v>27</v>
      </c>
      <c r="GK92" s="99">
        <f t="shared" ref="GK92" si="2542">SUM(M92,Y92,AK92,AW92,BI92,BU92,CG92,CS92,DE92,DQ92,EC92,EO92,FA92)</f>
        <v>3755099.79</v>
      </c>
      <c r="GL92" s="99">
        <f t="shared" ref="GL92" si="2543">SUM(N92,Z92,AL92,AX92,BJ92,BV92,CH92,CT92,DF92,DR92,ED92,EP92,FB92)</f>
        <v>0</v>
      </c>
      <c r="GM92" s="99">
        <f t="shared" ref="GM92" si="2544">SUM(O92,AA92,AM92,AY92,BK92,BW92,CI92,CU92,DG92,DS92,EE92,EQ92,FC92)</f>
        <v>0</v>
      </c>
      <c r="GN92" s="99">
        <f t="shared" ref="GN92" si="2545">SUM(P92,AB92,AN92,AZ92,BL92,BX92,CJ92,CV92,DH92,DT92,EF92,ER92,FD92)</f>
        <v>27</v>
      </c>
      <c r="GO92" s="99">
        <f t="shared" ref="GO92" si="2546">SUM(Q92,AC92,AO92,BA92,BM92,BY92,CK92,CW92,DI92,DU92,EG92,ES92,FE92)</f>
        <v>3755099.79</v>
      </c>
      <c r="GP92" s="99"/>
      <c r="GQ92" s="99"/>
      <c r="GR92" s="143"/>
      <c r="GS92" s="78"/>
      <c r="GT92" s="166">
        <v>139077.76940000002</v>
      </c>
      <c r="GU92" s="166">
        <f t="shared" si="2399"/>
        <v>139077.76999999999</v>
      </c>
      <c r="GV92" s="90">
        <f t="shared" si="2506"/>
        <v>-5.9999997029080987E-4</v>
      </c>
    </row>
    <row r="93" spans="1:204" x14ac:dyDescent="0.2">
      <c r="A93" s="23">
        <v>1</v>
      </c>
      <c r="B93" s="78"/>
      <c r="C93" s="81"/>
      <c r="D93" s="82"/>
      <c r="E93" s="83"/>
      <c r="F93" s="86"/>
      <c r="G93" s="98"/>
      <c r="H93" s="99"/>
      <c r="I93" s="99"/>
      <c r="J93" s="99"/>
      <c r="K93" s="99"/>
      <c r="L93" s="99"/>
      <c r="M93" s="99"/>
      <c r="N93" s="99"/>
      <c r="O93" s="99"/>
      <c r="P93" s="99">
        <f t="shared" si="2400"/>
        <v>0</v>
      </c>
      <c r="Q93" s="99">
        <f t="shared" si="2401"/>
        <v>0</v>
      </c>
      <c r="R93" s="100">
        <f t="shared" ref="R93:R161" si="2547">SUM(L93-J93)</f>
        <v>0</v>
      </c>
      <c r="S93" s="100">
        <f t="shared" ref="S93:S161" si="2548">SUM(M93-K93)</f>
        <v>0</v>
      </c>
      <c r="T93" s="99"/>
      <c r="U93" s="99"/>
      <c r="V93" s="99"/>
      <c r="W93" s="99"/>
      <c r="X93" s="99"/>
      <c r="Y93" s="99"/>
      <c r="Z93" s="99"/>
      <c r="AA93" s="99"/>
      <c r="AB93" s="99">
        <f t="shared" ref="AB93" si="2549">SUM(X93+Z93)</f>
        <v>0</v>
      </c>
      <c r="AC93" s="99">
        <f t="shared" ref="AC93" si="2550">SUM(Y93+AA93)</f>
        <v>0</v>
      </c>
      <c r="AD93" s="100">
        <f t="shared" si="2271"/>
        <v>0</v>
      </c>
      <c r="AE93" s="100">
        <f t="shared" si="2272"/>
        <v>0</v>
      </c>
      <c r="AF93" s="99"/>
      <c r="AG93" s="99"/>
      <c r="AH93" s="99"/>
      <c r="AI93" s="99"/>
      <c r="AJ93" s="99"/>
      <c r="AK93" s="99"/>
      <c r="AL93" s="99"/>
      <c r="AM93" s="99"/>
      <c r="AN93" s="99">
        <f t="shared" ref="AN93" si="2551">SUM(AJ93+AL93)</f>
        <v>0</v>
      </c>
      <c r="AO93" s="99">
        <f t="shared" ref="AO93" si="2552">SUM(AK93+AM93)</f>
        <v>0</v>
      </c>
      <c r="AP93" s="100">
        <f t="shared" si="2273"/>
        <v>0</v>
      </c>
      <c r="AQ93" s="100">
        <f t="shared" si="2274"/>
        <v>0</v>
      </c>
      <c r="AR93" s="99"/>
      <c r="AS93" s="99"/>
      <c r="AT93" s="99"/>
      <c r="AU93" s="99"/>
      <c r="AV93" s="99"/>
      <c r="AW93" s="99"/>
      <c r="AX93" s="99"/>
      <c r="AY93" s="99"/>
      <c r="AZ93" s="99">
        <f t="shared" ref="AZ93" si="2553">SUM(AV93+AX93)</f>
        <v>0</v>
      </c>
      <c r="BA93" s="99">
        <f t="shared" ref="BA93" si="2554">SUM(AW93+AY93)</f>
        <v>0</v>
      </c>
      <c r="BB93" s="100">
        <f t="shared" si="2276"/>
        <v>0</v>
      </c>
      <c r="BC93" s="100">
        <f t="shared" si="2277"/>
        <v>0</v>
      </c>
      <c r="BD93" s="99"/>
      <c r="BE93" s="99"/>
      <c r="BF93" s="99"/>
      <c r="BG93" s="99"/>
      <c r="BH93" s="99"/>
      <c r="BI93" s="99"/>
      <c r="BJ93" s="99"/>
      <c r="BK93" s="99"/>
      <c r="BL93" s="99">
        <f t="shared" ref="BL93" si="2555">SUM(BH93+BJ93)</f>
        <v>0</v>
      </c>
      <c r="BM93" s="99">
        <f t="shared" ref="BM93" si="2556">SUM(BI93+BK93)</f>
        <v>0</v>
      </c>
      <c r="BN93" s="100">
        <f t="shared" si="2279"/>
        <v>0</v>
      </c>
      <c r="BO93" s="100">
        <f t="shared" si="2280"/>
        <v>0</v>
      </c>
      <c r="BP93" s="99"/>
      <c r="BQ93" s="99"/>
      <c r="BR93" s="99"/>
      <c r="BS93" s="99"/>
      <c r="BT93" s="99"/>
      <c r="BU93" s="99"/>
      <c r="BV93" s="99"/>
      <c r="BW93" s="99"/>
      <c r="BX93" s="99">
        <f t="shared" ref="BX93" si="2557">SUM(BT93+BV93)</f>
        <v>0</v>
      </c>
      <c r="BY93" s="99">
        <f t="shared" ref="BY93" si="2558">SUM(BU93+BW93)</f>
        <v>0</v>
      </c>
      <c r="BZ93" s="100">
        <f t="shared" si="2282"/>
        <v>0</v>
      </c>
      <c r="CA93" s="100">
        <f t="shared" si="2283"/>
        <v>0</v>
      </c>
      <c r="CB93" s="99"/>
      <c r="CC93" s="99"/>
      <c r="CD93" s="99"/>
      <c r="CE93" s="99"/>
      <c r="CF93" s="99"/>
      <c r="CG93" s="99"/>
      <c r="CH93" s="99"/>
      <c r="CI93" s="99"/>
      <c r="CJ93" s="99">
        <f t="shared" ref="CJ93" si="2559">SUM(CF93+CH93)</f>
        <v>0</v>
      </c>
      <c r="CK93" s="99">
        <f t="shared" ref="CK93" si="2560">SUM(CG93+CI93)</f>
        <v>0</v>
      </c>
      <c r="CL93" s="100">
        <f t="shared" si="2285"/>
        <v>0</v>
      </c>
      <c r="CM93" s="100">
        <f t="shared" si="2286"/>
        <v>0</v>
      </c>
      <c r="CN93" s="99"/>
      <c r="CO93" s="99"/>
      <c r="CP93" s="99"/>
      <c r="CQ93" s="99"/>
      <c r="CR93" s="99"/>
      <c r="CS93" s="99"/>
      <c r="CT93" s="99"/>
      <c r="CU93" s="99"/>
      <c r="CV93" s="99">
        <f t="shared" ref="CV93" si="2561">SUM(CR93+CT93)</f>
        <v>0</v>
      </c>
      <c r="CW93" s="99">
        <f t="shared" ref="CW93" si="2562">SUM(CS93+CU93)</f>
        <v>0</v>
      </c>
      <c r="CX93" s="100">
        <f t="shared" si="2288"/>
        <v>0</v>
      </c>
      <c r="CY93" s="100">
        <f t="shared" si="2289"/>
        <v>0</v>
      </c>
      <c r="CZ93" s="99"/>
      <c r="DA93" s="99"/>
      <c r="DB93" s="99"/>
      <c r="DC93" s="99"/>
      <c r="DD93" s="99"/>
      <c r="DE93" s="99"/>
      <c r="DF93" s="99"/>
      <c r="DG93" s="99"/>
      <c r="DH93" s="99">
        <f t="shared" ref="DH93" si="2563">SUM(DD93+DF93)</f>
        <v>0</v>
      </c>
      <c r="DI93" s="99">
        <f t="shared" ref="DI93" si="2564">SUM(DE93+DG93)</f>
        <v>0</v>
      </c>
      <c r="DJ93" s="100">
        <f t="shared" si="2291"/>
        <v>0</v>
      </c>
      <c r="DK93" s="100">
        <f t="shared" si="2292"/>
        <v>0</v>
      </c>
      <c r="DL93" s="99"/>
      <c r="DM93" s="99"/>
      <c r="DN93" s="99"/>
      <c r="DO93" s="99"/>
      <c r="DP93" s="99"/>
      <c r="DQ93" s="99"/>
      <c r="DR93" s="99"/>
      <c r="DS93" s="99"/>
      <c r="DT93" s="99">
        <f t="shared" ref="DT93" si="2565">SUM(DP93+DR93)</f>
        <v>0</v>
      </c>
      <c r="DU93" s="99">
        <f t="shared" ref="DU93" si="2566">SUM(DQ93+DS93)</f>
        <v>0</v>
      </c>
      <c r="DV93" s="100">
        <f t="shared" si="2294"/>
        <v>0</v>
      </c>
      <c r="DW93" s="100">
        <f t="shared" si="2295"/>
        <v>0</v>
      </c>
      <c r="DX93" s="99"/>
      <c r="DY93" s="99"/>
      <c r="DZ93" s="99"/>
      <c r="EA93" s="99"/>
      <c r="EB93" s="99"/>
      <c r="EC93" s="99"/>
      <c r="ED93" s="99"/>
      <c r="EE93" s="99"/>
      <c r="EF93" s="99">
        <f t="shared" ref="EF93" si="2567">SUM(EB93+ED93)</f>
        <v>0</v>
      </c>
      <c r="EG93" s="99">
        <f t="shared" ref="EG93" si="2568">SUM(EC93+EE93)</f>
        <v>0</v>
      </c>
      <c r="EH93" s="100">
        <f t="shared" si="2297"/>
        <v>0</v>
      </c>
      <c r="EI93" s="100">
        <f t="shared" si="2298"/>
        <v>0</v>
      </c>
      <c r="EJ93" s="99"/>
      <c r="EK93" s="99"/>
      <c r="EL93" s="99"/>
      <c r="EM93" s="99"/>
      <c r="EN93" s="99"/>
      <c r="EO93" s="99"/>
      <c r="EP93" s="99"/>
      <c r="EQ93" s="99"/>
      <c r="ER93" s="99">
        <f t="shared" ref="ER93" si="2569">SUM(EN93+EP93)</f>
        <v>0</v>
      </c>
      <c r="ES93" s="99">
        <f t="shared" ref="ES93" si="2570">SUM(EO93+EQ93)</f>
        <v>0</v>
      </c>
      <c r="ET93" s="100">
        <f t="shared" si="2300"/>
        <v>0</v>
      </c>
      <c r="EU93" s="100">
        <f t="shared" si="2301"/>
        <v>0</v>
      </c>
      <c r="EV93" s="99"/>
      <c r="EW93" s="99"/>
      <c r="EX93" s="99"/>
      <c r="EY93" s="99"/>
      <c r="EZ93" s="99"/>
      <c r="FA93" s="99"/>
      <c r="FB93" s="99"/>
      <c r="FC93" s="99"/>
      <c r="FD93" s="99">
        <f t="shared" si="2531"/>
        <v>0</v>
      </c>
      <c r="FE93" s="99">
        <f t="shared" si="2532"/>
        <v>0</v>
      </c>
      <c r="FF93" s="100">
        <f t="shared" si="2303"/>
        <v>0</v>
      </c>
      <c r="FG93" s="100">
        <f t="shared" si="2304"/>
        <v>0</v>
      </c>
      <c r="FH93" s="99"/>
      <c r="FI93" s="99"/>
      <c r="FJ93" s="99"/>
      <c r="FK93" s="99"/>
      <c r="FL93" s="99"/>
      <c r="FM93" s="99"/>
      <c r="FN93" s="99"/>
      <c r="FO93" s="99"/>
      <c r="FP93" s="99">
        <f t="shared" si="2533"/>
        <v>0</v>
      </c>
      <c r="FQ93" s="99">
        <f t="shared" si="2534"/>
        <v>0</v>
      </c>
      <c r="FR93" s="100">
        <f t="shared" si="2306"/>
        <v>0</v>
      </c>
      <c r="FS93" s="100">
        <f t="shared" si="2307"/>
        <v>0</v>
      </c>
      <c r="FT93" s="99"/>
      <c r="FU93" s="99"/>
      <c r="FV93" s="99"/>
      <c r="FW93" s="99"/>
      <c r="FX93" s="99"/>
      <c r="FY93" s="99"/>
      <c r="FZ93" s="99"/>
      <c r="GA93" s="99"/>
      <c r="GB93" s="99">
        <f t="shared" si="2535"/>
        <v>0</v>
      </c>
      <c r="GC93" s="99">
        <f t="shared" si="2536"/>
        <v>0</v>
      </c>
      <c r="GD93" s="100">
        <f t="shared" si="2309"/>
        <v>0</v>
      </c>
      <c r="GE93" s="100">
        <f t="shared" si="2310"/>
        <v>0</v>
      </c>
      <c r="GF93" s="99">
        <f t="shared" si="2537"/>
        <v>0</v>
      </c>
      <c r="GG93" s="99">
        <f t="shared" si="2538"/>
        <v>0</v>
      </c>
      <c r="GH93" s="99">
        <f t="shared" si="2539"/>
        <v>0</v>
      </c>
      <c r="GI93" s="99">
        <f t="shared" si="2540"/>
        <v>0</v>
      </c>
      <c r="GJ93" s="99">
        <f t="shared" ref="GJ93" si="2571">SUM(L93,X93,AJ93,AV93,BH93,BT93,CF93,CR93,DD93,DP93,EB93,EN93,EZ93)</f>
        <v>0</v>
      </c>
      <c r="GK93" s="99">
        <f t="shared" ref="GK93" si="2572">SUM(M93,Y93,AK93,AW93,BI93,BU93,CG93,CS93,DE93,DQ93,EC93,EO93,FA93)</f>
        <v>0</v>
      </c>
      <c r="GL93" s="99">
        <f t="shared" ref="GL93" si="2573">SUM(N93,Z93,AL93,AX93,BJ93,BV93,CH93,CT93,DF93,DR93,ED93,EP93,FB93)</f>
        <v>0</v>
      </c>
      <c r="GM93" s="99">
        <f t="shared" ref="GM93" si="2574">SUM(O93,AA93,AM93,AY93,BK93,BW93,CI93,CU93,DG93,DS93,EE93,EQ93,FC93)</f>
        <v>0</v>
      </c>
      <c r="GN93" s="99">
        <f t="shared" ref="GN93" si="2575">SUM(P93,AB93,AN93,AZ93,BL93,BX93,CJ93,CV93,DH93,DT93,EF93,ER93,FD93)</f>
        <v>0</v>
      </c>
      <c r="GO93" s="99">
        <f t="shared" ref="GO93" si="2576">SUM(Q93,AC93,AO93,BA93,BM93,BY93,CK93,CW93,DI93,DU93,EG93,ES93,FE93)</f>
        <v>0</v>
      </c>
      <c r="GP93" s="99"/>
      <c r="GQ93" s="99"/>
      <c r="GR93" s="143"/>
      <c r="GS93" s="78"/>
      <c r="GT93" s="166"/>
      <c r="GU93" s="166"/>
    </row>
    <row r="94" spans="1:204" x14ac:dyDescent="0.2">
      <c r="A94" s="23">
        <v>1</v>
      </c>
      <c r="B94" s="102"/>
      <c r="C94" s="103"/>
      <c r="D94" s="104"/>
      <c r="E94" s="105" t="s">
        <v>44</v>
      </c>
      <c r="F94" s="109"/>
      <c r="G94" s="106"/>
      <c r="H94" s="107">
        <f>SUM(H95:H99)</f>
        <v>0</v>
      </c>
      <c r="I94" s="107">
        <f t="shared" ref="I94:BS94" si="2577">SUM(I95:I99)</f>
        <v>0</v>
      </c>
      <c r="J94" s="107">
        <f t="shared" si="2577"/>
        <v>0</v>
      </c>
      <c r="K94" s="107">
        <f t="shared" si="2577"/>
        <v>0</v>
      </c>
      <c r="L94" s="107">
        <f>SUM(L99,L95)</f>
        <v>0</v>
      </c>
      <c r="M94" s="107">
        <f t="shared" ref="M94:Q94" si="2578">SUM(M99,M95)</f>
        <v>0</v>
      </c>
      <c r="N94" s="107">
        <f t="shared" si="2578"/>
        <v>0</v>
      </c>
      <c r="O94" s="107">
        <f t="shared" si="2578"/>
        <v>0</v>
      </c>
      <c r="P94" s="107">
        <f t="shared" si="2578"/>
        <v>0</v>
      </c>
      <c r="Q94" s="107">
        <f t="shared" si="2578"/>
        <v>0</v>
      </c>
      <c r="R94" s="100">
        <f t="shared" si="2547"/>
        <v>0</v>
      </c>
      <c r="S94" s="100">
        <f t="shared" si="2548"/>
        <v>0</v>
      </c>
      <c r="T94" s="107">
        <f t="shared" si="2577"/>
        <v>0</v>
      </c>
      <c r="U94" s="107">
        <f t="shared" si="2577"/>
        <v>0</v>
      </c>
      <c r="V94" s="107">
        <f t="shared" si="2577"/>
        <v>0</v>
      </c>
      <c r="W94" s="107">
        <f t="shared" si="2577"/>
        <v>0</v>
      </c>
      <c r="X94" s="107">
        <f>SUM(X99,X95)</f>
        <v>0</v>
      </c>
      <c r="Y94" s="107">
        <f t="shared" ref="Y94" si="2579">SUM(Y99,Y95)</f>
        <v>0</v>
      </c>
      <c r="Z94" s="107">
        <f t="shared" ref="Z94" si="2580">SUM(Z99,Z95)</f>
        <v>0</v>
      </c>
      <c r="AA94" s="107">
        <f t="shared" ref="AA94" si="2581">SUM(AA99,AA95)</f>
        <v>0</v>
      </c>
      <c r="AB94" s="107">
        <f t="shared" ref="AB94" si="2582">SUM(AB99,AB95)</f>
        <v>0</v>
      </c>
      <c r="AC94" s="107">
        <f t="shared" ref="AC94" si="2583">SUM(AC99,AC95)</f>
        <v>0</v>
      </c>
      <c r="AD94" s="100">
        <f t="shared" si="2271"/>
        <v>0</v>
      </c>
      <c r="AE94" s="100">
        <f t="shared" si="2272"/>
        <v>0</v>
      </c>
      <c r="AF94" s="107">
        <f t="shared" si="2577"/>
        <v>0</v>
      </c>
      <c r="AG94" s="107">
        <f t="shared" si="2577"/>
        <v>0</v>
      </c>
      <c r="AH94" s="107">
        <f t="shared" si="2577"/>
        <v>0</v>
      </c>
      <c r="AI94" s="107">
        <f t="shared" si="2577"/>
        <v>0</v>
      </c>
      <c r="AJ94" s="107">
        <f>SUM(AJ99,AJ95)</f>
        <v>0</v>
      </c>
      <c r="AK94" s="107">
        <f t="shared" ref="AK94" si="2584">SUM(AK99,AK95)</f>
        <v>0</v>
      </c>
      <c r="AL94" s="107">
        <f t="shared" ref="AL94" si="2585">SUM(AL99,AL95)</f>
        <v>0</v>
      </c>
      <c r="AM94" s="107">
        <f t="shared" ref="AM94" si="2586">SUM(AM99,AM95)</f>
        <v>0</v>
      </c>
      <c r="AN94" s="107">
        <f t="shared" ref="AN94" si="2587">SUM(AN99,AN95)</f>
        <v>0</v>
      </c>
      <c r="AO94" s="107">
        <f t="shared" ref="AO94" si="2588">SUM(AO99,AO95)</f>
        <v>0</v>
      </c>
      <c r="AP94" s="100">
        <f t="shared" si="2273"/>
        <v>0</v>
      </c>
      <c r="AQ94" s="100">
        <f t="shared" si="2274"/>
        <v>0</v>
      </c>
      <c r="AR94" s="107">
        <f t="shared" si="2577"/>
        <v>0</v>
      </c>
      <c r="AS94" s="107">
        <f t="shared" si="2577"/>
        <v>0</v>
      </c>
      <c r="AT94" s="107">
        <f t="shared" si="2577"/>
        <v>0</v>
      </c>
      <c r="AU94" s="107">
        <f t="shared" si="2577"/>
        <v>0</v>
      </c>
      <c r="AV94" s="107">
        <f>SUM(AV99,AV95)</f>
        <v>0</v>
      </c>
      <c r="AW94" s="107">
        <f t="shared" ref="AW94" si="2589">SUM(AW99,AW95)</f>
        <v>0</v>
      </c>
      <c r="AX94" s="107">
        <f t="shared" ref="AX94" si="2590">SUM(AX99,AX95)</f>
        <v>0</v>
      </c>
      <c r="AY94" s="107">
        <f t="shared" ref="AY94" si="2591">SUM(AY99,AY95)</f>
        <v>0</v>
      </c>
      <c r="AZ94" s="107">
        <f t="shared" ref="AZ94" si="2592">SUM(AZ99,AZ95)</f>
        <v>0</v>
      </c>
      <c r="BA94" s="107">
        <f t="shared" ref="BA94" si="2593">SUM(BA99,BA95)</f>
        <v>0</v>
      </c>
      <c r="BB94" s="100">
        <f t="shared" si="2276"/>
        <v>0</v>
      </c>
      <c r="BC94" s="100">
        <f t="shared" si="2277"/>
        <v>0</v>
      </c>
      <c r="BD94" s="107">
        <f t="shared" si="2577"/>
        <v>50</v>
      </c>
      <c r="BE94" s="107">
        <f t="shared" si="2577"/>
        <v>4024548.9920000006</v>
      </c>
      <c r="BF94" s="107">
        <f t="shared" si="2577"/>
        <v>16.666666666666668</v>
      </c>
      <c r="BG94" s="107">
        <f t="shared" si="2577"/>
        <v>1341516.3306666669</v>
      </c>
      <c r="BH94" s="107">
        <f>SUM(BH99,BH95)</f>
        <v>20</v>
      </c>
      <c r="BI94" s="107">
        <f t="shared" ref="BI94" si="2594">SUM(BI99,BI95)</f>
        <v>1514746.2399999998</v>
      </c>
      <c r="BJ94" s="107">
        <f t="shared" ref="BJ94" si="2595">SUM(BJ99,BJ95)</f>
        <v>2</v>
      </c>
      <c r="BK94" s="107">
        <f t="shared" ref="BK94" si="2596">SUM(BK99,BK95)</f>
        <v>141967.28</v>
      </c>
      <c r="BL94" s="107">
        <f t="shared" ref="BL94" si="2597">SUM(BL99,BL95)</f>
        <v>22</v>
      </c>
      <c r="BM94" s="107">
        <f t="shared" ref="BM94" si="2598">SUM(BM99,BM95)</f>
        <v>1656713.52</v>
      </c>
      <c r="BN94" s="100">
        <f t="shared" si="2279"/>
        <v>3.3333333333333321</v>
      </c>
      <c r="BO94" s="100">
        <f t="shared" si="2280"/>
        <v>173229.90933333291</v>
      </c>
      <c r="BP94" s="107">
        <f t="shared" si="2577"/>
        <v>0</v>
      </c>
      <c r="BQ94" s="107">
        <f t="shared" si="2577"/>
        <v>0</v>
      </c>
      <c r="BR94" s="107">
        <f t="shared" si="2577"/>
        <v>0</v>
      </c>
      <c r="BS94" s="107">
        <f t="shared" si="2577"/>
        <v>0</v>
      </c>
      <c r="BT94" s="107">
        <f>SUM(BT99,BT95)</f>
        <v>0</v>
      </c>
      <c r="BU94" s="107">
        <f t="shared" ref="BU94" si="2599">SUM(BU99,BU95)</f>
        <v>0</v>
      </c>
      <c r="BV94" s="107">
        <f t="shared" ref="BV94" si="2600">SUM(BV99,BV95)</f>
        <v>0</v>
      </c>
      <c r="BW94" s="107">
        <f t="shared" ref="BW94" si="2601">SUM(BW99,BW95)</f>
        <v>0</v>
      </c>
      <c r="BX94" s="107">
        <f t="shared" ref="BX94" si="2602">SUM(BX99,BX95)</f>
        <v>0</v>
      </c>
      <c r="BY94" s="107">
        <f t="shared" ref="BY94" si="2603">SUM(BY99,BY95)</f>
        <v>0</v>
      </c>
      <c r="BZ94" s="100">
        <f t="shared" si="2282"/>
        <v>0</v>
      </c>
      <c r="CA94" s="100">
        <f t="shared" si="2283"/>
        <v>0</v>
      </c>
      <c r="CB94" s="107">
        <f t="shared" ref="CB94:EA94" si="2604">SUM(CB95:CB99)</f>
        <v>148</v>
      </c>
      <c r="CC94" s="107">
        <f t="shared" si="2604"/>
        <v>14070832.249599999</v>
      </c>
      <c r="CD94" s="107">
        <f t="shared" si="2604"/>
        <v>49.333333333333329</v>
      </c>
      <c r="CE94" s="107">
        <f t="shared" si="2604"/>
        <v>4690277.4165333323</v>
      </c>
      <c r="CF94" s="107">
        <f>SUM(CF99,CF95)</f>
        <v>50</v>
      </c>
      <c r="CG94" s="107">
        <f t="shared" ref="CG94" si="2605">SUM(CG99,CG95)</f>
        <v>5593260.9600000009</v>
      </c>
      <c r="CH94" s="107">
        <f t="shared" ref="CH94" si="2606">SUM(CH99,CH95)</f>
        <v>10</v>
      </c>
      <c r="CI94" s="107">
        <f t="shared" ref="CI94" si="2607">SUM(CI99,CI95)</f>
        <v>995056.72</v>
      </c>
      <c r="CJ94" s="107">
        <f t="shared" ref="CJ94" si="2608">SUM(CJ99,CJ95)</f>
        <v>60</v>
      </c>
      <c r="CK94" s="107">
        <f t="shared" ref="CK94" si="2609">SUM(CK99,CK95)</f>
        <v>6588317.6800000006</v>
      </c>
      <c r="CL94" s="100">
        <f t="shared" si="2285"/>
        <v>0.6666666666666714</v>
      </c>
      <c r="CM94" s="100">
        <f t="shared" si="2286"/>
        <v>902983.54346666858</v>
      </c>
      <c r="CN94" s="107">
        <f t="shared" si="2604"/>
        <v>0</v>
      </c>
      <c r="CO94" s="107">
        <f t="shared" si="2604"/>
        <v>0</v>
      </c>
      <c r="CP94" s="107">
        <f t="shared" si="2604"/>
        <v>0</v>
      </c>
      <c r="CQ94" s="107">
        <f t="shared" si="2604"/>
        <v>0</v>
      </c>
      <c r="CR94" s="107">
        <f>SUM(CR99,CR95)</f>
        <v>0</v>
      </c>
      <c r="CS94" s="107">
        <f t="shared" ref="CS94" si="2610">SUM(CS99,CS95)</f>
        <v>0</v>
      </c>
      <c r="CT94" s="107">
        <f t="shared" ref="CT94" si="2611">SUM(CT99,CT95)</f>
        <v>0</v>
      </c>
      <c r="CU94" s="107">
        <f t="shared" ref="CU94" si="2612">SUM(CU99,CU95)</f>
        <v>0</v>
      </c>
      <c r="CV94" s="107">
        <f t="shared" ref="CV94" si="2613">SUM(CV99,CV95)</f>
        <v>0</v>
      </c>
      <c r="CW94" s="107">
        <f t="shared" ref="CW94" si="2614">SUM(CW99,CW95)</f>
        <v>0</v>
      </c>
      <c r="CX94" s="100">
        <f t="shared" si="2288"/>
        <v>0</v>
      </c>
      <c r="CY94" s="100">
        <f t="shared" si="2289"/>
        <v>0</v>
      </c>
      <c r="CZ94" s="107">
        <f t="shared" si="2604"/>
        <v>5</v>
      </c>
      <c r="DA94" s="107">
        <f t="shared" si="2604"/>
        <v>354918.17600000004</v>
      </c>
      <c r="DB94" s="107">
        <f t="shared" si="2604"/>
        <v>1.6666666666666667</v>
      </c>
      <c r="DC94" s="107">
        <f t="shared" si="2604"/>
        <v>118306.05866666668</v>
      </c>
      <c r="DD94" s="107">
        <f>SUM(DD99,DD95)</f>
        <v>4</v>
      </c>
      <c r="DE94" s="107">
        <f t="shared" ref="DE94" si="2615">SUM(DE99,DE95)</f>
        <v>283934.56</v>
      </c>
      <c r="DF94" s="107">
        <f t="shared" ref="DF94" si="2616">SUM(DF99,DF95)</f>
        <v>0</v>
      </c>
      <c r="DG94" s="107">
        <f t="shared" ref="DG94" si="2617">SUM(DG99,DG95)</f>
        <v>0</v>
      </c>
      <c r="DH94" s="107">
        <f t="shared" ref="DH94" si="2618">SUM(DH99,DH95)</f>
        <v>4</v>
      </c>
      <c r="DI94" s="107">
        <f t="shared" ref="DI94" si="2619">SUM(DI99,DI95)</f>
        <v>283934.56</v>
      </c>
      <c r="DJ94" s="100">
        <f t="shared" si="2291"/>
        <v>2.333333333333333</v>
      </c>
      <c r="DK94" s="100">
        <f t="shared" si="2292"/>
        <v>165628.50133333332</v>
      </c>
      <c r="DL94" s="107">
        <f t="shared" si="2604"/>
        <v>0</v>
      </c>
      <c r="DM94" s="107">
        <f t="shared" si="2604"/>
        <v>0</v>
      </c>
      <c r="DN94" s="107">
        <f t="shared" si="2604"/>
        <v>0</v>
      </c>
      <c r="DO94" s="107">
        <f t="shared" si="2604"/>
        <v>0</v>
      </c>
      <c r="DP94" s="107">
        <f>SUM(DP99,DP95)</f>
        <v>0</v>
      </c>
      <c r="DQ94" s="107">
        <f t="shared" ref="DQ94" si="2620">SUM(DQ99,DQ95)</f>
        <v>0</v>
      </c>
      <c r="DR94" s="107">
        <f t="shared" ref="DR94" si="2621">SUM(DR99,DR95)</f>
        <v>0</v>
      </c>
      <c r="DS94" s="107">
        <f t="shared" ref="DS94" si="2622">SUM(DS99,DS95)</f>
        <v>0</v>
      </c>
      <c r="DT94" s="107">
        <f t="shared" ref="DT94" si="2623">SUM(DT99,DT95)</f>
        <v>0</v>
      </c>
      <c r="DU94" s="107">
        <f t="shared" ref="DU94" si="2624">SUM(DU99,DU95)</f>
        <v>0</v>
      </c>
      <c r="DV94" s="100">
        <f t="shared" si="2294"/>
        <v>0</v>
      </c>
      <c r="DW94" s="100">
        <f t="shared" si="2295"/>
        <v>0</v>
      </c>
      <c r="DX94" s="107">
        <f t="shared" si="2604"/>
        <v>0</v>
      </c>
      <c r="DY94" s="107">
        <f t="shared" si="2604"/>
        <v>0</v>
      </c>
      <c r="DZ94" s="107">
        <f t="shared" si="2604"/>
        <v>0</v>
      </c>
      <c r="EA94" s="107">
        <f t="shared" si="2604"/>
        <v>0</v>
      </c>
      <c r="EB94" s="107">
        <f>SUM(EB99,EB95)</f>
        <v>0</v>
      </c>
      <c r="EC94" s="107">
        <f t="shared" ref="EC94" si="2625">SUM(EC99,EC95)</f>
        <v>0</v>
      </c>
      <c r="ED94" s="107">
        <f t="shared" ref="ED94" si="2626">SUM(ED99,ED95)</f>
        <v>0</v>
      </c>
      <c r="EE94" s="107">
        <f t="shared" ref="EE94" si="2627">SUM(EE99,EE95)</f>
        <v>0</v>
      </c>
      <c r="EF94" s="107">
        <f t="shared" ref="EF94" si="2628">SUM(EF99,EF95)</f>
        <v>0</v>
      </c>
      <c r="EG94" s="107">
        <f t="shared" ref="EG94" si="2629">SUM(EG99,EG95)</f>
        <v>0</v>
      </c>
      <c r="EH94" s="100">
        <f t="shared" si="2297"/>
        <v>0</v>
      </c>
      <c r="EI94" s="100">
        <f t="shared" si="2298"/>
        <v>0</v>
      </c>
      <c r="EJ94" s="107">
        <f t="shared" ref="EJ94:GQ94" si="2630">SUM(EJ95:EJ99)</f>
        <v>0</v>
      </c>
      <c r="EK94" s="107">
        <f t="shared" si="2630"/>
        <v>0</v>
      </c>
      <c r="EL94" s="107">
        <f t="shared" si="2630"/>
        <v>0</v>
      </c>
      <c r="EM94" s="107">
        <f t="shared" si="2630"/>
        <v>0</v>
      </c>
      <c r="EN94" s="107">
        <f>SUM(EN99,EN95)</f>
        <v>0</v>
      </c>
      <c r="EO94" s="107">
        <f t="shared" ref="EO94" si="2631">SUM(EO99,EO95)</f>
        <v>0</v>
      </c>
      <c r="EP94" s="107">
        <f t="shared" ref="EP94" si="2632">SUM(EP99,EP95)</f>
        <v>0</v>
      </c>
      <c r="EQ94" s="107">
        <f t="shared" ref="EQ94" si="2633">SUM(EQ99,EQ95)</f>
        <v>0</v>
      </c>
      <c r="ER94" s="107">
        <f t="shared" ref="ER94" si="2634">SUM(ER99,ER95)</f>
        <v>0</v>
      </c>
      <c r="ES94" s="107">
        <f t="shared" ref="ES94" si="2635">SUM(ES99,ES95)</f>
        <v>0</v>
      </c>
      <c r="ET94" s="100">
        <f t="shared" si="2300"/>
        <v>0</v>
      </c>
      <c r="EU94" s="100">
        <f t="shared" si="2301"/>
        <v>0</v>
      </c>
      <c r="EV94" s="107">
        <f t="shared" si="2630"/>
        <v>0</v>
      </c>
      <c r="EW94" s="107">
        <f t="shared" si="2630"/>
        <v>0</v>
      </c>
      <c r="EX94" s="107">
        <f t="shared" si="2630"/>
        <v>0</v>
      </c>
      <c r="EY94" s="107">
        <f t="shared" si="2630"/>
        <v>0</v>
      </c>
      <c r="EZ94" s="107">
        <f>SUM(EZ99,EZ95)</f>
        <v>0</v>
      </c>
      <c r="FA94" s="107">
        <f t="shared" ref="FA94" si="2636">SUM(FA99,FA95)</f>
        <v>0</v>
      </c>
      <c r="FB94" s="107">
        <f t="shared" ref="FB94" si="2637">SUM(FB99,FB95)</f>
        <v>0</v>
      </c>
      <c r="FC94" s="107">
        <f t="shared" ref="FC94" si="2638">SUM(FC99,FC95)</f>
        <v>0</v>
      </c>
      <c r="FD94" s="107">
        <f t="shared" ref="FD94" si="2639">SUM(FD99,FD95)</f>
        <v>0</v>
      </c>
      <c r="FE94" s="107">
        <f t="shared" ref="FE94" si="2640">SUM(FE99,FE95)</f>
        <v>0</v>
      </c>
      <c r="FF94" s="100">
        <f t="shared" si="2303"/>
        <v>0</v>
      </c>
      <c r="FG94" s="100">
        <f t="shared" si="2304"/>
        <v>0</v>
      </c>
      <c r="FH94" s="107">
        <f t="shared" si="2630"/>
        <v>0</v>
      </c>
      <c r="FI94" s="107">
        <f t="shared" si="2630"/>
        <v>0</v>
      </c>
      <c r="FJ94" s="107">
        <f t="shared" si="2630"/>
        <v>0</v>
      </c>
      <c r="FK94" s="107">
        <f t="shared" si="2630"/>
        <v>0</v>
      </c>
      <c r="FL94" s="107">
        <f>SUM(FL99,FL95)</f>
        <v>0</v>
      </c>
      <c r="FM94" s="107">
        <f t="shared" ref="FM94" si="2641">SUM(FM99,FM95)</f>
        <v>0</v>
      </c>
      <c r="FN94" s="107">
        <f t="shared" ref="FN94" si="2642">SUM(FN99,FN95)</f>
        <v>0</v>
      </c>
      <c r="FO94" s="107">
        <f t="shared" ref="FO94" si="2643">SUM(FO99,FO95)</f>
        <v>0</v>
      </c>
      <c r="FP94" s="107">
        <f t="shared" ref="FP94" si="2644">SUM(FP99,FP95)</f>
        <v>0</v>
      </c>
      <c r="FQ94" s="107">
        <f t="shared" ref="FQ94" si="2645">SUM(FQ99,FQ95)</f>
        <v>0</v>
      </c>
      <c r="FR94" s="100">
        <f t="shared" si="2306"/>
        <v>0</v>
      </c>
      <c r="FS94" s="100">
        <f t="shared" si="2307"/>
        <v>0</v>
      </c>
      <c r="FT94" s="107">
        <f t="shared" si="2630"/>
        <v>0</v>
      </c>
      <c r="FU94" s="107">
        <f t="shared" si="2630"/>
        <v>0</v>
      </c>
      <c r="FV94" s="107">
        <f t="shared" si="2630"/>
        <v>0</v>
      </c>
      <c r="FW94" s="107">
        <f t="shared" si="2630"/>
        <v>0</v>
      </c>
      <c r="FX94" s="107">
        <f>SUM(FX99,FX95)</f>
        <v>0</v>
      </c>
      <c r="FY94" s="107">
        <f t="shared" ref="FY94" si="2646">SUM(FY99,FY95)</f>
        <v>0</v>
      </c>
      <c r="FZ94" s="107">
        <f t="shared" ref="FZ94" si="2647">SUM(FZ99,FZ95)</f>
        <v>0</v>
      </c>
      <c r="GA94" s="107">
        <f t="shared" ref="GA94" si="2648">SUM(GA99,GA95)</f>
        <v>0</v>
      </c>
      <c r="GB94" s="107">
        <f t="shared" ref="GB94" si="2649">SUM(GB99,GB95)</f>
        <v>0</v>
      </c>
      <c r="GC94" s="107">
        <f t="shared" ref="GC94" si="2650">SUM(GC99,GC95)</f>
        <v>0</v>
      </c>
      <c r="GD94" s="100">
        <f t="shared" si="2309"/>
        <v>0</v>
      </c>
      <c r="GE94" s="100">
        <f t="shared" si="2310"/>
        <v>0</v>
      </c>
      <c r="GF94" s="107">
        <f>SUM(GF95,GF99)</f>
        <v>203</v>
      </c>
      <c r="GG94" s="107">
        <f t="shared" ref="GG94:GO94" si="2651">SUM(GG95,GG99)</f>
        <v>18450299.417599998</v>
      </c>
      <c r="GH94" s="130">
        <f t="shared" ref="GH94:GH95" si="2652">SUM(GF94/12*$A$2)</f>
        <v>67.666666666666671</v>
      </c>
      <c r="GI94" s="180">
        <f t="shared" ref="GI94:GI95" si="2653">SUM(GG94/12*$A$2)</f>
        <v>6150099.8058666661</v>
      </c>
      <c r="GJ94" s="107">
        <f t="shared" si="2651"/>
        <v>74</v>
      </c>
      <c r="GK94" s="107">
        <f t="shared" si="2651"/>
        <v>7391941.7599999998</v>
      </c>
      <c r="GL94" s="107">
        <f t="shared" si="2651"/>
        <v>12</v>
      </c>
      <c r="GM94" s="107">
        <f t="shared" si="2651"/>
        <v>1137024</v>
      </c>
      <c r="GN94" s="107">
        <f t="shared" si="2651"/>
        <v>86</v>
      </c>
      <c r="GO94" s="107">
        <f t="shared" si="2651"/>
        <v>8528965.7600000016</v>
      </c>
      <c r="GP94" s="107">
        <f t="shared" si="2630"/>
        <v>6.3333333333333321</v>
      </c>
      <c r="GQ94" s="107">
        <f t="shared" si="2630"/>
        <v>1241841.9541333336</v>
      </c>
      <c r="GR94" s="143"/>
      <c r="GS94" s="78"/>
      <c r="GT94" s="166"/>
      <c r="GU94" s="166"/>
    </row>
    <row r="95" spans="1:204" x14ac:dyDescent="0.2">
      <c r="A95" s="23">
        <v>1</v>
      </c>
      <c r="B95" s="102"/>
      <c r="C95" s="108"/>
      <c r="D95" s="109"/>
      <c r="E95" s="124" t="s">
        <v>45</v>
      </c>
      <c r="F95" s="126">
        <v>19</v>
      </c>
      <c r="G95" s="127">
        <v>118520.3584</v>
      </c>
      <c r="H95" s="107">
        <f>VLOOKUP($E95,'ВМП план'!$B$8:$AN$43,8,0)</f>
        <v>0</v>
      </c>
      <c r="I95" s="107">
        <f>VLOOKUP($E95,'ВМП план'!$B$8:$AN$43,9,0)</f>
        <v>0</v>
      </c>
      <c r="J95" s="107">
        <f t="shared" si="279"/>
        <v>0</v>
      </c>
      <c r="K95" s="107">
        <f t="shared" si="280"/>
        <v>0</v>
      </c>
      <c r="L95" s="107">
        <f>SUM(L96:L98)</f>
        <v>0</v>
      </c>
      <c r="M95" s="107">
        <f t="shared" ref="M95:Q95" si="2654">SUM(M96:M98)</f>
        <v>0</v>
      </c>
      <c r="N95" s="107">
        <f t="shared" si="2654"/>
        <v>0</v>
      </c>
      <c r="O95" s="107">
        <f t="shared" si="2654"/>
        <v>0</v>
      </c>
      <c r="P95" s="107">
        <f t="shared" si="2654"/>
        <v>0</v>
      </c>
      <c r="Q95" s="107">
        <f t="shared" si="2654"/>
        <v>0</v>
      </c>
      <c r="R95" s="123">
        <f t="shared" si="2547"/>
        <v>0</v>
      </c>
      <c r="S95" s="123">
        <f t="shared" si="2548"/>
        <v>0</v>
      </c>
      <c r="T95" s="107">
        <f>VLOOKUP($E95,'ВМП план'!$B$8:$AN$43,10,0)</f>
        <v>0</v>
      </c>
      <c r="U95" s="107">
        <f>VLOOKUP($E95,'ВМП план'!$B$8:$AN$43,11,0)</f>
        <v>0</v>
      </c>
      <c r="V95" s="107">
        <f t="shared" si="282"/>
        <v>0</v>
      </c>
      <c r="W95" s="107">
        <f t="shared" si="283"/>
        <v>0</v>
      </c>
      <c r="X95" s="107">
        <f>SUM(X96:X98)</f>
        <v>0</v>
      </c>
      <c r="Y95" s="107">
        <f t="shared" ref="Y95" si="2655">SUM(Y96:Y98)</f>
        <v>0</v>
      </c>
      <c r="Z95" s="107">
        <f t="shared" ref="Z95" si="2656">SUM(Z96:Z98)</f>
        <v>0</v>
      </c>
      <c r="AA95" s="107">
        <f t="shared" ref="AA95" si="2657">SUM(AA96:AA98)</f>
        <v>0</v>
      </c>
      <c r="AB95" s="107">
        <f t="shared" ref="AB95" si="2658">SUM(AB96:AB98)</f>
        <v>0</v>
      </c>
      <c r="AC95" s="107">
        <f t="shared" ref="AC95" si="2659">SUM(AC96:AC98)</f>
        <v>0</v>
      </c>
      <c r="AD95" s="123">
        <f t="shared" si="2271"/>
        <v>0</v>
      </c>
      <c r="AE95" s="123">
        <f t="shared" si="2272"/>
        <v>0</v>
      </c>
      <c r="AF95" s="107">
        <f>VLOOKUP($E95,'ВМП план'!$B$8:$AL$43,12,0)</f>
        <v>0</v>
      </c>
      <c r="AG95" s="107">
        <f>VLOOKUP($E95,'ВМП план'!$B$8:$AL$43,13,0)</f>
        <v>0</v>
      </c>
      <c r="AH95" s="107">
        <f t="shared" si="289"/>
        <v>0</v>
      </c>
      <c r="AI95" s="107">
        <f t="shared" si="290"/>
        <v>0</v>
      </c>
      <c r="AJ95" s="107">
        <f>SUM(AJ96:AJ98)</f>
        <v>0</v>
      </c>
      <c r="AK95" s="107">
        <f t="shared" ref="AK95" si="2660">SUM(AK96:AK98)</f>
        <v>0</v>
      </c>
      <c r="AL95" s="107">
        <f t="shared" ref="AL95" si="2661">SUM(AL96:AL98)</f>
        <v>0</v>
      </c>
      <c r="AM95" s="107">
        <f t="shared" ref="AM95" si="2662">SUM(AM96:AM98)</f>
        <v>0</v>
      </c>
      <c r="AN95" s="107">
        <f t="shared" ref="AN95" si="2663">SUM(AN96:AN98)</f>
        <v>0</v>
      </c>
      <c r="AO95" s="107">
        <f t="shared" ref="AO95" si="2664">SUM(AO96:AO98)</f>
        <v>0</v>
      </c>
      <c r="AP95" s="123">
        <f t="shared" si="2273"/>
        <v>0</v>
      </c>
      <c r="AQ95" s="123">
        <f t="shared" si="2274"/>
        <v>0</v>
      </c>
      <c r="AR95" s="107"/>
      <c r="AS95" s="107"/>
      <c r="AT95" s="107">
        <f t="shared" si="296"/>
        <v>0</v>
      </c>
      <c r="AU95" s="107">
        <f t="shared" si="297"/>
        <v>0</v>
      </c>
      <c r="AV95" s="107">
        <f>SUM(AV96:AV98)</f>
        <v>0</v>
      </c>
      <c r="AW95" s="107">
        <f t="shared" ref="AW95" si="2665">SUM(AW96:AW98)</f>
        <v>0</v>
      </c>
      <c r="AX95" s="107">
        <f t="shared" ref="AX95" si="2666">SUM(AX96:AX98)</f>
        <v>0</v>
      </c>
      <c r="AY95" s="107">
        <f t="shared" ref="AY95" si="2667">SUM(AY96:AY98)</f>
        <v>0</v>
      </c>
      <c r="AZ95" s="107">
        <f t="shared" ref="AZ95" si="2668">SUM(AZ96:AZ98)</f>
        <v>0</v>
      </c>
      <c r="BA95" s="107">
        <f t="shared" ref="BA95" si="2669">SUM(BA96:BA98)</f>
        <v>0</v>
      </c>
      <c r="BB95" s="123">
        <f t="shared" si="2276"/>
        <v>0</v>
      </c>
      <c r="BC95" s="123">
        <f t="shared" si="2277"/>
        <v>0</v>
      </c>
      <c r="BD95" s="107">
        <v>10</v>
      </c>
      <c r="BE95" s="107">
        <v>1185203.584</v>
      </c>
      <c r="BF95" s="107">
        <f t="shared" si="303"/>
        <v>3.3333333333333335</v>
      </c>
      <c r="BG95" s="107">
        <f t="shared" si="304"/>
        <v>395067.86133333336</v>
      </c>
      <c r="BH95" s="107">
        <f>SUM(BH96:BH98)</f>
        <v>2</v>
      </c>
      <c r="BI95" s="107">
        <f t="shared" ref="BI95" si="2670">SUM(BI96:BI98)</f>
        <v>237040.72</v>
      </c>
      <c r="BJ95" s="107">
        <f t="shared" ref="BJ95" si="2671">SUM(BJ96:BJ98)</f>
        <v>0</v>
      </c>
      <c r="BK95" s="107">
        <f t="shared" ref="BK95" si="2672">SUM(BK96:BK98)</f>
        <v>0</v>
      </c>
      <c r="BL95" s="107">
        <f t="shared" ref="BL95" si="2673">SUM(BL96:BL98)</f>
        <v>2</v>
      </c>
      <c r="BM95" s="107">
        <f t="shared" ref="BM95" si="2674">SUM(BM96:BM98)</f>
        <v>237040.72</v>
      </c>
      <c r="BN95" s="123">
        <f t="shared" si="2279"/>
        <v>-1.3333333333333335</v>
      </c>
      <c r="BO95" s="123">
        <f t="shared" si="2280"/>
        <v>-158027.14133333336</v>
      </c>
      <c r="BP95" s="107"/>
      <c r="BQ95" s="107"/>
      <c r="BR95" s="107">
        <f t="shared" si="310"/>
        <v>0</v>
      </c>
      <c r="BS95" s="107">
        <f t="shared" si="311"/>
        <v>0</v>
      </c>
      <c r="BT95" s="107">
        <f>SUM(BT96:BT98)</f>
        <v>0</v>
      </c>
      <c r="BU95" s="107">
        <f t="shared" ref="BU95" si="2675">SUM(BU96:BU98)</f>
        <v>0</v>
      </c>
      <c r="BV95" s="107">
        <f t="shared" ref="BV95" si="2676">SUM(BV96:BV98)</f>
        <v>0</v>
      </c>
      <c r="BW95" s="107">
        <f t="shared" ref="BW95" si="2677">SUM(BW96:BW98)</f>
        <v>0</v>
      </c>
      <c r="BX95" s="107">
        <f t="shared" ref="BX95" si="2678">SUM(BX96:BX98)</f>
        <v>0</v>
      </c>
      <c r="BY95" s="107">
        <f t="shared" ref="BY95" si="2679">SUM(BY96:BY98)</f>
        <v>0</v>
      </c>
      <c r="BZ95" s="123">
        <f t="shared" si="2282"/>
        <v>0</v>
      </c>
      <c r="CA95" s="123">
        <f t="shared" si="2283"/>
        <v>0</v>
      </c>
      <c r="CB95" s="107">
        <v>75</v>
      </c>
      <c r="CC95" s="107">
        <v>8889026.879999999</v>
      </c>
      <c r="CD95" s="107">
        <f t="shared" si="317"/>
        <v>25</v>
      </c>
      <c r="CE95" s="107">
        <f t="shared" si="318"/>
        <v>2963008.9599999995</v>
      </c>
      <c r="CF95" s="107">
        <f>SUM(CF96:CF98)</f>
        <v>43</v>
      </c>
      <c r="CG95" s="107">
        <f t="shared" ref="CG95" si="2680">SUM(CG96:CG98)</f>
        <v>5096375.4800000004</v>
      </c>
      <c r="CH95" s="107">
        <f t="shared" ref="CH95" si="2681">SUM(CH96:CH98)</f>
        <v>6</v>
      </c>
      <c r="CI95" s="107">
        <f t="shared" ref="CI95" si="2682">SUM(CI96:CI98)</f>
        <v>711122.16</v>
      </c>
      <c r="CJ95" s="107">
        <f t="shared" ref="CJ95" si="2683">SUM(CJ96:CJ98)</f>
        <v>49</v>
      </c>
      <c r="CK95" s="107">
        <f t="shared" ref="CK95" si="2684">SUM(CK96:CK98)</f>
        <v>5807497.6400000006</v>
      </c>
      <c r="CL95" s="123">
        <f t="shared" si="2285"/>
        <v>18</v>
      </c>
      <c r="CM95" s="123">
        <f t="shared" si="2286"/>
        <v>2133366.5200000009</v>
      </c>
      <c r="CN95" s="107"/>
      <c r="CO95" s="107"/>
      <c r="CP95" s="107">
        <f t="shared" si="324"/>
        <v>0</v>
      </c>
      <c r="CQ95" s="107">
        <f t="shared" si="325"/>
        <v>0</v>
      </c>
      <c r="CR95" s="107">
        <f>SUM(CR96:CR98)</f>
        <v>0</v>
      </c>
      <c r="CS95" s="107">
        <f t="shared" ref="CS95" si="2685">SUM(CS96:CS98)</f>
        <v>0</v>
      </c>
      <c r="CT95" s="107">
        <f t="shared" ref="CT95" si="2686">SUM(CT96:CT98)</f>
        <v>0</v>
      </c>
      <c r="CU95" s="107">
        <f t="shared" ref="CU95" si="2687">SUM(CU96:CU98)</f>
        <v>0</v>
      </c>
      <c r="CV95" s="107">
        <f t="shared" ref="CV95" si="2688">SUM(CV96:CV98)</f>
        <v>0</v>
      </c>
      <c r="CW95" s="107">
        <f t="shared" ref="CW95" si="2689">SUM(CW96:CW98)</f>
        <v>0</v>
      </c>
      <c r="CX95" s="123">
        <f t="shared" si="2288"/>
        <v>0</v>
      </c>
      <c r="CY95" s="123">
        <f t="shared" si="2289"/>
        <v>0</v>
      </c>
      <c r="CZ95" s="107"/>
      <c r="DA95" s="107">
        <v>0</v>
      </c>
      <c r="DB95" s="107">
        <f t="shared" si="331"/>
        <v>0</v>
      </c>
      <c r="DC95" s="107">
        <f t="shared" si="332"/>
        <v>0</v>
      </c>
      <c r="DD95" s="107">
        <f>SUM(DD96:DD98)</f>
        <v>0</v>
      </c>
      <c r="DE95" s="107">
        <f t="shared" ref="DE95" si="2690">SUM(DE96:DE98)</f>
        <v>0</v>
      </c>
      <c r="DF95" s="107">
        <f t="shared" ref="DF95" si="2691">SUM(DF96:DF98)</f>
        <v>0</v>
      </c>
      <c r="DG95" s="107">
        <f t="shared" ref="DG95" si="2692">SUM(DG96:DG98)</f>
        <v>0</v>
      </c>
      <c r="DH95" s="107">
        <f t="shared" ref="DH95" si="2693">SUM(DH96:DH98)</f>
        <v>0</v>
      </c>
      <c r="DI95" s="107">
        <f t="shared" ref="DI95" si="2694">SUM(DI96:DI98)</f>
        <v>0</v>
      </c>
      <c r="DJ95" s="123">
        <f t="shared" si="2291"/>
        <v>0</v>
      </c>
      <c r="DK95" s="123">
        <f t="shared" si="2292"/>
        <v>0</v>
      </c>
      <c r="DL95" s="107"/>
      <c r="DM95" s="107"/>
      <c r="DN95" s="107">
        <f t="shared" si="338"/>
        <v>0</v>
      </c>
      <c r="DO95" s="107">
        <f t="shared" si="339"/>
        <v>0</v>
      </c>
      <c r="DP95" s="107">
        <f>SUM(DP96:DP98)</f>
        <v>0</v>
      </c>
      <c r="DQ95" s="107">
        <f t="shared" ref="DQ95" si="2695">SUM(DQ96:DQ98)</f>
        <v>0</v>
      </c>
      <c r="DR95" s="107">
        <f t="shared" ref="DR95" si="2696">SUM(DR96:DR98)</f>
        <v>0</v>
      </c>
      <c r="DS95" s="107">
        <f t="shared" ref="DS95" si="2697">SUM(DS96:DS98)</f>
        <v>0</v>
      </c>
      <c r="DT95" s="107">
        <f t="shared" ref="DT95" si="2698">SUM(DT96:DT98)</f>
        <v>0</v>
      </c>
      <c r="DU95" s="107">
        <f t="shared" ref="DU95" si="2699">SUM(DU96:DU98)</f>
        <v>0</v>
      </c>
      <c r="DV95" s="123">
        <f t="shared" si="2294"/>
        <v>0</v>
      </c>
      <c r="DW95" s="123">
        <f t="shared" si="2295"/>
        <v>0</v>
      </c>
      <c r="DX95" s="107"/>
      <c r="DY95" s="107">
        <v>0</v>
      </c>
      <c r="DZ95" s="107">
        <f t="shared" si="345"/>
        <v>0</v>
      </c>
      <c r="EA95" s="107">
        <f t="shared" si="346"/>
        <v>0</v>
      </c>
      <c r="EB95" s="107">
        <f>SUM(EB96:EB98)</f>
        <v>0</v>
      </c>
      <c r="EC95" s="107">
        <f t="shared" ref="EC95" si="2700">SUM(EC96:EC98)</f>
        <v>0</v>
      </c>
      <c r="ED95" s="107">
        <f t="shared" ref="ED95" si="2701">SUM(ED96:ED98)</f>
        <v>0</v>
      </c>
      <c r="EE95" s="107">
        <f t="shared" ref="EE95" si="2702">SUM(EE96:EE98)</f>
        <v>0</v>
      </c>
      <c r="EF95" s="107">
        <f t="shared" ref="EF95" si="2703">SUM(EF96:EF98)</f>
        <v>0</v>
      </c>
      <c r="EG95" s="107">
        <f t="shared" ref="EG95" si="2704">SUM(EG96:EG98)</f>
        <v>0</v>
      </c>
      <c r="EH95" s="123">
        <f t="shared" si="2297"/>
        <v>0</v>
      </c>
      <c r="EI95" s="123">
        <f t="shared" si="2298"/>
        <v>0</v>
      </c>
      <c r="EJ95" s="107"/>
      <c r="EK95" s="107">
        <v>0</v>
      </c>
      <c r="EL95" s="107">
        <f t="shared" si="352"/>
        <v>0</v>
      </c>
      <c r="EM95" s="107">
        <f t="shared" si="353"/>
        <v>0</v>
      </c>
      <c r="EN95" s="107">
        <f>SUM(EN96:EN98)</f>
        <v>0</v>
      </c>
      <c r="EO95" s="107">
        <f t="shared" ref="EO95" si="2705">SUM(EO96:EO98)</f>
        <v>0</v>
      </c>
      <c r="EP95" s="107">
        <f t="shared" ref="EP95" si="2706">SUM(EP96:EP98)</f>
        <v>0</v>
      </c>
      <c r="EQ95" s="107">
        <f t="shared" ref="EQ95" si="2707">SUM(EQ96:EQ98)</f>
        <v>0</v>
      </c>
      <c r="ER95" s="107">
        <f t="shared" ref="ER95" si="2708">SUM(ER96:ER98)</f>
        <v>0</v>
      </c>
      <c r="ES95" s="107">
        <f t="shared" ref="ES95" si="2709">SUM(ES96:ES98)</f>
        <v>0</v>
      </c>
      <c r="ET95" s="123">
        <f t="shared" si="2300"/>
        <v>0</v>
      </c>
      <c r="EU95" s="123">
        <f t="shared" si="2301"/>
        <v>0</v>
      </c>
      <c r="EV95" s="107"/>
      <c r="EW95" s="107"/>
      <c r="EX95" s="107">
        <f t="shared" si="359"/>
        <v>0</v>
      </c>
      <c r="EY95" s="107">
        <f t="shared" si="360"/>
        <v>0</v>
      </c>
      <c r="EZ95" s="107">
        <f>SUM(EZ96:EZ98)</f>
        <v>0</v>
      </c>
      <c r="FA95" s="107">
        <f t="shared" ref="FA95" si="2710">SUM(FA96:FA98)</f>
        <v>0</v>
      </c>
      <c r="FB95" s="107">
        <f t="shared" ref="FB95" si="2711">SUM(FB96:FB98)</f>
        <v>0</v>
      </c>
      <c r="FC95" s="107">
        <f t="shared" ref="FC95" si="2712">SUM(FC96:FC98)</f>
        <v>0</v>
      </c>
      <c r="FD95" s="107">
        <f t="shared" ref="FD95" si="2713">SUM(FD96:FD98)</f>
        <v>0</v>
      </c>
      <c r="FE95" s="107">
        <f t="shared" ref="FE95" si="2714">SUM(FE96:FE98)</f>
        <v>0</v>
      </c>
      <c r="FF95" s="123">
        <f t="shared" si="2303"/>
        <v>0</v>
      </c>
      <c r="FG95" s="123">
        <f t="shared" si="2304"/>
        <v>0</v>
      </c>
      <c r="FH95" s="107"/>
      <c r="FI95" s="107"/>
      <c r="FJ95" s="107">
        <f t="shared" si="366"/>
        <v>0</v>
      </c>
      <c r="FK95" s="107">
        <f t="shared" si="367"/>
        <v>0</v>
      </c>
      <c r="FL95" s="107">
        <f>SUM(FL96:FL98)</f>
        <v>0</v>
      </c>
      <c r="FM95" s="107">
        <f t="shared" ref="FM95" si="2715">SUM(FM96:FM98)</f>
        <v>0</v>
      </c>
      <c r="FN95" s="107">
        <f t="shared" ref="FN95" si="2716">SUM(FN96:FN98)</f>
        <v>0</v>
      </c>
      <c r="FO95" s="107">
        <f t="shared" ref="FO95" si="2717">SUM(FO96:FO98)</f>
        <v>0</v>
      </c>
      <c r="FP95" s="107">
        <f t="shared" ref="FP95" si="2718">SUM(FP96:FP98)</f>
        <v>0</v>
      </c>
      <c r="FQ95" s="107">
        <f t="shared" ref="FQ95" si="2719">SUM(FQ96:FQ98)</f>
        <v>0</v>
      </c>
      <c r="FR95" s="123">
        <f t="shared" si="2306"/>
        <v>0</v>
      </c>
      <c r="FS95" s="123">
        <f t="shared" si="2307"/>
        <v>0</v>
      </c>
      <c r="FT95" s="107"/>
      <c r="FU95" s="107"/>
      <c r="FV95" s="107">
        <f t="shared" si="373"/>
        <v>0</v>
      </c>
      <c r="FW95" s="107">
        <f t="shared" si="374"/>
        <v>0</v>
      </c>
      <c r="FX95" s="107">
        <f>SUM(FX96:FX98)</f>
        <v>0</v>
      </c>
      <c r="FY95" s="107">
        <f t="shared" ref="FY95" si="2720">SUM(FY96:FY98)</f>
        <v>0</v>
      </c>
      <c r="FZ95" s="107">
        <f t="shared" ref="FZ95" si="2721">SUM(FZ96:FZ98)</f>
        <v>0</v>
      </c>
      <c r="GA95" s="107">
        <f t="shared" ref="GA95" si="2722">SUM(GA96:GA98)</f>
        <v>0</v>
      </c>
      <c r="GB95" s="107">
        <f t="shared" ref="GB95" si="2723">SUM(GB96:GB98)</f>
        <v>0</v>
      </c>
      <c r="GC95" s="107">
        <f t="shared" ref="GC95" si="2724">SUM(GC96:GC98)</f>
        <v>0</v>
      </c>
      <c r="GD95" s="123">
        <f t="shared" si="2309"/>
        <v>0</v>
      </c>
      <c r="GE95" s="123">
        <f t="shared" si="2310"/>
        <v>0</v>
      </c>
      <c r="GF95" s="107">
        <f t="shared" ref="GF95:GG99" si="2725">H95+T95+AF95+AR95+BD95+BP95+CB95+CN95+CZ95+DL95+DX95+EJ95+EV95+FH95+FT95</f>
        <v>85</v>
      </c>
      <c r="GG95" s="107">
        <f t="shared" si="2725"/>
        <v>10074230.464</v>
      </c>
      <c r="GH95" s="130">
        <f t="shared" si="2652"/>
        <v>28.333333333333332</v>
      </c>
      <c r="GI95" s="180">
        <f t="shared" si="2653"/>
        <v>3358076.8213333334</v>
      </c>
      <c r="GJ95" s="107">
        <f>SUM(GJ96:GJ98)</f>
        <v>45</v>
      </c>
      <c r="GK95" s="107">
        <f t="shared" ref="GK95" si="2726">SUM(GK96:GK98)</f>
        <v>5333416.2</v>
      </c>
      <c r="GL95" s="107">
        <f t="shared" ref="GL95" si="2727">SUM(GL96:GL98)</f>
        <v>6</v>
      </c>
      <c r="GM95" s="107">
        <f t="shared" ref="GM95" si="2728">SUM(GM96:GM98)</f>
        <v>711122.16</v>
      </c>
      <c r="GN95" s="107">
        <f t="shared" ref="GN95" si="2729">SUM(GN96:GN98)</f>
        <v>51</v>
      </c>
      <c r="GO95" s="107">
        <f t="shared" ref="GO95" si="2730">SUM(GO96:GO98)</f>
        <v>6044538.3600000003</v>
      </c>
      <c r="GP95" s="107">
        <f t="shared" ref="GP95:GP99" si="2731">SUM(GJ95-GH95)</f>
        <v>16.666666666666668</v>
      </c>
      <c r="GQ95" s="107">
        <f t="shared" ref="GQ95:GQ99" si="2732">SUM(GK95-GI95)</f>
        <v>1975339.3786666668</v>
      </c>
      <c r="GR95" s="143"/>
      <c r="GS95" s="78"/>
      <c r="GT95" s="166">
        <v>118520.3584</v>
      </c>
      <c r="GU95" s="166">
        <f t="shared" si="2399"/>
        <v>118520.36</v>
      </c>
      <c r="GV95" s="90">
        <f t="shared" ref="GV95:GV97" si="2733">SUM(GT95-GU95)</f>
        <v>-1.6000000032363459E-3</v>
      </c>
    </row>
    <row r="96" spans="1:204" ht="59.25" customHeight="1" x14ac:dyDescent="0.2">
      <c r="A96" s="23">
        <v>1</v>
      </c>
      <c r="B96" s="78" t="s">
        <v>182</v>
      </c>
      <c r="C96" s="79" t="s">
        <v>183</v>
      </c>
      <c r="D96" s="86">
        <v>357</v>
      </c>
      <c r="E96" s="83" t="s">
        <v>184</v>
      </c>
      <c r="F96" s="86">
        <v>19</v>
      </c>
      <c r="G96" s="98">
        <v>118520.3584</v>
      </c>
      <c r="H96" s="99"/>
      <c r="I96" s="99"/>
      <c r="J96" s="99"/>
      <c r="K96" s="99"/>
      <c r="L96" s="99">
        <f>VLOOKUP($D96,'факт '!$D$7:$AQ$94,3,0)</f>
        <v>0</v>
      </c>
      <c r="M96" s="99">
        <f>VLOOKUP($D96,'факт '!$D$7:$AQ$94,4,0)</f>
        <v>0</v>
      </c>
      <c r="N96" s="99"/>
      <c r="O96" s="99"/>
      <c r="P96" s="99">
        <f t="shared" ref="P96:P97" si="2734">SUM(L96+N96)</f>
        <v>0</v>
      </c>
      <c r="Q96" s="99">
        <f t="shared" ref="Q96:Q97" si="2735">SUM(M96+O96)</f>
        <v>0</v>
      </c>
      <c r="R96" s="100">
        <f t="shared" ref="R96:R97" si="2736">SUM(L96-J96)</f>
        <v>0</v>
      </c>
      <c r="S96" s="100">
        <f t="shared" ref="S96:S97" si="2737">SUM(M96-K96)</f>
        <v>0</v>
      </c>
      <c r="T96" s="99"/>
      <c r="U96" s="99"/>
      <c r="V96" s="99"/>
      <c r="W96" s="99"/>
      <c r="X96" s="99">
        <f>VLOOKUP($D96,'факт '!$D$7:$AQ$94,7,0)</f>
        <v>0</v>
      </c>
      <c r="Y96" s="99">
        <f>VLOOKUP($D96,'факт '!$D$7:$AQ$94,8,0)</f>
        <v>0</v>
      </c>
      <c r="Z96" s="99">
        <f>VLOOKUP($D96,'факт '!$D$7:$AQ$94,9,0)</f>
        <v>0</v>
      </c>
      <c r="AA96" s="99">
        <f>VLOOKUP($D96,'факт '!$D$7:$AQ$94,10,0)</f>
        <v>0</v>
      </c>
      <c r="AB96" s="99">
        <f t="shared" ref="AB96:AB97" si="2738">SUM(X96+Z96)</f>
        <v>0</v>
      </c>
      <c r="AC96" s="99">
        <f t="shared" ref="AC96:AC97" si="2739">SUM(Y96+AA96)</f>
        <v>0</v>
      </c>
      <c r="AD96" s="100">
        <f t="shared" ref="AD96:AD97" si="2740">SUM(X96-V96)</f>
        <v>0</v>
      </c>
      <c r="AE96" s="100">
        <f t="shared" ref="AE96:AE97" si="2741">SUM(Y96-W96)</f>
        <v>0</v>
      </c>
      <c r="AF96" s="99"/>
      <c r="AG96" s="99"/>
      <c r="AH96" s="99"/>
      <c r="AI96" s="99"/>
      <c r="AJ96" s="99">
        <f>VLOOKUP($D96,'факт '!$D$7:$AQ$94,5,0)</f>
        <v>0</v>
      </c>
      <c r="AK96" s="99">
        <f>VLOOKUP($D96,'факт '!$D$7:$AQ$94,6,0)</f>
        <v>0</v>
      </c>
      <c r="AL96" s="99"/>
      <c r="AM96" s="99"/>
      <c r="AN96" s="99">
        <f t="shared" ref="AN96:AN97" si="2742">SUM(AJ96+AL96)</f>
        <v>0</v>
      </c>
      <c r="AO96" s="99">
        <f t="shared" ref="AO96:AO97" si="2743">SUM(AK96+AM96)</f>
        <v>0</v>
      </c>
      <c r="AP96" s="100">
        <f t="shared" ref="AP96:AP97" si="2744">SUM(AJ96-AH96)</f>
        <v>0</v>
      </c>
      <c r="AQ96" s="100">
        <f t="shared" ref="AQ96:AQ97" si="2745">SUM(AK96-AI96)</f>
        <v>0</v>
      </c>
      <c r="AR96" s="99"/>
      <c r="AS96" s="99"/>
      <c r="AT96" s="99"/>
      <c r="AU96" s="99"/>
      <c r="AV96" s="99">
        <f>VLOOKUP($D96,'факт '!$D$7:$AQ$94,11,0)</f>
        <v>0</v>
      </c>
      <c r="AW96" s="99">
        <f>VLOOKUP($D96,'факт '!$D$7:$AQ$94,12,0)</f>
        <v>0</v>
      </c>
      <c r="AX96" s="99"/>
      <c r="AY96" s="99"/>
      <c r="AZ96" s="99">
        <f t="shared" ref="AZ96:AZ97" si="2746">SUM(AV96+AX96)</f>
        <v>0</v>
      </c>
      <c r="BA96" s="99">
        <f t="shared" ref="BA96:BA97" si="2747">SUM(AW96+AY96)</f>
        <v>0</v>
      </c>
      <c r="BB96" s="100">
        <f t="shared" ref="BB96:BB97" si="2748">SUM(AV96-AT96)</f>
        <v>0</v>
      </c>
      <c r="BC96" s="100">
        <f t="shared" ref="BC96:BC97" si="2749">SUM(AW96-AU96)</f>
        <v>0</v>
      </c>
      <c r="BD96" s="99"/>
      <c r="BE96" s="99"/>
      <c r="BF96" s="99"/>
      <c r="BG96" s="99"/>
      <c r="BH96" s="99">
        <f>VLOOKUP($D96,'факт '!$D$7:$AQ$94,15,0)</f>
        <v>2</v>
      </c>
      <c r="BI96" s="99">
        <f>VLOOKUP($D96,'факт '!$D$7:$AQ$94,16,0)</f>
        <v>237040.72</v>
      </c>
      <c r="BJ96" s="99">
        <f>VLOOKUP($D96,'факт '!$D$7:$AQ$94,17,0)</f>
        <v>0</v>
      </c>
      <c r="BK96" s="99">
        <f>VLOOKUP($D96,'факт '!$D$7:$AQ$94,18,0)</f>
        <v>0</v>
      </c>
      <c r="BL96" s="99">
        <f t="shared" ref="BL96:BL97" si="2750">SUM(BH96+BJ96)</f>
        <v>2</v>
      </c>
      <c r="BM96" s="99">
        <f t="shared" ref="BM96:BM97" si="2751">SUM(BI96+BK96)</f>
        <v>237040.72</v>
      </c>
      <c r="BN96" s="100">
        <f t="shared" ref="BN96:BN97" si="2752">SUM(BH96-BF96)</f>
        <v>2</v>
      </c>
      <c r="BO96" s="100">
        <f t="shared" ref="BO96:BO97" si="2753">SUM(BI96-BG96)</f>
        <v>237040.72</v>
      </c>
      <c r="BP96" s="99"/>
      <c r="BQ96" s="99"/>
      <c r="BR96" s="99"/>
      <c r="BS96" s="99"/>
      <c r="BT96" s="99">
        <f>VLOOKUP($D96,'факт '!$D$7:$AQ$94,19,0)</f>
        <v>0</v>
      </c>
      <c r="BU96" s="99">
        <f>VLOOKUP($D96,'факт '!$D$7:$AQ$94,20,0)</f>
        <v>0</v>
      </c>
      <c r="BV96" s="99">
        <f>VLOOKUP($D96,'факт '!$D$7:$AQ$94,21,0)</f>
        <v>0</v>
      </c>
      <c r="BW96" s="99">
        <f>VLOOKUP($D96,'факт '!$D$7:$AQ$94,22,0)</f>
        <v>0</v>
      </c>
      <c r="BX96" s="99">
        <f t="shared" ref="BX96:BX97" si="2754">SUM(BT96+BV96)</f>
        <v>0</v>
      </c>
      <c r="BY96" s="99">
        <f t="shared" ref="BY96:BY97" si="2755">SUM(BU96+BW96)</f>
        <v>0</v>
      </c>
      <c r="BZ96" s="100">
        <f t="shared" ref="BZ96:BZ97" si="2756">SUM(BT96-BR96)</f>
        <v>0</v>
      </c>
      <c r="CA96" s="100">
        <f t="shared" ref="CA96:CA97" si="2757">SUM(BU96-BS96)</f>
        <v>0</v>
      </c>
      <c r="CB96" s="99"/>
      <c r="CC96" s="99"/>
      <c r="CD96" s="99"/>
      <c r="CE96" s="99"/>
      <c r="CF96" s="99">
        <f>VLOOKUP($D96,'факт '!$D$7:$AQ$94,23,0)</f>
        <v>39</v>
      </c>
      <c r="CG96" s="99">
        <f>VLOOKUP($D96,'факт '!$D$7:$AQ$94,24,0)</f>
        <v>4622294.04</v>
      </c>
      <c r="CH96" s="99">
        <f>VLOOKUP($D96,'факт '!$D$7:$AQ$94,25,0)</f>
        <v>6</v>
      </c>
      <c r="CI96" s="99">
        <f>VLOOKUP($D96,'факт '!$D$7:$AQ$94,26,0)</f>
        <v>711122.16</v>
      </c>
      <c r="CJ96" s="99">
        <f t="shared" ref="CJ96:CJ97" si="2758">SUM(CF96+CH96)</f>
        <v>45</v>
      </c>
      <c r="CK96" s="99">
        <f t="shared" ref="CK96:CK97" si="2759">SUM(CG96+CI96)</f>
        <v>5333416.2</v>
      </c>
      <c r="CL96" s="100">
        <f t="shared" ref="CL96:CL97" si="2760">SUM(CF96-CD96)</f>
        <v>39</v>
      </c>
      <c r="CM96" s="100">
        <f t="shared" ref="CM96:CM97" si="2761">SUM(CG96-CE96)</f>
        <v>4622294.04</v>
      </c>
      <c r="CN96" s="99"/>
      <c r="CO96" s="99"/>
      <c r="CP96" s="99"/>
      <c r="CQ96" s="99"/>
      <c r="CR96" s="99">
        <f>VLOOKUP($D96,'факт '!$D$7:$AQ$94,27,0)</f>
        <v>0</v>
      </c>
      <c r="CS96" s="99">
        <f>VLOOKUP($D96,'факт '!$D$7:$AQ$94,28,0)</f>
        <v>0</v>
      </c>
      <c r="CT96" s="99">
        <f>VLOOKUP($D96,'факт '!$D$7:$AQ$94,29,0)</f>
        <v>0</v>
      </c>
      <c r="CU96" s="99">
        <f>VLOOKUP($D96,'факт '!$D$7:$AQ$94,30,0)</f>
        <v>0</v>
      </c>
      <c r="CV96" s="99">
        <f t="shared" ref="CV96:CV97" si="2762">SUM(CR96+CT96)</f>
        <v>0</v>
      </c>
      <c r="CW96" s="99">
        <f t="shared" ref="CW96:CW97" si="2763">SUM(CS96+CU96)</f>
        <v>0</v>
      </c>
      <c r="CX96" s="100">
        <f t="shared" ref="CX96:CX97" si="2764">SUM(CR96-CP96)</f>
        <v>0</v>
      </c>
      <c r="CY96" s="100">
        <f t="shared" ref="CY96:CY97" si="2765">SUM(CS96-CQ96)</f>
        <v>0</v>
      </c>
      <c r="CZ96" s="99"/>
      <c r="DA96" s="99"/>
      <c r="DB96" s="99"/>
      <c r="DC96" s="99"/>
      <c r="DD96" s="99">
        <f>VLOOKUP($D96,'факт '!$D$7:$AQ$94,31,0)</f>
        <v>0</v>
      </c>
      <c r="DE96" s="99">
        <f>VLOOKUP($D96,'факт '!$D$7:$AQ$94,32,0)</f>
        <v>0</v>
      </c>
      <c r="DF96" s="99"/>
      <c r="DG96" s="99"/>
      <c r="DH96" s="99">
        <f t="shared" ref="DH96:DH97" si="2766">SUM(DD96+DF96)</f>
        <v>0</v>
      </c>
      <c r="DI96" s="99">
        <f t="shared" ref="DI96:DI97" si="2767">SUM(DE96+DG96)</f>
        <v>0</v>
      </c>
      <c r="DJ96" s="100">
        <f t="shared" ref="DJ96:DJ97" si="2768">SUM(DD96-DB96)</f>
        <v>0</v>
      </c>
      <c r="DK96" s="100">
        <f t="shared" ref="DK96:DK97" si="2769">SUM(DE96-DC96)</f>
        <v>0</v>
      </c>
      <c r="DL96" s="99"/>
      <c r="DM96" s="99"/>
      <c r="DN96" s="99"/>
      <c r="DO96" s="99"/>
      <c r="DP96" s="99">
        <f>VLOOKUP($D96,'факт '!$D$7:$AQ$94,13,0)</f>
        <v>0</v>
      </c>
      <c r="DQ96" s="99">
        <f>VLOOKUP($D96,'факт '!$D$7:$AQ$94,14,0)</f>
        <v>0</v>
      </c>
      <c r="DR96" s="99"/>
      <c r="DS96" s="99"/>
      <c r="DT96" s="99">
        <f t="shared" ref="DT96:DT97" si="2770">SUM(DP96+DR96)</f>
        <v>0</v>
      </c>
      <c r="DU96" s="99">
        <f t="shared" ref="DU96:DU97" si="2771">SUM(DQ96+DS96)</f>
        <v>0</v>
      </c>
      <c r="DV96" s="100">
        <f t="shared" ref="DV96:DV97" si="2772">SUM(DP96-DN96)</f>
        <v>0</v>
      </c>
      <c r="DW96" s="100">
        <f t="shared" ref="DW96:DW97" si="2773">SUM(DQ96-DO96)</f>
        <v>0</v>
      </c>
      <c r="DX96" s="99"/>
      <c r="DY96" s="99"/>
      <c r="DZ96" s="99"/>
      <c r="EA96" s="99"/>
      <c r="EB96" s="99">
        <f>VLOOKUP($D96,'факт '!$D$7:$AQ$94,33,0)</f>
        <v>0</v>
      </c>
      <c r="EC96" s="99">
        <f>VLOOKUP($D96,'факт '!$D$7:$AQ$94,34,0)</f>
        <v>0</v>
      </c>
      <c r="ED96" s="99">
        <f>VLOOKUP($D96,'факт '!$D$7:$AQ$94,35,0)</f>
        <v>0</v>
      </c>
      <c r="EE96" s="99">
        <f>VLOOKUP($D96,'факт '!$D$7:$AQ$94,36,0)</f>
        <v>0</v>
      </c>
      <c r="EF96" s="99">
        <f t="shared" ref="EF96:EF97" si="2774">SUM(EB96+ED96)</f>
        <v>0</v>
      </c>
      <c r="EG96" s="99">
        <f t="shared" ref="EG96:EG97" si="2775">SUM(EC96+EE96)</f>
        <v>0</v>
      </c>
      <c r="EH96" s="100">
        <f t="shared" ref="EH96:EH97" si="2776">SUM(EB96-DZ96)</f>
        <v>0</v>
      </c>
      <c r="EI96" s="100">
        <f t="shared" ref="EI96:EI97" si="2777">SUM(EC96-EA96)</f>
        <v>0</v>
      </c>
      <c r="EJ96" s="99"/>
      <c r="EK96" s="99"/>
      <c r="EL96" s="99"/>
      <c r="EM96" s="99"/>
      <c r="EN96" s="99">
        <f>VLOOKUP($D96,'факт '!$D$7:$AQ$94,37,0)</f>
        <v>0</v>
      </c>
      <c r="EO96" s="99">
        <f>VLOOKUP($D96,'факт '!$D$7:$AQ$94,38,0)</f>
        <v>0</v>
      </c>
      <c r="EP96" s="99">
        <f>VLOOKUP($D96,'факт '!$D$7:$AQ$94,39,0)</f>
        <v>0</v>
      </c>
      <c r="EQ96" s="99">
        <f>VLOOKUP($D96,'факт '!$D$7:$AQ$94,40,0)</f>
        <v>0</v>
      </c>
      <c r="ER96" s="99">
        <f t="shared" ref="ER96:ER97" si="2778">SUM(EN96+EP96)</f>
        <v>0</v>
      </c>
      <c r="ES96" s="99">
        <f t="shared" ref="ES96:ES97" si="2779">SUM(EO96+EQ96)</f>
        <v>0</v>
      </c>
      <c r="ET96" s="100">
        <f t="shared" ref="ET96:ET97" si="2780">SUM(EN96-EL96)</f>
        <v>0</v>
      </c>
      <c r="EU96" s="100">
        <f t="shared" ref="EU96:EU97" si="2781">SUM(EO96-EM96)</f>
        <v>0</v>
      </c>
      <c r="EV96" s="99"/>
      <c r="EW96" s="99"/>
      <c r="EX96" s="99"/>
      <c r="EY96" s="99"/>
      <c r="EZ96" s="99"/>
      <c r="FA96" s="99"/>
      <c r="FB96" s="99"/>
      <c r="FC96" s="99"/>
      <c r="FD96" s="99">
        <f t="shared" ref="FD96:FD98" si="2782">SUM(EZ96+FB96)</f>
        <v>0</v>
      </c>
      <c r="FE96" s="99">
        <f t="shared" ref="FE96:FE98" si="2783">SUM(FA96+FC96)</f>
        <v>0</v>
      </c>
      <c r="FF96" s="100">
        <f t="shared" si="2303"/>
        <v>0</v>
      </c>
      <c r="FG96" s="100">
        <f t="shared" si="2304"/>
        <v>0</v>
      </c>
      <c r="FH96" s="99"/>
      <c r="FI96" s="99"/>
      <c r="FJ96" s="99"/>
      <c r="FK96" s="99"/>
      <c r="FL96" s="99"/>
      <c r="FM96" s="99"/>
      <c r="FN96" s="99"/>
      <c r="FO96" s="99"/>
      <c r="FP96" s="99">
        <f t="shared" ref="FP96:FP98" si="2784">SUM(FL96+FN96)</f>
        <v>0</v>
      </c>
      <c r="FQ96" s="99">
        <f t="shared" ref="FQ96:FQ98" si="2785">SUM(FM96+FO96)</f>
        <v>0</v>
      </c>
      <c r="FR96" s="100">
        <f t="shared" si="2306"/>
        <v>0</v>
      </c>
      <c r="FS96" s="100">
        <f t="shared" si="2307"/>
        <v>0</v>
      </c>
      <c r="FT96" s="99"/>
      <c r="FU96" s="99"/>
      <c r="FV96" s="99"/>
      <c r="FW96" s="99"/>
      <c r="FX96" s="99"/>
      <c r="FY96" s="99"/>
      <c r="FZ96" s="99"/>
      <c r="GA96" s="99"/>
      <c r="GB96" s="99">
        <f t="shared" ref="GB96:GB98" si="2786">SUM(FX96+FZ96)</f>
        <v>0</v>
      </c>
      <c r="GC96" s="99">
        <f t="shared" ref="GC96:GC98" si="2787">SUM(FY96+GA96)</f>
        <v>0</v>
      </c>
      <c r="GD96" s="100">
        <f t="shared" si="2309"/>
        <v>0</v>
      </c>
      <c r="GE96" s="100">
        <f t="shared" si="2310"/>
        <v>0</v>
      </c>
      <c r="GF96" s="99">
        <f t="shared" ref="GF96:GF98" si="2788">SUM(H96,T96,AF96,AR96,BD96,BP96,CB96,CN96,CZ96,DL96,DX96,EJ96,EV96)</f>
        <v>0</v>
      </c>
      <c r="GG96" s="99">
        <f t="shared" ref="GG96:GG98" si="2789">SUM(I96,U96,AG96,AS96,BE96,BQ96,CC96,CO96,DA96,DM96,DY96,EK96,EW96)</f>
        <v>0</v>
      </c>
      <c r="GH96" s="99">
        <f t="shared" ref="GH96:GH98" si="2790">SUM(J96,V96,AH96,AT96,BF96,BR96,CD96,CP96,DB96,DN96,DZ96,EL96,EX96)</f>
        <v>0</v>
      </c>
      <c r="GI96" s="99">
        <f t="shared" ref="GI96:GI98" si="2791">SUM(K96,W96,AI96,AU96,BG96,BS96,CE96,CQ96,DC96,DO96,EA96,EM96,EY96)</f>
        <v>0</v>
      </c>
      <c r="GJ96" s="99">
        <f t="shared" ref="GJ96:GJ97" si="2792">SUM(L96,X96,AJ96,AV96,BH96,BT96,CF96,CR96,DD96,DP96,EB96,EN96,EZ96)</f>
        <v>41</v>
      </c>
      <c r="GK96" s="99">
        <f t="shared" ref="GK96:GK97" si="2793">SUM(M96,Y96,AK96,AW96,BI96,BU96,CG96,CS96,DE96,DQ96,EC96,EO96,FA96)</f>
        <v>4859334.76</v>
      </c>
      <c r="GL96" s="99">
        <f t="shared" ref="GL96:GL97" si="2794">SUM(N96,Z96,AL96,AX96,BJ96,BV96,CH96,CT96,DF96,DR96,ED96,EP96,FB96)</f>
        <v>6</v>
      </c>
      <c r="GM96" s="99">
        <f t="shared" ref="GM96:GM97" si="2795">SUM(O96,AA96,AM96,AY96,BK96,BW96,CI96,CU96,DG96,DS96,EE96,EQ96,FC96)</f>
        <v>711122.16</v>
      </c>
      <c r="GN96" s="99">
        <f t="shared" ref="GN96:GN97" si="2796">SUM(P96,AB96,AN96,AZ96,BL96,BX96,CJ96,CV96,DH96,DT96,EF96,ER96,FD96)</f>
        <v>47</v>
      </c>
      <c r="GO96" s="99">
        <f t="shared" ref="GO96:GO97" si="2797">SUM(Q96,AC96,AO96,BA96,BM96,BY96,CK96,CW96,DI96,DU96,EG96,ES96,FE96)</f>
        <v>5570456.9199999999</v>
      </c>
      <c r="GP96" s="99"/>
      <c r="GQ96" s="99"/>
      <c r="GR96" s="143"/>
      <c r="GS96" s="78"/>
      <c r="GT96" s="166">
        <v>118520.3584</v>
      </c>
      <c r="GU96" s="166">
        <f t="shared" si="2399"/>
        <v>118520.36</v>
      </c>
      <c r="GV96" s="90">
        <f t="shared" si="2733"/>
        <v>-1.6000000032363459E-3</v>
      </c>
    </row>
    <row r="97" spans="1:204" ht="59.25" customHeight="1" x14ac:dyDescent="0.2">
      <c r="A97" s="23">
        <v>1</v>
      </c>
      <c r="B97" s="78" t="s">
        <v>182</v>
      </c>
      <c r="C97" s="79" t="s">
        <v>183</v>
      </c>
      <c r="D97" s="86">
        <v>359</v>
      </c>
      <c r="E97" s="83" t="s">
        <v>299</v>
      </c>
      <c r="F97" s="86">
        <v>19</v>
      </c>
      <c r="G97" s="98">
        <v>118520.3584</v>
      </c>
      <c r="H97" s="99"/>
      <c r="I97" s="99"/>
      <c r="J97" s="99"/>
      <c r="K97" s="99"/>
      <c r="L97" s="99">
        <f>VLOOKUP($D97,'факт '!$D$7:$AQ$94,3,0)</f>
        <v>0</v>
      </c>
      <c r="M97" s="99">
        <f>VLOOKUP($D97,'факт '!$D$7:$AQ$94,4,0)</f>
        <v>0</v>
      </c>
      <c r="N97" s="99"/>
      <c r="O97" s="99"/>
      <c r="P97" s="99">
        <f t="shared" si="2734"/>
        <v>0</v>
      </c>
      <c r="Q97" s="99">
        <f t="shared" si="2735"/>
        <v>0</v>
      </c>
      <c r="R97" s="100">
        <f t="shared" si="2736"/>
        <v>0</v>
      </c>
      <c r="S97" s="100">
        <f t="shared" si="2737"/>
        <v>0</v>
      </c>
      <c r="T97" s="99"/>
      <c r="U97" s="99"/>
      <c r="V97" s="99"/>
      <c r="W97" s="99"/>
      <c r="X97" s="99">
        <f>VLOOKUP($D97,'факт '!$D$7:$AQ$94,7,0)</f>
        <v>0</v>
      </c>
      <c r="Y97" s="99">
        <f>VLOOKUP($D97,'факт '!$D$7:$AQ$94,8,0)</f>
        <v>0</v>
      </c>
      <c r="Z97" s="99">
        <f>VLOOKUP($D97,'факт '!$D$7:$AQ$94,9,0)</f>
        <v>0</v>
      </c>
      <c r="AA97" s="99">
        <f>VLOOKUP($D97,'факт '!$D$7:$AQ$94,10,0)</f>
        <v>0</v>
      </c>
      <c r="AB97" s="99">
        <f t="shared" si="2738"/>
        <v>0</v>
      </c>
      <c r="AC97" s="99">
        <f t="shared" si="2739"/>
        <v>0</v>
      </c>
      <c r="AD97" s="100">
        <f t="shared" si="2740"/>
        <v>0</v>
      </c>
      <c r="AE97" s="100">
        <f t="shared" si="2741"/>
        <v>0</v>
      </c>
      <c r="AF97" s="99"/>
      <c r="AG97" s="99"/>
      <c r="AH97" s="99"/>
      <c r="AI97" s="99"/>
      <c r="AJ97" s="99">
        <f>VLOOKUP($D97,'факт '!$D$7:$AQ$94,5,0)</f>
        <v>0</v>
      </c>
      <c r="AK97" s="99">
        <f>VLOOKUP($D97,'факт '!$D$7:$AQ$94,6,0)</f>
        <v>0</v>
      </c>
      <c r="AL97" s="99"/>
      <c r="AM97" s="99"/>
      <c r="AN97" s="99">
        <f t="shared" si="2742"/>
        <v>0</v>
      </c>
      <c r="AO97" s="99">
        <f t="shared" si="2743"/>
        <v>0</v>
      </c>
      <c r="AP97" s="100">
        <f t="shared" si="2744"/>
        <v>0</v>
      </c>
      <c r="AQ97" s="100">
        <f t="shared" si="2745"/>
        <v>0</v>
      </c>
      <c r="AR97" s="99"/>
      <c r="AS97" s="99"/>
      <c r="AT97" s="99"/>
      <c r="AU97" s="99"/>
      <c r="AV97" s="99">
        <f>VLOOKUP($D97,'факт '!$D$7:$AQ$94,11,0)</f>
        <v>0</v>
      </c>
      <c r="AW97" s="99">
        <f>VLOOKUP($D97,'факт '!$D$7:$AQ$94,12,0)</f>
        <v>0</v>
      </c>
      <c r="AX97" s="99"/>
      <c r="AY97" s="99"/>
      <c r="AZ97" s="99">
        <f t="shared" si="2746"/>
        <v>0</v>
      </c>
      <c r="BA97" s="99">
        <f t="shared" si="2747"/>
        <v>0</v>
      </c>
      <c r="BB97" s="100">
        <f t="shared" si="2748"/>
        <v>0</v>
      </c>
      <c r="BC97" s="100">
        <f t="shared" si="2749"/>
        <v>0</v>
      </c>
      <c r="BD97" s="99"/>
      <c r="BE97" s="99"/>
      <c r="BF97" s="99"/>
      <c r="BG97" s="99"/>
      <c r="BH97" s="99">
        <f>VLOOKUP($D97,'факт '!$D$7:$AQ$94,15,0)</f>
        <v>0</v>
      </c>
      <c r="BI97" s="99">
        <f>VLOOKUP($D97,'факт '!$D$7:$AQ$94,16,0)</f>
        <v>0</v>
      </c>
      <c r="BJ97" s="99">
        <f>VLOOKUP($D97,'факт '!$D$7:$AQ$94,17,0)</f>
        <v>0</v>
      </c>
      <c r="BK97" s="99">
        <f>VLOOKUP($D97,'факт '!$D$7:$AQ$94,18,0)</f>
        <v>0</v>
      </c>
      <c r="BL97" s="99">
        <f t="shared" si="2750"/>
        <v>0</v>
      </c>
      <c r="BM97" s="99">
        <f t="shared" si="2751"/>
        <v>0</v>
      </c>
      <c r="BN97" s="100">
        <f t="shared" si="2752"/>
        <v>0</v>
      </c>
      <c r="BO97" s="100">
        <f t="shared" si="2753"/>
        <v>0</v>
      </c>
      <c r="BP97" s="99"/>
      <c r="BQ97" s="99"/>
      <c r="BR97" s="99"/>
      <c r="BS97" s="99"/>
      <c r="BT97" s="99">
        <f>VLOOKUP($D97,'факт '!$D$7:$AQ$94,19,0)</f>
        <v>0</v>
      </c>
      <c r="BU97" s="99">
        <f>VLOOKUP($D97,'факт '!$D$7:$AQ$94,20,0)</f>
        <v>0</v>
      </c>
      <c r="BV97" s="99">
        <f>VLOOKUP($D97,'факт '!$D$7:$AQ$94,21,0)</f>
        <v>0</v>
      </c>
      <c r="BW97" s="99">
        <f>VLOOKUP($D97,'факт '!$D$7:$AQ$94,22,0)</f>
        <v>0</v>
      </c>
      <c r="BX97" s="99">
        <f t="shared" si="2754"/>
        <v>0</v>
      </c>
      <c r="BY97" s="99">
        <f t="shared" si="2755"/>
        <v>0</v>
      </c>
      <c r="BZ97" s="100">
        <f t="shared" si="2756"/>
        <v>0</v>
      </c>
      <c r="CA97" s="100">
        <f t="shared" si="2757"/>
        <v>0</v>
      </c>
      <c r="CB97" s="99"/>
      <c r="CC97" s="99"/>
      <c r="CD97" s="99"/>
      <c r="CE97" s="99"/>
      <c r="CF97" s="99">
        <f>VLOOKUP($D97,'факт '!$D$7:$AQ$94,23,0)</f>
        <v>4</v>
      </c>
      <c r="CG97" s="99">
        <f>VLOOKUP($D97,'факт '!$D$7:$AQ$94,24,0)</f>
        <v>474081.44</v>
      </c>
      <c r="CH97" s="99">
        <f>VLOOKUP($D97,'факт '!$D$7:$AQ$94,25,0)</f>
        <v>0</v>
      </c>
      <c r="CI97" s="99">
        <f>VLOOKUP($D97,'факт '!$D$7:$AQ$94,26,0)</f>
        <v>0</v>
      </c>
      <c r="CJ97" s="99">
        <f t="shared" si="2758"/>
        <v>4</v>
      </c>
      <c r="CK97" s="99">
        <f t="shared" si="2759"/>
        <v>474081.44</v>
      </c>
      <c r="CL97" s="100">
        <f t="shared" si="2760"/>
        <v>4</v>
      </c>
      <c r="CM97" s="100">
        <f t="shared" si="2761"/>
        <v>474081.44</v>
      </c>
      <c r="CN97" s="99"/>
      <c r="CO97" s="99"/>
      <c r="CP97" s="99"/>
      <c r="CQ97" s="99"/>
      <c r="CR97" s="99">
        <f>VLOOKUP($D97,'факт '!$D$7:$AQ$94,27,0)</f>
        <v>0</v>
      </c>
      <c r="CS97" s="99">
        <f>VLOOKUP($D97,'факт '!$D$7:$AQ$94,28,0)</f>
        <v>0</v>
      </c>
      <c r="CT97" s="99">
        <f>VLOOKUP($D97,'факт '!$D$7:$AQ$94,29,0)</f>
        <v>0</v>
      </c>
      <c r="CU97" s="99">
        <f>VLOOKUP($D97,'факт '!$D$7:$AQ$94,30,0)</f>
        <v>0</v>
      </c>
      <c r="CV97" s="99">
        <f t="shared" si="2762"/>
        <v>0</v>
      </c>
      <c r="CW97" s="99">
        <f t="shared" si="2763"/>
        <v>0</v>
      </c>
      <c r="CX97" s="100">
        <f t="shared" si="2764"/>
        <v>0</v>
      </c>
      <c r="CY97" s="100">
        <f t="shared" si="2765"/>
        <v>0</v>
      </c>
      <c r="CZ97" s="99"/>
      <c r="DA97" s="99"/>
      <c r="DB97" s="99"/>
      <c r="DC97" s="99"/>
      <c r="DD97" s="99">
        <f>VLOOKUP($D97,'факт '!$D$7:$AQ$94,31,0)</f>
        <v>0</v>
      </c>
      <c r="DE97" s="99">
        <f>VLOOKUP($D97,'факт '!$D$7:$AQ$94,32,0)</f>
        <v>0</v>
      </c>
      <c r="DF97" s="99"/>
      <c r="DG97" s="99"/>
      <c r="DH97" s="99">
        <f t="shared" si="2766"/>
        <v>0</v>
      </c>
      <c r="DI97" s="99">
        <f t="shared" si="2767"/>
        <v>0</v>
      </c>
      <c r="DJ97" s="100">
        <f t="shared" si="2768"/>
        <v>0</v>
      </c>
      <c r="DK97" s="100">
        <f t="shared" si="2769"/>
        <v>0</v>
      </c>
      <c r="DL97" s="99"/>
      <c r="DM97" s="99"/>
      <c r="DN97" s="99"/>
      <c r="DO97" s="99"/>
      <c r="DP97" s="99">
        <f>VLOOKUP($D97,'факт '!$D$7:$AQ$94,13,0)</f>
        <v>0</v>
      </c>
      <c r="DQ97" s="99">
        <f>VLOOKUP($D97,'факт '!$D$7:$AQ$94,14,0)</f>
        <v>0</v>
      </c>
      <c r="DR97" s="99"/>
      <c r="DS97" s="99"/>
      <c r="DT97" s="99">
        <f t="shared" si="2770"/>
        <v>0</v>
      </c>
      <c r="DU97" s="99">
        <f t="shared" si="2771"/>
        <v>0</v>
      </c>
      <c r="DV97" s="100">
        <f t="shared" si="2772"/>
        <v>0</v>
      </c>
      <c r="DW97" s="100">
        <f t="shared" si="2773"/>
        <v>0</v>
      </c>
      <c r="DX97" s="99"/>
      <c r="DY97" s="99"/>
      <c r="DZ97" s="99"/>
      <c r="EA97" s="99"/>
      <c r="EB97" s="99">
        <f>VLOOKUP($D97,'факт '!$D$7:$AQ$94,33,0)</f>
        <v>0</v>
      </c>
      <c r="EC97" s="99">
        <f>VLOOKUP($D97,'факт '!$D$7:$AQ$94,34,0)</f>
        <v>0</v>
      </c>
      <c r="ED97" s="99">
        <f>VLOOKUP($D97,'факт '!$D$7:$AQ$94,35,0)</f>
        <v>0</v>
      </c>
      <c r="EE97" s="99">
        <f>VLOOKUP($D97,'факт '!$D$7:$AQ$94,36,0)</f>
        <v>0</v>
      </c>
      <c r="EF97" s="99">
        <f t="shared" si="2774"/>
        <v>0</v>
      </c>
      <c r="EG97" s="99">
        <f t="shared" si="2775"/>
        <v>0</v>
      </c>
      <c r="EH97" s="100">
        <f t="shared" si="2776"/>
        <v>0</v>
      </c>
      <c r="EI97" s="100">
        <f t="shared" si="2777"/>
        <v>0</v>
      </c>
      <c r="EJ97" s="99"/>
      <c r="EK97" s="99"/>
      <c r="EL97" s="99"/>
      <c r="EM97" s="99"/>
      <c r="EN97" s="99">
        <f>VLOOKUP($D97,'факт '!$D$7:$AQ$94,37,0)</f>
        <v>0</v>
      </c>
      <c r="EO97" s="99">
        <f>VLOOKUP($D97,'факт '!$D$7:$AQ$94,38,0)</f>
        <v>0</v>
      </c>
      <c r="EP97" s="99">
        <f>VLOOKUP($D97,'факт '!$D$7:$AQ$94,39,0)</f>
        <v>0</v>
      </c>
      <c r="EQ97" s="99">
        <f>VLOOKUP($D97,'факт '!$D$7:$AQ$94,40,0)</f>
        <v>0</v>
      </c>
      <c r="ER97" s="99">
        <f t="shared" si="2778"/>
        <v>0</v>
      </c>
      <c r="ES97" s="99">
        <f t="shared" si="2779"/>
        <v>0</v>
      </c>
      <c r="ET97" s="100">
        <f t="shared" si="2780"/>
        <v>0</v>
      </c>
      <c r="EU97" s="100">
        <f t="shared" si="2781"/>
        <v>0</v>
      </c>
      <c r="EV97" s="99"/>
      <c r="EW97" s="99"/>
      <c r="EX97" s="99"/>
      <c r="EY97" s="99"/>
      <c r="EZ97" s="99"/>
      <c r="FA97" s="99"/>
      <c r="FB97" s="99"/>
      <c r="FC97" s="99"/>
      <c r="FD97" s="99"/>
      <c r="FE97" s="99"/>
      <c r="FF97" s="100"/>
      <c r="FG97" s="100"/>
      <c r="FH97" s="99"/>
      <c r="FI97" s="99"/>
      <c r="FJ97" s="99"/>
      <c r="FK97" s="99"/>
      <c r="FL97" s="99"/>
      <c r="FM97" s="99"/>
      <c r="FN97" s="99"/>
      <c r="FO97" s="99"/>
      <c r="FP97" s="99"/>
      <c r="FQ97" s="99"/>
      <c r="FR97" s="100"/>
      <c r="FS97" s="100"/>
      <c r="FT97" s="99"/>
      <c r="FU97" s="99"/>
      <c r="FV97" s="99"/>
      <c r="FW97" s="99"/>
      <c r="FX97" s="99"/>
      <c r="FY97" s="99"/>
      <c r="FZ97" s="99"/>
      <c r="GA97" s="99"/>
      <c r="GB97" s="99"/>
      <c r="GC97" s="99"/>
      <c r="GD97" s="100"/>
      <c r="GE97" s="100"/>
      <c r="GF97" s="99"/>
      <c r="GG97" s="99"/>
      <c r="GH97" s="99"/>
      <c r="GI97" s="99"/>
      <c r="GJ97" s="99">
        <f t="shared" si="2792"/>
        <v>4</v>
      </c>
      <c r="GK97" s="99">
        <f t="shared" si="2793"/>
        <v>474081.44</v>
      </c>
      <c r="GL97" s="99">
        <f t="shared" si="2794"/>
        <v>0</v>
      </c>
      <c r="GM97" s="99">
        <f t="shared" si="2795"/>
        <v>0</v>
      </c>
      <c r="GN97" s="99">
        <f t="shared" si="2796"/>
        <v>4</v>
      </c>
      <c r="GO97" s="99">
        <f t="shared" si="2797"/>
        <v>474081.44</v>
      </c>
      <c r="GP97" s="99"/>
      <c r="GQ97" s="99"/>
      <c r="GR97" s="143"/>
      <c r="GS97" s="78"/>
      <c r="GT97" s="166">
        <v>118520.3584</v>
      </c>
      <c r="GU97" s="166">
        <f t="shared" si="2399"/>
        <v>118520.36</v>
      </c>
      <c r="GV97" s="90">
        <f t="shared" si="2733"/>
        <v>-1.6000000032363459E-3</v>
      </c>
    </row>
    <row r="98" spans="1:204" x14ac:dyDescent="0.2">
      <c r="A98" s="23">
        <v>1</v>
      </c>
      <c r="B98" s="78"/>
      <c r="C98" s="79"/>
      <c r="D98" s="86"/>
      <c r="E98" s="85"/>
      <c r="F98" s="86"/>
      <c r="G98" s="98"/>
      <c r="H98" s="99"/>
      <c r="I98" s="99"/>
      <c r="J98" s="99"/>
      <c r="K98" s="99"/>
      <c r="L98" s="99"/>
      <c r="M98" s="99"/>
      <c r="N98" s="99"/>
      <c r="O98" s="99"/>
      <c r="P98" s="99">
        <f t="shared" ref="P98:P104" si="2798">SUM(L98+N98)</f>
        <v>0</v>
      </c>
      <c r="Q98" s="99">
        <f t="shared" ref="Q98:Q104" si="2799">SUM(M98+O98)</f>
        <v>0</v>
      </c>
      <c r="R98" s="100">
        <f t="shared" si="2547"/>
        <v>0</v>
      </c>
      <c r="S98" s="100">
        <f t="shared" si="2548"/>
        <v>0</v>
      </c>
      <c r="T98" s="99"/>
      <c r="U98" s="99"/>
      <c r="V98" s="99"/>
      <c r="W98" s="99"/>
      <c r="X98" s="99"/>
      <c r="Y98" s="99"/>
      <c r="Z98" s="99"/>
      <c r="AA98" s="99"/>
      <c r="AB98" s="99">
        <f t="shared" ref="AB98" si="2800">SUM(X98+Z98)</f>
        <v>0</v>
      </c>
      <c r="AC98" s="99">
        <f t="shared" ref="AC98" si="2801">SUM(Y98+AA98)</f>
        <v>0</v>
      </c>
      <c r="AD98" s="100">
        <f t="shared" si="2271"/>
        <v>0</v>
      </c>
      <c r="AE98" s="100">
        <f t="shared" si="2272"/>
        <v>0</v>
      </c>
      <c r="AF98" s="99"/>
      <c r="AG98" s="99"/>
      <c r="AH98" s="99"/>
      <c r="AI98" s="99"/>
      <c r="AJ98" s="99"/>
      <c r="AK98" s="99"/>
      <c r="AL98" s="99"/>
      <c r="AM98" s="99"/>
      <c r="AN98" s="99">
        <f t="shared" ref="AN98" si="2802">SUM(AJ98+AL98)</f>
        <v>0</v>
      </c>
      <c r="AO98" s="99">
        <f t="shared" ref="AO98" si="2803">SUM(AK98+AM98)</f>
        <v>0</v>
      </c>
      <c r="AP98" s="100">
        <f t="shared" si="2273"/>
        <v>0</v>
      </c>
      <c r="AQ98" s="100">
        <f t="shared" si="2274"/>
        <v>0</v>
      </c>
      <c r="AR98" s="99"/>
      <c r="AS98" s="99"/>
      <c r="AT98" s="99"/>
      <c r="AU98" s="99"/>
      <c r="AV98" s="99"/>
      <c r="AW98" s="99"/>
      <c r="AX98" s="99"/>
      <c r="AY98" s="99"/>
      <c r="AZ98" s="99">
        <f t="shared" ref="AZ98" si="2804">SUM(AV98+AX98)</f>
        <v>0</v>
      </c>
      <c r="BA98" s="99">
        <f t="shared" ref="BA98" si="2805">SUM(AW98+AY98)</f>
        <v>0</v>
      </c>
      <c r="BB98" s="100">
        <f t="shared" si="2276"/>
        <v>0</v>
      </c>
      <c r="BC98" s="100">
        <f t="shared" si="2277"/>
        <v>0</v>
      </c>
      <c r="BD98" s="99"/>
      <c r="BE98" s="99"/>
      <c r="BF98" s="99"/>
      <c r="BG98" s="99"/>
      <c r="BH98" s="99"/>
      <c r="BI98" s="99"/>
      <c r="BJ98" s="99"/>
      <c r="BK98" s="99"/>
      <c r="BL98" s="99">
        <f t="shared" ref="BL98" si="2806">SUM(BH98+BJ98)</f>
        <v>0</v>
      </c>
      <c r="BM98" s="99">
        <f t="shared" ref="BM98" si="2807">SUM(BI98+BK98)</f>
        <v>0</v>
      </c>
      <c r="BN98" s="100">
        <f t="shared" si="2279"/>
        <v>0</v>
      </c>
      <c r="BO98" s="100">
        <f t="shared" si="2280"/>
        <v>0</v>
      </c>
      <c r="BP98" s="99"/>
      <c r="BQ98" s="99"/>
      <c r="BR98" s="99"/>
      <c r="BS98" s="99"/>
      <c r="BT98" s="99"/>
      <c r="BU98" s="99"/>
      <c r="BV98" s="99"/>
      <c r="BW98" s="99"/>
      <c r="BX98" s="99">
        <f t="shared" ref="BX98" si="2808">SUM(BT98+BV98)</f>
        <v>0</v>
      </c>
      <c r="BY98" s="99">
        <f t="shared" ref="BY98" si="2809">SUM(BU98+BW98)</f>
        <v>0</v>
      </c>
      <c r="BZ98" s="100">
        <f t="shared" si="2282"/>
        <v>0</v>
      </c>
      <c r="CA98" s="100">
        <f t="shared" si="2283"/>
        <v>0</v>
      </c>
      <c r="CB98" s="99"/>
      <c r="CC98" s="99"/>
      <c r="CD98" s="99"/>
      <c r="CE98" s="99"/>
      <c r="CF98" s="99"/>
      <c r="CG98" s="99"/>
      <c r="CH98" s="99"/>
      <c r="CI98" s="99"/>
      <c r="CJ98" s="99">
        <f t="shared" ref="CJ98" si="2810">SUM(CF98+CH98)</f>
        <v>0</v>
      </c>
      <c r="CK98" s="99">
        <f t="shared" ref="CK98" si="2811">SUM(CG98+CI98)</f>
        <v>0</v>
      </c>
      <c r="CL98" s="100">
        <f t="shared" si="2285"/>
        <v>0</v>
      </c>
      <c r="CM98" s="100">
        <f t="shared" si="2286"/>
        <v>0</v>
      </c>
      <c r="CN98" s="99"/>
      <c r="CO98" s="99"/>
      <c r="CP98" s="99"/>
      <c r="CQ98" s="99"/>
      <c r="CR98" s="99"/>
      <c r="CS98" s="99"/>
      <c r="CT98" s="99"/>
      <c r="CU98" s="99"/>
      <c r="CV98" s="99">
        <f t="shared" ref="CV98" si="2812">SUM(CR98+CT98)</f>
        <v>0</v>
      </c>
      <c r="CW98" s="99">
        <f t="shared" ref="CW98" si="2813">SUM(CS98+CU98)</f>
        <v>0</v>
      </c>
      <c r="CX98" s="100">
        <f t="shared" si="2288"/>
        <v>0</v>
      </c>
      <c r="CY98" s="100">
        <f t="shared" si="2289"/>
        <v>0</v>
      </c>
      <c r="CZ98" s="99"/>
      <c r="DA98" s="99"/>
      <c r="DB98" s="99"/>
      <c r="DC98" s="99"/>
      <c r="DD98" s="99"/>
      <c r="DE98" s="99"/>
      <c r="DF98" s="99"/>
      <c r="DG98" s="99"/>
      <c r="DH98" s="99">
        <f t="shared" ref="DH98" si="2814">SUM(DD98+DF98)</f>
        <v>0</v>
      </c>
      <c r="DI98" s="99">
        <f t="shared" ref="DI98" si="2815">SUM(DE98+DG98)</f>
        <v>0</v>
      </c>
      <c r="DJ98" s="100">
        <f t="shared" si="2291"/>
        <v>0</v>
      </c>
      <c r="DK98" s="100">
        <f t="shared" si="2292"/>
        <v>0</v>
      </c>
      <c r="DL98" s="99"/>
      <c r="DM98" s="99"/>
      <c r="DN98" s="99"/>
      <c r="DO98" s="99"/>
      <c r="DP98" s="99"/>
      <c r="DQ98" s="99"/>
      <c r="DR98" s="99"/>
      <c r="DS98" s="99"/>
      <c r="DT98" s="99">
        <f t="shared" ref="DT98" si="2816">SUM(DP98+DR98)</f>
        <v>0</v>
      </c>
      <c r="DU98" s="99">
        <f t="shared" ref="DU98" si="2817">SUM(DQ98+DS98)</f>
        <v>0</v>
      </c>
      <c r="DV98" s="100">
        <f t="shared" si="2294"/>
        <v>0</v>
      </c>
      <c r="DW98" s="100">
        <f t="shared" si="2295"/>
        <v>0</v>
      </c>
      <c r="DX98" s="99"/>
      <c r="DY98" s="99"/>
      <c r="DZ98" s="99"/>
      <c r="EA98" s="99"/>
      <c r="EB98" s="99"/>
      <c r="EC98" s="99"/>
      <c r="ED98" s="99"/>
      <c r="EE98" s="99"/>
      <c r="EF98" s="99">
        <f t="shared" ref="EF98" si="2818">SUM(EB98+ED98)</f>
        <v>0</v>
      </c>
      <c r="EG98" s="99">
        <f t="shared" ref="EG98" si="2819">SUM(EC98+EE98)</f>
        <v>0</v>
      </c>
      <c r="EH98" s="100">
        <f t="shared" si="2297"/>
        <v>0</v>
      </c>
      <c r="EI98" s="100">
        <f t="shared" si="2298"/>
        <v>0</v>
      </c>
      <c r="EJ98" s="99"/>
      <c r="EK98" s="99"/>
      <c r="EL98" s="99"/>
      <c r="EM98" s="99"/>
      <c r="EN98" s="99"/>
      <c r="EO98" s="99"/>
      <c r="EP98" s="99"/>
      <c r="EQ98" s="99"/>
      <c r="ER98" s="99">
        <f t="shared" ref="ER98" si="2820">SUM(EN98+EP98)</f>
        <v>0</v>
      </c>
      <c r="ES98" s="99">
        <f t="shared" ref="ES98" si="2821">SUM(EO98+EQ98)</f>
        <v>0</v>
      </c>
      <c r="ET98" s="100">
        <f t="shared" si="2300"/>
        <v>0</v>
      </c>
      <c r="EU98" s="100">
        <f t="shared" si="2301"/>
        <v>0</v>
      </c>
      <c r="EV98" s="99"/>
      <c r="EW98" s="99"/>
      <c r="EX98" s="99"/>
      <c r="EY98" s="99"/>
      <c r="EZ98" s="99"/>
      <c r="FA98" s="99"/>
      <c r="FB98" s="99"/>
      <c r="FC98" s="99"/>
      <c r="FD98" s="99">
        <f t="shared" si="2782"/>
        <v>0</v>
      </c>
      <c r="FE98" s="99">
        <f t="shared" si="2783"/>
        <v>0</v>
      </c>
      <c r="FF98" s="100">
        <f t="shared" si="2303"/>
        <v>0</v>
      </c>
      <c r="FG98" s="100">
        <f t="shared" si="2304"/>
        <v>0</v>
      </c>
      <c r="FH98" s="99"/>
      <c r="FI98" s="99"/>
      <c r="FJ98" s="99"/>
      <c r="FK98" s="99"/>
      <c r="FL98" s="99"/>
      <c r="FM98" s="99"/>
      <c r="FN98" s="99"/>
      <c r="FO98" s="99"/>
      <c r="FP98" s="99">
        <f t="shared" si="2784"/>
        <v>0</v>
      </c>
      <c r="FQ98" s="99">
        <f t="shared" si="2785"/>
        <v>0</v>
      </c>
      <c r="FR98" s="100">
        <f t="shared" si="2306"/>
        <v>0</v>
      </c>
      <c r="FS98" s="100">
        <f t="shared" si="2307"/>
        <v>0</v>
      </c>
      <c r="FT98" s="99"/>
      <c r="FU98" s="99"/>
      <c r="FV98" s="99"/>
      <c r="FW98" s="99"/>
      <c r="FX98" s="99"/>
      <c r="FY98" s="99"/>
      <c r="FZ98" s="99"/>
      <c r="GA98" s="99"/>
      <c r="GB98" s="99">
        <f t="shared" si="2786"/>
        <v>0</v>
      </c>
      <c r="GC98" s="99">
        <f t="shared" si="2787"/>
        <v>0</v>
      </c>
      <c r="GD98" s="100">
        <f t="shared" si="2309"/>
        <v>0</v>
      </c>
      <c r="GE98" s="100">
        <f t="shared" si="2310"/>
        <v>0</v>
      </c>
      <c r="GF98" s="99">
        <f t="shared" si="2788"/>
        <v>0</v>
      </c>
      <c r="GG98" s="99">
        <f t="shared" si="2789"/>
        <v>0</v>
      </c>
      <c r="GH98" s="99">
        <f t="shared" si="2790"/>
        <v>0</v>
      </c>
      <c r="GI98" s="99">
        <f t="shared" si="2791"/>
        <v>0</v>
      </c>
      <c r="GJ98" s="99">
        <f t="shared" ref="GJ98" si="2822">SUM(L98,X98,AJ98,AV98,BH98,BT98,CF98,CR98,DD98,DP98,EB98,EN98,EZ98)</f>
        <v>0</v>
      </c>
      <c r="GK98" s="99">
        <f t="shared" ref="GK98" si="2823">SUM(M98,Y98,AK98,AW98,BI98,BU98,CG98,CS98,DE98,DQ98,EC98,EO98,FA98)</f>
        <v>0</v>
      </c>
      <c r="GL98" s="99">
        <f t="shared" ref="GL98" si="2824">SUM(N98,Z98,AL98,AX98,BJ98,BV98,CH98,CT98,DF98,DR98,ED98,EP98,FB98)</f>
        <v>0</v>
      </c>
      <c r="GM98" s="99">
        <f t="shared" ref="GM98" si="2825">SUM(O98,AA98,AM98,AY98,BK98,BW98,CI98,CU98,DG98,DS98,EE98,EQ98,FC98)</f>
        <v>0</v>
      </c>
      <c r="GN98" s="99">
        <f t="shared" ref="GN98" si="2826">SUM(P98,AB98,AN98,AZ98,BL98,BX98,CJ98,CV98,DH98,DT98,EF98,ER98,FD98)</f>
        <v>0</v>
      </c>
      <c r="GO98" s="99">
        <f t="shared" ref="GO98" si="2827">SUM(Q98,AC98,AO98,BA98,BM98,BY98,CK98,CW98,DI98,DU98,EG98,ES98,FE98)</f>
        <v>0</v>
      </c>
      <c r="GP98" s="99"/>
      <c r="GQ98" s="99"/>
      <c r="GR98" s="143"/>
      <c r="GS98" s="78"/>
      <c r="GT98" s="166"/>
      <c r="GU98" s="166"/>
    </row>
    <row r="99" spans="1:204" x14ac:dyDescent="0.2">
      <c r="A99" s="23">
        <v>1</v>
      </c>
      <c r="B99" s="102"/>
      <c r="C99" s="103"/>
      <c r="D99" s="104"/>
      <c r="E99" s="124" t="s">
        <v>46</v>
      </c>
      <c r="F99" s="126">
        <v>20</v>
      </c>
      <c r="G99" s="127">
        <v>70983.635200000004</v>
      </c>
      <c r="H99" s="107">
        <f>VLOOKUP($E99,'ВМП план'!$B$8:$AN$43,8,0)</f>
        <v>0</v>
      </c>
      <c r="I99" s="107">
        <f>VLOOKUP($E99,'ВМП план'!$B$8:$AN$43,9,0)</f>
        <v>0</v>
      </c>
      <c r="J99" s="107">
        <f t="shared" si="279"/>
        <v>0</v>
      </c>
      <c r="K99" s="107">
        <f t="shared" si="280"/>
        <v>0</v>
      </c>
      <c r="L99" s="107">
        <f>SUM(L100:L104)</f>
        <v>0</v>
      </c>
      <c r="M99" s="107">
        <f t="shared" ref="M99:P99" si="2828">SUM(M100:M104)</f>
        <v>0</v>
      </c>
      <c r="N99" s="107">
        <f t="shared" si="2828"/>
        <v>0</v>
      </c>
      <c r="O99" s="107">
        <f t="shared" si="2828"/>
        <v>0</v>
      </c>
      <c r="P99" s="107">
        <f t="shared" si="2828"/>
        <v>0</v>
      </c>
      <c r="Q99" s="107">
        <f>SUM(Q100:Q104)</f>
        <v>0</v>
      </c>
      <c r="R99" s="123">
        <f t="shared" si="2547"/>
        <v>0</v>
      </c>
      <c r="S99" s="123">
        <f t="shared" si="2548"/>
        <v>0</v>
      </c>
      <c r="T99" s="107">
        <f>VLOOKUP($E99,'ВМП план'!$B$8:$AN$43,10,0)</f>
        <v>0</v>
      </c>
      <c r="U99" s="107">
        <f>VLOOKUP($E99,'ВМП план'!$B$8:$AN$43,11,0)</f>
        <v>0</v>
      </c>
      <c r="V99" s="107">
        <f t="shared" si="282"/>
        <v>0</v>
      </c>
      <c r="W99" s="107">
        <f t="shared" si="283"/>
        <v>0</v>
      </c>
      <c r="X99" s="107">
        <f>SUM(X100:X104)</f>
        <v>0</v>
      </c>
      <c r="Y99" s="107">
        <f t="shared" ref="Y99" si="2829">SUM(Y100:Y104)</f>
        <v>0</v>
      </c>
      <c r="Z99" s="107">
        <f t="shared" ref="Z99" si="2830">SUM(Z100:Z104)</f>
        <v>0</v>
      </c>
      <c r="AA99" s="107">
        <f t="shared" ref="AA99" si="2831">SUM(AA100:AA104)</f>
        <v>0</v>
      </c>
      <c r="AB99" s="107">
        <f t="shared" ref="AB99" si="2832">SUM(AB100:AB104)</f>
        <v>0</v>
      </c>
      <c r="AC99" s="107">
        <f>SUM(AC100:AC104)</f>
        <v>0</v>
      </c>
      <c r="AD99" s="123">
        <f t="shared" si="2271"/>
        <v>0</v>
      </c>
      <c r="AE99" s="123">
        <f t="shared" si="2272"/>
        <v>0</v>
      </c>
      <c r="AF99" s="107">
        <f>VLOOKUP($E99,'ВМП план'!$B$8:$AL$43,12,0)</f>
        <v>0</v>
      </c>
      <c r="AG99" s="107">
        <f>VLOOKUP($E99,'ВМП план'!$B$8:$AL$43,13,0)</f>
        <v>0</v>
      </c>
      <c r="AH99" s="107">
        <f t="shared" si="289"/>
        <v>0</v>
      </c>
      <c r="AI99" s="107">
        <f t="shared" si="290"/>
        <v>0</v>
      </c>
      <c r="AJ99" s="107">
        <f>SUM(AJ100:AJ104)</f>
        <v>0</v>
      </c>
      <c r="AK99" s="107">
        <f t="shared" ref="AK99" si="2833">SUM(AK100:AK104)</f>
        <v>0</v>
      </c>
      <c r="AL99" s="107">
        <f t="shared" ref="AL99" si="2834">SUM(AL100:AL104)</f>
        <v>0</v>
      </c>
      <c r="AM99" s="107">
        <f t="shared" ref="AM99" si="2835">SUM(AM100:AM104)</f>
        <v>0</v>
      </c>
      <c r="AN99" s="107">
        <f t="shared" ref="AN99" si="2836">SUM(AN100:AN104)</f>
        <v>0</v>
      </c>
      <c r="AO99" s="107">
        <f>SUM(AO100:AO104)</f>
        <v>0</v>
      </c>
      <c r="AP99" s="123">
        <f t="shared" si="2273"/>
        <v>0</v>
      </c>
      <c r="AQ99" s="123">
        <f t="shared" si="2274"/>
        <v>0</v>
      </c>
      <c r="AR99" s="107"/>
      <c r="AS99" s="107"/>
      <c r="AT99" s="107">
        <f t="shared" si="296"/>
        <v>0</v>
      </c>
      <c r="AU99" s="107">
        <f t="shared" si="297"/>
        <v>0</v>
      </c>
      <c r="AV99" s="107">
        <f>SUM(AV100:AV104)</f>
        <v>0</v>
      </c>
      <c r="AW99" s="107">
        <f t="shared" ref="AW99" si="2837">SUM(AW100:AW104)</f>
        <v>0</v>
      </c>
      <c r="AX99" s="107">
        <f t="shared" ref="AX99" si="2838">SUM(AX100:AX104)</f>
        <v>0</v>
      </c>
      <c r="AY99" s="107">
        <f t="shared" ref="AY99" si="2839">SUM(AY100:AY104)</f>
        <v>0</v>
      </c>
      <c r="AZ99" s="107">
        <f t="shared" ref="AZ99" si="2840">SUM(AZ100:AZ104)</f>
        <v>0</v>
      </c>
      <c r="BA99" s="107">
        <f>SUM(BA100:BA104)</f>
        <v>0</v>
      </c>
      <c r="BB99" s="123">
        <f t="shared" si="2276"/>
        <v>0</v>
      </c>
      <c r="BC99" s="123">
        <f t="shared" si="2277"/>
        <v>0</v>
      </c>
      <c r="BD99" s="107">
        <v>40</v>
      </c>
      <c r="BE99" s="107">
        <v>2839345.4080000003</v>
      </c>
      <c r="BF99" s="107">
        <f t="shared" si="303"/>
        <v>13.333333333333334</v>
      </c>
      <c r="BG99" s="107">
        <f t="shared" si="304"/>
        <v>946448.46933333343</v>
      </c>
      <c r="BH99" s="107">
        <f>SUM(BH100:BH104)</f>
        <v>18</v>
      </c>
      <c r="BI99" s="107">
        <f t="shared" ref="BI99" si="2841">SUM(BI100:BI104)</f>
        <v>1277705.5199999998</v>
      </c>
      <c r="BJ99" s="107">
        <f t="shared" ref="BJ99" si="2842">SUM(BJ100:BJ104)</f>
        <v>2</v>
      </c>
      <c r="BK99" s="107">
        <f t="shared" ref="BK99" si="2843">SUM(BK100:BK104)</f>
        <v>141967.28</v>
      </c>
      <c r="BL99" s="107">
        <f t="shared" ref="BL99" si="2844">SUM(BL100:BL104)</f>
        <v>20</v>
      </c>
      <c r="BM99" s="107">
        <f>SUM(BM100:BM104)</f>
        <v>1419672.8</v>
      </c>
      <c r="BN99" s="123">
        <f t="shared" si="2279"/>
        <v>4.6666666666666661</v>
      </c>
      <c r="BO99" s="123">
        <f t="shared" si="2280"/>
        <v>331257.05066666636</v>
      </c>
      <c r="BP99" s="107"/>
      <c r="BQ99" s="107"/>
      <c r="BR99" s="107">
        <f t="shared" si="310"/>
        <v>0</v>
      </c>
      <c r="BS99" s="107">
        <f t="shared" si="311"/>
        <v>0</v>
      </c>
      <c r="BT99" s="107">
        <f>SUM(BT100:BT104)</f>
        <v>0</v>
      </c>
      <c r="BU99" s="107">
        <f t="shared" ref="BU99" si="2845">SUM(BU100:BU104)</f>
        <v>0</v>
      </c>
      <c r="BV99" s="107">
        <f t="shared" ref="BV99" si="2846">SUM(BV100:BV104)</f>
        <v>0</v>
      </c>
      <c r="BW99" s="107">
        <f t="shared" ref="BW99" si="2847">SUM(BW100:BW104)</f>
        <v>0</v>
      </c>
      <c r="BX99" s="107">
        <f t="shared" ref="BX99" si="2848">SUM(BX100:BX104)</f>
        <v>0</v>
      </c>
      <c r="BY99" s="107">
        <f>SUM(BY100:BY104)</f>
        <v>0</v>
      </c>
      <c r="BZ99" s="123">
        <f t="shared" si="2282"/>
        <v>0</v>
      </c>
      <c r="CA99" s="123">
        <f t="shared" si="2283"/>
        <v>0</v>
      </c>
      <c r="CB99" s="107">
        <v>73</v>
      </c>
      <c r="CC99" s="107">
        <v>5181805.3695999999</v>
      </c>
      <c r="CD99" s="107">
        <f t="shared" si="317"/>
        <v>24.333333333333332</v>
      </c>
      <c r="CE99" s="107">
        <f t="shared" si="318"/>
        <v>1727268.4565333333</v>
      </c>
      <c r="CF99" s="107">
        <f>SUM(CF100:CF104)</f>
        <v>7</v>
      </c>
      <c r="CG99" s="107">
        <f t="shared" ref="CG99" si="2849">SUM(CG100:CG104)</f>
        <v>496885.48</v>
      </c>
      <c r="CH99" s="107">
        <f t="shared" ref="CH99" si="2850">SUM(CH100:CH104)</f>
        <v>4</v>
      </c>
      <c r="CI99" s="107">
        <f t="shared" ref="CI99" si="2851">SUM(CI100:CI104)</f>
        <v>283934.56</v>
      </c>
      <c r="CJ99" s="107">
        <f t="shared" ref="CJ99" si="2852">SUM(CJ100:CJ104)</f>
        <v>11</v>
      </c>
      <c r="CK99" s="107">
        <f>SUM(CK100:CK104)</f>
        <v>780820.04</v>
      </c>
      <c r="CL99" s="123">
        <f t="shared" si="2285"/>
        <v>-17.333333333333332</v>
      </c>
      <c r="CM99" s="123">
        <f t="shared" si="2286"/>
        <v>-1230382.9765333333</v>
      </c>
      <c r="CN99" s="107"/>
      <c r="CO99" s="107"/>
      <c r="CP99" s="107">
        <f t="shared" si="324"/>
        <v>0</v>
      </c>
      <c r="CQ99" s="107">
        <f t="shared" si="325"/>
        <v>0</v>
      </c>
      <c r="CR99" s="107">
        <f>SUM(CR100:CR104)</f>
        <v>0</v>
      </c>
      <c r="CS99" s="107">
        <f t="shared" ref="CS99" si="2853">SUM(CS100:CS104)</f>
        <v>0</v>
      </c>
      <c r="CT99" s="107">
        <f t="shared" ref="CT99" si="2854">SUM(CT100:CT104)</f>
        <v>0</v>
      </c>
      <c r="CU99" s="107">
        <f t="shared" ref="CU99" si="2855">SUM(CU100:CU104)</f>
        <v>0</v>
      </c>
      <c r="CV99" s="107">
        <f t="shared" ref="CV99" si="2856">SUM(CV100:CV104)</f>
        <v>0</v>
      </c>
      <c r="CW99" s="107">
        <f>SUM(CW100:CW104)</f>
        <v>0</v>
      </c>
      <c r="CX99" s="123">
        <f t="shared" si="2288"/>
        <v>0</v>
      </c>
      <c r="CY99" s="123">
        <f t="shared" si="2289"/>
        <v>0</v>
      </c>
      <c r="CZ99" s="107">
        <v>5</v>
      </c>
      <c r="DA99" s="107">
        <v>354918.17600000004</v>
      </c>
      <c r="DB99" s="107">
        <f t="shared" si="331"/>
        <v>1.6666666666666667</v>
      </c>
      <c r="DC99" s="107">
        <f t="shared" si="332"/>
        <v>118306.05866666668</v>
      </c>
      <c r="DD99" s="107">
        <f>SUM(DD100:DD104)</f>
        <v>4</v>
      </c>
      <c r="DE99" s="107">
        <f t="shared" ref="DE99" si="2857">SUM(DE100:DE104)</f>
        <v>283934.56</v>
      </c>
      <c r="DF99" s="107">
        <f t="shared" ref="DF99" si="2858">SUM(DF100:DF104)</f>
        <v>0</v>
      </c>
      <c r="DG99" s="107">
        <f t="shared" ref="DG99" si="2859">SUM(DG100:DG104)</f>
        <v>0</v>
      </c>
      <c r="DH99" s="107">
        <f t="shared" ref="DH99" si="2860">SUM(DH100:DH104)</f>
        <v>4</v>
      </c>
      <c r="DI99" s="107">
        <f>SUM(DI100:DI104)</f>
        <v>283934.56</v>
      </c>
      <c r="DJ99" s="123">
        <f t="shared" si="2291"/>
        <v>2.333333333333333</v>
      </c>
      <c r="DK99" s="123">
        <f t="shared" si="2292"/>
        <v>165628.50133333332</v>
      </c>
      <c r="DL99" s="107"/>
      <c r="DM99" s="107"/>
      <c r="DN99" s="107">
        <f t="shared" si="338"/>
        <v>0</v>
      </c>
      <c r="DO99" s="107">
        <f t="shared" si="339"/>
        <v>0</v>
      </c>
      <c r="DP99" s="107">
        <f>SUM(DP100:DP104)</f>
        <v>0</v>
      </c>
      <c r="DQ99" s="107">
        <f t="shared" ref="DQ99" si="2861">SUM(DQ100:DQ104)</f>
        <v>0</v>
      </c>
      <c r="DR99" s="107">
        <f t="shared" ref="DR99" si="2862">SUM(DR100:DR104)</f>
        <v>0</v>
      </c>
      <c r="DS99" s="107">
        <f t="shared" ref="DS99" si="2863">SUM(DS100:DS104)</f>
        <v>0</v>
      </c>
      <c r="DT99" s="107">
        <f t="shared" ref="DT99" si="2864">SUM(DT100:DT104)</f>
        <v>0</v>
      </c>
      <c r="DU99" s="107">
        <f>SUM(DU100:DU104)</f>
        <v>0</v>
      </c>
      <c r="DV99" s="123">
        <f t="shared" si="2294"/>
        <v>0</v>
      </c>
      <c r="DW99" s="123">
        <f t="shared" si="2295"/>
        <v>0</v>
      </c>
      <c r="DX99" s="107"/>
      <c r="DY99" s="107">
        <v>0</v>
      </c>
      <c r="DZ99" s="107">
        <f t="shared" si="345"/>
        <v>0</v>
      </c>
      <c r="EA99" s="107">
        <f t="shared" si="346"/>
        <v>0</v>
      </c>
      <c r="EB99" s="107">
        <f>SUM(EB100:EB104)</f>
        <v>0</v>
      </c>
      <c r="EC99" s="107">
        <f t="shared" ref="EC99" si="2865">SUM(EC100:EC104)</f>
        <v>0</v>
      </c>
      <c r="ED99" s="107">
        <f t="shared" ref="ED99" si="2866">SUM(ED100:ED104)</f>
        <v>0</v>
      </c>
      <c r="EE99" s="107">
        <f t="shared" ref="EE99" si="2867">SUM(EE100:EE104)</f>
        <v>0</v>
      </c>
      <c r="EF99" s="107">
        <f t="shared" ref="EF99" si="2868">SUM(EF100:EF104)</f>
        <v>0</v>
      </c>
      <c r="EG99" s="107">
        <f>SUM(EG100:EG104)</f>
        <v>0</v>
      </c>
      <c r="EH99" s="123">
        <f t="shared" si="2297"/>
        <v>0</v>
      </c>
      <c r="EI99" s="123">
        <f t="shared" si="2298"/>
        <v>0</v>
      </c>
      <c r="EJ99" s="107"/>
      <c r="EK99" s="107">
        <v>0</v>
      </c>
      <c r="EL99" s="107">
        <f t="shared" si="352"/>
        <v>0</v>
      </c>
      <c r="EM99" s="107">
        <f t="shared" si="353"/>
        <v>0</v>
      </c>
      <c r="EN99" s="107">
        <f>SUM(EN100:EN104)</f>
        <v>0</v>
      </c>
      <c r="EO99" s="107">
        <f t="shared" ref="EO99" si="2869">SUM(EO100:EO104)</f>
        <v>0</v>
      </c>
      <c r="EP99" s="107">
        <f t="shared" ref="EP99" si="2870">SUM(EP100:EP104)</f>
        <v>0</v>
      </c>
      <c r="EQ99" s="107">
        <f t="shared" ref="EQ99" si="2871">SUM(EQ100:EQ104)</f>
        <v>0</v>
      </c>
      <c r="ER99" s="107">
        <f t="shared" ref="ER99" si="2872">SUM(ER100:ER104)</f>
        <v>0</v>
      </c>
      <c r="ES99" s="107">
        <f>SUM(ES100:ES104)</f>
        <v>0</v>
      </c>
      <c r="ET99" s="123">
        <f t="shared" si="2300"/>
        <v>0</v>
      </c>
      <c r="EU99" s="123">
        <f t="shared" si="2301"/>
        <v>0</v>
      </c>
      <c r="EV99" s="107"/>
      <c r="EW99" s="107"/>
      <c r="EX99" s="107">
        <f t="shared" si="359"/>
        <v>0</v>
      </c>
      <c r="EY99" s="107">
        <f t="shared" si="360"/>
        <v>0</v>
      </c>
      <c r="EZ99" s="107">
        <f>SUM(EZ100:EZ104)</f>
        <v>0</v>
      </c>
      <c r="FA99" s="107">
        <f t="shared" ref="FA99" si="2873">SUM(FA100:FA104)</f>
        <v>0</v>
      </c>
      <c r="FB99" s="107">
        <f t="shared" ref="FB99" si="2874">SUM(FB100:FB104)</f>
        <v>0</v>
      </c>
      <c r="FC99" s="107">
        <f t="shared" ref="FC99" si="2875">SUM(FC100:FC104)</f>
        <v>0</v>
      </c>
      <c r="FD99" s="107">
        <f t="shared" ref="FD99" si="2876">SUM(FD100:FD104)</f>
        <v>0</v>
      </c>
      <c r="FE99" s="107">
        <f>SUM(FE100:FE104)</f>
        <v>0</v>
      </c>
      <c r="FF99" s="123">
        <f t="shared" si="2303"/>
        <v>0</v>
      </c>
      <c r="FG99" s="123">
        <f t="shared" si="2304"/>
        <v>0</v>
      </c>
      <c r="FH99" s="107"/>
      <c r="FI99" s="107"/>
      <c r="FJ99" s="107">
        <f t="shared" si="366"/>
        <v>0</v>
      </c>
      <c r="FK99" s="107">
        <f t="shared" si="367"/>
        <v>0</v>
      </c>
      <c r="FL99" s="107">
        <f>SUM(FL100:FL104)</f>
        <v>0</v>
      </c>
      <c r="FM99" s="107">
        <f t="shared" ref="FM99" si="2877">SUM(FM100:FM104)</f>
        <v>0</v>
      </c>
      <c r="FN99" s="107">
        <f t="shared" ref="FN99" si="2878">SUM(FN100:FN104)</f>
        <v>0</v>
      </c>
      <c r="FO99" s="107">
        <f t="shared" ref="FO99" si="2879">SUM(FO100:FO104)</f>
        <v>0</v>
      </c>
      <c r="FP99" s="107">
        <f t="shared" ref="FP99" si="2880">SUM(FP100:FP104)</f>
        <v>0</v>
      </c>
      <c r="FQ99" s="107">
        <f>SUM(FQ100:FQ104)</f>
        <v>0</v>
      </c>
      <c r="FR99" s="123">
        <f t="shared" si="2306"/>
        <v>0</v>
      </c>
      <c r="FS99" s="123">
        <f t="shared" si="2307"/>
        <v>0</v>
      </c>
      <c r="FT99" s="107"/>
      <c r="FU99" s="107"/>
      <c r="FV99" s="107">
        <f t="shared" si="373"/>
        <v>0</v>
      </c>
      <c r="FW99" s="107">
        <f t="shared" si="374"/>
        <v>0</v>
      </c>
      <c r="FX99" s="107">
        <f>SUM(FX100:FX104)</f>
        <v>0</v>
      </c>
      <c r="FY99" s="107">
        <f t="shared" ref="FY99" si="2881">SUM(FY100:FY104)</f>
        <v>0</v>
      </c>
      <c r="FZ99" s="107">
        <f t="shared" ref="FZ99" si="2882">SUM(FZ100:FZ104)</f>
        <v>0</v>
      </c>
      <c r="GA99" s="107">
        <f t="shared" ref="GA99" si="2883">SUM(GA100:GA104)</f>
        <v>0</v>
      </c>
      <c r="GB99" s="107">
        <f t="shared" ref="GB99" si="2884">SUM(GB100:GB104)</f>
        <v>0</v>
      </c>
      <c r="GC99" s="107">
        <f>SUM(GC100:GC104)</f>
        <v>0</v>
      </c>
      <c r="GD99" s="123">
        <f t="shared" si="2309"/>
        <v>0</v>
      </c>
      <c r="GE99" s="123">
        <f t="shared" si="2310"/>
        <v>0</v>
      </c>
      <c r="GF99" s="107">
        <f t="shared" si="2725"/>
        <v>118</v>
      </c>
      <c r="GG99" s="107">
        <f t="shared" si="2725"/>
        <v>8376068.9535999997</v>
      </c>
      <c r="GH99" s="130">
        <f>SUM(GF99/12*$A$2)</f>
        <v>39.333333333333336</v>
      </c>
      <c r="GI99" s="180">
        <f>SUM(GG99/12*$A$2)</f>
        <v>2792022.9845333332</v>
      </c>
      <c r="GJ99" s="107">
        <f>SUM(GJ100:GJ104)</f>
        <v>29</v>
      </c>
      <c r="GK99" s="107">
        <f t="shared" ref="GK99" si="2885">SUM(GK100:GK104)</f>
        <v>2058525.56</v>
      </c>
      <c r="GL99" s="107">
        <f t="shared" ref="GL99" si="2886">SUM(GL100:GL104)</f>
        <v>6</v>
      </c>
      <c r="GM99" s="107">
        <f t="shared" ref="GM99" si="2887">SUM(GM100:GM104)</f>
        <v>425901.84</v>
      </c>
      <c r="GN99" s="107">
        <f t="shared" ref="GN99" si="2888">SUM(GN100:GN104)</f>
        <v>35</v>
      </c>
      <c r="GO99" s="107">
        <f>SUM(GO100:GO104)</f>
        <v>2484427.4000000004</v>
      </c>
      <c r="GP99" s="107">
        <f t="shared" si="2731"/>
        <v>-10.333333333333336</v>
      </c>
      <c r="GQ99" s="107">
        <f t="shared" si="2732"/>
        <v>-733497.42453333316</v>
      </c>
      <c r="GR99" s="143"/>
      <c r="GS99" s="78"/>
      <c r="GT99" s="166">
        <v>70983.635200000004</v>
      </c>
      <c r="GU99" s="166">
        <f t="shared" si="2399"/>
        <v>70983.64</v>
      </c>
      <c r="GV99" s="90">
        <f t="shared" ref="GV99:GV103" si="2889">SUM(GT99-GU99)</f>
        <v>-4.7999999951571226E-3</v>
      </c>
    </row>
    <row r="100" spans="1:204" ht="72" x14ac:dyDescent="0.2">
      <c r="A100" s="23">
        <v>1</v>
      </c>
      <c r="B100" s="78" t="s">
        <v>185</v>
      </c>
      <c r="C100" s="81" t="s">
        <v>186</v>
      </c>
      <c r="D100" s="82">
        <v>367</v>
      </c>
      <c r="E100" s="83" t="s">
        <v>187</v>
      </c>
      <c r="F100" s="86">
        <v>20</v>
      </c>
      <c r="G100" s="98">
        <v>70983.635200000004</v>
      </c>
      <c r="H100" s="99"/>
      <c r="I100" s="99"/>
      <c r="J100" s="99"/>
      <c r="K100" s="99"/>
      <c r="L100" s="99">
        <f>VLOOKUP($D100,'факт '!$D$7:$AQ$94,3,0)</f>
        <v>0</v>
      </c>
      <c r="M100" s="99">
        <f>VLOOKUP($D100,'факт '!$D$7:$AQ$94,4,0)</f>
        <v>0</v>
      </c>
      <c r="N100" s="99"/>
      <c r="O100" s="99"/>
      <c r="P100" s="99">
        <f t="shared" ref="P100:P103" si="2890">SUM(L100+N100)</f>
        <v>0</v>
      </c>
      <c r="Q100" s="99">
        <f t="shared" ref="Q100:Q103" si="2891">SUM(M100+O100)</f>
        <v>0</v>
      </c>
      <c r="R100" s="100">
        <f t="shared" ref="R100:R103" si="2892">SUM(L100-J100)</f>
        <v>0</v>
      </c>
      <c r="S100" s="100">
        <f t="shared" ref="S100:S103" si="2893">SUM(M100-K100)</f>
        <v>0</v>
      </c>
      <c r="T100" s="99"/>
      <c r="U100" s="99"/>
      <c r="V100" s="99"/>
      <c r="W100" s="99"/>
      <c r="X100" s="99">
        <f>VLOOKUP($D100,'факт '!$D$7:$AQ$94,7,0)</f>
        <v>0</v>
      </c>
      <c r="Y100" s="99">
        <f>VLOOKUP($D100,'факт '!$D$7:$AQ$94,8,0)</f>
        <v>0</v>
      </c>
      <c r="Z100" s="99">
        <f>VLOOKUP($D100,'факт '!$D$7:$AQ$94,9,0)</f>
        <v>0</v>
      </c>
      <c r="AA100" s="99">
        <f>VLOOKUP($D100,'факт '!$D$7:$AQ$94,10,0)</f>
        <v>0</v>
      </c>
      <c r="AB100" s="99">
        <f t="shared" ref="AB100:AB103" si="2894">SUM(X100+Z100)</f>
        <v>0</v>
      </c>
      <c r="AC100" s="99">
        <f t="shared" ref="AC100:AC103" si="2895">SUM(Y100+AA100)</f>
        <v>0</v>
      </c>
      <c r="AD100" s="100">
        <f t="shared" ref="AD100:AD103" si="2896">SUM(X100-V100)</f>
        <v>0</v>
      </c>
      <c r="AE100" s="100">
        <f t="shared" ref="AE100:AE103" si="2897">SUM(Y100-W100)</f>
        <v>0</v>
      </c>
      <c r="AF100" s="99"/>
      <c r="AG100" s="99"/>
      <c r="AH100" s="99"/>
      <c r="AI100" s="99"/>
      <c r="AJ100" s="99">
        <f>VLOOKUP($D100,'факт '!$D$7:$AQ$94,5,0)</f>
        <v>0</v>
      </c>
      <c r="AK100" s="99">
        <f>VLOOKUP($D100,'факт '!$D$7:$AQ$94,6,0)</f>
        <v>0</v>
      </c>
      <c r="AL100" s="99"/>
      <c r="AM100" s="99"/>
      <c r="AN100" s="99">
        <f t="shared" ref="AN100:AN103" si="2898">SUM(AJ100+AL100)</f>
        <v>0</v>
      </c>
      <c r="AO100" s="99">
        <f t="shared" ref="AO100:AO103" si="2899">SUM(AK100+AM100)</f>
        <v>0</v>
      </c>
      <c r="AP100" s="100">
        <f t="shared" ref="AP100:AP103" si="2900">SUM(AJ100-AH100)</f>
        <v>0</v>
      </c>
      <c r="AQ100" s="100">
        <f t="shared" ref="AQ100:AQ103" si="2901">SUM(AK100-AI100)</f>
        <v>0</v>
      </c>
      <c r="AR100" s="99"/>
      <c r="AS100" s="99"/>
      <c r="AT100" s="99"/>
      <c r="AU100" s="99"/>
      <c r="AV100" s="99">
        <f>VLOOKUP($D100,'факт '!$D$7:$AQ$94,11,0)</f>
        <v>0</v>
      </c>
      <c r="AW100" s="99">
        <f>VLOOKUP($D100,'факт '!$D$7:$AQ$94,12,0)</f>
        <v>0</v>
      </c>
      <c r="AX100" s="99"/>
      <c r="AY100" s="99"/>
      <c r="AZ100" s="99">
        <f t="shared" ref="AZ100:AZ103" si="2902">SUM(AV100+AX100)</f>
        <v>0</v>
      </c>
      <c r="BA100" s="99">
        <f t="shared" ref="BA100:BA103" si="2903">SUM(AW100+AY100)</f>
        <v>0</v>
      </c>
      <c r="BB100" s="100">
        <f t="shared" ref="BB100:BB103" si="2904">SUM(AV100-AT100)</f>
        <v>0</v>
      </c>
      <c r="BC100" s="100">
        <f t="shared" ref="BC100:BC103" si="2905">SUM(AW100-AU100)</f>
        <v>0</v>
      </c>
      <c r="BD100" s="99"/>
      <c r="BE100" s="99"/>
      <c r="BF100" s="99"/>
      <c r="BG100" s="99"/>
      <c r="BH100" s="99">
        <f>VLOOKUP($D100,'факт '!$D$7:$AQ$94,15,0)</f>
        <v>9</v>
      </c>
      <c r="BI100" s="99">
        <f>VLOOKUP($D100,'факт '!$D$7:$AQ$94,16,0)</f>
        <v>638852.76</v>
      </c>
      <c r="BJ100" s="99">
        <f>VLOOKUP($D100,'факт '!$D$7:$AQ$94,17,0)</f>
        <v>2</v>
      </c>
      <c r="BK100" s="99">
        <f>VLOOKUP($D100,'факт '!$D$7:$AQ$94,18,0)</f>
        <v>141967.28</v>
      </c>
      <c r="BL100" s="99">
        <f t="shared" ref="BL100:BL103" si="2906">SUM(BH100+BJ100)</f>
        <v>11</v>
      </c>
      <c r="BM100" s="99">
        <f t="shared" ref="BM100:BM103" si="2907">SUM(BI100+BK100)</f>
        <v>780820.04</v>
      </c>
      <c r="BN100" s="100">
        <f t="shared" ref="BN100:BN103" si="2908">SUM(BH100-BF100)</f>
        <v>9</v>
      </c>
      <c r="BO100" s="100">
        <f t="shared" ref="BO100:BO103" si="2909">SUM(BI100-BG100)</f>
        <v>638852.76</v>
      </c>
      <c r="BP100" s="99"/>
      <c r="BQ100" s="99"/>
      <c r="BR100" s="99"/>
      <c r="BS100" s="99"/>
      <c r="BT100" s="99">
        <f>VLOOKUP($D100,'факт '!$D$7:$AQ$94,19,0)</f>
        <v>0</v>
      </c>
      <c r="BU100" s="99">
        <f>VLOOKUP($D100,'факт '!$D$7:$AQ$94,20,0)</f>
        <v>0</v>
      </c>
      <c r="BV100" s="99">
        <f>VLOOKUP($D100,'факт '!$D$7:$AQ$94,21,0)</f>
        <v>0</v>
      </c>
      <c r="BW100" s="99">
        <f>VLOOKUP($D100,'факт '!$D$7:$AQ$94,22,0)</f>
        <v>0</v>
      </c>
      <c r="BX100" s="99">
        <f t="shared" ref="BX100:BX103" si="2910">SUM(BT100+BV100)</f>
        <v>0</v>
      </c>
      <c r="BY100" s="99">
        <f t="shared" ref="BY100:BY103" si="2911">SUM(BU100+BW100)</f>
        <v>0</v>
      </c>
      <c r="BZ100" s="100">
        <f t="shared" ref="BZ100:BZ103" si="2912">SUM(BT100-BR100)</f>
        <v>0</v>
      </c>
      <c r="CA100" s="100">
        <f t="shared" ref="CA100:CA103" si="2913">SUM(BU100-BS100)</f>
        <v>0</v>
      </c>
      <c r="CB100" s="99"/>
      <c r="CC100" s="99"/>
      <c r="CD100" s="99"/>
      <c r="CE100" s="99"/>
      <c r="CF100" s="99">
        <f>VLOOKUP($D100,'факт '!$D$7:$AQ$94,23,0)</f>
        <v>1</v>
      </c>
      <c r="CG100" s="99">
        <f>VLOOKUP($D100,'факт '!$D$7:$AQ$94,24,0)</f>
        <v>70983.64</v>
      </c>
      <c r="CH100" s="99">
        <f>VLOOKUP($D100,'факт '!$D$7:$AQ$94,25,0)</f>
        <v>0</v>
      </c>
      <c r="CI100" s="99">
        <f>VLOOKUP($D100,'факт '!$D$7:$AQ$94,26,0)</f>
        <v>0</v>
      </c>
      <c r="CJ100" s="99">
        <f t="shared" ref="CJ100:CJ103" si="2914">SUM(CF100+CH100)</f>
        <v>1</v>
      </c>
      <c r="CK100" s="99">
        <f t="shared" ref="CK100:CK103" si="2915">SUM(CG100+CI100)</f>
        <v>70983.64</v>
      </c>
      <c r="CL100" s="100">
        <f t="shared" ref="CL100:CL103" si="2916">SUM(CF100-CD100)</f>
        <v>1</v>
      </c>
      <c r="CM100" s="100">
        <f t="shared" ref="CM100:CM103" si="2917">SUM(CG100-CE100)</f>
        <v>70983.64</v>
      </c>
      <c r="CN100" s="99"/>
      <c r="CO100" s="99"/>
      <c r="CP100" s="99"/>
      <c r="CQ100" s="99"/>
      <c r="CR100" s="99">
        <f>VLOOKUP($D100,'факт '!$D$7:$AQ$94,27,0)</f>
        <v>0</v>
      </c>
      <c r="CS100" s="99">
        <f>VLOOKUP($D100,'факт '!$D$7:$AQ$94,28,0)</f>
        <v>0</v>
      </c>
      <c r="CT100" s="99">
        <f>VLOOKUP($D100,'факт '!$D$7:$AQ$94,29,0)</f>
        <v>0</v>
      </c>
      <c r="CU100" s="99">
        <f>VLOOKUP($D100,'факт '!$D$7:$AQ$94,30,0)</f>
        <v>0</v>
      </c>
      <c r="CV100" s="99">
        <f t="shared" ref="CV100:CV103" si="2918">SUM(CR100+CT100)</f>
        <v>0</v>
      </c>
      <c r="CW100" s="99">
        <f t="shared" ref="CW100:CW103" si="2919">SUM(CS100+CU100)</f>
        <v>0</v>
      </c>
      <c r="CX100" s="100">
        <f t="shared" ref="CX100:CX103" si="2920">SUM(CR100-CP100)</f>
        <v>0</v>
      </c>
      <c r="CY100" s="100">
        <f t="shared" ref="CY100:CY103" si="2921">SUM(CS100-CQ100)</f>
        <v>0</v>
      </c>
      <c r="CZ100" s="99"/>
      <c r="DA100" s="99"/>
      <c r="DB100" s="99"/>
      <c r="DC100" s="99"/>
      <c r="DD100" s="99">
        <f>VLOOKUP($D100,'факт '!$D$7:$AQ$94,31,0)</f>
        <v>0</v>
      </c>
      <c r="DE100" s="99">
        <f>VLOOKUP($D100,'факт '!$D$7:$AQ$94,32,0)</f>
        <v>0</v>
      </c>
      <c r="DF100" s="99"/>
      <c r="DG100" s="99"/>
      <c r="DH100" s="99">
        <f t="shared" ref="DH100:DH103" si="2922">SUM(DD100+DF100)</f>
        <v>0</v>
      </c>
      <c r="DI100" s="99">
        <f t="shared" ref="DI100:DI103" si="2923">SUM(DE100+DG100)</f>
        <v>0</v>
      </c>
      <c r="DJ100" s="100">
        <f t="shared" ref="DJ100:DJ103" si="2924">SUM(DD100-DB100)</f>
        <v>0</v>
      </c>
      <c r="DK100" s="100">
        <f t="shared" ref="DK100:DK103" si="2925">SUM(DE100-DC100)</f>
        <v>0</v>
      </c>
      <c r="DL100" s="99"/>
      <c r="DM100" s="99"/>
      <c r="DN100" s="99"/>
      <c r="DO100" s="99"/>
      <c r="DP100" s="99">
        <f>VLOOKUP($D100,'факт '!$D$7:$AQ$94,13,0)</f>
        <v>0</v>
      </c>
      <c r="DQ100" s="99">
        <f>VLOOKUP($D100,'факт '!$D$7:$AQ$94,14,0)</f>
        <v>0</v>
      </c>
      <c r="DR100" s="99"/>
      <c r="DS100" s="99"/>
      <c r="DT100" s="99">
        <f t="shared" ref="DT100:DT103" si="2926">SUM(DP100+DR100)</f>
        <v>0</v>
      </c>
      <c r="DU100" s="99">
        <f t="shared" ref="DU100:DU103" si="2927">SUM(DQ100+DS100)</f>
        <v>0</v>
      </c>
      <c r="DV100" s="100">
        <f t="shared" ref="DV100:DV103" si="2928">SUM(DP100-DN100)</f>
        <v>0</v>
      </c>
      <c r="DW100" s="100">
        <f t="shared" ref="DW100:DW103" si="2929">SUM(DQ100-DO100)</f>
        <v>0</v>
      </c>
      <c r="DX100" s="99"/>
      <c r="DY100" s="99"/>
      <c r="DZ100" s="99"/>
      <c r="EA100" s="99"/>
      <c r="EB100" s="99">
        <f>VLOOKUP($D100,'факт '!$D$7:$AQ$94,33,0)</f>
        <v>0</v>
      </c>
      <c r="EC100" s="99">
        <f>VLOOKUP($D100,'факт '!$D$7:$AQ$94,34,0)</f>
        <v>0</v>
      </c>
      <c r="ED100" s="99">
        <f>VLOOKUP($D100,'факт '!$D$7:$AQ$94,35,0)</f>
        <v>0</v>
      </c>
      <c r="EE100" s="99">
        <f>VLOOKUP($D100,'факт '!$D$7:$AQ$94,36,0)</f>
        <v>0</v>
      </c>
      <c r="EF100" s="99">
        <f t="shared" ref="EF100:EF103" si="2930">SUM(EB100+ED100)</f>
        <v>0</v>
      </c>
      <c r="EG100" s="99">
        <f t="shared" ref="EG100:EG103" si="2931">SUM(EC100+EE100)</f>
        <v>0</v>
      </c>
      <c r="EH100" s="100">
        <f t="shared" ref="EH100:EH103" si="2932">SUM(EB100-DZ100)</f>
        <v>0</v>
      </c>
      <c r="EI100" s="100">
        <f t="shared" ref="EI100:EI103" si="2933">SUM(EC100-EA100)</f>
        <v>0</v>
      </c>
      <c r="EJ100" s="99"/>
      <c r="EK100" s="99"/>
      <c r="EL100" s="99"/>
      <c r="EM100" s="99"/>
      <c r="EN100" s="99">
        <f>VLOOKUP($D100,'факт '!$D$7:$AQ$94,37,0)</f>
        <v>0</v>
      </c>
      <c r="EO100" s="99">
        <f>VLOOKUP($D100,'факт '!$D$7:$AQ$94,38,0)</f>
        <v>0</v>
      </c>
      <c r="EP100" s="99">
        <f>VLOOKUP($D100,'факт '!$D$7:$AQ$94,39,0)</f>
        <v>0</v>
      </c>
      <c r="EQ100" s="99">
        <f>VLOOKUP($D100,'факт '!$D$7:$AQ$94,40,0)</f>
        <v>0</v>
      </c>
      <c r="ER100" s="99">
        <f t="shared" ref="ER100:ER103" si="2934">SUM(EN100+EP100)</f>
        <v>0</v>
      </c>
      <c r="ES100" s="99">
        <f t="shared" ref="ES100:ES103" si="2935">SUM(EO100+EQ100)</f>
        <v>0</v>
      </c>
      <c r="ET100" s="100">
        <f t="shared" ref="ET100:ET103" si="2936">SUM(EN100-EL100)</f>
        <v>0</v>
      </c>
      <c r="EU100" s="100">
        <f t="shared" ref="EU100:EU103" si="2937">SUM(EO100-EM100)</f>
        <v>0</v>
      </c>
      <c r="EV100" s="99"/>
      <c r="EW100" s="99"/>
      <c r="EX100" s="99"/>
      <c r="EY100" s="99"/>
      <c r="EZ100" s="99"/>
      <c r="FA100" s="99"/>
      <c r="FB100" s="99"/>
      <c r="FC100" s="99"/>
      <c r="FD100" s="99">
        <f t="shared" ref="FD100:FD104" si="2938">SUM(EZ100+FB100)</f>
        <v>0</v>
      </c>
      <c r="FE100" s="99">
        <f t="shared" ref="FE100:FE104" si="2939">SUM(FA100+FC100)</f>
        <v>0</v>
      </c>
      <c r="FF100" s="100">
        <f t="shared" si="2303"/>
        <v>0</v>
      </c>
      <c r="FG100" s="100">
        <f t="shared" si="2304"/>
        <v>0</v>
      </c>
      <c r="FH100" s="99"/>
      <c r="FI100" s="99"/>
      <c r="FJ100" s="99"/>
      <c r="FK100" s="99"/>
      <c r="FL100" s="99"/>
      <c r="FM100" s="99"/>
      <c r="FN100" s="99"/>
      <c r="FO100" s="99"/>
      <c r="FP100" s="99">
        <f t="shared" ref="FP100:FP104" si="2940">SUM(FL100+FN100)</f>
        <v>0</v>
      </c>
      <c r="FQ100" s="99">
        <f t="shared" ref="FQ100:FQ104" si="2941">SUM(FM100+FO100)</f>
        <v>0</v>
      </c>
      <c r="FR100" s="100">
        <f t="shared" si="2306"/>
        <v>0</v>
      </c>
      <c r="FS100" s="100">
        <f t="shared" si="2307"/>
        <v>0</v>
      </c>
      <c r="FT100" s="99"/>
      <c r="FU100" s="99"/>
      <c r="FV100" s="99"/>
      <c r="FW100" s="99"/>
      <c r="FX100" s="99"/>
      <c r="FY100" s="99"/>
      <c r="FZ100" s="99"/>
      <c r="GA100" s="99"/>
      <c r="GB100" s="99">
        <f t="shared" ref="GB100:GB104" si="2942">SUM(FX100+FZ100)</f>
        <v>0</v>
      </c>
      <c r="GC100" s="99">
        <f t="shared" ref="GC100:GC104" si="2943">SUM(FY100+GA100)</f>
        <v>0</v>
      </c>
      <c r="GD100" s="100">
        <f t="shared" si="2309"/>
        <v>0</v>
      </c>
      <c r="GE100" s="100">
        <f t="shared" si="2310"/>
        <v>0</v>
      </c>
      <c r="GF100" s="99">
        <f t="shared" ref="GF100:GF104" si="2944">SUM(H100,T100,AF100,AR100,BD100,BP100,CB100,CN100,CZ100,DL100,DX100,EJ100,EV100)</f>
        <v>0</v>
      </c>
      <c r="GG100" s="99">
        <f t="shared" ref="GG100:GG104" si="2945">SUM(I100,U100,AG100,AS100,BE100,BQ100,CC100,CO100,DA100,DM100,DY100,EK100,EW100)</f>
        <v>0</v>
      </c>
      <c r="GH100" s="99">
        <f t="shared" ref="GH100:GH104" si="2946">SUM(J100,V100,AH100,AT100,BF100,BR100,CD100,CP100,DB100,DN100,DZ100,EL100,EX100)</f>
        <v>0</v>
      </c>
      <c r="GI100" s="99">
        <f t="shared" ref="GI100:GI104" si="2947">SUM(K100,W100,AI100,AU100,BG100,BS100,CE100,CQ100,DC100,DO100,EA100,EM100,EY100)</f>
        <v>0</v>
      </c>
      <c r="GJ100" s="99">
        <f t="shared" ref="GJ100:GJ103" si="2948">SUM(L100,X100,AJ100,AV100,BH100,BT100,CF100,CR100,DD100,DP100,EB100,EN100,EZ100)</f>
        <v>10</v>
      </c>
      <c r="GK100" s="99">
        <f t="shared" ref="GK100:GK103" si="2949">SUM(M100,Y100,AK100,AW100,BI100,BU100,CG100,CS100,DE100,DQ100,EC100,EO100,FA100)</f>
        <v>709836.4</v>
      </c>
      <c r="GL100" s="99">
        <f t="shared" ref="GL100:GL103" si="2950">SUM(N100,Z100,AL100,AX100,BJ100,BV100,CH100,CT100,DF100,DR100,ED100,EP100,FB100)</f>
        <v>2</v>
      </c>
      <c r="GM100" s="99">
        <f t="shared" ref="GM100:GM103" si="2951">SUM(O100,AA100,AM100,AY100,BK100,BW100,CI100,CU100,DG100,DS100,EE100,EQ100,FC100)</f>
        <v>141967.28</v>
      </c>
      <c r="GN100" s="99">
        <f t="shared" ref="GN100:GN103" si="2952">SUM(P100,AB100,AN100,AZ100,BL100,BX100,CJ100,CV100,DH100,DT100,EF100,ER100,FD100)</f>
        <v>12</v>
      </c>
      <c r="GO100" s="99">
        <f t="shared" ref="GO100:GO103" si="2953">SUM(Q100,AC100,AO100,BA100,BM100,BY100,CK100,CW100,DI100,DU100,EG100,ES100,FE100)</f>
        <v>851803.68</v>
      </c>
      <c r="GP100" s="99"/>
      <c r="GQ100" s="99"/>
      <c r="GR100" s="143"/>
      <c r="GS100" s="78"/>
      <c r="GT100" s="166">
        <v>70983.635200000004</v>
      </c>
      <c r="GU100" s="166">
        <f t="shared" si="2399"/>
        <v>70983.64</v>
      </c>
      <c r="GV100" s="90">
        <f t="shared" si="2889"/>
        <v>-4.7999999951571226E-3</v>
      </c>
    </row>
    <row r="101" spans="1:204" ht="36" x14ac:dyDescent="0.2">
      <c r="A101" s="23">
        <v>1</v>
      </c>
      <c r="B101" s="78" t="s">
        <v>188</v>
      </c>
      <c r="C101" s="81" t="s">
        <v>189</v>
      </c>
      <c r="D101" s="82">
        <v>368</v>
      </c>
      <c r="E101" s="83" t="s">
        <v>190</v>
      </c>
      <c r="F101" s="86">
        <v>20</v>
      </c>
      <c r="G101" s="98">
        <v>70983.635200000004</v>
      </c>
      <c r="H101" s="99"/>
      <c r="I101" s="99"/>
      <c r="J101" s="99"/>
      <c r="K101" s="99"/>
      <c r="L101" s="99">
        <f>VLOOKUP($D101,'факт '!$D$7:$AQ$94,3,0)</f>
        <v>0</v>
      </c>
      <c r="M101" s="99">
        <f>VLOOKUP($D101,'факт '!$D$7:$AQ$94,4,0)</f>
        <v>0</v>
      </c>
      <c r="N101" s="99"/>
      <c r="O101" s="99"/>
      <c r="P101" s="99">
        <f t="shared" si="2890"/>
        <v>0</v>
      </c>
      <c r="Q101" s="99">
        <f t="shared" si="2891"/>
        <v>0</v>
      </c>
      <c r="R101" s="100">
        <f t="shared" si="2892"/>
        <v>0</v>
      </c>
      <c r="S101" s="100">
        <f t="shared" si="2893"/>
        <v>0</v>
      </c>
      <c r="T101" s="99"/>
      <c r="U101" s="99"/>
      <c r="V101" s="99"/>
      <c r="W101" s="99"/>
      <c r="X101" s="99">
        <f>VLOOKUP($D101,'факт '!$D$7:$AQ$94,7,0)</f>
        <v>0</v>
      </c>
      <c r="Y101" s="99">
        <f>VLOOKUP($D101,'факт '!$D$7:$AQ$94,8,0)</f>
        <v>0</v>
      </c>
      <c r="Z101" s="99">
        <f>VLOOKUP($D101,'факт '!$D$7:$AQ$94,9,0)</f>
        <v>0</v>
      </c>
      <c r="AA101" s="99">
        <f>VLOOKUP($D101,'факт '!$D$7:$AQ$94,10,0)</f>
        <v>0</v>
      </c>
      <c r="AB101" s="99">
        <f t="shared" si="2894"/>
        <v>0</v>
      </c>
      <c r="AC101" s="99">
        <f t="shared" si="2895"/>
        <v>0</v>
      </c>
      <c r="AD101" s="100">
        <f t="shared" si="2896"/>
        <v>0</v>
      </c>
      <c r="AE101" s="100">
        <f t="shared" si="2897"/>
        <v>0</v>
      </c>
      <c r="AF101" s="99"/>
      <c r="AG101" s="99"/>
      <c r="AH101" s="99"/>
      <c r="AI101" s="99"/>
      <c r="AJ101" s="99">
        <f>VLOOKUP($D101,'факт '!$D$7:$AQ$94,5,0)</f>
        <v>0</v>
      </c>
      <c r="AK101" s="99">
        <f>VLOOKUP($D101,'факт '!$D$7:$AQ$94,6,0)</f>
        <v>0</v>
      </c>
      <c r="AL101" s="99"/>
      <c r="AM101" s="99"/>
      <c r="AN101" s="99">
        <f t="shared" si="2898"/>
        <v>0</v>
      </c>
      <c r="AO101" s="99">
        <f t="shared" si="2899"/>
        <v>0</v>
      </c>
      <c r="AP101" s="100">
        <f t="shared" si="2900"/>
        <v>0</v>
      </c>
      <c r="AQ101" s="100">
        <f t="shared" si="2901"/>
        <v>0</v>
      </c>
      <c r="AR101" s="99"/>
      <c r="AS101" s="99"/>
      <c r="AT101" s="99"/>
      <c r="AU101" s="99"/>
      <c r="AV101" s="99">
        <f>VLOOKUP($D101,'факт '!$D$7:$AQ$94,11,0)</f>
        <v>0</v>
      </c>
      <c r="AW101" s="99">
        <f>VLOOKUP($D101,'факт '!$D$7:$AQ$94,12,0)</f>
        <v>0</v>
      </c>
      <c r="AX101" s="99"/>
      <c r="AY101" s="99"/>
      <c r="AZ101" s="99">
        <f t="shared" si="2902"/>
        <v>0</v>
      </c>
      <c r="BA101" s="99">
        <f t="shared" si="2903"/>
        <v>0</v>
      </c>
      <c r="BB101" s="100">
        <f t="shared" si="2904"/>
        <v>0</v>
      </c>
      <c r="BC101" s="100">
        <f t="shared" si="2905"/>
        <v>0</v>
      </c>
      <c r="BD101" s="99"/>
      <c r="BE101" s="99"/>
      <c r="BF101" s="99"/>
      <c r="BG101" s="99"/>
      <c r="BH101" s="99">
        <f>VLOOKUP($D101,'факт '!$D$7:$AQ$94,15,0)</f>
        <v>8</v>
      </c>
      <c r="BI101" s="99">
        <f>VLOOKUP($D101,'факт '!$D$7:$AQ$94,16,0)</f>
        <v>567869.12</v>
      </c>
      <c r="BJ101" s="99">
        <f>VLOOKUP($D101,'факт '!$D$7:$AQ$94,17,0)</f>
        <v>0</v>
      </c>
      <c r="BK101" s="99">
        <f>VLOOKUP($D101,'факт '!$D$7:$AQ$94,18,0)</f>
        <v>0</v>
      </c>
      <c r="BL101" s="99">
        <f t="shared" si="2906"/>
        <v>8</v>
      </c>
      <c r="BM101" s="99">
        <f t="shared" si="2907"/>
        <v>567869.12</v>
      </c>
      <c r="BN101" s="100">
        <f t="shared" si="2908"/>
        <v>8</v>
      </c>
      <c r="BO101" s="100">
        <f t="shared" si="2909"/>
        <v>567869.12</v>
      </c>
      <c r="BP101" s="99"/>
      <c r="BQ101" s="99"/>
      <c r="BR101" s="99"/>
      <c r="BS101" s="99"/>
      <c r="BT101" s="99">
        <f>VLOOKUP($D101,'факт '!$D$7:$AQ$94,19,0)</f>
        <v>0</v>
      </c>
      <c r="BU101" s="99">
        <f>VLOOKUP($D101,'факт '!$D$7:$AQ$94,20,0)</f>
        <v>0</v>
      </c>
      <c r="BV101" s="99">
        <f>VLOOKUP($D101,'факт '!$D$7:$AQ$94,21,0)</f>
        <v>0</v>
      </c>
      <c r="BW101" s="99">
        <f>VLOOKUP($D101,'факт '!$D$7:$AQ$94,22,0)</f>
        <v>0</v>
      </c>
      <c r="BX101" s="99">
        <f t="shared" si="2910"/>
        <v>0</v>
      </c>
      <c r="BY101" s="99">
        <f t="shared" si="2911"/>
        <v>0</v>
      </c>
      <c r="BZ101" s="100">
        <f t="shared" si="2912"/>
        <v>0</v>
      </c>
      <c r="CA101" s="100">
        <f t="shared" si="2913"/>
        <v>0</v>
      </c>
      <c r="CB101" s="99"/>
      <c r="CC101" s="99"/>
      <c r="CD101" s="99"/>
      <c r="CE101" s="99"/>
      <c r="CF101" s="99">
        <f>VLOOKUP($D101,'факт '!$D$7:$AQ$94,23,0)</f>
        <v>1</v>
      </c>
      <c r="CG101" s="99">
        <f>VLOOKUP($D101,'факт '!$D$7:$AQ$94,24,0)</f>
        <v>70983.64</v>
      </c>
      <c r="CH101" s="99">
        <f>VLOOKUP($D101,'факт '!$D$7:$AQ$94,25,0)</f>
        <v>2</v>
      </c>
      <c r="CI101" s="99">
        <f>VLOOKUP($D101,'факт '!$D$7:$AQ$94,26,0)</f>
        <v>141967.28</v>
      </c>
      <c r="CJ101" s="99">
        <f t="shared" si="2914"/>
        <v>3</v>
      </c>
      <c r="CK101" s="99">
        <f t="shared" si="2915"/>
        <v>212950.91999999998</v>
      </c>
      <c r="CL101" s="100">
        <f t="shared" si="2916"/>
        <v>1</v>
      </c>
      <c r="CM101" s="100">
        <f t="shared" si="2917"/>
        <v>70983.64</v>
      </c>
      <c r="CN101" s="99"/>
      <c r="CO101" s="99"/>
      <c r="CP101" s="99"/>
      <c r="CQ101" s="99"/>
      <c r="CR101" s="99">
        <f>VLOOKUP($D101,'факт '!$D$7:$AQ$94,27,0)</f>
        <v>0</v>
      </c>
      <c r="CS101" s="99">
        <f>VLOOKUP($D101,'факт '!$D$7:$AQ$94,28,0)</f>
        <v>0</v>
      </c>
      <c r="CT101" s="99">
        <f>VLOOKUP($D101,'факт '!$D$7:$AQ$94,29,0)</f>
        <v>0</v>
      </c>
      <c r="CU101" s="99">
        <f>VLOOKUP($D101,'факт '!$D$7:$AQ$94,30,0)</f>
        <v>0</v>
      </c>
      <c r="CV101" s="99">
        <f t="shared" si="2918"/>
        <v>0</v>
      </c>
      <c r="CW101" s="99">
        <f t="shared" si="2919"/>
        <v>0</v>
      </c>
      <c r="CX101" s="100">
        <f t="shared" si="2920"/>
        <v>0</v>
      </c>
      <c r="CY101" s="100">
        <f t="shared" si="2921"/>
        <v>0</v>
      </c>
      <c r="CZ101" s="99"/>
      <c r="DA101" s="99"/>
      <c r="DB101" s="99"/>
      <c r="DC101" s="99"/>
      <c r="DD101" s="99">
        <f>VLOOKUP($D101,'факт '!$D$7:$AQ$94,31,0)</f>
        <v>3</v>
      </c>
      <c r="DE101" s="99">
        <f>VLOOKUP($D101,'факт '!$D$7:$AQ$94,32,0)</f>
        <v>212950.91999999998</v>
      </c>
      <c r="DF101" s="99"/>
      <c r="DG101" s="99"/>
      <c r="DH101" s="99">
        <f t="shared" si="2922"/>
        <v>3</v>
      </c>
      <c r="DI101" s="99">
        <f t="shared" si="2923"/>
        <v>212950.91999999998</v>
      </c>
      <c r="DJ101" s="100">
        <f t="shared" si="2924"/>
        <v>3</v>
      </c>
      <c r="DK101" s="100">
        <f t="shared" si="2925"/>
        <v>212950.91999999998</v>
      </c>
      <c r="DL101" s="99"/>
      <c r="DM101" s="99"/>
      <c r="DN101" s="99"/>
      <c r="DO101" s="99"/>
      <c r="DP101" s="99">
        <f>VLOOKUP($D101,'факт '!$D$7:$AQ$94,13,0)</f>
        <v>0</v>
      </c>
      <c r="DQ101" s="99">
        <f>VLOOKUP($D101,'факт '!$D$7:$AQ$94,14,0)</f>
        <v>0</v>
      </c>
      <c r="DR101" s="99"/>
      <c r="DS101" s="99"/>
      <c r="DT101" s="99">
        <f t="shared" si="2926"/>
        <v>0</v>
      </c>
      <c r="DU101" s="99">
        <f t="shared" si="2927"/>
        <v>0</v>
      </c>
      <c r="DV101" s="100">
        <f t="shared" si="2928"/>
        <v>0</v>
      </c>
      <c r="DW101" s="100">
        <f t="shared" si="2929"/>
        <v>0</v>
      </c>
      <c r="DX101" s="99"/>
      <c r="DY101" s="99"/>
      <c r="DZ101" s="99"/>
      <c r="EA101" s="99"/>
      <c r="EB101" s="99">
        <f>VLOOKUP($D101,'факт '!$D$7:$AQ$94,33,0)</f>
        <v>0</v>
      </c>
      <c r="EC101" s="99">
        <f>VLOOKUP($D101,'факт '!$D$7:$AQ$94,34,0)</f>
        <v>0</v>
      </c>
      <c r="ED101" s="99">
        <f>VLOOKUP($D101,'факт '!$D$7:$AQ$94,35,0)</f>
        <v>0</v>
      </c>
      <c r="EE101" s="99">
        <f>VLOOKUP($D101,'факт '!$D$7:$AQ$94,36,0)</f>
        <v>0</v>
      </c>
      <c r="EF101" s="99">
        <f t="shared" si="2930"/>
        <v>0</v>
      </c>
      <c r="EG101" s="99">
        <f t="shared" si="2931"/>
        <v>0</v>
      </c>
      <c r="EH101" s="100">
        <f t="shared" si="2932"/>
        <v>0</v>
      </c>
      <c r="EI101" s="100">
        <f t="shared" si="2933"/>
        <v>0</v>
      </c>
      <c r="EJ101" s="99"/>
      <c r="EK101" s="99"/>
      <c r="EL101" s="99"/>
      <c r="EM101" s="99"/>
      <c r="EN101" s="99">
        <f>VLOOKUP($D101,'факт '!$D$7:$AQ$94,37,0)</f>
        <v>0</v>
      </c>
      <c r="EO101" s="99">
        <f>VLOOKUP($D101,'факт '!$D$7:$AQ$94,38,0)</f>
        <v>0</v>
      </c>
      <c r="EP101" s="99">
        <f>VLOOKUP($D101,'факт '!$D$7:$AQ$94,39,0)</f>
        <v>0</v>
      </c>
      <c r="EQ101" s="99">
        <f>VLOOKUP($D101,'факт '!$D$7:$AQ$94,40,0)</f>
        <v>0</v>
      </c>
      <c r="ER101" s="99">
        <f t="shared" si="2934"/>
        <v>0</v>
      </c>
      <c r="ES101" s="99">
        <f t="shared" si="2935"/>
        <v>0</v>
      </c>
      <c r="ET101" s="100">
        <f t="shared" si="2936"/>
        <v>0</v>
      </c>
      <c r="EU101" s="100">
        <f t="shared" si="2937"/>
        <v>0</v>
      </c>
      <c r="EV101" s="99"/>
      <c r="EW101" s="99"/>
      <c r="EX101" s="99"/>
      <c r="EY101" s="99"/>
      <c r="EZ101" s="99"/>
      <c r="FA101" s="99"/>
      <c r="FB101" s="99"/>
      <c r="FC101" s="99"/>
      <c r="FD101" s="99">
        <f t="shared" si="2938"/>
        <v>0</v>
      </c>
      <c r="FE101" s="99">
        <f t="shared" si="2939"/>
        <v>0</v>
      </c>
      <c r="FF101" s="100">
        <f t="shared" si="2303"/>
        <v>0</v>
      </c>
      <c r="FG101" s="100">
        <f t="shared" si="2304"/>
        <v>0</v>
      </c>
      <c r="FH101" s="99"/>
      <c r="FI101" s="99"/>
      <c r="FJ101" s="99"/>
      <c r="FK101" s="99"/>
      <c r="FL101" s="99"/>
      <c r="FM101" s="99"/>
      <c r="FN101" s="99"/>
      <c r="FO101" s="99"/>
      <c r="FP101" s="99">
        <f t="shared" si="2940"/>
        <v>0</v>
      </c>
      <c r="FQ101" s="99">
        <f t="shared" si="2941"/>
        <v>0</v>
      </c>
      <c r="FR101" s="100">
        <f t="shared" si="2306"/>
        <v>0</v>
      </c>
      <c r="FS101" s="100">
        <f t="shared" si="2307"/>
        <v>0</v>
      </c>
      <c r="FT101" s="99"/>
      <c r="FU101" s="99"/>
      <c r="FV101" s="99"/>
      <c r="FW101" s="99"/>
      <c r="FX101" s="99"/>
      <c r="FY101" s="99"/>
      <c r="FZ101" s="99"/>
      <c r="GA101" s="99"/>
      <c r="GB101" s="99">
        <f t="shared" si="2942"/>
        <v>0</v>
      </c>
      <c r="GC101" s="99">
        <f t="shared" si="2943"/>
        <v>0</v>
      </c>
      <c r="GD101" s="100">
        <f t="shared" si="2309"/>
        <v>0</v>
      </c>
      <c r="GE101" s="100">
        <f t="shared" si="2310"/>
        <v>0</v>
      </c>
      <c r="GF101" s="99">
        <f t="shared" si="2944"/>
        <v>0</v>
      </c>
      <c r="GG101" s="99">
        <f t="shared" si="2945"/>
        <v>0</v>
      </c>
      <c r="GH101" s="99">
        <f t="shared" si="2946"/>
        <v>0</v>
      </c>
      <c r="GI101" s="99">
        <f t="shared" si="2947"/>
        <v>0</v>
      </c>
      <c r="GJ101" s="99">
        <f t="shared" si="2948"/>
        <v>12</v>
      </c>
      <c r="GK101" s="99">
        <f t="shared" si="2949"/>
        <v>851803.67999999993</v>
      </c>
      <c r="GL101" s="99">
        <f t="shared" si="2950"/>
        <v>2</v>
      </c>
      <c r="GM101" s="99">
        <f t="shared" si="2951"/>
        <v>141967.28</v>
      </c>
      <c r="GN101" s="99">
        <f t="shared" si="2952"/>
        <v>14</v>
      </c>
      <c r="GO101" s="99">
        <f t="shared" si="2953"/>
        <v>993770.96</v>
      </c>
      <c r="GP101" s="99"/>
      <c r="GQ101" s="99"/>
      <c r="GR101" s="143"/>
      <c r="GS101" s="78"/>
      <c r="GT101" s="166">
        <v>70983.635200000004</v>
      </c>
      <c r="GU101" s="166">
        <f t="shared" si="2399"/>
        <v>70983.64</v>
      </c>
      <c r="GV101" s="90">
        <f t="shared" si="2889"/>
        <v>-4.7999999951571226E-3</v>
      </c>
    </row>
    <row r="102" spans="1:204" ht="72" x14ac:dyDescent="0.2">
      <c r="A102" s="23">
        <v>1</v>
      </c>
      <c r="B102" s="78" t="s">
        <v>188</v>
      </c>
      <c r="C102" s="81" t="s">
        <v>189</v>
      </c>
      <c r="D102" s="82">
        <v>369</v>
      </c>
      <c r="E102" s="83" t="s">
        <v>191</v>
      </c>
      <c r="F102" s="86">
        <v>20</v>
      </c>
      <c r="G102" s="98">
        <v>70983.635200000004</v>
      </c>
      <c r="H102" s="99"/>
      <c r="I102" s="99"/>
      <c r="J102" s="99"/>
      <c r="K102" s="99"/>
      <c r="L102" s="99">
        <f>VLOOKUP($D102,'факт '!$D$7:$AQ$94,3,0)</f>
        <v>0</v>
      </c>
      <c r="M102" s="99">
        <f>VLOOKUP($D102,'факт '!$D$7:$AQ$94,4,0)</f>
        <v>0</v>
      </c>
      <c r="N102" s="99"/>
      <c r="O102" s="99"/>
      <c r="P102" s="99">
        <f t="shared" si="2890"/>
        <v>0</v>
      </c>
      <c r="Q102" s="99">
        <f t="shared" si="2891"/>
        <v>0</v>
      </c>
      <c r="R102" s="100">
        <f t="shared" si="2892"/>
        <v>0</v>
      </c>
      <c r="S102" s="100">
        <f t="shared" si="2893"/>
        <v>0</v>
      </c>
      <c r="T102" s="99"/>
      <c r="U102" s="99"/>
      <c r="V102" s="99"/>
      <c r="W102" s="99"/>
      <c r="X102" s="99">
        <f>VLOOKUP($D102,'факт '!$D$7:$AQ$94,7,0)</f>
        <v>0</v>
      </c>
      <c r="Y102" s="99">
        <f>VLOOKUP($D102,'факт '!$D$7:$AQ$94,8,0)</f>
        <v>0</v>
      </c>
      <c r="Z102" s="99">
        <f>VLOOKUP($D102,'факт '!$D$7:$AQ$94,9,0)</f>
        <v>0</v>
      </c>
      <c r="AA102" s="99">
        <f>VLOOKUP($D102,'факт '!$D$7:$AQ$94,10,0)</f>
        <v>0</v>
      </c>
      <c r="AB102" s="99">
        <f t="shared" si="2894"/>
        <v>0</v>
      </c>
      <c r="AC102" s="99">
        <f t="shared" si="2895"/>
        <v>0</v>
      </c>
      <c r="AD102" s="100">
        <f t="shared" si="2896"/>
        <v>0</v>
      </c>
      <c r="AE102" s="100">
        <f t="shared" si="2897"/>
        <v>0</v>
      </c>
      <c r="AF102" s="99"/>
      <c r="AG102" s="99"/>
      <c r="AH102" s="99"/>
      <c r="AI102" s="99"/>
      <c r="AJ102" s="99">
        <f>VLOOKUP($D102,'факт '!$D$7:$AQ$94,5,0)</f>
        <v>0</v>
      </c>
      <c r="AK102" s="99">
        <f>VLOOKUP($D102,'факт '!$D$7:$AQ$94,6,0)</f>
        <v>0</v>
      </c>
      <c r="AL102" s="99"/>
      <c r="AM102" s="99"/>
      <c r="AN102" s="99">
        <f t="shared" si="2898"/>
        <v>0</v>
      </c>
      <c r="AO102" s="99">
        <f t="shared" si="2899"/>
        <v>0</v>
      </c>
      <c r="AP102" s="100">
        <f t="shared" si="2900"/>
        <v>0</v>
      </c>
      <c r="AQ102" s="100">
        <f t="shared" si="2901"/>
        <v>0</v>
      </c>
      <c r="AR102" s="99"/>
      <c r="AS102" s="99"/>
      <c r="AT102" s="99"/>
      <c r="AU102" s="99"/>
      <c r="AV102" s="99">
        <f>VLOOKUP($D102,'факт '!$D$7:$AQ$94,11,0)</f>
        <v>0</v>
      </c>
      <c r="AW102" s="99">
        <f>VLOOKUP($D102,'факт '!$D$7:$AQ$94,12,0)</f>
        <v>0</v>
      </c>
      <c r="AX102" s="99"/>
      <c r="AY102" s="99"/>
      <c r="AZ102" s="99">
        <f t="shared" si="2902"/>
        <v>0</v>
      </c>
      <c r="BA102" s="99">
        <f t="shared" si="2903"/>
        <v>0</v>
      </c>
      <c r="BB102" s="100">
        <f t="shared" si="2904"/>
        <v>0</v>
      </c>
      <c r="BC102" s="100">
        <f t="shared" si="2905"/>
        <v>0</v>
      </c>
      <c r="BD102" s="99"/>
      <c r="BE102" s="99"/>
      <c r="BF102" s="99"/>
      <c r="BG102" s="99"/>
      <c r="BH102" s="99">
        <f>VLOOKUP($D102,'факт '!$D$7:$AQ$94,15,0)</f>
        <v>0</v>
      </c>
      <c r="BI102" s="99">
        <f>VLOOKUP($D102,'факт '!$D$7:$AQ$94,16,0)</f>
        <v>0</v>
      </c>
      <c r="BJ102" s="99">
        <f>VLOOKUP($D102,'факт '!$D$7:$AQ$94,17,0)</f>
        <v>0</v>
      </c>
      <c r="BK102" s="99">
        <f>VLOOKUP($D102,'факт '!$D$7:$AQ$94,18,0)</f>
        <v>0</v>
      </c>
      <c r="BL102" s="99">
        <f t="shared" si="2906"/>
        <v>0</v>
      </c>
      <c r="BM102" s="99">
        <f t="shared" si="2907"/>
        <v>0</v>
      </c>
      <c r="BN102" s="100">
        <f t="shared" si="2908"/>
        <v>0</v>
      </c>
      <c r="BO102" s="100">
        <f t="shared" si="2909"/>
        <v>0</v>
      </c>
      <c r="BP102" s="99"/>
      <c r="BQ102" s="99"/>
      <c r="BR102" s="99"/>
      <c r="BS102" s="99"/>
      <c r="BT102" s="99">
        <f>VLOOKUP($D102,'факт '!$D$7:$AQ$94,19,0)</f>
        <v>0</v>
      </c>
      <c r="BU102" s="99">
        <f>VLOOKUP($D102,'факт '!$D$7:$AQ$94,20,0)</f>
        <v>0</v>
      </c>
      <c r="BV102" s="99">
        <f>VLOOKUP($D102,'факт '!$D$7:$AQ$94,21,0)</f>
        <v>0</v>
      </c>
      <c r="BW102" s="99">
        <f>VLOOKUP($D102,'факт '!$D$7:$AQ$94,22,0)</f>
        <v>0</v>
      </c>
      <c r="BX102" s="99">
        <f t="shared" si="2910"/>
        <v>0</v>
      </c>
      <c r="BY102" s="99">
        <f t="shared" si="2911"/>
        <v>0</v>
      </c>
      <c r="BZ102" s="100">
        <f t="shared" si="2912"/>
        <v>0</v>
      </c>
      <c r="CA102" s="100">
        <f t="shared" si="2913"/>
        <v>0</v>
      </c>
      <c r="CB102" s="99"/>
      <c r="CC102" s="99"/>
      <c r="CD102" s="99"/>
      <c r="CE102" s="99"/>
      <c r="CF102" s="99">
        <f>VLOOKUP($D102,'факт '!$D$7:$AQ$94,23,0)</f>
        <v>4</v>
      </c>
      <c r="CG102" s="99">
        <f>VLOOKUP($D102,'факт '!$D$7:$AQ$94,24,0)</f>
        <v>283934.56</v>
      </c>
      <c r="CH102" s="99">
        <f>VLOOKUP($D102,'факт '!$D$7:$AQ$94,25,0)</f>
        <v>1</v>
      </c>
      <c r="CI102" s="99">
        <f>VLOOKUP($D102,'факт '!$D$7:$AQ$94,26,0)</f>
        <v>70983.64</v>
      </c>
      <c r="CJ102" s="99">
        <f t="shared" si="2914"/>
        <v>5</v>
      </c>
      <c r="CK102" s="99">
        <f t="shared" si="2915"/>
        <v>354918.2</v>
      </c>
      <c r="CL102" s="100">
        <f t="shared" si="2916"/>
        <v>4</v>
      </c>
      <c r="CM102" s="100">
        <f t="shared" si="2917"/>
        <v>283934.56</v>
      </c>
      <c r="CN102" s="99"/>
      <c r="CO102" s="99"/>
      <c r="CP102" s="99"/>
      <c r="CQ102" s="99"/>
      <c r="CR102" s="99">
        <f>VLOOKUP($D102,'факт '!$D$7:$AQ$94,27,0)</f>
        <v>0</v>
      </c>
      <c r="CS102" s="99">
        <f>VLOOKUP($D102,'факт '!$D$7:$AQ$94,28,0)</f>
        <v>0</v>
      </c>
      <c r="CT102" s="99">
        <f>VLOOKUP($D102,'факт '!$D$7:$AQ$94,29,0)</f>
        <v>0</v>
      </c>
      <c r="CU102" s="99">
        <f>VLOOKUP($D102,'факт '!$D$7:$AQ$94,30,0)</f>
        <v>0</v>
      </c>
      <c r="CV102" s="99">
        <f t="shared" si="2918"/>
        <v>0</v>
      </c>
      <c r="CW102" s="99">
        <f t="shared" si="2919"/>
        <v>0</v>
      </c>
      <c r="CX102" s="100">
        <f t="shared" si="2920"/>
        <v>0</v>
      </c>
      <c r="CY102" s="100">
        <f t="shared" si="2921"/>
        <v>0</v>
      </c>
      <c r="CZ102" s="99"/>
      <c r="DA102" s="99"/>
      <c r="DB102" s="99"/>
      <c r="DC102" s="99"/>
      <c r="DD102" s="99">
        <f>VLOOKUP($D102,'факт '!$D$7:$AQ$94,31,0)</f>
        <v>0</v>
      </c>
      <c r="DE102" s="99">
        <f>VLOOKUP($D102,'факт '!$D$7:$AQ$94,32,0)</f>
        <v>0</v>
      </c>
      <c r="DF102" s="99"/>
      <c r="DG102" s="99"/>
      <c r="DH102" s="99">
        <f t="shared" si="2922"/>
        <v>0</v>
      </c>
      <c r="DI102" s="99">
        <f t="shared" si="2923"/>
        <v>0</v>
      </c>
      <c r="DJ102" s="100">
        <f t="shared" si="2924"/>
        <v>0</v>
      </c>
      <c r="DK102" s="100">
        <f t="shared" si="2925"/>
        <v>0</v>
      </c>
      <c r="DL102" s="99"/>
      <c r="DM102" s="99"/>
      <c r="DN102" s="99"/>
      <c r="DO102" s="99"/>
      <c r="DP102" s="99">
        <f>VLOOKUP($D102,'факт '!$D$7:$AQ$94,13,0)</f>
        <v>0</v>
      </c>
      <c r="DQ102" s="99">
        <f>VLOOKUP($D102,'факт '!$D$7:$AQ$94,14,0)</f>
        <v>0</v>
      </c>
      <c r="DR102" s="99"/>
      <c r="DS102" s="99"/>
      <c r="DT102" s="99">
        <f t="shared" si="2926"/>
        <v>0</v>
      </c>
      <c r="DU102" s="99">
        <f t="shared" si="2927"/>
        <v>0</v>
      </c>
      <c r="DV102" s="100">
        <f t="shared" si="2928"/>
        <v>0</v>
      </c>
      <c r="DW102" s="100">
        <f t="shared" si="2929"/>
        <v>0</v>
      </c>
      <c r="DX102" s="99"/>
      <c r="DY102" s="99"/>
      <c r="DZ102" s="99"/>
      <c r="EA102" s="99"/>
      <c r="EB102" s="99">
        <f>VLOOKUP($D102,'факт '!$D$7:$AQ$94,33,0)</f>
        <v>0</v>
      </c>
      <c r="EC102" s="99">
        <f>VLOOKUP($D102,'факт '!$D$7:$AQ$94,34,0)</f>
        <v>0</v>
      </c>
      <c r="ED102" s="99">
        <f>VLOOKUP($D102,'факт '!$D$7:$AQ$94,35,0)</f>
        <v>0</v>
      </c>
      <c r="EE102" s="99">
        <f>VLOOKUP($D102,'факт '!$D$7:$AQ$94,36,0)</f>
        <v>0</v>
      </c>
      <c r="EF102" s="99">
        <f t="shared" si="2930"/>
        <v>0</v>
      </c>
      <c r="EG102" s="99">
        <f t="shared" si="2931"/>
        <v>0</v>
      </c>
      <c r="EH102" s="100">
        <f t="shared" si="2932"/>
        <v>0</v>
      </c>
      <c r="EI102" s="100">
        <f t="shared" si="2933"/>
        <v>0</v>
      </c>
      <c r="EJ102" s="99"/>
      <c r="EK102" s="99"/>
      <c r="EL102" s="99"/>
      <c r="EM102" s="99"/>
      <c r="EN102" s="99">
        <f>VLOOKUP($D102,'факт '!$D$7:$AQ$94,37,0)</f>
        <v>0</v>
      </c>
      <c r="EO102" s="99">
        <f>VLOOKUP($D102,'факт '!$D$7:$AQ$94,38,0)</f>
        <v>0</v>
      </c>
      <c r="EP102" s="99">
        <f>VLOOKUP($D102,'факт '!$D$7:$AQ$94,39,0)</f>
        <v>0</v>
      </c>
      <c r="EQ102" s="99">
        <f>VLOOKUP($D102,'факт '!$D$7:$AQ$94,40,0)</f>
        <v>0</v>
      </c>
      <c r="ER102" s="99">
        <f t="shared" si="2934"/>
        <v>0</v>
      </c>
      <c r="ES102" s="99">
        <f t="shared" si="2935"/>
        <v>0</v>
      </c>
      <c r="ET102" s="100">
        <f t="shared" si="2936"/>
        <v>0</v>
      </c>
      <c r="EU102" s="100">
        <f t="shared" si="2937"/>
        <v>0</v>
      </c>
      <c r="EV102" s="99"/>
      <c r="EW102" s="99"/>
      <c r="EX102" s="99"/>
      <c r="EY102" s="99"/>
      <c r="EZ102" s="99"/>
      <c r="FA102" s="99"/>
      <c r="FB102" s="99"/>
      <c r="FC102" s="99"/>
      <c r="FD102" s="99">
        <f t="shared" si="2938"/>
        <v>0</v>
      </c>
      <c r="FE102" s="99">
        <f t="shared" si="2939"/>
        <v>0</v>
      </c>
      <c r="FF102" s="100">
        <f t="shared" si="2303"/>
        <v>0</v>
      </c>
      <c r="FG102" s="100">
        <f t="shared" si="2304"/>
        <v>0</v>
      </c>
      <c r="FH102" s="99"/>
      <c r="FI102" s="99"/>
      <c r="FJ102" s="99"/>
      <c r="FK102" s="99"/>
      <c r="FL102" s="99"/>
      <c r="FM102" s="99"/>
      <c r="FN102" s="99"/>
      <c r="FO102" s="99"/>
      <c r="FP102" s="99">
        <f t="shared" si="2940"/>
        <v>0</v>
      </c>
      <c r="FQ102" s="99">
        <f t="shared" si="2941"/>
        <v>0</v>
      </c>
      <c r="FR102" s="100">
        <f t="shared" si="2306"/>
        <v>0</v>
      </c>
      <c r="FS102" s="100">
        <f t="shared" si="2307"/>
        <v>0</v>
      </c>
      <c r="FT102" s="99"/>
      <c r="FU102" s="99"/>
      <c r="FV102" s="99"/>
      <c r="FW102" s="99"/>
      <c r="FX102" s="99"/>
      <c r="FY102" s="99"/>
      <c r="FZ102" s="99"/>
      <c r="GA102" s="99"/>
      <c r="GB102" s="99">
        <f t="shared" si="2942"/>
        <v>0</v>
      </c>
      <c r="GC102" s="99">
        <f t="shared" si="2943"/>
        <v>0</v>
      </c>
      <c r="GD102" s="100">
        <f t="shared" si="2309"/>
        <v>0</v>
      </c>
      <c r="GE102" s="100">
        <f t="shared" si="2310"/>
        <v>0</v>
      </c>
      <c r="GF102" s="99">
        <f t="shared" si="2944"/>
        <v>0</v>
      </c>
      <c r="GG102" s="99">
        <f t="shared" si="2945"/>
        <v>0</v>
      </c>
      <c r="GH102" s="99">
        <f t="shared" si="2946"/>
        <v>0</v>
      </c>
      <c r="GI102" s="99">
        <f t="shared" si="2947"/>
        <v>0</v>
      </c>
      <c r="GJ102" s="99">
        <f t="shared" si="2948"/>
        <v>4</v>
      </c>
      <c r="GK102" s="99">
        <f t="shared" si="2949"/>
        <v>283934.56</v>
      </c>
      <c r="GL102" s="99">
        <f t="shared" si="2950"/>
        <v>1</v>
      </c>
      <c r="GM102" s="99">
        <f t="shared" si="2951"/>
        <v>70983.64</v>
      </c>
      <c r="GN102" s="99">
        <f t="shared" si="2952"/>
        <v>5</v>
      </c>
      <c r="GO102" s="99">
        <f t="shared" si="2953"/>
        <v>354918.2</v>
      </c>
      <c r="GP102" s="99"/>
      <c r="GQ102" s="99"/>
      <c r="GR102" s="143"/>
      <c r="GS102" s="78"/>
      <c r="GT102" s="166">
        <v>70983.635200000004</v>
      </c>
      <c r="GU102" s="166">
        <f t="shared" si="2399"/>
        <v>70983.64</v>
      </c>
      <c r="GV102" s="90">
        <f t="shared" si="2889"/>
        <v>-4.7999999951571226E-3</v>
      </c>
    </row>
    <row r="103" spans="1:204" ht="84" x14ac:dyDescent="0.2">
      <c r="A103" s="23">
        <v>1</v>
      </c>
      <c r="B103" s="78" t="s">
        <v>192</v>
      </c>
      <c r="C103" s="81" t="s">
        <v>193</v>
      </c>
      <c r="D103" s="82">
        <v>372</v>
      </c>
      <c r="E103" s="83" t="s">
        <v>194</v>
      </c>
      <c r="F103" s="86">
        <v>20</v>
      </c>
      <c r="G103" s="98">
        <v>70983.635200000004</v>
      </c>
      <c r="H103" s="99"/>
      <c r="I103" s="99"/>
      <c r="J103" s="99"/>
      <c r="K103" s="99"/>
      <c r="L103" s="99">
        <f>VLOOKUP($D103,'факт '!$D$7:$AQ$94,3,0)</f>
        <v>0</v>
      </c>
      <c r="M103" s="99">
        <f>VLOOKUP($D103,'факт '!$D$7:$AQ$94,4,0)</f>
        <v>0</v>
      </c>
      <c r="N103" s="99"/>
      <c r="O103" s="99"/>
      <c r="P103" s="99">
        <f t="shared" si="2890"/>
        <v>0</v>
      </c>
      <c r="Q103" s="99">
        <f t="shared" si="2891"/>
        <v>0</v>
      </c>
      <c r="R103" s="100">
        <f t="shared" si="2892"/>
        <v>0</v>
      </c>
      <c r="S103" s="100">
        <f t="shared" si="2893"/>
        <v>0</v>
      </c>
      <c r="T103" s="99"/>
      <c r="U103" s="99"/>
      <c r="V103" s="99"/>
      <c r="W103" s="99"/>
      <c r="X103" s="99">
        <f>VLOOKUP($D103,'факт '!$D$7:$AQ$94,7,0)</f>
        <v>0</v>
      </c>
      <c r="Y103" s="99">
        <f>VLOOKUP($D103,'факт '!$D$7:$AQ$94,8,0)</f>
        <v>0</v>
      </c>
      <c r="Z103" s="99">
        <f>VLOOKUP($D103,'факт '!$D$7:$AQ$94,9,0)</f>
        <v>0</v>
      </c>
      <c r="AA103" s="99">
        <f>VLOOKUP($D103,'факт '!$D$7:$AQ$94,10,0)</f>
        <v>0</v>
      </c>
      <c r="AB103" s="99">
        <f t="shared" si="2894"/>
        <v>0</v>
      </c>
      <c r="AC103" s="99">
        <f t="shared" si="2895"/>
        <v>0</v>
      </c>
      <c r="AD103" s="100">
        <f t="shared" si="2896"/>
        <v>0</v>
      </c>
      <c r="AE103" s="100">
        <f t="shared" si="2897"/>
        <v>0</v>
      </c>
      <c r="AF103" s="99"/>
      <c r="AG103" s="99"/>
      <c r="AH103" s="99"/>
      <c r="AI103" s="99"/>
      <c r="AJ103" s="99">
        <f>VLOOKUP($D103,'факт '!$D$7:$AQ$94,5,0)</f>
        <v>0</v>
      </c>
      <c r="AK103" s="99">
        <f>VLOOKUP($D103,'факт '!$D$7:$AQ$94,6,0)</f>
        <v>0</v>
      </c>
      <c r="AL103" s="99"/>
      <c r="AM103" s="99"/>
      <c r="AN103" s="99">
        <f t="shared" si="2898"/>
        <v>0</v>
      </c>
      <c r="AO103" s="99">
        <f t="shared" si="2899"/>
        <v>0</v>
      </c>
      <c r="AP103" s="100">
        <f t="shared" si="2900"/>
        <v>0</v>
      </c>
      <c r="AQ103" s="100">
        <f t="shared" si="2901"/>
        <v>0</v>
      </c>
      <c r="AR103" s="99"/>
      <c r="AS103" s="99"/>
      <c r="AT103" s="99"/>
      <c r="AU103" s="99"/>
      <c r="AV103" s="99">
        <f>VLOOKUP($D103,'факт '!$D$7:$AQ$94,11,0)</f>
        <v>0</v>
      </c>
      <c r="AW103" s="99">
        <f>VLOOKUP($D103,'факт '!$D$7:$AQ$94,12,0)</f>
        <v>0</v>
      </c>
      <c r="AX103" s="99"/>
      <c r="AY103" s="99"/>
      <c r="AZ103" s="99">
        <f t="shared" si="2902"/>
        <v>0</v>
      </c>
      <c r="BA103" s="99">
        <f t="shared" si="2903"/>
        <v>0</v>
      </c>
      <c r="BB103" s="100">
        <f t="shared" si="2904"/>
        <v>0</v>
      </c>
      <c r="BC103" s="100">
        <f t="shared" si="2905"/>
        <v>0</v>
      </c>
      <c r="BD103" s="99"/>
      <c r="BE103" s="99"/>
      <c r="BF103" s="99"/>
      <c r="BG103" s="99"/>
      <c r="BH103" s="99">
        <f>VLOOKUP($D103,'факт '!$D$7:$AQ$94,15,0)</f>
        <v>1</v>
      </c>
      <c r="BI103" s="99">
        <f>VLOOKUP($D103,'факт '!$D$7:$AQ$94,16,0)</f>
        <v>70983.64</v>
      </c>
      <c r="BJ103" s="99">
        <f>VLOOKUP($D103,'факт '!$D$7:$AQ$94,17,0)</f>
        <v>0</v>
      </c>
      <c r="BK103" s="99">
        <f>VLOOKUP($D103,'факт '!$D$7:$AQ$94,18,0)</f>
        <v>0</v>
      </c>
      <c r="BL103" s="99">
        <f t="shared" si="2906"/>
        <v>1</v>
      </c>
      <c r="BM103" s="99">
        <f t="shared" si="2907"/>
        <v>70983.64</v>
      </c>
      <c r="BN103" s="100">
        <f t="shared" si="2908"/>
        <v>1</v>
      </c>
      <c r="BO103" s="100">
        <f t="shared" si="2909"/>
        <v>70983.64</v>
      </c>
      <c r="BP103" s="99"/>
      <c r="BQ103" s="99"/>
      <c r="BR103" s="99"/>
      <c r="BS103" s="99"/>
      <c r="BT103" s="99">
        <f>VLOOKUP($D103,'факт '!$D$7:$AQ$94,19,0)</f>
        <v>0</v>
      </c>
      <c r="BU103" s="99">
        <f>VLOOKUP($D103,'факт '!$D$7:$AQ$94,20,0)</f>
        <v>0</v>
      </c>
      <c r="BV103" s="99">
        <f>VLOOKUP($D103,'факт '!$D$7:$AQ$94,21,0)</f>
        <v>0</v>
      </c>
      <c r="BW103" s="99">
        <f>VLOOKUP($D103,'факт '!$D$7:$AQ$94,22,0)</f>
        <v>0</v>
      </c>
      <c r="BX103" s="99">
        <f t="shared" si="2910"/>
        <v>0</v>
      </c>
      <c r="BY103" s="99">
        <f t="shared" si="2911"/>
        <v>0</v>
      </c>
      <c r="BZ103" s="100">
        <f t="shared" si="2912"/>
        <v>0</v>
      </c>
      <c r="CA103" s="100">
        <f t="shared" si="2913"/>
        <v>0</v>
      </c>
      <c r="CB103" s="99"/>
      <c r="CC103" s="99"/>
      <c r="CD103" s="99"/>
      <c r="CE103" s="99"/>
      <c r="CF103" s="99">
        <f>VLOOKUP($D103,'факт '!$D$7:$AQ$94,23,0)</f>
        <v>1</v>
      </c>
      <c r="CG103" s="99">
        <f>VLOOKUP($D103,'факт '!$D$7:$AQ$94,24,0)</f>
        <v>70983.64</v>
      </c>
      <c r="CH103" s="99">
        <f>VLOOKUP($D103,'факт '!$D$7:$AQ$94,25,0)</f>
        <v>1</v>
      </c>
      <c r="CI103" s="99">
        <f>VLOOKUP($D103,'факт '!$D$7:$AQ$94,26,0)</f>
        <v>70983.64</v>
      </c>
      <c r="CJ103" s="99">
        <f t="shared" si="2914"/>
        <v>2</v>
      </c>
      <c r="CK103" s="99">
        <f t="shared" si="2915"/>
        <v>141967.28</v>
      </c>
      <c r="CL103" s="100">
        <f t="shared" si="2916"/>
        <v>1</v>
      </c>
      <c r="CM103" s="100">
        <f t="shared" si="2917"/>
        <v>70983.64</v>
      </c>
      <c r="CN103" s="99"/>
      <c r="CO103" s="99"/>
      <c r="CP103" s="99"/>
      <c r="CQ103" s="99"/>
      <c r="CR103" s="99">
        <f>VLOOKUP($D103,'факт '!$D$7:$AQ$94,27,0)</f>
        <v>0</v>
      </c>
      <c r="CS103" s="99">
        <f>VLOOKUP($D103,'факт '!$D$7:$AQ$94,28,0)</f>
        <v>0</v>
      </c>
      <c r="CT103" s="99">
        <f>VLOOKUP($D103,'факт '!$D$7:$AQ$94,29,0)</f>
        <v>0</v>
      </c>
      <c r="CU103" s="99">
        <f>VLOOKUP($D103,'факт '!$D$7:$AQ$94,30,0)</f>
        <v>0</v>
      </c>
      <c r="CV103" s="99">
        <f t="shared" si="2918"/>
        <v>0</v>
      </c>
      <c r="CW103" s="99">
        <f t="shared" si="2919"/>
        <v>0</v>
      </c>
      <c r="CX103" s="100">
        <f t="shared" si="2920"/>
        <v>0</v>
      </c>
      <c r="CY103" s="100">
        <f t="shared" si="2921"/>
        <v>0</v>
      </c>
      <c r="CZ103" s="99"/>
      <c r="DA103" s="99"/>
      <c r="DB103" s="99"/>
      <c r="DC103" s="99"/>
      <c r="DD103" s="99">
        <f>VLOOKUP($D103,'факт '!$D$7:$AQ$94,31,0)</f>
        <v>1</v>
      </c>
      <c r="DE103" s="99">
        <f>VLOOKUP($D103,'факт '!$D$7:$AQ$94,32,0)</f>
        <v>70983.64</v>
      </c>
      <c r="DF103" s="99"/>
      <c r="DG103" s="99"/>
      <c r="DH103" s="99">
        <f t="shared" si="2922"/>
        <v>1</v>
      </c>
      <c r="DI103" s="99">
        <f t="shared" si="2923"/>
        <v>70983.64</v>
      </c>
      <c r="DJ103" s="100">
        <f t="shared" si="2924"/>
        <v>1</v>
      </c>
      <c r="DK103" s="100">
        <f t="shared" si="2925"/>
        <v>70983.64</v>
      </c>
      <c r="DL103" s="99"/>
      <c r="DM103" s="99"/>
      <c r="DN103" s="99"/>
      <c r="DO103" s="99"/>
      <c r="DP103" s="99">
        <f>VLOOKUP($D103,'факт '!$D$7:$AQ$94,13,0)</f>
        <v>0</v>
      </c>
      <c r="DQ103" s="99">
        <f>VLOOKUP($D103,'факт '!$D$7:$AQ$94,14,0)</f>
        <v>0</v>
      </c>
      <c r="DR103" s="99"/>
      <c r="DS103" s="99"/>
      <c r="DT103" s="99">
        <f t="shared" si="2926"/>
        <v>0</v>
      </c>
      <c r="DU103" s="99">
        <f t="shared" si="2927"/>
        <v>0</v>
      </c>
      <c r="DV103" s="100">
        <f t="shared" si="2928"/>
        <v>0</v>
      </c>
      <c r="DW103" s="100">
        <f t="shared" si="2929"/>
        <v>0</v>
      </c>
      <c r="DX103" s="99"/>
      <c r="DY103" s="99"/>
      <c r="DZ103" s="99"/>
      <c r="EA103" s="99"/>
      <c r="EB103" s="99">
        <f>VLOOKUP($D103,'факт '!$D$7:$AQ$94,33,0)</f>
        <v>0</v>
      </c>
      <c r="EC103" s="99">
        <f>VLOOKUP($D103,'факт '!$D$7:$AQ$94,34,0)</f>
        <v>0</v>
      </c>
      <c r="ED103" s="99">
        <f>VLOOKUP($D103,'факт '!$D$7:$AQ$94,35,0)</f>
        <v>0</v>
      </c>
      <c r="EE103" s="99">
        <f>VLOOKUP($D103,'факт '!$D$7:$AQ$94,36,0)</f>
        <v>0</v>
      </c>
      <c r="EF103" s="99">
        <f t="shared" si="2930"/>
        <v>0</v>
      </c>
      <c r="EG103" s="99">
        <f t="shared" si="2931"/>
        <v>0</v>
      </c>
      <c r="EH103" s="100">
        <f t="shared" si="2932"/>
        <v>0</v>
      </c>
      <c r="EI103" s="100">
        <f t="shared" si="2933"/>
        <v>0</v>
      </c>
      <c r="EJ103" s="99"/>
      <c r="EK103" s="99"/>
      <c r="EL103" s="99"/>
      <c r="EM103" s="99"/>
      <c r="EN103" s="99">
        <f>VLOOKUP($D103,'факт '!$D$7:$AQ$94,37,0)</f>
        <v>0</v>
      </c>
      <c r="EO103" s="99">
        <f>VLOOKUP($D103,'факт '!$D$7:$AQ$94,38,0)</f>
        <v>0</v>
      </c>
      <c r="EP103" s="99">
        <f>VLOOKUP($D103,'факт '!$D$7:$AQ$94,39,0)</f>
        <v>0</v>
      </c>
      <c r="EQ103" s="99">
        <f>VLOOKUP($D103,'факт '!$D$7:$AQ$94,40,0)</f>
        <v>0</v>
      </c>
      <c r="ER103" s="99">
        <f t="shared" si="2934"/>
        <v>0</v>
      </c>
      <c r="ES103" s="99">
        <f t="shared" si="2935"/>
        <v>0</v>
      </c>
      <c r="ET103" s="100">
        <f t="shared" si="2936"/>
        <v>0</v>
      </c>
      <c r="EU103" s="100">
        <f t="shared" si="2937"/>
        <v>0</v>
      </c>
      <c r="EV103" s="99"/>
      <c r="EW103" s="99"/>
      <c r="EX103" s="99"/>
      <c r="EY103" s="99"/>
      <c r="EZ103" s="99"/>
      <c r="FA103" s="99"/>
      <c r="FB103" s="99"/>
      <c r="FC103" s="99"/>
      <c r="FD103" s="99">
        <f t="shared" si="2938"/>
        <v>0</v>
      </c>
      <c r="FE103" s="99">
        <f t="shared" si="2939"/>
        <v>0</v>
      </c>
      <c r="FF103" s="100">
        <f t="shared" si="2303"/>
        <v>0</v>
      </c>
      <c r="FG103" s="100">
        <f t="shared" si="2304"/>
        <v>0</v>
      </c>
      <c r="FH103" s="99"/>
      <c r="FI103" s="99"/>
      <c r="FJ103" s="99"/>
      <c r="FK103" s="99"/>
      <c r="FL103" s="99"/>
      <c r="FM103" s="99"/>
      <c r="FN103" s="99"/>
      <c r="FO103" s="99"/>
      <c r="FP103" s="99">
        <f t="shared" si="2940"/>
        <v>0</v>
      </c>
      <c r="FQ103" s="99">
        <f t="shared" si="2941"/>
        <v>0</v>
      </c>
      <c r="FR103" s="100">
        <f t="shared" si="2306"/>
        <v>0</v>
      </c>
      <c r="FS103" s="100">
        <f t="shared" si="2307"/>
        <v>0</v>
      </c>
      <c r="FT103" s="99"/>
      <c r="FU103" s="99"/>
      <c r="FV103" s="99"/>
      <c r="FW103" s="99"/>
      <c r="FX103" s="99"/>
      <c r="FY103" s="99"/>
      <c r="FZ103" s="99"/>
      <c r="GA103" s="99"/>
      <c r="GB103" s="99">
        <f t="shared" si="2942"/>
        <v>0</v>
      </c>
      <c r="GC103" s="99">
        <f t="shared" si="2943"/>
        <v>0</v>
      </c>
      <c r="GD103" s="100">
        <f t="shared" si="2309"/>
        <v>0</v>
      </c>
      <c r="GE103" s="100">
        <f t="shared" si="2310"/>
        <v>0</v>
      </c>
      <c r="GF103" s="99">
        <f t="shared" si="2944"/>
        <v>0</v>
      </c>
      <c r="GG103" s="99">
        <f t="shared" si="2945"/>
        <v>0</v>
      </c>
      <c r="GH103" s="99">
        <f t="shared" si="2946"/>
        <v>0</v>
      </c>
      <c r="GI103" s="99">
        <f t="shared" si="2947"/>
        <v>0</v>
      </c>
      <c r="GJ103" s="99">
        <f t="shared" si="2948"/>
        <v>3</v>
      </c>
      <c r="GK103" s="99">
        <f t="shared" si="2949"/>
        <v>212950.91999999998</v>
      </c>
      <c r="GL103" s="99">
        <f t="shared" si="2950"/>
        <v>1</v>
      </c>
      <c r="GM103" s="99">
        <f t="shared" si="2951"/>
        <v>70983.64</v>
      </c>
      <c r="GN103" s="99">
        <f t="shared" si="2952"/>
        <v>4</v>
      </c>
      <c r="GO103" s="99">
        <f t="shared" si="2953"/>
        <v>283934.56</v>
      </c>
      <c r="GP103" s="99"/>
      <c r="GQ103" s="99"/>
      <c r="GR103" s="143"/>
      <c r="GS103" s="78"/>
      <c r="GT103" s="166">
        <v>70983.635200000004</v>
      </c>
      <c r="GU103" s="166">
        <f t="shared" si="2399"/>
        <v>70983.64</v>
      </c>
      <c r="GV103" s="90">
        <f t="shared" si="2889"/>
        <v>-4.7999999951571226E-3</v>
      </c>
    </row>
    <row r="104" spans="1:204" x14ac:dyDescent="0.2">
      <c r="A104" s="23">
        <v>1</v>
      </c>
      <c r="B104" s="78"/>
      <c r="C104" s="81"/>
      <c r="D104" s="82"/>
      <c r="E104" s="83"/>
      <c r="F104" s="86"/>
      <c r="G104" s="98"/>
      <c r="H104" s="99"/>
      <c r="I104" s="99"/>
      <c r="J104" s="99"/>
      <c r="K104" s="99"/>
      <c r="L104" s="99"/>
      <c r="M104" s="99"/>
      <c r="N104" s="99"/>
      <c r="O104" s="99"/>
      <c r="P104" s="99">
        <f t="shared" si="2798"/>
        <v>0</v>
      </c>
      <c r="Q104" s="99">
        <f t="shared" si="2799"/>
        <v>0</v>
      </c>
      <c r="R104" s="100">
        <f t="shared" si="2547"/>
        <v>0</v>
      </c>
      <c r="S104" s="100">
        <f t="shared" si="2548"/>
        <v>0</v>
      </c>
      <c r="T104" s="99"/>
      <c r="U104" s="99"/>
      <c r="V104" s="99"/>
      <c r="W104" s="99"/>
      <c r="X104" s="99"/>
      <c r="Y104" s="99"/>
      <c r="Z104" s="99"/>
      <c r="AA104" s="99"/>
      <c r="AB104" s="99">
        <f t="shared" ref="AB104" si="2954">SUM(X104+Z104)</f>
        <v>0</v>
      </c>
      <c r="AC104" s="99">
        <f t="shared" ref="AC104" si="2955">SUM(Y104+AA104)</f>
        <v>0</v>
      </c>
      <c r="AD104" s="100">
        <f t="shared" si="2271"/>
        <v>0</v>
      </c>
      <c r="AE104" s="100">
        <f t="shared" si="2272"/>
        <v>0</v>
      </c>
      <c r="AF104" s="99"/>
      <c r="AG104" s="99"/>
      <c r="AH104" s="99"/>
      <c r="AI104" s="99"/>
      <c r="AJ104" s="99"/>
      <c r="AK104" s="99"/>
      <c r="AL104" s="99"/>
      <c r="AM104" s="99"/>
      <c r="AN104" s="99">
        <f t="shared" ref="AN104" si="2956">SUM(AJ104+AL104)</f>
        <v>0</v>
      </c>
      <c r="AO104" s="99">
        <f t="shared" ref="AO104" si="2957">SUM(AK104+AM104)</f>
        <v>0</v>
      </c>
      <c r="AP104" s="100">
        <f t="shared" si="2273"/>
        <v>0</v>
      </c>
      <c r="AQ104" s="100">
        <f t="shared" si="2274"/>
        <v>0</v>
      </c>
      <c r="AR104" s="99"/>
      <c r="AS104" s="99"/>
      <c r="AT104" s="99"/>
      <c r="AU104" s="99"/>
      <c r="AV104" s="99"/>
      <c r="AW104" s="99"/>
      <c r="AX104" s="99"/>
      <c r="AY104" s="99"/>
      <c r="AZ104" s="99">
        <f t="shared" ref="AZ104" si="2958">SUM(AV104+AX104)</f>
        <v>0</v>
      </c>
      <c r="BA104" s="99">
        <f t="shared" ref="BA104" si="2959">SUM(AW104+AY104)</f>
        <v>0</v>
      </c>
      <c r="BB104" s="100">
        <f t="shared" si="2276"/>
        <v>0</v>
      </c>
      <c r="BC104" s="100">
        <f t="shared" si="2277"/>
        <v>0</v>
      </c>
      <c r="BD104" s="99"/>
      <c r="BE104" s="99"/>
      <c r="BF104" s="99"/>
      <c r="BG104" s="99"/>
      <c r="BH104" s="99"/>
      <c r="BI104" s="99"/>
      <c r="BJ104" s="99"/>
      <c r="BK104" s="99"/>
      <c r="BL104" s="99">
        <f t="shared" ref="BL104" si="2960">SUM(BH104+BJ104)</f>
        <v>0</v>
      </c>
      <c r="BM104" s="99">
        <f t="shared" ref="BM104" si="2961">SUM(BI104+BK104)</f>
        <v>0</v>
      </c>
      <c r="BN104" s="100">
        <f t="shared" si="2279"/>
        <v>0</v>
      </c>
      <c r="BO104" s="100">
        <f t="shared" si="2280"/>
        <v>0</v>
      </c>
      <c r="BP104" s="99"/>
      <c r="BQ104" s="99"/>
      <c r="BR104" s="99"/>
      <c r="BS104" s="99"/>
      <c r="BT104" s="99"/>
      <c r="BU104" s="99"/>
      <c r="BV104" s="99"/>
      <c r="BW104" s="99"/>
      <c r="BX104" s="99">
        <f t="shared" ref="BX104" si="2962">SUM(BT104+BV104)</f>
        <v>0</v>
      </c>
      <c r="BY104" s="99">
        <f t="shared" ref="BY104" si="2963">SUM(BU104+BW104)</f>
        <v>0</v>
      </c>
      <c r="BZ104" s="100">
        <f t="shared" si="2282"/>
        <v>0</v>
      </c>
      <c r="CA104" s="100">
        <f t="shared" si="2283"/>
        <v>0</v>
      </c>
      <c r="CB104" s="99"/>
      <c r="CC104" s="99"/>
      <c r="CD104" s="99"/>
      <c r="CE104" s="99"/>
      <c r="CF104" s="99"/>
      <c r="CG104" s="99"/>
      <c r="CH104" s="99"/>
      <c r="CI104" s="99"/>
      <c r="CJ104" s="99">
        <f t="shared" ref="CJ104" si="2964">SUM(CF104+CH104)</f>
        <v>0</v>
      </c>
      <c r="CK104" s="99">
        <f t="shared" ref="CK104" si="2965">SUM(CG104+CI104)</f>
        <v>0</v>
      </c>
      <c r="CL104" s="100">
        <f t="shared" si="2285"/>
        <v>0</v>
      </c>
      <c r="CM104" s="100">
        <f t="shared" si="2286"/>
        <v>0</v>
      </c>
      <c r="CN104" s="99"/>
      <c r="CO104" s="99"/>
      <c r="CP104" s="99"/>
      <c r="CQ104" s="99"/>
      <c r="CR104" s="99"/>
      <c r="CS104" s="99"/>
      <c r="CT104" s="99"/>
      <c r="CU104" s="99"/>
      <c r="CV104" s="99">
        <f t="shared" ref="CV104" si="2966">SUM(CR104+CT104)</f>
        <v>0</v>
      </c>
      <c r="CW104" s="99">
        <f t="shared" ref="CW104" si="2967">SUM(CS104+CU104)</f>
        <v>0</v>
      </c>
      <c r="CX104" s="100">
        <f t="shared" si="2288"/>
        <v>0</v>
      </c>
      <c r="CY104" s="100">
        <f t="shared" si="2289"/>
        <v>0</v>
      </c>
      <c r="CZ104" s="99"/>
      <c r="DA104" s="99"/>
      <c r="DB104" s="99"/>
      <c r="DC104" s="99"/>
      <c r="DD104" s="99"/>
      <c r="DE104" s="99"/>
      <c r="DF104" s="99"/>
      <c r="DG104" s="99"/>
      <c r="DH104" s="99">
        <f t="shared" ref="DH104" si="2968">SUM(DD104+DF104)</f>
        <v>0</v>
      </c>
      <c r="DI104" s="99">
        <f t="shared" ref="DI104" si="2969">SUM(DE104+DG104)</f>
        <v>0</v>
      </c>
      <c r="DJ104" s="100">
        <f t="shared" si="2291"/>
        <v>0</v>
      </c>
      <c r="DK104" s="100">
        <f t="shared" si="2292"/>
        <v>0</v>
      </c>
      <c r="DL104" s="99"/>
      <c r="DM104" s="99"/>
      <c r="DN104" s="99"/>
      <c r="DO104" s="99"/>
      <c r="DP104" s="99"/>
      <c r="DQ104" s="99"/>
      <c r="DR104" s="99"/>
      <c r="DS104" s="99"/>
      <c r="DT104" s="99">
        <f t="shared" ref="DT104" si="2970">SUM(DP104+DR104)</f>
        <v>0</v>
      </c>
      <c r="DU104" s="99">
        <f t="shared" ref="DU104" si="2971">SUM(DQ104+DS104)</f>
        <v>0</v>
      </c>
      <c r="DV104" s="100">
        <f t="shared" si="2294"/>
        <v>0</v>
      </c>
      <c r="DW104" s="100">
        <f t="shared" si="2295"/>
        <v>0</v>
      </c>
      <c r="DX104" s="99"/>
      <c r="DY104" s="99"/>
      <c r="DZ104" s="99"/>
      <c r="EA104" s="99"/>
      <c r="EB104" s="99"/>
      <c r="EC104" s="99"/>
      <c r="ED104" s="99"/>
      <c r="EE104" s="99"/>
      <c r="EF104" s="99">
        <f t="shared" ref="EF104" si="2972">SUM(EB104+ED104)</f>
        <v>0</v>
      </c>
      <c r="EG104" s="99">
        <f t="shared" ref="EG104" si="2973">SUM(EC104+EE104)</f>
        <v>0</v>
      </c>
      <c r="EH104" s="100">
        <f t="shared" si="2297"/>
        <v>0</v>
      </c>
      <c r="EI104" s="100">
        <f t="shared" si="2298"/>
        <v>0</v>
      </c>
      <c r="EJ104" s="99"/>
      <c r="EK104" s="99"/>
      <c r="EL104" s="99"/>
      <c r="EM104" s="99"/>
      <c r="EN104" s="99"/>
      <c r="EO104" s="99"/>
      <c r="EP104" s="99"/>
      <c r="EQ104" s="99"/>
      <c r="ER104" s="99">
        <f t="shared" ref="ER104" si="2974">SUM(EN104+EP104)</f>
        <v>0</v>
      </c>
      <c r="ES104" s="99">
        <f t="shared" ref="ES104" si="2975">SUM(EO104+EQ104)</f>
        <v>0</v>
      </c>
      <c r="ET104" s="100">
        <f t="shared" si="2300"/>
        <v>0</v>
      </c>
      <c r="EU104" s="100">
        <f t="shared" si="2301"/>
        <v>0</v>
      </c>
      <c r="EV104" s="99"/>
      <c r="EW104" s="99"/>
      <c r="EX104" s="99"/>
      <c r="EY104" s="99"/>
      <c r="EZ104" s="99"/>
      <c r="FA104" s="99"/>
      <c r="FB104" s="99"/>
      <c r="FC104" s="99"/>
      <c r="FD104" s="99">
        <f t="shared" si="2938"/>
        <v>0</v>
      </c>
      <c r="FE104" s="99">
        <f t="shared" si="2939"/>
        <v>0</v>
      </c>
      <c r="FF104" s="100">
        <f t="shared" si="2303"/>
        <v>0</v>
      </c>
      <c r="FG104" s="100">
        <f t="shared" si="2304"/>
        <v>0</v>
      </c>
      <c r="FH104" s="99"/>
      <c r="FI104" s="99"/>
      <c r="FJ104" s="99"/>
      <c r="FK104" s="99"/>
      <c r="FL104" s="99"/>
      <c r="FM104" s="99"/>
      <c r="FN104" s="99"/>
      <c r="FO104" s="99"/>
      <c r="FP104" s="99">
        <f t="shared" si="2940"/>
        <v>0</v>
      </c>
      <c r="FQ104" s="99">
        <f t="shared" si="2941"/>
        <v>0</v>
      </c>
      <c r="FR104" s="100">
        <f t="shared" si="2306"/>
        <v>0</v>
      </c>
      <c r="FS104" s="100">
        <f t="shared" si="2307"/>
        <v>0</v>
      </c>
      <c r="FT104" s="99"/>
      <c r="FU104" s="99"/>
      <c r="FV104" s="99"/>
      <c r="FW104" s="99"/>
      <c r="FX104" s="99"/>
      <c r="FY104" s="99"/>
      <c r="FZ104" s="99"/>
      <c r="GA104" s="99"/>
      <c r="GB104" s="99">
        <f t="shared" si="2942"/>
        <v>0</v>
      </c>
      <c r="GC104" s="99">
        <f t="shared" si="2943"/>
        <v>0</v>
      </c>
      <c r="GD104" s="100">
        <f t="shared" si="2309"/>
        <v>0</v>
      </c>
      <c r="GE104" s="100">
        <f t="shared" si="2310"/>
        <v>0</v>
      </c>
      <c r="GF104" s="99">
        <f t="shared" si="2944"/>
        <v>0</v>
      </c>
      <c r="GG104" s="99">
        <f t="shared" si="2945"/>
        <v>0</v>
      </c>
      <c r="GH104" s="99">
        <f t="shared" si="2946"/>
        <v>0</v>
      </c>
      <c r="GI104" s="99">
        <f t="shared" si="2947"/>
        <v>0</v>
      </c>
      <c r="GJ104" s="99">
        <f t="shared" ref="GJ104" si="2976">SUM(L104,X104,AJ104,AV104,BH104,BT104,CF104,CR104,DD104,DP104,EB104,EN104,EZ104)</f>
        <v>0</v>
      </c>
      <c r="GK104" s="99">
        <f t="shared" ref="GK104" si="2977">SUM(M104,Y104,AK104,AW104,BI104,BU104,CG104,CS104,DE104,DQ104,EC104,EO104,FA104)</f>
        <v>0</v>
      </c>
      <c r="GL104" s="99">
        <f t="shared" ref="GL104" si="2978">SUM(N104,Z104,AL104,AX104,BJ104,BV104,CH104,CT104,DF104,DR104,ED104,EP104,FB104)</f>
        <v>0</v>
      </c>
      <c r="GM104" s="99">
        <f t="shared" ref="GM104" si="2979">SUM(O104,AA104,AM104,AY104,BK104,BW104,CI104,CU104,DG104,DS104,EE104,EQ104,FC104)</f>
        <v>0</v>
      </c>
      <c r="GN104" s="99">
        <f t="shared" ref="GN104" si="2980">SUM(P104,AB104,AN104,AZ104,BL104,BX104,CJ104,CV104,DH104,DT104,EF104,ER104,FD104)</f>
        <v>0</v>
      </c>
      <c r="GO104" s="99">
        <f t="shared" ref="GO104" si="2981">SUM(Q104,AC104,AO104,BA104,BM104,BY104,CK104,CW104,DI104,DU104,EG104,ES104,FE104)</f>
        <v>0</v>
      </c>
      <c r="GP104" s="99"/>
      <c r="GQ104" s="99"/>
      <c r="GR104" s="143"/>
      <c r="GS104" s="78"/>
      <c r="GT104" s="166"/>
      <c r="GU104" s="166"/>
    </row>
    <row r="105" spans="1:204" x14ac:dyDescent="0.2">
      <c r="A105" s="23">
        <v>1</v>
      </c>
      <c r="B105" s="102"/>
      <c r="C105" s="103"/>
      <c r="D105" s="103"/>
      <c r="E105" s="111" t="s">
        <v>47</v>
      </c>
      <c r="F105" s="105"/>
      <c r="G105" s="106"/>
      <c r="H105" s="107">
        <f>SUM(H106)</f>
        <v>0</v>
      </c>
      <c r="I105" s="107">
        <f t="shared" ref="I105:BT105" si="2982">SUM(I106)</f>
        <v>0</v>
      </c>
      <c r="J105" s="107">
        <f t="shared" si="2982"/>
        <v>0</v>
      </c>
      <c r="K105" s="107">
        <f t="shared" si="2982"/>
        <v>0</v>
      </c>
      <c r="L105" s="107">
        <f t="shared" si="2982"/>
        <v>0</v>
      </c>
      <c r="M105" s="107">
        <f t="shared" si="2982"/>
        <v>0</v>
      </c>
      <c r="N105" s="107">
        <f t="shared" si="2982"/>
        <v>0</v>
      </c>
      <c r="O105" s="107">
        <f t="shared" si="2982"/>
        <v>0</v>
      </c>
      <c r="P105" s="107">
        <f t="shared" si="2982"/>
        <v>0</v>
      </c>
      <c r="Q105" s="107">
        <f t="shared" si="2982"/>
        <v>0</v>
      </c>
      <c r="R105" s="100">
        <f t="shared" si="2547"/>
        <v>0</v>
      </c>
      <c r="S105" s="100">
        <f t="shared" si="2548"/>
        <v>0</v>
      </c>
      <c r="T105" s="107">
        <f t="shared" si="2982"/>
        <v>0</v>
      </c>
      <c r="U105" s="107">
        <f t="shared" si="2982"/>
        <v>0</v>
      </c>
      <c r="V105" s="107">
        <f t="shared" si="2982"/>
        <v>0</v>
      </c>
      <c r="W105" s="107">
        <f t="shared" si="2982"/>
        <v>0</v>
      </c>
      <c r="X105" s="107">
        <f t="shared" si="2982"/>
        <v>0</v>
      </c>
      <c r="Y105" s="107">
        <f t="shared" si="2982"/>
        <v>0</v>
      </c>
      <c r="Z105" s="107">
        <f t="shared" si="2982"/>
        <v>0</v>
      </c>
      <c r="AA105" s="107">
        <f t="shared" si="2982"/>
        <v>0</v>
      </c>
      <c r="AB105" s="107">
        <f t="shared" si="2982"/>
        <v>0</v>
      </c>
      <c r="AC105" s="107">
        <f t="shared" si="2982"/>
        <v>0</v>
      </c>
      <c r="AD105" s="100">
        <f t="shared" si="2271"/>
        <v>0</v>
      </c>
      <c r="AE105" s="100">
        <f t="shared" si="2272"/>
        <v>0</v>
      </c>
      <c r="AF105" s="107">
        <f t="shared" si="2982"/>
        <v>0</v>
      </c>
      <c r="AG105" s="107">
        <f t="shared" si="2982"/>
        <v>0</v>
      </c>
      <c r="AH105" s="107">
        <f t="shared" si="2982"/>
        <v>0</v>
      </c>
      <c r="AI105" s="107">
        <f t="shared" si="2982"/>
        <v>0</v>
      </c>
      <c r="AJ105" s="107">
        <f t="shared" si="2982"/>
        <v>0</v>
      </c>
      <c r="AK105" s="107">
        <f t="shared" si="2982"/>
        <v>0</v>
      </c>
      <c r="AL105" s="107">
        <f t="shared" si="2982"/>
        <v>0</v>
      </c>
      <c r="AM105" s="107">
        <f t="shared" si="2982"/>
        <v>0</v>
      </c>
      <c r="AN105" s="107">
        <f t="shared" si="2982"/>
        <v>0</v>
      </c>
      <c r="AO105" s="107">
        <f t="shared" si="2982"/>
        <v>0</v>
      </c>
      <c r="AP105" s="100">
        <f t="shared" si="2273"/>
        <v>0</v>
      </c>
      <c r="AQ105" s="100">
        <f t="shared" si="2274"/>
        <v>0</v>
      </c>
      <c r="AR105" s="107">
        <f t="shared" si="2982"/>
        <v>0</v>
      </c>
      <c r="AS105" s="107">
        <f t="shared" si="2982"/>
        <v>0</v>
      </c>
      <c r="AT105" s="107">
        <f t="shared" si="2982"/>
        <v>0</v>
      </c>
      <c r="AU105" s="107">
        <f t="shared" si="2982"/>
        <v>0</v>
      </c>
      <c r="AV105" s="107">
        <f t="shared" si="2982"/>
        <v>0</v>
      </c>
      <c r="AW105" s="107">
        <f t="shared" si="2982"/>
        <v>0</v>
      </c>
      <c r="AX105" s="107">
        <f t="shared" si="2982"/>
        <v>0</v>
      </c>
      <c r="AY105" s="107">
        <f t="shared" si="2982"/>
        <v>0</v>
      </c>
      <c r="AZ105" s="107">
        <f t="shared" si="2982"/>
        <v>0</v>
      </c>
      <c r="BA105" s="107">
        <f t="shared" si="2982"/>
        <v>0</v>
      </c>
      <c r="BB105" s="100">
        <f t="shared" si="2276"/>
        <v>0</v>
      </c>
      <c r="BC105" s="100">
        <f t="shared" si="2277"/>
        <v>0</v>
      </c>
      <c r="BD105" s="107">
        <f t="shared" si="2982"/>
        <v>0</v>
      </c>
      <c r="BE105" s="107">
        <f t="shared" si="2982"/>
        <v>0</v>
      </c>
      <c r="BF105" s="107">
        <f t="shared" si="2982"/>
        <v>0</v>
      </c>
      <c r="BG105" s="107">
        <f t="shared" si="2982"/>
        <v>0</v>
      </c>
      <c r="BH105" s="107">
        <f t="shared" si="2982"/>
        <v>0</v>
      </c>
      <c r="BI105" s="107">
        <f t="shared" si="2982"/>
        <v>0</v>
      </c>
      <c r="BJ105" s="107">
        <f t="shared" si="2982"/>
        <v>0</v>
      </c>
      <c r="BK105" s="107">
        <f t="shared" si="2982"/>
        <v>0</v>
      </c>
      <c r="BL105" s="107">
        <f t="shared" si="2982"/>
        <v>0</v>
      </c>
      <c r="BM105" s="107">
        <f t="shared" si="2982"/>
        <v>0</v>
      </c>
      <c r="BN105" s="100">
        <f t="shared" si="2279"/>
        <v>0</v>
      </c>
      <c r="BO105" s="100">
        <f t="shared" si="2280"/>
        <v>0</v>
      </c>
      <c r="BP105" s="107">
        <f t="shared" si="2982"/>
        <v>0</v>
      </c>
      <c r="BQ105" s="107">
        <f t="shared" si="2982"/>
        <v>0</v>
      </c>
      <c r="BR105" s="107">
        <f t="shared" si="2982"/>
        <v>0</v>
      </c>
      <c r="BS105" s="107">
        <f t="shared" si="2982"/>
        <v>0</v>
      </c>
      <c r="BT105" s="107">
        <f t="shared" si="2982"/>
        <v>0</v>
      </c>
      <c r="BU105" s="107">
        <f t="shared" ref="BU105:BY105" si="2983">SUM(BU106)</f>
        <v>0</v>
      </c>
      <c r="BV105" s="107">
        <f t="shared" si="2983"/>
        <v>0</v>
      </c>
      <c r="BW105" s="107">
        <f t="shared" si="2983"/>
        <v>0</v>
      </c>
      <c r="BX105" s="107">
        <f t="shared" si="2983"/>
        <v>0</v>
      </c>
      <c r="BY105" s="107">
        <f t="shared" si="2983"/>
        <v>0</v>
      </c>
      <c r="BZ105" s="100">
        <f t="shared" si="2282"/>
        <v>0</v>
      </c>
      <c r="CA105" s="100">
        <f t="shared" si="2283"/>
        <v>0</v>
      </c>
      <c r="CB105" s="107">
        <f t="shared" ref="CB105:EF105" si="2984">SUM(CB106)</f>
        <v>0</v>
      </c>
      <c r="CC105" s="107">
        <f t="shared" si="2984"/>
        <v>0</v>
      </c>
      <c r="CD105" s="107">
        <f t="shared" si="2984"/>
        <v>0</v>
      </c>
      <c r="CE105" s="107">
        <f t="shared" si="2984"/>
        <v>0</v>
      </c>
      <c r="CF105" s="107">
        <f t="shared" si="2984"/>
        <v>0</v>
      </c>
      <c r="CG105" s="107">
        <f t="shared" si="2984"/>
        <v>0</v>
      </c>
      <c r="CH105" s="107">
        <f t="shared" si="2984"/>
        <v>0</v>
      </c>
      <c r="CI105" s="107">
        <f t="shared" si="2984"/>
        <v>0</v>
      </c>
      <c r="CJ105" s="107">
        <f t="shared" si="2984"/>
        <v>0</v>
      </c>
      <c r="CK105" s="107">
        <f t="shared" si="2984"/>
        <v>0</v>
      </c>
      <c r="CL105" s="100">
        <f t="shared" si="2285"/>
        <v>0</v>
      </c>
      <c r="CM105" s="100">
        <f t="shared" si="2286"/>
        <v>0</v>
      </c>
      <c r="CN105" s="107">
        <f t="shared" si="2984"/>
        <v>808</v>
      </c>
      <c r="CO105" s="107">
        <f t="shared" si="2984"/>
        <v>59815540.110399999</v>
      </c>
      <c r="CP105" s="107">
        <f t="shared" si="2984"/>
        <v>269.33333333333331</v>
      </c>
      <c r="CQ105" s="107">
        <f t="shared" si="2984"/>
        <v>19938513.370133333</v>
      </c>
      <c r="CR105" s="107">
        <f t="shared" si="2984"/>
        <v>266</v>
      </c>
      <c r="CS105" s="107">
        <f t="shared" si="2984"/>
        <v>19691748.579999991</v>
      </c>
      <c r="CT105" s="107">
        <f t="shared" si="2984"/>
        <v>148</v>
      </c>
      <c r="CU105" s="107">
        <f t="shared" si="2984"/>
        <v>10956311.239999998</v>
      </c>
      <c r="CV105" s="107">
        <f t="shared" si="2984"/>
        <v>414</v>
      </c>
      <c r="CW105" s="107">
        <f t="shared" si="2984"/>
        <v>30648059.819999993</v>
      </c>
      <c r="CX105" s="100">
        <f t="shared" si="2288"/>
        <v>-3.3333333333333144</v>
      </c>
      <c r="CY105" s="100">
        <f t="shared" si="2289"/>
        <v>-246764.79013334215</v>
      </c>
      <c r="CZ105" s="107">
        <f t="shared" si="2984"/>
        <v>0</v>
      </c>
      <c r="DA105" s="107">
        <f t="shared" si="2984"/>
        <v>0</v>
      </c>
      <c r="DB105" s="107">
        <f t="shared" si="2984"/>
        <v>0</v>
      </c>
      <c r="DC105" s="107">
        <f t="shared" si="2984"/>
        <v>0</v>
      </c>
      <c r="DD105" s="107">
        <f t="shared" si="2984"/>
        <v>0</v>
      </c>
      <c r="DE105" s="107">
        <f t="shared" si="2984"/>
        <v>0</v>
      </c>
      <c r="DF105" s="107">
        <f t="shared" si="2984"/>
        <v>0</v>
      </c>
      <c r="DG105" s="107">
        <f t="shared" si="2984"/>
        <v>0</v>
      </c>
      <c r="DH105" s="107">
        <f t="shared" si="2984"/>
        <v>0</v>
      </c>
      <c r="DI105" s="107">
        <f t="shared" si="2984"/>
        <v>0</v>
      </c>
      <c r="DJ105" s="100">
        <f t="shared" si="2291"/>
        <v>0</v>
      </c>
      <c r="DK105" s="100">
        <f t="shared" si="2292"/>
        <v>0</v>
      </c>
      <c r="DL105" s="107">
        <f t="shared" si="2984"/>
        <v>0</v>
      </c>
      <c r="DM105" s="107">
        <f t="shared" si="2984"/>
        <v>0</v>
      </c>
      <c r="DN105" s="107">
        <f t="shared" si="2984"/>
        <v>0</v>
      </c>
      <c r="DO105" s="107">
        <f t="shared" si="2984"/>
        <v>0</v>
      </c>
      <c r="DP105" s="107">
        <f t="shared" si="2984"/>
        <v>0</v>
      </c>
      <c r="DQ105" s="107">
        <f t="shared" si="2984"/>
        <v>0</v>
      </c>
      <c r="DR105" s="107">
        <f t="shared" si="2984"/>
        <v>0</v>
      </c>
      <c r="DS105" s="107">
        <f t="shared" si="2984"/>
        <v>0</v>
      </c>
      <c r="DT105" s="107">
        <f t="shared" si="2984"/>
        <v>0</v>
      </c>
      <c r="DU105" s="107">
        <f t="shared" si="2984"/>
        <v>0</v>
      </c>
      <c r="DV105" s="100">
        <f t="shared" si="2294"/>
        <v>0</v>
      </c>
      <c r="DW105" s="100">
        <f t="shared" si="2295"/>
        <v>0</v>
      </c>
      <c r="DX105" s="107">
        <f t="shared" si="2984"/>
        <v>7</v>
      </c>
      <c r="DY105" s="107">
        <f t="shared" si="2984"/>
        <v>518203.93659999996</v>
      </c>
      <c r="DZ105" s="107">
        <f t="shared" si="2984"/>
        <v>2.3333333333333335</v>
      </c>
      <c r="EA105" s="107">
        <f t="shared" si="2984"/>
        <v>172734.64553333333</v>
      </c>
      <c r="EB105" s="107">
        <f t="shared" si="2984"/>
        <v>0</v>
      </c>
      <c r="EC105" s="107">
        <f t="shared" si="2984"/>
        <v>0</v>
      </c>
      <c r="ED105" s="107">
        <f t="shared" si="2984"/>
        <v>0</v>
      </c>
      <c r="EE105" s="107">
        <f t="shared" si="2984"/>
        <v>0</v>
      </c>
      <c r="EF105" s="107">
        <f t="shared" si="2984"/>
        <v>0</v>
      </c>
      <c r="EG105" s="107">
        <f t="shared" ref="EG105" si="2985">SUM(EG106)</f>
        <v>0</v>
      </c>
      <c r="EH105" s="100">
        <f t="shared" si="2297"/>
        <v>-2.3333333333333335</v>
      </c>
      <c r="EI105" s="100">
        <f t="shared" si="2298"/>
        <v>-172734.64553333333</v>
      </c>
      <c r="EJ105" s="107">
        <f t="shared" ref="EJ105:GQ105" si="2986">SUM(EJ106)</f>
        <v>0</v>
      </c>
      <c r="EK105" s="107">
        <f t="shared" si="2986"/>
        <v>0</v>
      </c>
      <c r="EL105" s="107">
        <f t="shared" si="2986"/>
        <v>0</v>
      </c>
      <c r="EM105" s="107">
        <f t="shared" si="2986"/>
        <v>0</v>
      </c>
      <c r="EN105" s="107">
        <f t="shared" si="2986"/>
        <v>0</v>
      </c>
      <c r="EO105" s="107">
        <f t="shared" si="2986"/>
        <v>0</v>
      </c>
      <c r="EP105" s="107">
        <f t="shared" si="2986"/>
        <v>0</v>
      </c>
      <c r="EQ105" s="107">
        <f t="shared" si="2986"/>
        <v>0</v>
      </c>
      <c r="ER105" s="107">
        <f t="shared" si="2986"/>
        <v>0</v>
      </c>
      <c r="ES105" s="107">
        <f t="shared" si="2986"/>
        <v>0</v>
      </c>
      <c r="ET105" s="100">
        <f t="shared" si="2300"/>
        <v>0</v>
      </c>
      <c r="EU105" s="100">
        <f t="shared" si="2301"/>
        <v>0</v>
      </c>
      <c r="EV105" s="107">
        <f t="shared" si="2986"/>
        <v>0</v>
      </c>
      <c r="EW105" s="107">
        <f t="shared" si="2986"/>
        <v>0</v>
      </c>
      <c r="EX105" s="107">
        <f t="shared" si="2986"/>
        <v>0</v>
      </c>
      <c r="EY105" s="107">
        <f t="shared" si="2986"/>
        <v>0</v>
      </c>
      <c r="EZ105" s="107">
        <f t="shared" si="2986"/>
        <v>0</v>
      </c>
      <c r="FA105" s="107">
        <f t="shared" si="2986"/>
        <v>0</v>
      </c>
      <c r="FB105" s="107">
        <f t="shared" si="2986"/>
        <v>0</v>
      </c>
      <c r="FC105" s="107">
        <f t="shared" si="2986"/>
        <v>0</v>
      </c>
      <c r="FD105" s="107">
        <f t="shared" si="2986"/>
        <v>0</v>
      </c>
      <c r="FE105" s="107">
        <f t="shared" si="2986"/>
        <v>0</v>
      </c>
      <c r="FF105" s="100">
        <f t="shared" si="2303"/>
        <v>0</v>
      </c>
      <c r="FG105" s="100">
        <f t="shared" si="2304"/>
        <v>0</v>
      </c>
      <c r="FH105" s="107">
        <f t="shared" si="2986"/>
        <v>0</v>
      </c>
      <c r="FI105" s="107">
        <f t="shared" si="2986"/>
        <v>0</v>
      </c>
      <c r="FJ105" s="107">
        <f t="shared" si="2986"/>
        <v>0</v>
      </c>
      <c r="FK105" s="107">
        <f t="shared" si="2986"/>
        <v>0</v>
      </c>
      <c r="FL105" s="107">
        <f t="shared" si="2986"/>
        <v>0</v>
      </c>
      <c r="FM105" s="107">
        <f t="shared" si="2986"/>
        <v>0</v>
      </c>
      <c r="FN105" s="107">
        <f t="shared" si="2986"/>
        <v>0</v>
      </c>
      <c r="FO105" s="107">
        <f t="shared" si="2986"/>
        <v>0</v>
      </c>
      <c r="FP105" s="107">
        <f t="shared" si="2986"/>
        <v>0</v>
      </c>
      <c r="FQ105" s="107">
        <f t="shared" si="2986"/>
        <v>0</v>
      </c>
      <c r="FR105" s="100">
        <f t="shared" si="2306"/>
        <v>0</v>
      </c>
      <c r="FS105" s="100">
        <f t="shared" si="2307"/>
        <v>0</v>
      </c>
      <c r="FT105" s="107">
        <f t="shared" si="2986"/>
        <v>0</v>
      </c>
      <c r="FU105" s="107">
        <f t="shared" si="2986"/>
        <v>0</v>
      </c>
      <c r="FV105" s="107">
        <f t="shared" si="2986"/>
        <v>0</v>
      </c>
      <c r="FW105" s="107">
        <f t="shared" si="2986"/>
        <v>0</v>
      </c>
      <c r="FX105" s="107">
        <f t="shared" si="2986"/>
        <v>0</v>
      </c>
      <c r="FY105" s="107">
        <f t="shared" si="2986"/>
        <v>0</v>
      </c>
      <c r="FZ105" s="107">
        <f t="shared" si="2986"/>
        <v>0</v>
      </c>
      <c r="GA105" s="107">
        <f t="shared" si="2986"/>
        <v>0</v>
      </c>
      <c r="GB105" s="107">
        <f t="shared" si="2986"/>
        <v>0</v>
      </c>
      <c r="GC105" s="107">
        <f t="shared" si="2986"/>
        <v>0</v>
      </c>
      <c r="GD105" s="100">
        <f t="shared" si="2309"/>
        <v>0</v>
      </c>
      <c r="GE105" s="100">
        <f t="shared" si="2310"/>
        <v>0</v>
      </c>
      <c r="GF105" s="107">
        <f t="shared" si="2986"/>
        <v>815</v>
      </c>
      <c r="GG105" s="107">
        <f t="shared" si="2986"/>
        <v>60333744.046999998</v>
      </c>
      <c r="GH105" s="130">
        <f t="shared" ref="GH105:GH106" si="2987">SUM(GF105/12*$A$2)</f>
        <v>271.66666666666669</v>
      </c>
      <c r="GI105" s="180">
        <f t="shared" ref="GI105:GI106" si="2988">SUM(GG105/12*$A$2)</f>
        <v>20111248.015666667</v>
      </c>
      <c r="GJ105" s="107">
        <f t="shared" si="2986"/>
        <v>266</v>
      </c>
      <c r="GK105" s="107">
        <f t="shared" si="2986"/>
        <v>19691748.579999991</v>
      </c>
      <c r="GL105" s="107">
        <f t="shared" si="2986"/>
        <v>148</v>
      </c>
      <c r="GM105" s="107">
        <f t="shared" si="2986"/>
        <v>10956311.239999998</v>
      </c>
      <c r="GN105" s="107">
        <f t="shared" si="2986"/>
        <v>414</v>
      </c>
      <c r="GO105" s="107">
        <f t="shared" si="2986"/>
        <v>30648059.819999993</v>
      </c>
      <c r="GP105" s="107">
        <f t="shared" si="2986"/>
        <v>-5.6666666666666856</v>
      </c>
      <c r="GQ105" s="107">
        <f t="shared" si="2986"/>
        <v>-419499.43566667661</v>
      </c>
      <c r="GR105" s="143"/>
      <c r="GS105" s="78"/>
      <c r="GT105" s="166"/>
      <c r="GU105" s="166"/>
    </row>
    <row r="106" spans="1:204" x14ac:dyDescent="0.2">
      <c r="A106" s="23">
        <v>1</v>
      </c>
      <c r="B106" s="102"/>
      <c r="C106" s="108"/>
      <c r="D106" s="109"/>
      <c r="E106" s="124" t="s">
        <v>48</v>
      </c>
      <c r="F106" s="126">
        <v>21</v>
      </c>
      <c r="G106" s="127">
        <v>74029.133799999996</v>
      </c>
      <c r="H106" s="107">
        <f>VLOOKUP($E106,'ВМП план'!$B$8:$AN$43,8,0)</f>
        <v>0</v>
      </c>
      <c r="I106" s="107">
        <f>VLOOKUP($E106,'ВМП план'!$B$8:$AN$43,9,0)</f>
        <v>0</v>
      </c>
      <c r="J106" s="107">
        <f t="shared" si="279"/>
        <v>0</v>
      </c>
      <c r="K106" s="107">
        <f t="shared" si="280"/>
        <v>0</v>
      </c>
      <c r="L106" s="107">
        <f>SUM(L107:L113)</f>
        <v>0</v>
      </c>
      <c r="M106" s="107">
        <f t="shared" ref="M106:Q106" si="2989">SUM(M107:M113)</f>
        <v>0</v>
      </c>
      <c r="N106" s="107">
        <f t="shared" si="2989"/>
        <v>0</v>
      </c>
      <c r="O106" s="107">
        <f t="shared" si="2989"/>
        <v>0</v>
      </c>
      <c r="P106" s="107">
        <f t="shared" si="2989"/>
        <v>0</v>
      </c>
      <c r="Q106" s="107">
        <f t="shared" si="2989"/>
        <v>0</v>
      </c>
      <c r="R106" s="123">
        <f t="shared" si="2547"/>
        <v>0</v>
      </c>
      <c r="S106" s="123">
        <f t="shared" si="2548"/>
        <v>0</v>
      </c>
      <c r="T106" s="107">
        <f>VLOOKUP($E106,'ВМП план'!$B$8:$AN$43,10,0)</f>
        <v>0</v>
      </c>
      <c r="U106" s="107">
        <f>VLOOKUP($E106,'ВМП план'!$B$8:$AN$43,11,0)</f>
        <v>0</v>
      </c>
      <c r="V106" s="107">
        <f t="shared" si="282"/>
        <v>0</v>
      </c>
      <c r="W106" s="107">
        <f t="shared" si="283"/>
        <v>0</v>
      </c>
      <c r="X106" s="107">
        <f>SUM(X107:X113)</f>
        <v>0</v>
      </c>
      <c r="Y106" s="107">
        <f t="shared" ref="Y106" si="2990">SUM(Y107:Y113)</f>
        <v>0</v>
      </c>
      <c r="Z106" s="107">
        <f t="shared" ref="Z106" si="2991">SUM(Z107:Z113)</f>
        <v>0</v>
      </c>
      <c r="AA106" s="107">
        <f t="shared" ref="AA106" si="2992">SUM(AA107:AA113)</f>
        <v>0</v>
      </c>
      <c r="AB106" s="107">
        <f t="shared" ref="AB106" si="2993">SUM(AB107:AB113)</f>
        <v>0</v>
      </c>
      <c r="AC106" s="107">
        <f t="shared" ref="AC106" si="2994">SUM(AC107:AC113)</f>
        <v>0</v>
      </c>
      <c r="AD106" s="123">
        <f t="shared" si="2271"/>
        <v>0</v>
      </c>
      <c r="AE106" s="123">
        <f t="shared" si="2272"/>
        <v>0</v>
      </c>
      <c r="AF106" s="107">
        <f>VLOOKUP($E106,'ВМП план'!$B$8:$AL$43,12,0)</f>
        <v>0</v>
      </c>
      <c r="AG106" s="107">
        <f>VLOOKUP($E106,'ВМП план'!$B$8:$AL$43,13,0)</f>
        <v>0</v>
      </c>
      <c r="AH106" s="107">
        <f t="shared" si="289"/>
        <v>0</v>
      </c>
      <c r="AI106" s="107">
        <f t="shared" si="290"/>
        <v>0</v>
      </c>
      <c r="AJ106" s="107">
        <f>SUM(AJ107:AJ113)</f>
        <v>0</v>
      </c>
      <c r="AK106" s="107">
        <f t="shared" ref="AK106" si="2995">SUM(AK107:AK113)</f>
        <v>0</v>
      </c>
      <c r="AL106" s="107">
        <f t="shared" ref="AL106" si="2996">SUM(AL107:AL113)</f>
        <v>0</v>
      </c>
      <c r="AM106" s="107">
        <f t="shared" ref="AM106" si="2997">SUM(AM107:AM113)</f>
        <v>0</v>
      </c>
      <c r="AN106" s="107">
        <f t="shared" ref="AN106" si="2998">SUM(AN107:AN113)</f>
        <v>0</v>
      </c>
      <c r="AO106" s="107">
        <f t="shared" ref="AO106" si="2999">SUM(AO107:AO113)</f>
        <v>0</v>
      </c>
      <c r="AP106" s="123">
        <f t="shared" si="2273"/>
        <v>0</v>
      </c>
      <c r="AQ106" s="123">
        <f t="shared" si="2274"/>
        <v>0</v>
      </c>
      <c r="AR106" s="107"/>
      <c r="AS106" s="107"/>
      <c r="AT106" s="107">
        <f t="shared" si="296"/>
        <v>0</v>
      </c>
      <c r="AU106" s="107">
        <f t="shared" si="297"/>
        <v>0</v>
      </c>
      <c r="AV106" s="107">
        <f>SUM(AV107:AV113)</f>
        <v>0</v>
      </c>
      <c r="AW106" s="107">
        <f t="shared" ref="AW106" si="3000">SUM(AW107:AW113)</f>
        <v>0</v>
      </c>
      <c r="AX106" s="107">
        <f t="shared" ref="AX106" si="3001">SUM(AX107:AX113)</f>
        <v>0</v>
      </c>
      <c r="AY106" s="107">
        <f t="shared" ref="AY106" si="3002">SUM(AY107:AY113)</f>
        <v>0</v>
      </c>
      <c r="AZ106" s="107">
        <f t="shared" ref="AZ106" si="3003">SUM(AZ107:AZ113)</f>
        <v>0</v>
      </c>
      <c r="BA106" s="107">
        <f t="shared" ref="BA106" si="3004">SUM(BA107:BA113)</f>
        <v>0</v>
      </c>
      <c r="BB106" s="123">
        <f t="shared" si="2276"/>
        <v>0</v>
      </c>
      <c r="BC106" s="123">
        <f t="shared" si="2277"/>
        <v>0</v>
      </c>
      <c r="BD106" s="107"/>
      <c r="BE106" s="107">
        <v>0</v>
      </c>
      <c r="BF106" s="107">
        <f t="shared" si="303"/>
        <v>0</v>
      </c>
      <c r="BG106" s="107">
        <f t="shared" si="304"/>
        <v>0</v>
      </c>
      <c r="BH106" s="107">
        <f>SUM(BH107:BH113)</f>
        <v>0</v>
      </c>
      <c r="BI106" s="107">
        <f t="shared" ref="BI106" si="3005">SUM(BI107:BI113)</f>
        <v>0</v>
      </c>
      <c r="BJ106" s="107">
        <f t="shared" ref="BJ106" si="3006">SUM(BJ107:BJ113)</f>
        <v>0</v>
      </c>
      <c r="BK106" s="107">
        <f t="shared" ref="BK106" si="3007">SUM(BK107:BK113)</f>
        <v>0</v>
      </c>
      <c r="BL106" s="107">
        <f t="shared" ref="BL106" si="3008">SUM(BL107:BL113)</f>
        <v>0</v>
      </c>
      <c r="BM106" s="107">
        <f t="shared" ref="BM106" si="3009">SUM(BM107:BM113)</f>
        <v>0</v>
      </c>
      <c r="BN106" s="123">
        <f t="shared" si="2279"/>
        <v>0</v>
      </c>
      <c r="BO106" s="123">
        <f t="shared" si="2280"/>
        <v>0</v>
      </c>
      <c r="BP106" s="107"/>
      <c r="BQ106" s="107"/>
      <c r="BR106" s="107">
        <f t="shared" si="310"/>
        <v>0</v>
      </c>
      <c r="BS106" s="107">
        <f t="shared" si="311"/>
        <v>0</v>
      </c>
      <c r="BT106" s="107">
        <f>SUM(BT107:BT113)</f>
        <v>0</v>
      </c>
      <c r="BU106" s="107">
        <f t="shared" ref="BU106" si="3010">SUM(BU107:BU113)</f>
        <v>0</v>
      </c>
      <c r="BV106" s="107">
        <f t="shared" ref="BV106" si="3011">SUM(BV107:BV113)</f>
        <v>0</v>
      </c>
      <c r="BW106" s="107">
        <f t="shared" ref="BW106" si="3012">SUM(BW107:BW113)</f>
        <v>0</v>
      </c>
      <c r="BX106" s="107">
        <f t="shared" ref="BX106" si="3013">SUM(BX107:BX113)</f>
        <v>0</v>
      </c>
      <c r="BY106" s="107">
        <f t="shared" ref="BY106" si="3014">SUM(BY107:BY113)</f>
        <v>0</v>
      </c>
      <c r="BZ106" s="123">
        <f t="shared" si="2282"/>
        <v>0</v>
      </c>
      <c r="CA106" s="123">
        <f t="shared" si="2283"/>
        <v>0</v>
      </c>
      <c r="CB106" s="107"/>
      <c r="CC106" s="107">
        <v>0</v>
      </c>
      <c r="CD106" s="107">
        <f t="shared" si="317"/>
        <v>0</v>
      </c>
      <c r="CE106" s="107">
        <f t="shared" si="318"/>
        <v>0</v>
      </c>
      <c r="CF106" s="107">
        <f>SUM(CF107:CF113)</f>
        <v>0</v>
      </c>
      <c r="CG106" s="107">
        <f t="shared" ref="CG106" si="3015">SUM(CG107:CG113)</f>
        <v>0</v>
      </c>
      <c r="CH106" s="107">
        <f t="shared" ref="CH106" si="3016">SUM(CH107:CH113)</f>
        <v>0</v>
      </c>
      <c r="CI106" s="107">
        <f t="shared" ref="CI106" si="3017">SUM(CI107:CI113)</f>
        <v>0</v>
      </c>
      <c r="CJ106" s="107">
        <f t="shared" ref="CJ106" si="3018">SUM(CJ107:CJ113)</f>
        <v>0</v>
      </c>
      <c r="CK106" s="107">
        <f t="shared" ref="CK106" si="3019">SUM(CK107:CK113)</f>
        <v>0</v>
      </c>
      <c r="CL106" s="123">
        <f t="shared" si="2285"/>
        <v>0</v>
      </c>
      <c r="CM106" s="123">
        <f t="shared" si="2286"/>
        <v>0</v>
      </c>
      <c r="CN106" s="107">
        <v>808</v>
      </c>
      <c r="CO106" s="107">
        <v>59815540.110399999</v>
      </c>
      <c r="CP106" s="107">
        <f t="shared" si="324"/>
        <v>269.33333333333331</v>
      </c>
      <c r="CQ106" s="107">
        <f t="shared" si="325"/>
        <v>19938513.370133333</v>
      </c>
      <c r="CR106" s="107">
        <f>SUM(CR107:CR113)</f>
        <v>266</v>
      </c>
      <c r="CS106" s="107">
        <f t="shared" ref="CS106" si="3020">SUM(CS107:CS113)</f>
        <v>19691748.579999991</v>
      </c>
      <c r="CT106" s="107">
        <f t="shared" ref="CT106" si="3021">SUM(CT107:CT113)</f>
        <v>148</v>
      </c>
      <c r="CU106" s="107">
        <f t="shared" ref="CU106" si="3022">SUM(CU107:CU113)</f>
        <v>10956311.239999998</v>
      </c>
      <c r="CV106" s="107">
        <f t="shared" ref="CV106" si="3023">SUM(CV107:CV113)</f>
        <v>414</v>
      </c>
      <c r="CW106" s="107">
        <f t="shared" ref="CW106" si="3024">SUM(CW107:CW113)</f>
        <v>30648059.819999993</v>
      </c>
      <c r="CX106" s="123">
        <f t="shared" si="2288"/>
        <v>-3.3333333333333144</v>
      </c>
      <c r="CY106" s="123">
        <f t="shared" si="2289"/>
        <v>-246764.79013334215</v>
      </c>
      <c r="CZ106" s="107"/>
      <c r="DA106" s="107"/>
      <c r="DB106" s="107">
        <f t="shared" si="331"/>
        <v>0</v>
      </c>
      <c r="DC106" s="107">
        <f t="shared" si="332"/>
        <v>0</v>
      </c>
      <c r="DD106" s="107">
        <f>SUM(DD107:DD113)</f>
        <v>0</v>
      </c>
      <c r="DE106" s="107">
        <f t="shared" ref="DE106" si="3025">SUM(DE107:DE113)</f>
        <v>0</v>
      </c>
      <c r="DF106" s="107">
        <f t="shared" ref="DF106" si="3026">SUM(DF107:DF113)</f>
        <v>0</v>
      </c>
      <c r="DG106" s="107">
        <f t="shared" ref="DG106" si="3027">SUM(DG107:DG113)</f>
        <v>0</v>
      </c>
      <c r="DH106" s="107">
        <f t="shared" ref="DH106" si="3028">SUM(DH107:DH113)</f>
        <v>0</v>
      </c>
      <c r="DI106" s="107">
        <f t="shared" ref="DI106" si="3029">SUM(DI107:DI113)</f>
        <v>0</v>
      </c>
      <c r="DJ106" s="123">
        <f t="shared" si="2291"/>
        <v>0</v>
      </c>
      <c r="DK106" s="123">
        <f t="shared" si="2292"/>
        <v>0</v>
      </c>
      <c r="DL106" s="107"/>
      <c r="DM106" s="107"/>
      <c r="DN106" s="107">
        <f t="shared" si="338"/>
        <v>0</v>
      </c>
      <c r="DO106" s="107">
        <f t="shared" si="339"/>
        <v>0</v>
      </c>
      <c r="DP106" s="107">
        <f>SUM(DP107:DP113)</f>
        <v>0</v>
      </c>
      <c r="DQ106" s="107">
        <f t="shared" ref="DQ106" si="3030">SUM(DQ107:DQ113)</f>
        <v>0</v>
      </c>
      <c r="DR106" s="107">
        <f t="shared" ref="DR106" si="3031">SUM(DR107:DR113)</f>
        <v>0</v>
      </c>
      <c r="DS106" s="107">
        <f t="shared" ref="DS106" si="3032">SUM(DS107:DS113)</f>
        <v>0</v>
      </c>
      <c r="DT106" s="107">
        <f t="shared" ref="DT106" si="3033">SUM(DT107:DT113)</f>
        <v>0</v>
      </c>
      <c r="DU106" s="107">
        <f t="shared" ref="DU106" si="3034">SUM(DU107:DU113)</f>
        <v>0</v>
      </c>
      <c r="DV106" s="123">
        <f t="shared" si="2294"/>
        <v>0</v>
      </c>
      <c r="DW106" s="123">
        <f t="shared" si="2295"/>
        <v>0</v>
      </c>
      <c r="DX106" s="107">
        <v>7</v>
      </c>
      <c r="DY106" s="107">
        <v>518203.93659999996</v>
      </c>
      <c r="DZ106" s="107">
        <f t="shared" si="345"/>
        <v>2.3333333333333335</v>
      </c>
      <c r="EA106" s="107">
        <f t="shared" si="346"/>
        <v>172734.64553333333</v>
      </c>
      <c r="EB106" s="107">
        <f>SUM(EB107:EB113)</f>
        <v>0</v>
      </c>
      <c r="EC106" s="107">
        <f t="shared" ref="EC106" si="3035">SUM(EC107:EC113)</f>
        <v>0</v>
      </c>
      <c r="ED106" s="107">
        <f t="shared" ref="ED106" si="3036">SUM(ED107:ED113)</f>
        <v>0</v>
      </c>
      <c r="EE106" s="107">
        <f t="shared" ref="EE106" si="3037">SUM(EE107:EE113)</f>
        <v>0</v>
      </c>
      <c r="EF106" s="107">
        <f t="shared" ref="EF106" si="3038">SUM(EF107:EF113)</f>
        <v>0</v>
      </c>
      <c r="EG106" s="107">
        <f t="shared" ref="EG106" si="3039">SUM(EG107:EG113)</f>
        <v>0</v>
      </c>
      <c r="EH106" s="123">
        <f t="shared" si="2297"/>
        <v>-2.3333333333333335</v>
      </c>
      <c r="EI106" s="123">
        <f t="shared" si="2298"/>
        <v>-172734.64553333333</v>
      </c>
      <c r="EJ106" s="107"/>
      <c r="EK106" s="107">
        <v>0</v>
      </c>
      <c r="EL106" s="107">
        <f t="shared" si="352"/>
        <v>0</v>
      </c>
      <c r="EM106" s="107">
        <f t="shared" si="353"/>
        <v>0</v>
      </c>
      <c r="EN106" s="107">
        <f>SUM(EN107:EN113)</f>
        <v>0</v>
      </c>
      <c r="EO106" s="107">
        <f t="shared" ref="EO106" si="3040">SUM(EO107:EO113)</f>
        <v>0</v>
      </c>
      <c r="EP106" s="107">
        <f t="shared" ref="EP106" si="3041">SUM(EP107:EP113)</f>
        <v>0</v>
      </c>
      <c r="EQ106" s="107">
        <f t="shared" ref="EQ106" si="3042">SUM(EQ107:EQ113)</f>
        <v>0</v>
      </c>
      <c r="ER106" s="107">
        <f t="shared" ref="ER106" si="3043">SUM(ER107:ER113)</f>
        <v>0</v>
      </c>
      <c r="ES106" s="107">
        <f t="shared" ref="ES106" si="3044">SUM(ES107:ES113)</f>
        <v>0</v>
      </c>
      <c r="ET106" s="123">
        <f t="shared" si="2300"/>
        <v>0</v>
      </c>
      <c r="EU106" s="123">
        <f t="shared" si="2301"/>
        <v>0</v>
      </c>
      <c r="EV106" s="107"/>
      <c r="EW106" s="107"/>
      <c r="EX106" s="107">
        <f t="shared" si="359"/>
        <v>0</v>
      </c>
      <c r="EY106" s="107">
        <f t="shared" si="360"/>
        <v>0</v>
      </c>
      <c r="EZ106" s="107">
        <f>SUM(EZ107:EZ113)</f>
        <v>0</v>
      </c>
      <c r="FA106" s="107">
        <f t="shared" ref="FA106" si="3045">SUM(FA107:FA113)</f>
        <v>0</v>
      </c>
      <c r="FB106" s="107">
        <f t="shared" ref="FB106" si="3046">SUM(FB107:FB113)</f>
        <v>0</v>
      </c>
      <c r="FC106" s="107">
        <f t="shared" ref="FC106" si="3047">SUM(FC107:FC113)</f>
        <v>0</v>
      </c>
      <c r="FD106" s="107">
        <f t="shared" ref="FD106" si="3048">SUM(FD107:FD113)</f>
        <v>0</v>
      </c>
      <c r="FE106" s="107">
        <f t="shared" ref="FE106" si="3049">SUM(FE107:FE113)</f>
        <v>0</v>
      </c>
      <c r="FF106" s="123">
        <f t="shared" si="2303"/>
        <v>0</v>
      </c>
      <c r="FG106" s="123">
        <f t="shared" si="2304"/>
        <v>0</v>
      </c>
      <c r="FH106" s="107"/>
      <c r="FI106" s="107"/>
      <c r="FJ106" s="107">
        <f t="shared" si="366"/>
        <v>0</v>
      </c>
      <c r="FK106" s="107">
        <f t="shared" si="367"/>
        <v>0</v>
      </c>
      <c r="FL106" s="107">
        <f>SUM(FL107:FL113)</f>
        <v>0</v>
      </c>
      <c r="FM106" s="107">
        <f t="shared" ref="FM106" si="3050">SUM(FM107:FM113)</f>
        <v>0</v>
      </c>
      <c r="FN106" s="107">
        <f t="shared" ref="FN106" si="3051">SUM(FN107:FN113)</f>
        <v>0</v>
      </c>
      <c r="FO106" s="107">
        <f t="shared" ref="FO106" si="3052">SUM(FO107:FO113)</f>
        <v>0</v>
      </c>
      <c r="FP106" s="107">
        <f t="shared" ref="FP106" si="3053">SUM(FP107:FP113)</f>
        <v>0</v>
      </c>
      <c r="FQ106" s="107">
        <f t="shared" ref="FQ106" si="3054">SUM(FQ107:FQ113)</f>
        <v>0</v>
      </c>
      <c r="FR106" s="123">
        <f t="shared" si="2306"/>
        <v>0</v>
      </c>
      <c r="FS106" s="123">
        <f t="shared" si="2307"/>
        <v>0</v>
      </c>
      <c r="FT106" s="107"/>
      <c r="FU106" s="107"/>
      <c r="FV106" s="107">
        <f t="shared" si="373"/>
        <v>0</v>
      </c>
      <c r="FW106" s="107">
        <f t="shared" si="374"/>
        <v>0</v>
      </c>
      <c r="FX106" s="107">
        <f>SUM(FX107:FX113)</f>
        <v>0</v>
      </c>
      <c r="FY106" s="107">
        <f t="shared" ref="FY106" si="3055">SUM(FY107:FY113)</f>
        <v>0</v>
      </c>
      <c r="FZ106" s="107">
        <f t="shared" ref="FZ106" si="3056">SUM(FZ107:FZ113)</f>
        <v>0</v>
      </c>
      <c r="GA106" s="107">
        <f t="shared" ref="GA106" si="3057">SUM(GA107:GA113)</f>
        <v>0</v>
      </c>
      <c r="GB106" s="107">
        <f t="shared" ref="GB106" si="3058">SUM(GB107:GB113)</f>
        <v>0</v>
      </c>
      <c r="GC106" s="107">
        <f t="shared" ref="GC106" si="3059">SUM(GC107:GC113)</f>
        <v>0</v>
      </c>
      <c r="GD106" s="123">
        <f t="shared" si="2309"/>
        <v>0</v>
      </c>
      <c r="GE106" s="123">
        <f t="shared" si="2310"/>
        <v>0</v>
      </c>
      <c r="GF106" s="107">
        <f t="shared" ref="GF106:GG106" si="3060">H106+T106+AF106+AR106+BD106+BP106+CB106+CN106+CZ106+DL106+DX106+EJ106+EV106+FH106+FT106</f>
        <v>815</v>
      </c>
      <c r="GG106" s="107">
        <f t="shared" si="3060"/>
        <v>60333744.046999998</v>
      </c>
      <c r="GH106" s="130">
        <f t="shared" si="2987"/>
        <v>271.66666666666669</v>
      </c>
      <c r="GI106" s="180">
        <f t="shared" si="2988"/>
        <v>20111248.015666667</v>
      </c>
      <c r="GJ106" s="107">
        <f>SUM(GJ107:GJ113)</f>
        <v>266</v>
      </c>
      <c r="GK106" s="107">
        <f t="shared" ref="GK106" si="3061">SUM(GK107:GK113)</f>
        <v>19691748.579999991</v>
      </c>
      <c r="GL106" s="107">
        <f t="shared" ref="GL106" si="3062">SUM(GL107:GL113)</f>
        <v>148</v>
      </c>
      <c r="GM106" s="107">
        <f t="shared" ref="GM106" si="3063">SUM(GM107:GM113)</f>
        <v>10956311.239999998</v>
      </c>
      <c r="GN106" s="107">
        <f t="shared" ref="GN106" si="3064">SUM(GN107:GN113)</f>
        <v>414</v>
      </c>
      <c r="GO106" s="107">
        <f t="shared" ref="GO106" si="3065">SUM(GO107:GO113)</f>
        <v>30648059.819999993</v>
      </c>
      <c r="GP106" s="107">
        <f>SUM(GJ106-GH106)</f>
        <v>-5.6666666666666856</v>
      </c>
      <c r="GQ106" s="107">
        <f>SUM(GK106-GI106)</f>
        <v>-419499.43566667661</v>
      </c>
      <c r="GR106" s="143"/>
      <c r="GS106" s="78"/>
      <c r="GT106" s="166">
        <v>74029.133799999996</v>
      </c>
      <c r="GU106" s="166">
        <f t="shared" si="2399"/>
        <v>74029.129999999961</v>
      </c>
      <c r="GV106" s="90">
        <f t="shared" ref="GV106:GV112" si="3066">SUM(GT106-GU106)</f>
        <v>3.8000000349711627E-3</v>
      </c>
    </row>
    <row r="107" spans="1:204" ht="54" customHeight="1" x14ac:dyDescent="0.2">
      <c r="A107" s="23">
        <v>1</v>
      </c>
      <c r="B107" s="78" t="s">
        <v>195</v>
      </c>
      <c r="C107" s="79" t="s">
        <v>196</v>
      </c>
      <c r="D107" s="86">
        <v>378</v>
      </c>
      <c r="E107" s="83" t="s">
        <v>197</v>
      </c>
      <c r="F107" s="86">
        <v>21</v>
      </c>
      <c r="G107" s="98">
        <v>74029.133799999996</v>
      </c>
      <c r="H107" s="99"/>
      <c r="I107" s="99"/>
      <c r="J107" s="99"/>
      <c r="K107" s="99"/>
      <c r="L107" s="99">
        <f>VLOOKUP($D107,'факт '!$D$7:$AQ$94,3,0)</f>
        <v>0</v>
      </c>
      <c r="M107" s="99">
        <f>VLOOKUP($D107,'факт '!$D$7:$AQ$94,4,0)</f>
        <v>0</v>
      </c>
      <c r="N107" s="99"/>
      <c r="O107" s="99"/>
      <c r="P107" s="99">
        <f t="shared" ref="P107:P112" si="3067">SUM(L107+N107)</f>
        <v>0</v>
      </c>
      <c r="Q107" s="99">
        <f t="shared" ref="Q107:Q112" si="3068">SUM(M107+O107)</f>
        <v>0</v>
      </c>
      <c r="R107" s="100">
        <f t="shared" ref="R107:R112" si="3069">SUM(L107-J107)</f>
        <v>0</v>
      </c>
      <c r="S107" s="100">
        <f t="shared" ref="S107:S112" si="3070">SUM(M107-K107)</f>
        <v>0</v>
      </c>
      <c r="T107" s="99"/>
      <c r="U107" s="99"/>
      <c r="V107" s="99"/>
      <c r="W107" s="99"/>
      <c r="X107" s="99">
        <f>VLOOKUP($D107,'факт '!$D$7:$AQ$94,7,0)</f>
        <v>0</v>
      </c>
      <c r="Y107" s="99">
        <f>VLOOKUP($D107,'факт '!$D$7:$AQ$94,8,0)</f>
        <v>0</v>
      </c>
      <c r="Z107" s="99">
        <f>VLOOKUP($D107,'факт '!$D$7:$AQ$94,9,0)</f>
        <v>0</v>
      </c>
      <c r="AA107" s="99">
        <f>VLOOKUP($D107,'факт '!$D$7:$AQ$94,10,0)</f>
        <v>0</v>
      </c>
      <c r="AB107" s="99">
        <f t="shared" ref="AB107:AB112" si="3071">SUM(X107+Z107)</f>
        <v>0</v>
      </c>
      <c r="AC107" s="99">
        <f t="shared" ref="AC107:AC112" si="3072">SUM(Y107+AA107)</f>
        <v>0</v>
      </c>
      <c r="AD107" s="100">
        <f t="shared" ref="AD107:AD112" si="3073">SUM(X107-V107)</f>
        <v>0</v>
      </c>
      <c r="AE107" s="100">
        <f t="shared" ref="AE107:AE112" si="3074">SUM(Y107-W107)</f>
        <v>0</v>
      </c>
      <c r="AF107" s="99"/>
      <c r="AG107" s="99"/>
      <c r="AH107" s="99"/>
      <c r="AI107" s="99"/>
      <c r="AJ107" s="99">
        <f>VLOOKUP($D107,'факт '!$D$7:$AQ$94,5,0)</f>
        <v>0</v>
      </c>
      <c r="AK107" s="99">
        <f>VLOOKUP($D107,'факт '!$D$7:$AQ$94,6,0)</f>
        <v>0</v>
      </c>
      <c r="AL107" s="99"/>
      <c r="AM107" s="99"/>
      <c r="AN107" s="99">
        <f t="shared" ref="AN107:AN112" si="3075">SUM(AJ107+AL107)</f>
        <v>0</v>
      </c>
      <c r="AO107" s="99">
        <f t="shared" ref="AO107:AO112" si="3076">SUM(AK107+AM107)</f>
        <v>0</v>
      </c>
      <c r="AP107" s="100">
        <f t="shared" ref="AP107:AP112" si="3077">SUM(AJ107-AH107)</f>
        <v>0</v>
      </c>
      <c r="AQ107" s="100">
        <f t="shared" ref="AQ107:AQ112" si="3078">SUM(AK107-AI107)</f>
        <v>0</v>
      </c>
      <c r="AR107" s="99"/>
      <c r="AS107" s="99"/>
      <c r="AT107" s="99"/>
      <c r="AU107" s="99"/>
      <c r="AV107" s="99">
        <f>VLOOKUP($D107,'факт '!$D$7:$AQ$94,11,0)</f>
        <v>0</v>
      </c>
      <c r="AW107" s="99">
        <f>VLOOKUP($D107,'факт '!$D$7:$AQ$94,12,0)</f>
        <v>0</v>
      </c>
      <c r="AX107" s="99"/>
      <c r="AY107" s="99"/>
      <c r="AZ107" s="99">
        <f t="shared" ref="AZ107:AZ112" si="3079">SUM(AV107+AX107)</f>
        <v>0</v>
      </c>
      <c r="BA107" s="99">
        <f t="shared" ref="BA107:BA112" si="3080">SUM(AW107+AY107)</f>
        <v>0</v>
      </c>
      <c r="BB107" s="100">
        <f t="shared" ref="BB107:BB112" si="3081">SUM(AV107-AT107)</f>
        <v>0</v>
      </c>
      <c r="BC107" s="100">
        <f t="shared" ref="BC107:BC112" si="3082">SUM(AW107-AU107)</f>
        <v>0</v>
      </c>
      <c r="BD107" s="99"/>
      <c r="BE107" s="99"/>
      <c r="BF107" s="99"/>
      <c r="BG107" s="99"/>
      <c r="BH107" s="99">
        <f>VLOOKUP($D107,'факт '!$D$7:$AQ$94,15,0)</f>
        <v>0</v>
      </c>
      <c r="BI107" s="99">
        <f>VLOOKUP($D107,'факт '!$D$7:$AQ$94,16,0)</f>
        <v>0</v>
      </c>
      <c r="BJ107" s="99">
        <f>VLOOKUP($D107,'факт '!$D$7:$AQ$94,17,0)</f>
        <v>0</v>
      </c>
      <c r="BK107" s="99">
        <f>VLOOKUP($D107,'факт '!$D$7:$AQ$94,18,0)</f>
        <v>0</v>
      </c>
      <c r="BL107" s="99">
        <f t="shared" ref="BL107:BL112" si="3083">SUM(BH107+BJ107)</f>
        <v>0</v>
      </c>
      <c r="BM107" s="99">
        <f t="shared" ref="BM107:BM112" si="3084">SUM(BI107+BK107)</f>
        <v>0</v>
      </c>
      <c r="BN107" s="100">
        <f t="shared" ref="BN107:BN112" si="3085">SUM(BH107-BF107)</f>
        <v>0</v>
      </c>
      <c r="BO107" s="100">
        <f t="shared" ref="BO107:BO112" si="3086">SUM(BI107-BG107)</f>
        <v>0</v>
      </c>
      <c r="BP107" s="99"/>
      <c r="BQ107" s="99"/>
      <c r="BR107" s="99"/>
      <c r="BS107" s="99"/>
      <c r="BT107" s="99">
        <f>VLOOKUP($D107,'факт '!$D$7:$AQ$94,19,0)</f>
        <v>0</v>
      </c>
      <c r="BU107" s="99">
        <f>VLOOKUP($D107,'факт '!$D$7:$AQ$94,20,0)</f>
        <v>0</v>
      </c>
      <c r="BV107" s="99">
        <f>VLOOKUP($D107,'факт '!$D$7:$AQ$94,21,0)</f>
        <v>0</v>
      </c>
      <c r="BW107" s="99">
        <f>VLOOKUP($D107,'факт '!$D$7:$AQ$94,22,0)</f>
        <v>0</v>
      </c>
      <c r="BX107" s="99">
        <f t="shared" ref="BX107:BX112" si="3087">SUM(BT107+BV107)</f>
        <v>0</v>
      </c>
      <c r="BY107" s="99">
        <f t="shared" ref="BY107:BY112" si="3088">SUM(BU107+BW107)</f>
        <v>0</v>
      </c>
      <c r="BZ107" s="100">
        <f t="shared" ref="BZ107:BZ112" si="3089">SUM(BT107-BR107)</f>
        <v>0</v>
      </c>
      <c r="CA107" s="100">
        <f t="shared" ref="CA107:CA112" si="3090">SUM(BU107-BS107)</f>
        <v>0</v>
      </c>
      <c r="CB107" s="99"/>
      <c r="CC107" s="99"/>
      <c r="CD107" s="99"/>
      <c r="CE107" s="99"/>
      <c r="CF107" s="99">
        <f>VLOOKUP($D107,'факт '!$D$7:$AQ$94,23,0)</f>
        <v>0</v>
      </c>
      <c r="CG107" s="99">
        <f>VLOOKUP($D107,'факт '!$D$7:$AQ$94,24,0)</f>
        <v>0</v>
      </c>
      <c r="CH107" s="99">
        <f>VLOOKUP($D107,'факт '!$D$7:$AQ$94,25,0)</f>
        <v>0</v>
      </c>
      <c r="CI107" s="99">
        <f>VLOOKUP($D107,'факт '!$D$7:$AQ$94,26,0)</f>
        <v>0</v>
      </c>
      <c r="CJ107" s="99">
        <f t="shared" ref="CJ107:CJ112" si="3091">SUM(CF107+CH107)</f>
        <v>0</v>
      </c>
      <c r="CK107" s="99">
        <f t="shared" ref="CK107:CK112" si="3092">SUM(CG107+CI107)</f>
        <v>0</v>
      </c>
      <c r="CL107" s="100">
        <f t="shared" ref="CL107:CL112" si="3093">SUM(CF107-CD107)</f>
        <v>0</v>
      </c>
      <c r="CM107" s="100">
        <f t="shared" ref="CM107:CM112" si="3094">SUM(CG107-CE107)</f>
        <v>0</v>
      </c>
      <c r="CN107" s="99"/>
      <c r="CO107" s="99"/>
      <c r="CP107" s="99"/>
      <c r="CQ107" s="99"/>
      <c r="CR107" s="99">
        <f>VLOOKUP($D107,'факт '!$D$7:$AQ$94,27,0)</f>
        <v>2</v>
      </c>
      <c r="CS107" s="99">
        <f>VLOOKUP($D107,'факт '!$D$7:$AQ$94,28,0)</f>
        <v>148058.26</v>
      </c>
      <c r="CT107" s="99">
        <f>VLOOKUP($D107,'факт '!$D$7:$AQ$94,29,0)</f>
        <v>2</v>
      </c>
      <c r="CU107" s="99">
        <f>VLOOKUP($D107,'факт '!$D$7:$AQ$94,30,0)</f>
        <v>148058.26</v>
      </c>
      <c r="CV107" s="99">
        <f t="shared" ref="CV107:CV112" si="3095">SUM(CR107+CT107)</f>
        <v>4</v>
      </c>
      <c r="CW107" s="99">
        <f t="shared" ref="CW107:CW112" si="3096">SUM(CS107+CU107)</f>
        <v>296116.52</v>
      </c>
      <c r="CX107" s="100">
        <f t="shared" ref="CX107:CX112" si="3097">SUM(CR107-CP107)</f>
        <v>2</v>
      </c>
      <c r="CY107" s="100">
        <f t="shared" ref="CY107:CY112" si="3098">SUM(CS107-CQ107)</f>
        <v>148058.26</v>
      </c>
      <c r="CZ107" s="99"/>
      <c r="DA107" s="99"/>
      <c r="DB107" s="99"/>
      <c r="DC107" s="99"/>
      <c r="DD107" s="99">
        <f>VLOOKUP($D107,'факт '!$D$7:$AQ$94,31,0)</f>
        <v>0</v>
      </c>
      <c r="DE107" s="99">
        <f>VLOOKUP($D107,'факт '!$D$7:$AQ$94,32,0)</f>
        <v>0</v>
      </c>
      <c r="DF107" s="99"/>
      <c r="DG107" s="99"/>
      <c r="DH107" s="99">
        <f t="shared" ref="DH107:DH112" si="3099">SUM(DD107+DF107)</f>
        <v>0</v>
      </c>
      <c r="DI107" s="99">
        <f t="shared" ref="DI107:DI112" si="3100">SUM(DE107+DG107)</f>
        <v>0</v>
      </c>
      <c r="DJ107" s="100">
        <f t="shared" ref="DJ107:DJ112" si="3101">SUM(DD107-DB107)</f>
        <v>0</v>
      </c>
      <c r="DK107" s="100">
        <f t="shared" ref="DK107:DK112" si="3102">SUM(DE107-DC107)</f>
        <v>0</v>
      </c>
      <c r="DL107" s="99"/>
      <c r="DM107" s="99"/>
      <c r="DN107" s="99"/>
      <c r="DO107" s="99"/>
      <c r="DP107" s="99">
        <f>VLOOKUP($D107,'факт '!$D$7:$AQ$94,13,0)</f>
        <v>0</v>
      </c>
      <c r="DQ107" s="99">
        <f>VLOOKUP($D107,'факт '!$D$7:$AQ$94,14,0)</f>
        <v>0</v>
      </c>
      <c r="DR107" s="99"/>
      <c r="DS107" s="99"/>
      <c r="DT107" s="99">
        <f t="shared" ref="DT107:DT112" si="3103">SUM(DP107+DR107)</f>
        <v>0</v>
      </c>
      <c r="DU107" s="99">
        <f t="shared" ref="DU107:DU112" si="3104">SUM(DQ107+DS107)</f>
        <v>0</v>
      </c>
      <c r="DV107" s="100">
        <f t="shared" ref="DV107:DV112" si="3105">SUM(DP107-DN107)</f>
        <v>0</v>
      </c>
      <c r="DW107" s="100">
        <f t="shared" ref="DW107:DW112" si="3106">SUM(DQ107-DO107)</f>
        <v>0</v>
      </c>
      <c r="DX107" s="99"/>
      <c r="DY107" s="99"/>
      <c r="DZ107" s="99"/>
      <c r="EA107" s="99"/>
      <c r="EB107" s="99">
        <f>VLOOKUP($D107,'факт '!$D$7:$AQ$94,33,0)</f>
        <v>0</v>
      </c>
      <c r="EC107" s="99">
        <f>VLOOKUP($D107,'факт '!$D$7:$AQ$94,34,0)</f>
        <v>0</v>
      </c>
      <c r="ED107" s="99">
        <f>VLOOKUP($D107,'факт '!$D$7:$AQ$94,35,0)</f>
        <v>0</v>
      </c>
      <c r="EE107" s="99">
        <f>VLOOKUP($D107,'факт '!$D$7:$AQ$94,36,0)</f>
        <v>0</v>
      </c>
      <c r="EF107" s="99">
        <f t="shared" ref="EF107:EF112" si="3107">SUM(EB107+ED107)</f>
        <v>0</v>
      </c>
      <c r="EG107" s="99">
        <f t="shared" ref="EG107:EG112" si="3108">SUM(EC107+EE107)</f>
        <v>0</v>
      </c>
      <c r="EH107" s="100">
        <f t="shared" ref="EH107:EH112" si="3109">SUM(EB107-DZ107)</f>
        <v>0</v>
      </c>
      <c r="EI107" s="100">
        <f t="shared" ref="EI107:EI112" si="3110">SUM(EC107-EA107)</f>
        <v>0</v>
      </c>
      <c r="EJ107" s="99"/>
      <c r="EK107" s="99"/>
      <c r="EL107" s="99"/>
      <c r="EM107" s="99"/>
      <c r="EN107" s="99">
        <f>VLOOKUP($D107,'факт '!$D$7:$AQ$94,37,0)</f>
        <v>0</v>
      </c>
      <c r="EO107" s="99">
        <f>VLOOKUP($D107,'факт '!$D$7:$AQ$94,38,0)</f>
        <v>0</v>
      </c>
      <c r="EP107" s="99">
        <f>VLOOKUP($D107,'факт '!$D$7:$AQ$94,39,0)</f>
        <v>0</v>
      </c>
      <c r="EQ107" s="99">
        <f>VLOOKUP($D107,'факт '!$D$7:$AQ$94,40,0)</f>
        <v>0</v>
      </c>
      <c r="ER107" s="99">
        <f t="shared" ref="ER107:ER112" si="3111">SUM(EN107+EP107)</f>
        <v>0</v>
      </c>
      <c r="ES107" s="99">
        <f t="shared" ref="ES107:ES112" si="3112">SUM(EO107+EQ107)</f>
        <v>0</v>
      </c>
      <c r="ET107" s="100">
        <f t="shared" ref="ET107:ET112" si="3113">SUM(EN107-EL107)</f>
        <v>0</v>
      </c>
      <c r="EU107" s="100">
        <f t="shared" ref="EU107:EU112" si="3114">SUM(EO107-EM107)</f>
        <v>0</v>
      </c>
      <c r="EV107" s="99"/>
      <c r="EW107" s="99"/>
      <c r="EX107" s="99"/>
      <c r="EY107" s="99"/>
      <c r="EZ107" s="99"/>
      <c r="FA107" s="99"/>
      <c r="FB107" s="99"/>
      <c r="FC107" s="99"/>
      <c r="FD107" s="99">
        <f t="shared" ref="FD107:FD113" si="3115">SUM(EZ107+FB107)</f>
        <v>0</v>
      </c>
      <c r="FE107" s="99">
        <f t="shared" ref="FE107:FE113" si="3116">SUM(FA107+FC107)</f>
        <v>0</v>
      </c>
      <c r="FF107" s="100">
        <f t="shared" si="2303"/>
        <v>0</v>
      </c>
      <c r="FG107" s="100">
        <f t="shared" si="2304"/>
        <v>0</v>
      </c>
      <c r="FH107" s="99"/>
      <c r="FI107" s="99"/>
      <c r="FJ107" s="99"/>
      <c r="FK107" s="99"/>
      <c r="FL107" s="99"/>
      <c r="FM107" s="99"/>
      <c r="FN107" s="99"/>
      <c r="FO107" s="99"/>
      <c r="FP107" s="99">
        <f t="shared" ref="FP107:FP113" si="3117">SUM(FL107+FN107)</f>
        <v>0</v>
      </c>
      <c r="FQ107" s="99">
        <f t="shared" ref="FQ107:FQ113" si="3118">SUM(FM107+FO107)</f>
        <v>0</v>
      </c>
      <c r="FR107" s="100">
        <f t="shared" si="2306"/>
        <v>0</v>
      </c>
      <c r="FS107" s="100">
        <f t="shared" si="2307"/>
        <v>0</v>
      </c>
      <c r="FT107" s="99"/>
      <c r="FU107" s="99"/>
      <c r="FV107" s="99"/>
      <c r="FW107" s="99"/>
      <c r="FX107" s="99"/>
      <c r="FY107" s="99"/>
      <c r="FZ107" s="99"/>
      <c r="GA107" s="99"/>
      <c r="GB107" s="99">
        <f t="shared" ref="GB107:GB113" si="3119">SUM(FX107+FZ107)</f>
        <v>0</v>
      </c>
      <c r="GC107" s="99">
        <f t="shared" ref="GC107:GC113" si="3120">SUM(FY107+GA107)</f>
        <v>0</v>
      </c>
      <c r="GD107" s="100">
        <f t="shared" si="2309"/>
        <v>0</v>
      </c>
      <c r="GE107" s="100">
        <f t="shared" si="2310"/>
        <v>0</v>
      </c>
      <c r="GF107" s="99">
        <f t="shared" ref="GF107:GF113" si="3121">SUM(H107,T107,AF107,AR107,BD107,BP107,CB107,CN107,CZ107,DL107,DX107,EJ107,EV107)</f>
        <v>0</v>
      </c>
      <c r="GG107" s="99">
        <f t="shared" ref="GG107:GG113" si="3122">SUM(I107,U107,AG107,AS107,BE107,BQ107,CC107,CO107,DA107,DM107,DY107,EK107,EW107)</f>
        <v>0</v>
      </c>
      <c r="GH107" s="99">
        <f t="shared" ref="GH107:GH113" si="3123">SUM(J107,V107,AH107,AT107,BF107,BR107,CD107,CP107,DB107,DN107,DZ107,EL107,EX107)</f>
        <v>0</v>
      </c>
      <c r="GI107" s="99">
        <f t="shared" ref="GI107:GI113" si="3124">SUM(K107,W107,AI107,AU107,BG107,BS107,CE107,CQ107,DC107,DO107,EA107,EM107,EY107)</f>
        <v>0</v>
      </c>
      <c r="GJ107" s="99">
        <f t="shared" ref="GJ107:GJ112" si="3125">SUM(L107,X107,AJ107,AV107,BH107,BT107,CF107,CR107,DD107,DP107,EB107,EN107,EZ107)</f>
        <v>2</v>
      </c>
      <c r="GK107" s="99">
        <f t="shared" ref="GK107:GK112" si="3126">SUM(M107,Y107,AK107,AW107,BI107,BU107,CG107,CS107,DE107,DQ107,EC107,EO107,FA107)</f>
        <v>148058.26</v>
      </c>
      <c r="GL107" s="99">
        <f t="shared" ref="GL107:GL112" si="3127">SUM(N107,Z107,AL107,AX107,BJ107,BV107,CH107,CT107,DF107,DR107,ED107,EP107,FB107)</f>
        <v>2</v>
      </c>
      <c r="GM107" s="99">
        <f t="shared" ref="GM107:GM112" si="3128">SUM(O107,AA107,AM107,AY107,BK107,BW107,CI107,CU107,DG107,DS107,EE107,EQ107,FC107)</f>
        <v>148058.26</v>
      </c>
      <c r="GN107" s="99">
        <f t="shared" ref="GN107:GN112" si="3129">SUM(P107,AB107,AN107,AZ107,BL107,BX107,CJ107,CV107,DH107,DT107,EF107,ER107,FD107)</f>
        <v>4</v>
      </c>
      <c r="GO107" s="99">
        <f t="shared" ref="GO107:GO112" si="3130">SUM(Q107,AC107,AO107,BA107,BM107,BY107,CK107,CW107,DI107,DU107,EG107,ES107,FE107)</f>
        <v>296116.52</v>
      </c>
      <c r="GP107" s="99"/>
      <c r="GQ107" s="99"/>
      <c r="GR107" s="143"/>
      <c r="GS107" s="78"/>
      <c r="GT107" s="166">
        <v>74029.133799999996</v>
      </c>
      <c r="GU107" s="166"/>
      <c r="GV107" s="90"/>
    </row>
    <row r="108" spans="1:204" ht="54" customHeight="1" x14ac:dyDescent="0.2">
      <c r="A108" s="23">
        <v>1</v>
      </c>
      <c r="B108" s="78" t="s">
        <v>195</v>
      </c>
      <c r="C108" s="79" t="s">
        <v>196</v>
      </c>
      <c r="D108" s="86">
        <v>379</v>
      </c>
      <c r="E108" s="83" t="s">
        <v>198</v>
      </c>
      <c r="F108" s="86">
        <v>21</v>
      </c>
      <c r="G108" s="98">
        <v>74029.133799999996</v>
      </c>
      <c r="H108" s="99"/>
      <c r="I108" s="99"/>
      <c r="J108" s="99"/>
      <c r="K108" s="99"/>
      <c r="L108" s="99">
        <f>VLOOKUP($D108,'факт '!$D$7:$AQ$94,3,0)</f>
        <v>0</v>
      </c>
      <c r="M108" s="99">
        <f>VLOOKUP($D108,'факт '!$D$7:$AQ$94,4,0)</f>
        <v>0</v>
      </c>
      <c r="N108" s="99"/>
      <c r="O108" s="99"/>
      <c r="P108" s="99">
        <f t="shared" si="3067"/>
        <v>0</v>
      </c>
      <c r="Q108" s="99">
        <f t="shared" si="3068"/>
        <v>0</v>
      </c>
      <c r="R108" s="100">
        <f t="shared" si="3069"/>
        <v>0</v>
      </c>
      <c r="S108" s="100">
        <f t="shared" si="3070"/>
        <v>0</v>
      </c>
      <c r="T108" s="99"/>
      <c r="U108" s="99"/>
      <c r="V108" s="99"/>
      <c r="W108" s="99"/>
      <c r="X108" s="99">
        <f>VLOOKUP($D108,'факт '!$D$7:$AQ$94,7,0)</f>
        <v>0</v>
      </c>
      <c r="Y108" s="99">
        <f>VLOOKUP($D108,'факт '!$D$7:$AQ$94,8,0)</f>
        <v>0</v>
      </c>
      <c r="Z108" s="99">
        <f>VLOOKUP($D108,'факт '!$D$7:$AQ$94,9,0)</f>
        <v>0</v>
      </c>
      <c r="AA108" s="99">
        <f>VLOOKUP($D108,'факт '!$D$7:$AQ$94,10,0)</f>
        <v>0</v>
      </c>
      <c r="AB108" s="99">
        <f t="shared" si="3071"/>
        <v>0</v>
      </c>
      <c r="AC108" s="99">
        <f t="shared" si="3072"/>
        <v>0</v>
      </c>
      <c r="AD108" s="100">
        <f t="shared" si="3073"/>
        <v>0</v>
      </c>
      <c r="AE108" s="100">
        <f t="shared" si="3074"/>
        <v>0</v>
      </c>
      <c r="AF108" s="99"/>
      <c r="AG108" s="99"/>
      <c r="AH108" s="99"/>
      <c r="AI108" s="99"/>
      <c r="AJ108" s="99">
        <f>VLOOKUP($D108,'факт '!$D$7:$AQ$94,5,0)</f>
        <v>0</v>
      </c>
      <c r="AK108" s="99">
        <f>VLOOKUP($D108,'факт '!$D$7:$AQ$94,6,0)</f>
        <v>0</v>
      </c>
      <c r="AL108" s="99"/>
      <c r="AM108" s="99"/>
      <c r="AN108" s="99">
        <f t="shared" si="3075"/>
        <v>0</v>
      </c>
      <c r="AO108" s="99">
        <f t="shared" si="3076"/>
        <v>0</v>
      </c>
      <c r="AP108" s="100">
        <f t="shared" si="3077"/>
        <v>0</v>
      </c>
      <c r="AQ108" s="100">
        <f t="shared" si="3078"/>
        <v>0</v>
      </c>
      <c r="AR108" s="99"/>
      <c r="AS108" s="99"/>
      <c r="AT108" s="99"/>
      <c r="AU108" s="99"/>
      <c r="AV108" s="99">
        <f>VLOOKUP($D108,'факт '!$D$7:$AQ$94,11,0)</f>
        <v>0</v>
      </c>
      <c r="AW108" s="99">
        <f>VLOOKUP($D108,'факт '!$D$7:$AQ$94,12,0)</f>
        <v>0</v>
      </c>
      <c r="AX108" s="99"/>
      <c r="AY108" s="99"/>
      <c r="AZ108" s="99">
        <f t="shared" si="3079"/>
        <v>0</v>
      </c>
      <c r="BA108" s="99">
        <f t="shared" si="3080"/>
        <v>0</v>
      </c>
      <c r="BB108" s="100">
        <f t="shared" si="3081"/>
        <v>0</v>
      </c>
      <c r="BC108" s="100">
        <f t="shared" si="3082"/>
        <v>0</v>
      </c>
      <c r="BD108" s="99"/>
      <c r="BE108" s="99"/>
      <c r="BF108" s="99"/>
      <c r="BG108" s="99"/>
      <c r="BH108" s="99">
        <f>VLOOKUP($D108,'факт '!$D$7:$AQ$94,15,0)</f>
        <v>0</v>
      </c>
      <c r="BI108" s="99">
        <f>VLOOKUP($D108,'факт '!$D$7:$AQ$94,16,0)</f>
        <v>0</v>
      </c>
      <c r="BJ108" s="99">
        <f>VLOOKUP($D108,'факт '!$D$7:$AQ$94,17,0)</f>
        <v>0</v>
      </c>
      <c r="BK108" s="99">
        <f>VLOOKUP($D108,'факт '!$D$7:$AQ$94,18,0)</f>
        <v>0</v>
      </c>
      <c r="BL108" s="99">
        <f t="shared" si="3083"/>
        <v>0</v>
      </c>
      <c r="BM108" s="99">
        <f t="shared" si="3084"/>
        <v>0</v>
      </c>
      <c r="BN108" s="100">
        <f t="shared" si="3085"/>
        <v>0</v>
      </c>
      <c r="BO108" s="100">
        <f t="shared" si="3086"/>
        <v>0</v>
      </c>
      <c r="BP108" s="99"/>
      <c r="BQ108" s="99"/>
      <c r="BR108" s="99"/>
      <c r="BS108" s="99"/>
      <c r="BT108" s="99">
        <f>VLOOKUP($D108,'факт '!$D$7:$AQ$94,19,0)</f>
        <v>0</v>
      </c>
      <c r="BU108" s="99">
        <f>VLOOKUP($D108,'факт '!$D$7:$AQ$94,20,0)</f>
        <v>0</v>
      </c>
      <c r="BV108" s="99">
        <f>VLOOKUP($D108,'факт '!$D$7:$AQ$94,21,0)</f>
        <v>0</v>
      </c>
      <c r="BW108" s="99">
        <f>VLOOKUP($D108,'факт '!$D$7:$AQ$94,22,0)</f>
        <v>0</v>
      </c>
      <c r="BX108" s="99">
        <f t="shared" si="3087"/>
        <v>0</v>
      </c>
      <c r="BY108" s="99">
        <f t="shared" si="3088"/>
        <v>0</v>
      </c>
      <c r="BZ108" s="100">
        <f t="shared" si="3089"/>
        <v>0</v>
      </c>
      <c r="CA108" s="100">
        <f t="shared" si="3090"/>
        <v>0</v>
      </c>
      <c r="CB108" s="99"/>
      <c r="CC108" s="99"/>
      <c r="CD108" s="99"/>
      <c r="CE108" s="99"/>
      <c r="CF108" s="99">
        <f>VLOOKUP($D108,'факт '!$D$7:$AQ$94,23,0)</f>
        <v>0</v>
      </c>
      <c r="CG108" s="99">
        <f>VLOOKUP($D108,'факт '!$D$7:$AQ$94,24,0)</f>
        <v>0</v>
      </c>
      <c r="CH108" s="99">
        <f>VLOOKUP($D108,'факт '!$D$7:$AQ$94,25,0)</f>
        <v>0</v>
      </c>
      <c r="CI108" s="99">
        <f>VLOOKUP($D108,'факт '!$D$7:$AQ$94,26,0)</f>
        <v>0</v>
      </c>
      <c r="CJ108" s="99">
        <f t="shared" si="3091"/>
        <v>0</v>
      </c>
      <c r="CK108" s="99">
        <f t="shared" si="3092"/>
        <v>0</v>
      </c>
      <c r="CL108" s="100">
        <f t="shared" si="3093"/>
        <v>0</v>
      </c>
      <c r="CM108" s="100">
        <f t="shared" si="3094"/>
        <v>0</v>
      </c>
      <c r="CN108" s="99"/>
      <c r="CO108" s="99"/>
      <c r="CP108" s="99"/>
      <c r="CQ108" s="99"/>
      <c r="CR108" s="99">
        <f>VLOOKUP($D108,'факт '!$D$7:$AQ$94,27,0)</f>
        <v>171</v>
      </c>
      <c r="CS108" s="99">
        <f>VLOOKUP($D108,'факт '!$D$7:$AQ$94,28,0)</f>
        <v>12658981.229999993</v>
      </c>
      <c r="CT108" s="99">
        <f>VLOOKUP($D108,'факт '!$D$7:$AQ$94,29,0)</f>
        <v>100</v>
      </c>
      <c r="CU108" s="99">
        <f>VLOOKUP($D108,'факт '!$D$7:$AQ$94,30,0)</f>
        <v>7402912.9999999981</v>
      </c>
      <c r="CV108" s="99">
        <f t="shared" si="3095"/>
        <v>271</v>
      </c>
      <c r="CW108" s="99">
        <f t="shared" si="3096"/>
        <v>20061894.229999989</v>
      </c>
      <c r="CX108" s="100">
        <f t="shared" si="3097"/>
        <v>171</v>
      </c>
      <c r="CY108" s="100">
        <f t="shared" si="3098"/>
        <v>12658981.229999993</v>
      </c>
      <c r="CZ108" s="99"/>
      <c r="DA108" s="99"/>
      <c r="DB108" s="99"/>
      <c r="DC108" s="99"/>
      <c r="DD108" s="99">
        <f>VLOOKUP($D108,'факт '!$D$7:$AQ$94,31,0)</f>
        <v>0</v>
      </c>
      <c r="DE108" s="99">
        <f>VLOOKUP($D108,'факт '!$D$7:$AQ$94,32,0)</f>
        <v>0</v>
      </c>
      <c r="DF108" s="99"/>
      <c r="DG108" s="99"/>
      <c r="DH108" s="99">
        <f t="shared" si="3099"/>
        <v>0</v>
      </c>
      <c r="DI108" s="99">
        <f t="shared" si="3100"/>
        <v>0</v>
      </c>
      <c r="DJ108" s="100">
        <f t="shared" si="3101"/>
        <v>0</v>
      </c>
      <c r="DK108" s="100">
        <f t="shared" si="3102"/>
        <v>0</v>
      </c>
      <c r="DL108" s="99"/>
      <c r="DM108" s="99"/>
      <c r="DN108" s="99"/>
      <c r="DO108" s="99"/>
      <c r="DP108" s="99">
        <f>VLOOKUP($D108,'факт '!$D$7:$AQ$94,13,0)</f>
        <v>0</v>
      </c>
      <c r="DQ108" s="99">
        <f>VLOOKUP($D108,'факт '!$D$7:$AQ$94,14,0)</f>
        <v>0</v>
      </c>
      <c r="DR108" s="99"/>
      <c r="DS108" s="99"/>
      <c r="DT108" s="99">
        <f t="shared" si="3103"/>
        <v>0</v>
      </c>
      <c r="DU108" s="99">
        <f t="shared" si="3104"/>
        <v>0</v>
      </c>
      <c r="DV108" s="100">
        <f t="shared" si="3105"/>
        <v>0</v>
      </c>
      <c r="DW108" s="100">
        <f t="shared" si="3106"/>
        <v>0</v>
      </c>
      <c r="DX108" s="99"/>
      <c r="DY108" s="99"/>
      <c r="DZ108" s="99"/>
      <c r="EA108" s="99"/>
      <c r="EB108" s="99">
        <f>VLOOKUP($D108,'факт '!$D$7:$AQ$94,33,0)</f>
        <v>0</v>
      </c>
      <c r="EC108" s="99">
        <f>VLOOKUP($D108,'факт '!$D$7:$AQ$94,34,0)</f>
        <v>0</v>
      </c>
      <c r="ED108" s="99">
        <f>VLOOKUP($D108,'факт '!$D$7:$AQ$94,35,0)</f>
        <v>0</v>
      </c>
      <c r="EE108" s="99">
        <f>VLOOKUP($D108,'факт '!$D$7:$AQ$94,36,0)</f>
        <v>0</v>
      </c>
      <c r="EF108" s="99">
        <f t="shared" si="3107"/>
        <v>0</v>
      </c>
      <c r="EG108" s="99">
        <f t="shared" si="3108"/>
        <v>0</v>
      </c>
      <c r="EH108" s="100">
        <f t="shared" si="3109"/>
        <v>0</v>
      </c>
      <c r="EI108" s="100">
        <f t="shared" si="3110"/>
        <v>0</v>
      </c>
      <c r="EJ108" s="99"/>
      <c r="EK108" s="99"/>
      <c r="EL108" s="99"/>
      <c r="EM108" s="99"/>
      <c r="EN108" s="99">
        <f>VLOOKUP($D108,'факт '!$D$7:$AQ$94,37,0)</f>
        <v>0</v>
      </c>
      <c r="EO108" s="99">
        <f>VLOOKUP($D108,'факт '!$D$7:$AQ$94,38,0)</f>
        <v>0</v>
      </c>
      <c r="EP108" s="99">
        <f>VLOOKUP($D108,'факт '!$D$7:$AQ$94,39,0)</f>
        <v>0</v>
      </c>
      <c r="EQ108" s="99">
        <f>VLOOKUP($D108,'факт '!$D$7:$AQ$94,40,0)</f>
        <v>0</v>
      </c>
      <c r="ER108" s="99">
        <f t="shared" si="3111"/>
        <v>0</v>
      </c>
      <c r="ES108" s="99">
        <f t="shared" si="3112"/>
        <v>0</v>
      </c>
      <c r="ET108" s="100">
        <f t="shared" si="3113"/>
        <v>0</v>
      </c>
      <c r="EU108" s="100">
        <f t="shared" si="3114"/>
        <v>0</v>
      </c>
      <c r="EV108" s="99"/>
      <c r="EW108" s="99"/>
      <c r="EX108" s="99"/>
      <c r="EY108" s="99"/>
      <c r="EZ108" s="99"/>
      <c r="FA108" s="99"/>
      <c r="FB108" s="99"/>
      <c r="FC108" s="99"/>
      <c r="FD108" s="99">
        <f t="shared" si="3115"/>
        <v>0</v>
      </c>
      <c r="FE108" s="99">
        <f t="shared" si="3116"/>
        <v>0</v>
      </c>
      <c r="FF108" s="100">
        <f t="shared" si="2303"/>
        <v>0</v>
      </c>
      <c r="FG108" s="100">
        <f t="shared" si="2304"/>
        <v>0</v>
      </c>
      <c r="FH108" s="99"/>
      <c r="FI108" s="99"/>
      <c r="FJ108" s="99"/>
      <c r="FK108" s="99"/>
      <c r="FL108" s="99"/>
      <c r="FM108" s="99"/>
      <c r="FN108" s="99"/>
      <c r="FO108" s="99"/>
      <c r="FP108" s="99">
        <f t="shared" si="3117"/>
        <v>0</v>
      </c>
      <c r="FQ108" s="99">
        <f t="shared" si="3118"/>
        <v>0</v>
      </c>
      <c r="FR108" s="100">
        <f t="shared" si="2306"/>
        <v>0</v>
      </c>
      <c r="FS108" s="100">
        <f t="shared" si="2307"/>
        <v>0</v>
      </c>
      <c r="FT108" s="99"/>
      <c r="FU108" s="99"/>
      <c r="FV108" s="99"/>
      <c r="FW108" s="99"/>
      <c r="FX108" s="99"/>
      <c r="FY108" s="99"/>
      <c r="FZ108" s="99"/>
      <c r="GA108" s="99"/>
      <c r="GB108" s="99">
        <f t="shared" si="3119"/>
        <v>0</v>
      </c>
      <c r="GC108" s="99">
        <f t="shared" si="3120"/>
        <v>0</v>
      </c>
      <c r="GD108" s="100">
        <f t="shared" si="2309"/>
        <v>0</v>
      </c>
      <c r="GE108" s="100">
        <f t="shared" si="2310"/>
        <v>0</v>
      </c>
      <c r="GF108" s="99">
        <f t="shared" si="3121"/>
        <v>0</v>
      </c>
      <c r="GG108" s="99">
        <f t="shared" si="3122"/>
        <v>0</v>
      </c>
      <c r="GH108" s="99">
        <f t="shared" si="3123"/>
        <v>0</v>
      </c>
      <c r="GI108" s="99">
        <f t="shared" si="3124"/>
        <v>0</v>
      </c>
      <c r="GJ108" s="99">
        <f t="shared" si="3125"/>
        <v>171</v>
      </c>
      <c r="GK108" s="99">
        <f t="shared" si="3126"/>
        <v>12658981.229999993</v>
      </c>
      <c r="GL108" s="99">
        <f t="shared" si="3127"/>
        <v>100</v>
      </c>
      <c r="GM108" s="99">
        <f t="shared" si="3128"/>
        <v>7402912.9999999981</v>
      </c>
      <c r="GN108" s="99">
        <f t="shared" si="3129"/>
        <v>271</v>
      </c>
      <c r="GO108" s="99">
        <f t="shared" si="3130"/>
        <v>20061894.229999989</v>
      </c>
      <c r="GP108" s="99"/>
      <c r="GQ108" s="99"/>
      <c r="GR108" s="143"/>
      <c r="GS108" s="78"/>
      <c r="GT108" s="166">
        <v>74029.133799999996</v>
      </c>
      <c r="GU108" s="166">
        <f t="shared" si="2399"/>
        <v>74029.129999999961</v>
      </c>
      <c r="GV108" s="90">
        <f t="shared" si="3066"/>
        <v>3.8000000349711627E-3</v>
      </c>
    </row>
    <row r="109" spans="1:204" ht="54" customHeight="1" x14ac:dyDescent="0.2">
      <c r="A109" s="23">
        <v>1</v>
      </c>
      <c r="B109" s="78" t="s">
        <v>195</v>
      </c>
      <c r="C109" s="79" t="s">
        <v>196</v>
      </c>
      <c r="D109" s="86">
        <v>380</v>
      </c>
      <c r="E109" s="83" t="s">
        <v>199</v>
      </c>
      <c r="F109" s="86">
        <v>21</v>
      </c>
      <c r="G109" s="98">
        <v>74029.133799999996</v>
      </c>
      <c r="H109" s="99"/>
      <c r="I109" s="99"/>
      <c r="J109" s="99"/>
      <c r="K109" s="99"/>
      <c r="L109" s="99">
        <f>VLOOKUP($D109,'факт '!$D$7:$AQ$94,3,0)</f>
        <v>0</v>
      </c>
      <c r="M109" s="99">
        <f>VLOOKUP($D109,'факт '!$D$7:$AQ$94,4,0)</f>
        <v>0</v>
      </c>
      <c r="N109" s="99"/>
      <c r="O109" s="99"/>
      <c r="P109" s="99">
        <f t="shared" si="3067"/>
        <v>0</v>
      </c>
      <c r="Q109" s="99">
        <f t="shared" si="3068"/>
        <v>0</v>
      </c>
      <c r="R109" s="100">
        <f t="shared" si="3069"/>
        <v>0</v>
      </c>
      <c r="S109" s="100">
        <f t="shared" si="3070"/>
        <v>0</v>
      </c>
      <c r="T109" s="99"/>
      <c r="U109" s="99"/>
      <c r="V109" s="99"/>
      <c r="W109" s="99"/>
      <c r="X109" s="99">
        <f>VLOOKUP($D109,'факт '!$D$7:$AQ$94,7,0)</f>
        <v>0</v>
      </c>
      <c r="Y109" s="99">
        <f>VLOOKUP($D109,'факт '!$D$7:$AQ$94,8,0)</f>
        <v>0</v>
      </c>
      <c r="Z109" s="99">
        <f>VLOOKUP($D109,'факт '!$D$7:$AQ$94,9,0)</f>
        <v>0</v>
      </c>
      <c r="AA109" s="99">
        <f>VLOOKUP($D109,'факт '!$D$7:$AQ$94,10,0)</f>
        <v>0</v>
      </c>
      <c r="AB109" s="99">
        <f t="shared" si="3071"/>
        <v>0</v>
      </c>
      <c r="AC109" s="99">
        <f t="shared" si="3072"/>
        <v>0</v>
      </c>
      <c r="AD109" s="100">
        <f t="shared" si="3073"/>
        <v>0</v>
      </c>
      <c r="AE109" s="100">
        <f t="shared" si="3074"/>
        <v>0</v>
      </c>
      <c r="AF109" s="99"/>
      <c r="AG109" s="99"/>
      <c r="AH109" s="99"/>
      <c r="AI109" s="99"/>
      <c r="AJ109" s="99">
        <f>VLOOKUP($D109,'факт '!$D$7:$AQ$94,5,0)</f>
        <v>0</v>
      </c>
      <c r="AK109" s="99">
        <f>VLOOKUP($D109,'факт '!$D$7:$AQ$94,6,0)</f>
        <v>0</v>
      </c>
      <c r="AL109" s="99"/>
      <c r="AM109" s="99"/>
      <c r="AN109" s="99">
        <f t="shared" si="3075"/>
        <v>0</v>
      </c>
      <c r="AO109" s="99">
        <f t="shared" si="3076"/>
        <v>0</v>
      </c>
      <c r="AP109" s="100">
        <f t="shared" si="3077"/>
        <v>0</v>
      </c>
      <c r="AQ109" s="100">
        <f t="shared" si="3078"/>
        <v>0</v>
      </c>
      <c r="AR109" s="99"/>
      <c r="AS109" s="99"/>
      <c r="AT109" s="99"/>
      <c r="AU109" s="99"/>
      <c r="AV109" s="99">
        <f>VLOOKUP($D109,'факт '!$D$7:$AQ$94,11,0)</f>
        <v>0</v>
      </c>
      <c r="AW109" s="99">
        <f>VLOOKUP($D109,'факт '!$D$7:$AQ$94,12,0)</f>
        <v>0</v>
      </c>
      <c r="AX109" s="99"/>
      <c r="AY109" s="99"/>
      <c r="AZ109" s="99">
        <f t="shared" si="3079"/>
        <v>0</v>
      </c>
      <c r="BA109" s="99">
        <f t="shared" si="3080"/>
        <v>0</v>
      </c>
      <c r="BB109" s="100">
        <f t="shared" si="3081"/>
        <v>0</v>
      </c>
      <c r="BC109" s="100">
        <f t="shared" si="3082"/>
        <v>0</v>
      </c>
      <c r="BD109" s="99"/>
      <c r="BE109" s="99"/>
      <c r="BF109" s="99"/>
      <c r="BG109" s="99"/>
      <c r="BH109" s="99">
        <f>VLOOKUP($D109,'факт '!$D$7:$AQ$94,15,0)</f>
        <v>0</v>
      </c>
      <c r="BI109" s="99">
        <f>VLOOKUP($D109,'факт '!$D$7:$AQ$94,16,0)</f>
        <v>0</v>
      </c>
      <c r="BJ109" s="99">
        <f>VLOOKUP($D109,'факт '!$D$7:$AQ$94,17,0)</f>
        <v>0</v>
      </c>
      <c r="BK109" s="99">
        <f>VLOOKUP($D109,'факт '!$D$7:$AQ$94,18,0)</f>
        <v>0</v>
      </c>
      <c r="BL109" s="99">
        <f t="shared" si="3083"/>
        <v>0</v>
      </c>
      <c r="BM109" s="99">
        <f t="shared" si="3084"/>
        <v>0</v>
      </c>
      <c r="BN109" s="100">
        <f t="shared" si="3085"/>
        <v>0</v>
      </c>
      <c r="BO109" s="100">
        <f t="shared" si="3086"/>
        <v>0</v>
      </c>
      <c r="BP109" s="99"/>
      <c r="BQ109" s="99"/>
      <c r="BR109" s="99"/>
      <c r="BS109" s="99"/>
      <c r="BT109" s="99">
        <f>VLOOKUP($D109,'факт '!$D$7:$AQ$94,19,0)</f>
        <v>0</v>
      </c>
      <c r="BU109" s="99">
        <f>VLOOKUP($D109,'факт '!$D$7:$AQ$94,20,0)</f>
        <v>0</v>
      </c>
      <c r="BV109" s="99">
        <f>VLOOKUP($D109,'факт '!$D$7:$AQ$94,21,0)</f>
        <v>0</v>
      </c>
      <c r="BW109" s="99">
        <f>VLOOKUP($D109,'факт '!$D$7:$AQ$94,22,0)</f>
        <v>0</v>
      </c>
      <c r="BX109" s="99">
        <f t="shared" si="3087"/>
        <v>0</v>
      </c>
      <c r="BY109" s="99">
        <f t="shared" si="3088"/>
        <v>0</v>
      </c>
      <c r="BZ109" s="100">
        <f t="shared" si="3089"/>
        <v>0</v>
      </c>
      <c r="CA109" s="100">
        <f t="shared" si="3090"/>
        <v>0</v>
      </c>
      <c r="CB109" s="99"/>
      <c r="CC109" s="99"/>
      <c r="CD109" s="99"/>
      <c r="CE109" s="99"/>
      <c r="CF109" s="99">
        <f>VLOOKUP($D109,'факт '!$D$7:$AQ$94,23,0)</f>
        <v>0</v>
      </c>
      <c r="CG109" s="99">
        <f>VLOOKUP($D109,'факт '!$D$7:$AQ$94,24,0)</f>
        <v>0</v>
      </c>
      <c r="CH109" s="99">
        <f>VLOOKUP($D109,'факт '!$D$7:$AQ$94,25,0)</f>
        <v>0</v>
      </c>
      <c r="CI109" s="99">
        <f>VLOOKUP($D109,'факт '!$D$7:$AQ$94,26,0)</f>
        <v>0</v>
      </c>
      <c r="CJ109" s="99">
        <f t="shared" si="3091"/>
        <v>0</v>
      </c>
      <c r="CK109" s="99">
        <f t="shared" si="3092"/>
        <v>0</v>
      </c>
      <c r="CL109" s="100">
        <f t="shared" si="3093"/>
        <v>0</v>
      </c>
      <c r="CM109" s="100">
        <f t="shared" si="3094"/>
        <v>0</v>
      </c>
      <c r="CN109" s="99"/>
      <c r="CO109" s="99"/>
      <c r="CP109" s="99"/>
      <c r="CQ109" s="99"/>
      <c r="CR109" s="99">
        <f>VLOOKUP($D109,'факт '!$D$7:$AQ$94,27,0)</f>
        <v>20</v>
      </c>
      <c r="CS109" s="99">
        <f>VLOOKUP($D109,'факт '!$D$7:$AQ$94,28,0)</f>
        <v>1480582.6</v>
      </c>
      <c r="CT109" s="99">
        <f>VLOOKUP($D109,'факт '!$D$7:$AQ$94,29,0)</f>
        <v>10</v>
      </c>
      <c r="CU109" s="99">
        <f>VLOOKUP($D109,'факт '!$D$7:$AQ$94,30,0)</f>
        <v>740291.3</v>
      </c>
      <c r="CV109" s="99">
        <f t="shared" si="3095"/>
        <v>30</v>
      </c>
      <c r="CW109" s="99">
        <f t="shared" si="3096"/>
        <v>2220873.9000000004</v>
      </c>
      <c r="CX109" s="100">
        <f t="shared" si="3097"/>
        <v>20</v>
      </c>
      <c r="CY109" s="100">
        <f t="shared" si="3098"/>
        <v>1480582.6</v>
      </c>
      <c r="CZ109" s="99"/>
      <c r="DA109" s="99"/>
      <c r="DB109" s="99"/>
      <c r="DC109" s="99"/>
      <c r="DD109" s="99">
        <f>VLOOKUP($D109,'факт '!$D$7:$AQ$94,31,0)</f>
        <v>0</v>
      </c>
      <c r="DE109" s="99">
        <f>VLOOKUP($D109,'факт '!$D$7:$AQ$94,32,0)</f>
        <v>0</v>
      </c>
      <c r="DF109" s="99"/>
      <c r="DG109" s="99"/>
      <c r="DH109" s="99">
        <f t="shared" si="3099"/>
        <v>0</v>
      </c>
      <c r="DI109" s="99">
        <f t="shared" si="3100"/>
        <v>0</v>
      </c>
      <c r="DJ109" s="100">
        <f t="shared" si="3101"/>
        <v>0</v>
      </c>
      <c r="DK109" s="100">
        <f t="shared" si="3102"/>
        <v>0</v>
      </c>
      <c r="DL109" s="99"/>
      <c r="DM109" s="99"/>
      <c r="DN109" s="99"/>
      <c r="DO109" s="99"/>
      <c r="DP109" s="99">
        <f>VLOOKUP($D109,'факт '!$D$7:$AQ$94,13,0)</f>
        <v>0</v>
      </c>
      <c r="DQ109" s="99">
        <f>VLOOKUP($D109,'факт '!$D$7:$AQ$94,14,0)</f>
        <v>0</v>
      </c>
      <c r="DR109" s="99"/>
      <c r="DS109" s="99"/>
      <c r="DT109" s="99">
        <f t="shared" si="3103"/>
        <v>0</v>
      </c>
      <c r="DU109" s="99">
        <f t="shared" si="3104"/>
        <v>0</v>
      </c>
      <c r="DV109" s="100">
        <f t="shared" si="3105"/>
        <v>0</v>
      </c>
      <c r="DW109" s="100">
        <f t="shared" si="3106"/>
        <v>0</v>
      </c>
      <c r="DX109" s="99"/>
      <c r="DY109" s="99"/>
      <c r="DZ109" s="99"/>
      <c r="EA109" s="99"/>
      <c r="EB109" s="99">
        <f>VLOOKUP($D109,'факт '!$D$7:$AQ$94,33,0)</f>
        <v>0</v>
      </c>
      <c r="EC109" s="99">
        <f>VLOOKUP($D109,'факт '!$D$7:$AQ$94,34,0)</f>
        <v>0</v>
      </c>
      <c r="ED109" s="99">
        <f>VLOOKUP($D109,'факт '!$D$7:$AQ$94,35,0)</f>
        <v>0</v>
      </c>
      <c r="EE109" s="99">
        <f>VLOOKUP($D109,'факт '!$D$7:$AQ$94,36,0)</f>
        <v>0</v>
      </c>
      <c r="EF109" s="99">
        <f t="shared" si="3107"/>
        <v>0</v>
      </c>
      <c r="EG109" s="99">
        <f t="shared" si="3108"/>
        <v>0</v>
      </c>
      <c r="EH109" s="100">
        <f t="shared" si="3109"/>
        <v>0</v>
      </c>
      <c r="EI109" s="100">
        <f t="shared" si="3110"/>
        <v>0</v>
      </c>
      <c r="EJ109" s="99"/>
      <c r="EK109" s="99"/>
      <c r="EL109" s="99"/>
      <c r="EM109" s="99"/>
      <c r="EN109" s="99">
        <f>VLOOKUP($D109,'факт '!$D$7:$AQ$94,37,0)</f>
        <v>0</v>
      </c>
      <c r="EO109" s="99">
        <f>VLOOKUP($D109,'факт '!$D$7:$AQ$94,38,0)</f>
        <v>0</v>
      </c>
      <c r="EP109" s="99">
        <f>VLOOKUP($D109,'факт '!$D$7:$AQ$94,39,0)</f>
        <v>0</v>
      </c>
      <c r="EQ109" s="99">
        <f>VLOOKUP($D109,'факт '!$D$7:$AQ$94,40,0)</f>
        <v>0</v>
      </c>
      <c r="ER109" s="99">
        <f t="shared" si="3111"/>
        <v>0</v>
      </c>
      <c r="ES109" s="99">
        <f t="shared" si="3112"/>
        <v>0</v>
      </c>
      <c r="ET109" s="100">
        <f t="shared" si="3113"/>
        <v>0</v>
      </c>
      <c r="EU109" s="100">
        <f t="shared" si="3114"/>
        <v>0</v>
      </c>
      <c r="EV109" s="99"/>
      <c r="EW109" s="99"/>
      <c r="EX109" s="99"/>
      <c r="EY109" s="99"/>
      <c r="EZ109" s="99"/>
      <c r="FA109" s="99"/>
      <c r="FB109" s="99"/>
      <c r="FC109" s="99"/>
      <c r="FD109" s="99">
        <f t="shared" si="3115"/>
        <v>0</v>
      </c>
      <c r="FE109" s="99">
        <f t="shared" si="3116"/>
        <v>0</v>
      </c>
      <c r="FF109" s="100">
        <f t="shared" si="2303"/>
        <v>0</v>
      </c>
      <c r="FG109" s="100">
        <f t="shared" si="2304"/>
        <v>0</v>
      </c>
      <c r="FH109" s="99"/>
      <c r="FI109" s="99"/>
      <c r="FJ109" s="99"/>
      <c r="FK109" s="99"/>
      <c r="FL109" s="99"/>
      <c r="FM109" s="99"/>
      <c r="FN109" s="99"/>
      <c r="FO109" s="99"/>
      <c r="FP109" s="99">
        <f t="shared" si="3117"/>
        <v>0</v>
      </c>
      <c r="FQ109" s="99">
        <f t="shared" si="3118"/>
        <v>0</v>
      </c>
      <c r="FR109" s="100">
        <f t="shared" si="2306"/>
        <v>0</v>
      </c>
      <c r="FS109" s="100">
        <f t="shared" si="2307"/>
        <v>0</v>
      </c>
      <c r="FT109" s="99"/>
      <c r="FU109" s="99"/>
      <c r="FV109" s="99"/>
      <c r="FW109" s="99"/>
      <c r="FX109" s="99"/>
      <c r="FY109" s="99"/>
      <c r="FZ109" s="99"/>
      <c r="GA109" s="99"/>
      <c r="GB109" s="99">
        <f t="shared" si="3119"/>
        <v>0</v>
      </c>
      <c r="GC109" s="99">
        <f t="shared" si="3120"/>
        <v>0</v>
      </c>
      <c r="GD109" s="100">
        <f t="shared" si="2309"/>
        <v>0</v>
      </c>
      <c r="GE109" s="100">
        <f t="shared" si="2310"/>
        <v>0</v>
      </c>
      <c r="GF109" s="99">
        <f t="shared" si="3121"/>
        <v>0</v>
      </c>
      <c r="GG109" s="99">
        <f t="shared" si="3122"/>
        <v>0</v>
      </c>
      <c r="GH109" s="99">
        <f t="shared" si="3123"/>
        <v>0</v>
      </c>
      <c r="GI109" s="99">
        <f t="shared" si="3124"/>
        <v>0</v>
      </c>
      <c r="GJ109" s="99">
        <f t="shared" si="3125"/>
        <v>20</v>
      </c>
      <c r="GK109" s="99">
        <f t="shared" si="3126"/>
        <v>1480582.6</v>
      </c>
      <c r="GL109" s="99">
        <f t="shared" si="3127"/>
        <v>10</v>
      </c>
      <c r="GM109" s="99">
        <f t="shared" si="3128"/>
        <v>740291.3</v>
      </c>
      <c r="GN109" s="99">
        <f t="shared" si="3129"/>
        <v>30</v>
      </c>
      <c r="GO109" s="99">
        <f t="shared" si="3130"/>
        <v>2220873.9000000004</v>
      </c>
      <c r="GP109" s="99"/>
      <c r="GQ109" s="99"/>
      <c r="GR109" s="143"/>
      <c r="GS109" s="78"/>
      <c r="GT109" s="166">
        <v>74029.133799999996</v>
      </c>
      <c r="GU109" s="166">
        <f t="shared" si="2399"/>
        <v>74029.13</v>
      </c>
      <c r="GV109" s="90">
        <f t="shared" si="3066"/>
        <v>3.799999991315417E-3</v>
      </c>
    </row>
    <row r="110" spans="1:204" ht="54" customHeight="1" x14ac:dyDescent="0.2">
      <c r="A110" s="23">
        <v>1</v>
      </c>
      <c r="B110" s="78" t="s">
        <v>195</v>
      </c>
      <c r="C110" s="79" t="s">
        <v>196</v>
      </c>
      <c r="D110" s="86">
        <v>381</v>
      </c>
      <c r="E110" s="83" t="s">
        <v>200</v>
      </c>
      <c r="F110" s="86">
        <v>21</v>
      </c>
      <c r="G110" s="98">
        <v>74029.133799999996</v>
      </c>
      <c r="H110" s="99"/>
      <c r="I110" s="99"/>
      <c r="J110" s="99"/>
      <c r="K110" s="99"/>
      <c r="L110" s="99">
        <f>VLOOKUP($D110,'факт '!$D$7:$AQ$94,3,0)</f>
        <v>0</v>
      </c>
      <c r="M110" s="99">
        <f>VLOOKUP($D110,'факт '!$D$7:$AQ$94,4,0)</f>
        <v>0</v>
      </c>
      <c r="N110" s="99"/>
      <c r="O110" s="99"/>
      <c r="P110" s="99">
        <f t="shared" si="3067"/>
        <v>0</v>
      </c>
      <c r="Q110" s="99">
        <f t="shared" si="3068"/>
        <v>0</v>
      </c>
      <c r="R110" s="100">
        <f t="shared" si="3069"/>
        <v>0</v>
      </c>
      <c r="S110" s="100">
        <f t="shared" si="3070"/>
        <v>0</v>
      </c>
      <c r="T110" s="99"/>
      <c r="U110" s="99"/>
      <c r="V110" s="99"/>
      <c r="W110" s="99"/>
      <c r="X110" s="99">
        <f>VLOOKUP($D110,'факт '!$D$7:$AQ$94,7,0)</f>
        <v>0</v>
      </c>
      <c r="Y110" s="99">
        <f>VLOOKUP($D110,'факт '!$D$7:$AQ$94,8,0)</f>
        <v>0</v>
      </c>
      <c r="Z110" s="99">
        <f>VLOOKUP($D110,'факт '!$D$7:$AQ$94,9,0)</f>
        <v>0</v>
      </c>
      <c r="AA110" s="99">
        <f>VLOOKUP($D110,'факт '!$D$7:$AQ$94,10,0)</f>
        <v>0</v>
      </c>
      <c r="AB110" s="99">
        <f t="shared" si="3071"/>
        <v>0</v>
      </c>
      <c r="AC110" s="99">
        <f t="shared" si="3072"/>
        <v>0</v>
      </c>
      <c r="AD110" s="100">
        <f t="shared" si="3073"/>
        <v>0</v>
      </c>
      <c r="AE110" s="100">
        <f t="shared" si="3074"/>
        <v>0</v>
      </c>
      <c r="AF110" s="99"/>
      <c r="AG110" s="99"/>
      <c r="AH110" s="99"/>
      <c r="AI110" s="99"/>
      <c r="AJ110" s="99">
        <f>VLOOKUP($D110,'факт '!$D$7:$AQ$94,5,0)</f>
        <v>0</v>
      </c>
      <c r="AK110" s="99">
        <f>VLOOKUP($D110,'факт '!$D$7:$AQ$94,6,0)</f>
        <v>0</v>
      </c>
      <c r="AL110" s="99"/>
      <c r="AM110" s="99"/>
      <c r="AN110" s="99">
        <f t="shared" si="3075"/>
        <v>0</v>
      </c>
      <c r="AO110" s="99">
        <f t="shared" si="3076"/>
        <v>0</v>
      </c>
      <c r="AP110" s="100">
        <f t="shared" si="3077"/>
        <v>0</v>
      </c>
      <c r="AQ110" s="100">
        <f t="shared" si="3078"/>
        <v>0</v>
      </c>
      <c r="AR110" s="99"/>
      <c r="AS110" s="99"/>
      <c r="AT110" s="99"/>
      <c r="AU110" s="99"/>
      <c r="AV110" s="99">
        <f>VLOOKUP($D110,'факт '!$D$7:$AQ$94,11,0)</f>
        <v>0</v>
      </c>
      <c r="AW110" s="99">
        <f>VLOOKUP($D110,'факт '!$D$7:$AQ$94,12,0)</f>
        <v>0</v>
      </c>
      <c r="AX110" s="99"/>
      <c r="AY110" s="99"/>
      <c r="AZ110" s="99">
        <f t="shared" si="3079"/>
        <v>0</v>
      </c>
      <c r="BA110" s="99">
        <f t="shared" si="3080"/>
        <v>0</v>
      </c>
      <c r="BB110" s="100">
        <f t="shared" si="3081"/>
        <v>0</v>
      </c>
      <c r="BC110" s="100">
        <f t="shared" si="3082"/>
        <v>0</v>
      </c>
      <c r="BD110" s="99"/>
      <c r="BE110" s="99"/>
      <c r="BF110" s="99"/>
      <c r="BG110" s="99"/>
      <c r="BH110" s="99">
        <f>VLOOKUP($D110,'факт '!$D$7:$AQ$94,15,0)</f>
        <v>0</v>
      </c>
      <c r="BI110" s="99">
        <f>VLOOKUP($D110,'факт '!$D$7:$AQ$94,16,0)</f>
        <v>0</v>
      </c>
      <c r="BJ110" s="99">
        <f>VLOOKUP($D110,'факт '!$D$7:$AQ$94,17,0)</f>
        <v>0</v>
      </c>
      <c r="BK110" s="99">
        <f>VLOOKUP($D110,'факт '!$D$7:$AQ$94,18,0)</f>
        <v>0</v>
      </c>
      <c r="BL110" s="99">
        <f t="shared" si="3083"/>
        <v>0</v>
      </c>
      <c r="BM110" s="99">
        <f t="shared" si="3084"/>
        <v>0</v>
      </c>
      <c r="BN110" s="100">
        <f t="shared" si="3085"/>
        <v>0</v>
      </c>
      <c r="BO110" s="100">
        <f t="shared" si="3086"/>
        <v>0</v>
      </c>
      <c r="BP110" s="99"/>
      <c r="BQ110" s="99"/>
      <c r="BR110" s="99"/>
      <c r="BS110" s="99"/>
      <c r="BT110" s="99">
        <f>VLOOKUP($D110,'факт '!$D$7:$AQ$94,19,0)</f>
        <v>0</v>
      </c>
      <c r="BU110" s="99">
        <f>VLOOKUP($D110,'факт '!$D$7:$AQ$94,20,0)</f>
        <v>0</v>
      </c>
      <c r="BV110" s="99">
        <f>VLOOKUP($D110,'факт '!$D$7:$AQ$94,21,0)</f>
        <v>0</v>
      </c>
      <c r="BW110" s="99">
        <f>VLOOKUP($D110,'факт '!$D$7:$AQ$94,22,0)</f>
        <v>0</v>
      </c>
      <c r="BX110" s="99">
        <f t="shared" si="3087"/>
        <v>0</v>
      </c>
      <c r="BY110" s="99">
        <f t="shared" si="3088"/>
        <v>0</v>
      </c>
      <c r="BZ110" s="100">
        <f t="shared" si="3089"/>
        <v>0</v>
      </c>
      <c r="CA110" s="100">
        <f t="shared" si="3090"/>
        <v>0</v>
      </c>
      <c r="CB110" s="99"/>
      <c r="CC110" s="99"/>
      <c r="CD110" s="99"/>
      <c r="CE110" s="99"/>
      <c r="CF110" s="99">
        <f>VLOOKUP($D110,'факт '!$D$7:$AQ$94,23,0)</f>
        <v>0</v>
      </c>
      <c r="CG110" s="99">
        <f>VLOOKUP($D110,'факт '!$D$7:$AQ$94,24,0)</f>
        <v>0</v>
      </c>
      <c r="CH110" s="99">
        <f>VLOOKUP($D110,'факт '!$D$7:$AQ$94,25,0)</f>
        <v>0</v>
      </c>
      <c r="CI110" s="99">
        <f>VLOOKUP($D110,'факт '!$D$7:$AQ$94,26,0)</f>
        <v>0</v>
      </c>
      <c r="CJ110" s="99">
        <f t="shared" si="3091"/>
        <v>0</v>
      </c>
      <c r="CK110" s="99">
        <f t="shared" si="3092"/>
        <v>0</v>
      </c>
      <c r="CL110" s="100">
        <f t="shared" si="3093"/>
        <v>0</v>
      </c>
      <c r="CM110" s="100">
        <f t="shared" si="3094"/>
        <v>0</v>
      </c>
      <c r="CN110" s="99"/>
      <c r="CO110" s="99"/>
      <c r="CP110" s="99"/>
      <c r="CQ110" s="99"/>
      <c r="CR110" s="99">
        <f>VLOOKUP($D110,'факт '!$D$7:$AQ$94,27,0)</f>
        <v>54</v>
      </c>
      <c r="CS110" s="99">
        <f>VLOOKUP($D110,'факт '!$D$7:$AQ$94,28,0)</f>
        <v>3997573.0199999991</v>
      </c>
      <c r="CT110" s="99">
        <f>VLOOKUP($D110,'факт '!$D$7:$AQ$94,29,0)</f>
        <v>27</v>
      </c>
      <c r="CU110" s="99">
        <f>VLOOKUP($D110,'факт '!$D$7:$AQ$94,30,0)</f>
        <v>1998786.5100000002</v>
      </c>
      <c r="CV110" s="99">
        <f t="shared" si="3095"/>
        <v>81</v>
      </c>
      <c r="CW110" s="99">
        <f t="shared" si="3096"/>
        <v>5996359.5299999993</v>
      </c>
      <c r="CX110" s="100">
        <f t="shared" si="3097"/>
        <v>54</v>
      </c>
      <c r="CY110" s="100">
        <f t="shared" si="3098"/>
        <v>3997573.0199999991</v>
      </c>
      <c r="CZ110" s="99"/>
      <c r="DA110" s="99"/>
      <c r="DB110" s="99"/>
      <c r="DC110" s="99"/>
      <c r="DD110" s="99">
        <f>VLOOKUP($D110,'факт '!$D$7:$AQ$94,31,0)</f>
        <v>0</v>
      </c>
      <c r="DE110" s="99">
        <f>VLOOKUP($D110,'факт '!$D$7:$AQ$94,32,0)</f>
        <v>0</v>
      </c>
      <c r="DF110" s="99"/>
      <c r="DG110" s="99"/>
      <c r="DH110" s="99">
        <f t="shared" si="3099"/>
        <v>0</v>
      </c>
      <c r="DI110" s="99">
        <f t="shared" si="3100"/>
        <v>0</v>
      </c>
      <c r="DJ110" s="100">
        <f t="shared" si="3101"/>
        <v>0</v>
      </c>
      <c r="DK110" s="100">
        <f t="shared" si="3102"/>
        <v>0</v>
      </c>
      <c r="DL110" s="99"/>
      <c r="DM110" s="99"/>
      <c r="DN110" s="99"/>
      <c r="DO110" s="99"/>
      <c r="DP110" s="99">
        <f>VLOOKUP($D110,'факт '!$D$7:$AQ$94,13,0)</f>
        <v>0</v>
      </c>
      <c r="DQ110" s="99">
        <f>VLOOKUP($D110,'факт '!$D$7:$AQ$94,14,0)</f>
        <v>0</v>
      </c>
      <c r="DR110" s="99"/>
      <c r="DS110" s="99"/>
      <c r="DT110" s="99">
        <f t="shared" si="3103"/>
        <v>0</v>
      </c>
      <c r="DU110" s="99">
        <f t="shared" si="3104"/>
        <v>0</v>
      </c>
      <c r="DV110" s="100">
        <f t="shared" si="3105"/>
        <v>0</v>
      </c>
      <c r="DW110" s="100">
        <f t="shared" si="3106"/>
        <v>0</v>
      </c>
      <c r="DX110" s="99"/>
      <c r="DY110" s="99"/>
      <c r="DZ110" s="99"/>
      <c r="EA110" s="99"/>
      <c r="EB110" s="99">
        <f>VLOOKUP($D110,'факт '!$D$7:$AQ$94,33,0)</f>
        <v>0</v>
      </c>
      <c r="EC110" s="99">
        <f>VLOOKUP($D110,'факт '!$D$7:$AQ$94,34,0)</f>
        <v>0</v>
      </c>
      <c r="ED110" s="99">
        <f>VLOOKUP($D110,'факт '!$D$7:$AQ$94,35,0)</f>
        <v>0</v>
      </c>
      <c r="EE110" s="99">
        <f>VLOOKUP($D110,'факт '!$D$7:$AQ$94,36,0)</f>
        <v>0</v>
      </c>
      <c r="EF110" s="99">
        <f t="shared" si="3107"/>
        <v>0</v>
      </c>
      <c r="EG110" s="99">
        <f t="shared" si="3108"/>
        <v>0</v>
      </c>
      <c r="EH110" s="100">
        <f t="shared" si="3109"/>
        <v>0</v>
      </c>
      <c r="EI110" s="100">
        <f t="shared" si="3110"/>
        <v>0</v>
      </c>
      <c r="EJ110" s="99"/>
      <c r="EK110" s="99"/>
      <c r="EL110" s="99"/>
      <c r="EM110" s="99"/>
      <c r="EN110" s="99">
        <f>VLOOKUP($D110,'факт '!$D$7:$AQ$94,37,0)</f>
        <v>0</v>
      </c>
      <c r="EO110" s="99">
        <f>VLOOKUP($D110,'факт '!$D$7:$AQ$94,38,0)</f>
        <v>0</v>
      </c>
      <c r="EP110" s="99">
        <f>VLOOKUP($D110,'факт '!$D$7:$AQ$94,39,0)</f>
        <v>0</v>
      </c>
      <c r="EQ110" s="99">
        <f>VLOOKUP($D110,'факт '!$D$7:$AQ$94,40,0)</f>
        <v>0</v>
      </c>
      <c r="ER110" s="99">
        <f t="shared" si="3111"/>
        <v>0</v>
      </c>
      <c r="ES110" s="99">
        <f t="shared" si="3112"/>
        <v>0</v>
      </c>
      <c r="ET110" s="100">
        <f t="shared" si="3113"/>
        <v>0</v>
      </c>
      <c r="EU110" s="100">
        <f t="shared" si="3114"/>
        <v>0</v>
      </c>
      <c r="EV110" s="99"/>
      <c r="EW110" s="99"/>
      <c r="EX110" s="99"/>
      <c r="EY110" s="99"/>
      <c r="EZ110" s="99"/>
      <c r="FA110" s="99"/>
      <c r="FB110" s="99"/>
      <c r="FC110" s="99"/>
      <c r="FD110" s="99">
        <f t="shared" si="3115"/>
        <v>0</v>
      </c>
      <c r="FE110" s="99">
        <f t="shared" si="3116"/>
        <v>0</v>
      </c>
      <c r="FF110" s="100">
        <f t="shared" si="2303"/>
        <v>0</v>
      </c>
      <c r="FG110" s="100">
        <f t="shared" si="2304"/>
        <v>0</v>
      </c>
      <c r="FH110" s="99"/>
      <c r="FI110" s="99"/>
      <c r="FJ110" s="99"/>
      <c r="FK110" s="99"/>
      <c r="FL110" s="99"/>
      <c r="FM110" s="99"/>
      <c r="FN110" s="99"/>
      <c r="FO110" s="99"/>
      <c r="FP110" s="99">
        <f t="shared" si="3117"/>
        <v>0</v>
      </c>
      <c r="FQ110" s="99">
        <f t="shared" si="3118"/>
        <v>0</v>
      </c>
      <c r="FR110" s="100">
        <f t="shared" si="2306"/>
        <v>0</v>
      </c>
      <c r="FS110" s="100">
        <f t="shared" si="2307"/>
        <v>0</v>
      </c>
      <c r="FT110" s="99"/>
      <c r="FU110" s="99"/>
      <c r="FV110" s="99"/>
      <c r="FW110" s="99"/>
      <c r="FX110" s="99"/>
      <c r="FY110" s="99"/>
      <c r="FZ110" s="99"/>
      <c r="GA110" s="99"/>
      <c r="GB110" s="99">
        <f t="shared" si="3119"/>
        <v>0</v>
      </c>
      <c r="GC110" s="99">
        <f t="shared" si="3120"/>
        <v>0</v>
      </c>
      <c r="GD110" s="100">
        <f t="shared" si="2309"/>
        <v>0</v>
      </c>
      <c r="GE110" s="100">
        <f t="shared" si="2310"/>
        <v>0</v>
      </c>
      <c r="GF110" s="99">
        <f t="shared" si="3121"/>
        <v>0</v>
      </c>
      <c r="GG110" s="99">
        <f t="shared" si="3122"/>
        <v>0</v>
      </c>
      <c r="GH110" s="99">
        <f t="shared" si="3123"/>
        <v>0</v>
      </c>
      <c r="GI110" s="99">
        <f t="shared" si="3124"/>
        <v>0</v>
      </c>
      <c r="GJ110" s="99">
        <f t="shared" si="3125"/>
        <v>54</v>
      </c>
      <c r="GK110" s="99">
        <f t="shared" si="3126"/>
        <v>3997573.0199999991</v>
      </c>
      <c r="GL110" s="99">
        <f t="shared" si="3127"/>
        <v>27</v>
      </c>
      <c r="GM110" s="99">
        <f t="shared" si="3128"/>
        <v>1998786.5100000002</v>
      </c>
      <c r="GN110" s="99">
        <f t="shared" si="3129"/>
        <v>81</v>
      </c>
      <c r="GO110" s="99">
        <f t="shared" si="3130"/>
        <v>5996359.5299999993</v>
      </c>
      <c r="GP110" s="99"/>
      <c r="GQ110" s="99"/>
      <c r="GR110" s="143"/>
      <c r="GS110" s="78"/>
      <c r="GT110" s="166">
        <v>74029.133799999996</v>
      </c>
      <c r="GU110" s="166">
        <f t="shared" si="2399"/>
        <v>74029.12999999999</v>
      </c>
      <c r="GV110" s="90">
        <f t="shared" si="3066"/>
        <v>3.8000000058673322E-3</v>
      </c>
    </row>
    <row r="111" spans="1:204" ht="54" customHeight="1" x14ac:dyDescent="0.2">
      <c r="A111" s="23">
        <v>1</v>
      </c>
      <c r="B111" s="78" t="s">
        <v>201</v>
      </c>
      <c r="C111" s="79" t="s">
        <v>202</v>
      </c>
      <c r="D111" s="86">
        <v>391</v>
      </c>
      <c r="E111" s="83" t="s">
        <v>203</v>
      </c>
      <c r="F111" s="86">
        <v>21</v>
      </c>
      <c r="G111" s="98">
        <v>74029.133799999996</v>
      </c>
      <c r="H111" s="99"/>
      <c r="I111" s="99"/>
      <c r="J111" s="99"/>
      <c r="K111" s="99"/>
      <c r="L111" s="99">
        <f>VLOOKUP($D111,'факт '!$D$7:$AQ$94,3,0)</f>
        <v>0</v>
      </c>
      <c r="M111" s="99">
        <f>VLOOKUP($D111,'факт '!$D$7:$AQ$94,4,0)</f>
        <v>0</v>
      </c>
      <c r="N111" s="99"/>
      <c r="O111" s="99"/>
      <c r="P111" s="99">
        <f t="shared" si="3067"/>
        <v>0</v>
      </c>
      <c r="Q111" s="99">
        <f t="shared" si="3068"/>
        <v>0</v>
      </c>
      <c r="R111" s="100">
        <f t="shared" si="3069"/>
        <v>0</v>
      </c>
      <c r="S111" s="100">
        <f t="shared" si="3070"/>
        <v>0</v>
      </c>
      <c r="T111" s="99"/>
      <c r="U111" s="99"/>
      <c r="V111" s="99"/>
      <c r="W111" s="99"/>
      <c r="X111" s="99">
        <f>VLOOKUP($D111,'факт '!$D$7:$AQ$94,7,0)</f>
        <v>0</v>
      </c>
      <c r="Y111" s="99">
        <f>VLOOKUP($D111,'факт '!$D$7:$AQ$94,8,0)</f>
        <v>0</v>
      </c>
      <c r="Z111" s="99">
        <f>VLOOKUP($D111,'факт '!$D$7:$AQ$94,9,0)</f>
        <v>0</v>
      </c>
      <c r="AA111" s="99">
        <f>VLOOKUP($D111,'факт '!$D$7:$AQ$94,10,0)</f>
        <v>0</v>
      </c>
      <c r="AB111" s="99">
        <f t="shared" si="3071"/>
        <v>0</v>
      </c>
      <c r="AC111" s="99">
        <f t="shared" si="3072"/>
        <v>0</v>
      </c>
      <c r="AD111" s="100">
        <f t="shared" si="3073"/>
        <v>0</v>
      </c>
      <c r="AE111" s="100">
        <f t="shared" si="3074"/>
        <v>0</v>
      </c>
      <c r="AF111" s="99"/>
      <c r="AG111" s="99"/>
      <c r="AH111" s="99"/>
      <c r="AI111" s="99"/>
      <c r="AJ111" s="99">
        <f>VLOOKUP($D111,'факт '!$D$7:$AQ$94,5,0)</f>
        <v>0</v>
      </c>
      <c r="AK111" s="99">
        <f>VLOOKUP($D111,'факт '!$D$7:$AQ$94,6,0)</f>
        <v>0</v>
      </c>
      <c r="AL111" s="99"/>
      <c r="AM111" s="99"/>
      <c r="AN111" s="99">
        <f t="shared" si="3075"/>
        <v>0</v>
      </c>
      <c r="AO111" s="99">
        <f t="shared" si="3076"/>
        <v>0</v>
      </c>
      <c r="AP111" s="100">
        <f t="shared" si="3077"/>
        <v>0</v>
      </c>
      <c r="AQ111" s="100">
        <f t="shared" si="3078"/>
        <v>0</v>
      </c>
      <c r="AR111" s="99"/>
      <c r="AS111" s="99"/>
      <c r="AT111" s="99"/>
      <c r="AU111" s="99"/>
      <c r="AV111" s="99">
        <f>VLOOKUP($D111,'факт '!$D$7:$AQ$94,11,0)</f>
        <v>0</v>
      </c>
      <c r="AW111" s="99">
        <f>VLOOKUP($D111,'факт '!$D$7:$AQ$94,12,0)</f>
        <v>0</v>
      </c>
      <c r="AX111" s="99"/>
      <c r="AY111" s="99"/>
      <c r="AZ111" s="99">
        <f t="shared" si="3079"/>
        <v>0</v>
      </c>
      <c r="BA111" s="99">
        <f t="shared" si="3080"/>
        <v>0</v>
      </c>
      <c r="BB111" s="100">
        <f t="shared" si="3081"/>
        <v>0</v>
      </c>
      <c r="BC111" s="100">
        <f t="shared" si="3082"/>
        <v>0</v>
      </c>
      <c r="BD111" s="99"/>
      <c r="BE111" s="99"/>
      <c r="BF111" s="99"/>
      <c r="BG111" s="99"/>
      <c r="BH111" s="99">
        <f>VLOOKUP($D111,'факт '!$D$7:$AQ$94,15,0)</f>
        <v>0</v>
      </c>
      <c r="BI111" s="99">
        <f>VLOOKUP($D111,'факт '!$D$7:$AQ$94,16,0)</f>
        <v>0</v>
      </c>
      <c r="BJ111" s="99">
        <f>VLOOKUP($D111,'факт '!$D$7:$AQ$94,17,0)</f>
        <v>0</v>
      </c>
      <c r="BK111" s="99">
        <f>VLOOKUP($D111,'факт '!$D$7:$AQ$94,18,0)</f>
        <v>0</v>
      </c>
      <c r="BL111" s="99">
        <f t="shared" si="3083"/>
        <v>0</v>
      </c>
      <c r="BM111" s="99">
        <f t="shared" si="3084"/>
        <v>0</v>
      </c>
      <c r="BN111" s="100">
        <f t="shared" si="3085"/>
        <v>0</v>
      </c>
      <c r="BO111" s="100">
        <f t="shared" si="3086"/>
        <v>0</v>
      </c>
      <c r="BP111" s="99"/>
      <c r="BQ111" s="99"/>
      <c r="BR111" s="99"/>
      <c r="BS111" s="99"/>
      <c r="BT111" s="99">
        <f>VLOOKUP($D111,'факт '!$D$7:$AQ$94,19,0)</f>
        <v>0</v>
      </c>
      <c r="BU111" s="99">
        <f>VLOOKUP($D111,'факт '!$D$7:$AQ$94,20,0)</f>
        <v>0</v>
      </c>
      <c r="BV111" s="99">
        <f>VLOOKUP($D111,'факт '!$D$7:$AQ$94,21,0)</f>
        <v>0</v>
      </c>
      <c r="BW111" s="99">
        <f>VLOOKUP($D111,'факт '!$D$7:$AQ$94,22,0)</f>
        <v>0</v>
      </c>
      <c r="BX111" s="99">
        <f t="shared" si="3087"/>
        <v>0</v>
      </c>
      <c r="BY111" s="99">
        <f t="shared" si="3088"/>
        <v>0</v>
      </c>
      <c r="BZ111" s="100">
        <f t="shared" si="3089"/>
        <v>0</v>
      </c>
      <c r="CA111" s="100">
        <f t="shared" si="3090"/>
        <v>0</v>
      </c>
      <c r="CB111" s="99"/>
      <c r="CC111" s="99"/>
      <c r="CD111" s="99"/>
      <c r="CE111" s="99"/>
      <c r="CF111" s="99">
        <f>VLOOKUP($D111,'факт '!$D$7:$AQ$94,23,0)</f>
        <v>0</v>
      </c>
      <c r="CG111" s="99">
        <f>VLOOKUP($D111,'факт '!$D$7:$AQ$94,24,0)</f>
        <v>0</v>
      </c>
      <c r="CH111" s="99">
        <f>VLOOKUP($D111,'факт '!$D$7:$AQ$94,25,0)</f>
        <v>0</v>
      </c>
      <c r="CI111" s="99">
        <f>VLOOKUP($D111,'факт '!$D$7:$AQ$94,26,0)</f>
        <v>0</v>
      </c>
      <c r="CJ111" s="99">
        <f t="shared" si="3091"/>
        <v>0</v>
      </c>
      <c r="CK111" s="99">
        <f t="shared" si="3092"/>
        <v>0</v>
      </c>
      <c r="CL111" s="100">
        <f t="shared" si="3093"/>
        <v>0</v>
      </c>
      <c r="CM111" s="100">
        <f t="shared" si="3094"/>
        <v>0</v>
      </c>
      <c r="CN111" s="99"/>
      <c r="CO111" s="99"/>
      <c r="CP111" s="99"/>
      <c r="CQ111" s="99"/>
      <c r="CR111" s="99">
        <f>VLOOKUP($D111,'факт '!$D$7:$AQ$94,27,0)</f>
        <v>8</v>
      </c>
      <c r="CS111" s="99">
        <f>VLOOKUP($D111,'факт '!$D$7:$AQ$94,28,0)</f>
        <v>592233.04</v>
      </c>
      <c r="CT111" s="99">
        <f>VLOOKUP($D111,'факт '!$D$7:$AQ$94,29,0)</f>
        <v>2</v>
      </c>
      <c r="CU111" s="99">
        <f>VLOOKUP($D111,'факт '!$D$7:$AQ$94,30,0)</f>
        <v>148058.26</v>
      </c>
      <c r="CV111" s="99">
        <f t="shared" si="3095"/>
        <v>10</v>
      </c>
      <c r="CW111" s="99">
        <f t="shared" si="3096"/>
        <v>740291.3</v>
      </c>
      <c r="CX111" s="100">
        <f t="shared" si="3097"/>
        <v>8</v>
      </c>
      <c r="CY111" s="100">
        <f t="shared" si="3098"/>
        <v>592233.04</v>
      </c>
      <c r="CZ111" s="99"/>
      <c r="DA111" s="99"/>
      <c r="DB111" s="99"/>
      <c r="DC111" s="99"/>
      <c r="DD111" s="99">
        <f>VLOOKUP($D111,'факт '!$D$7:$AQ$94,31,0)</f>
        <v>0</v>
      </c>
      <c r="DE111" s="99">
        <f>VLOOKUP($D111,'факт '!$D$7:$AQ$94,32,0)</f>
        <v>0</v>
      </c>
      <c r="DF111" s="99"/>
      <c r="DG111" s="99"/>
      <c r="DH111" s="99">
        <f t="shared" si="3099"/>
        <v>0</v>
      </c>
      <c r="DI111" s="99">
        <f t="shared" si="3100"/>
        <v>0</v>
      </c>
      <c r="DJ111" s="100">
        <f t="shared" si="3101"/>
        <v>0</v>
      </c>
      <c r="DK111" s="100">
        <f t="shared" si="3102"/>
        <v>0</v>
      </c>
      <c r="DL111" s="99"/>
      <c r="DM111" s="99"/>
      <c r="DN111" s="99"/>
      <c r="DO111" s="99"/>
      <c r="DP111" s="99">
        <f>VLOOKUP($D111,'факт '!$D$7:$AQ$94,13,0)</f>
        <v>0</v>
      </c>
      <c r="DQ111" s="99">
        <f>VLOOKUP($D111,'факт '!$D$7:$AQ$94,14,0)</f>
        <v>0</v>
      </c>
      <c r="DR111" s="99"/>
      <c r="DS111" s="99"/>
      <c r="DT111" s="99">
        <f t="shared" si="3103"/>
        <v>0</v>
      </c>
      <c r="DU111" s="99">
        <f t="shared" si="3104"/>
        <v>0</v>
      </c>
      <c r="DV111" s="100">
        <f t="shared" si="3105"/>
        <v>0</v>
      </c>
      <c r="DW111" s="100">
        <f t="shared" si="3106"/>
        <v>0</v>
      </c>
      <c r="DX111" s="99"/>
      <c r="DY111" s="99"/>
      <c r="DZ111" s="99"/>
      <c r="EA111" s="99"/>
      <c r="EB111" s="99">
        <f>VLOOKUP($D111,'факт '!$D$7:$AQ$94,33,0)</f>
        <v>0</v>
      </c>
      <c r="EC111" s="99">
        <f>VLOOKUP($D111,'факт '!$D$7:$AQ$94,34,0)</f>
        <v>0</v>
      </c>
      <c r="ED111" s="99">
        <f>VLOOKUP($D111,'факт '!$D$7:$AQ$94,35,0)</f>
        <v>0</v>
      </c>
      <c r="EE111" s="99">
        <f>VLOOKUP($D111,'факт '!$D$7:$AQ$94,36,0)</f>
        <v>0</v>
      </c>
      <c r="EF111" s="99">
        <f t="shared" si="3107"/>
        <v>0</v>
      </c>
      <c r="EG111" s="99">
        <f t="shared" si="3108"/>
        <v>0</v>
      </c>
      <c r="EH111" s="100">
        <f t="shared" si="3109"/>
        <v>0</v>
      </c>
      <c r="EI111" s="100">
        <f t="shared" si="3110"/>
        <v>0</v>
      </c>
      <c r="EJ111" s="99"/>
      <c r="EK111" s="99"/>
      <c r="EL111" s="99"/>
      <c r="EM111" s="99"/>
      <c r="EN111" s="99">
        <f>VLOOKUP($D111,'факт '!$D$7:$AQ$94,37,0)</f>
        <v>0</v>
      </c>
      <c r="EO111" s="99">
        <f>VLOOKUP($D111,'факт '!$D$7:$AQ$94,38,0)</f>
        <v>0</v>
      </c>
      <c r="EP111" s="99">
        <f>VLOOKUP($D111,'факт '!$D$7:$AQ$94,39,0)</f>
        <v>0</v>
      </c>
      <c r="EQ111" s="99">
        <f>VLOOKUP($D111,'факт '!$D$7:$AQ$94,40,0)</f>
        <v>0</v>
      </c>
      <c r="ER111" s="99">
        <f t="shared" si="3111"/>
        <v>0</v>
      </c>
      <c r="ES111" s="99">
        <f t="shared" si="3112"/>
        <v>0</v>
      </c>
      <c r="ET111" s="100">
        <f t="shared" si="3113"/>
        <v>0</v>
      </c>
      <c r="EU111" s="100">
        <f t="shared" si="3114"/>
        <v>0</v>
      </c>
      <c r="EV111" s="99"/>
      <c r="EW111" s="99"/>
      <c r="EX111" s="99"/>
      <c r="EY111" s="99"/>
      <c r="EZ111" s="99"/>
      <c r="FA111" s="99"/>
      <c r="FB111" s="99"/>
      <c r="FC111" s="99"/>
      <c r="FD111" s="99">
        <f t="shared" si="3115"/>
        <v>0</v>
      </c>
      <c r="FE111" s="99">
        <f t="shared" si="3116"/>
        <v>0</v>
      </c>
      <c r="FF111" s="100">
        <f t="shared" si="2303"/>
        <v>0</v>
      </c>
      <c r="FG111" s="100">
        <f t="shared" si="2304"/>
        <v>0</v>
      </c>
      <c r="FH111" s="99"/>
      <c r="FI111" s="99"/>
      <c r="FJ111" s="99"/>
      <c r="FK111" s="99"/>
      <c r="FL111" s="99"/>
      <c r="FM111" s="99"/>
      <c r="FN111" s="99"/>
      <c r="FO111" s="99"/>
      <c r="FP111" s="99">
        <f t="shared" si="3117"/>
        <v>0</v>
      </c>
      <c r="FQ111" s="99">
        <f t="shared" si="3118"/>
        <v>0</v>
      </c>
      <c r="FR111" s="100">
        <f t="shared" si="2306"/>
        <v>0</v>
      </c>
      <c r="FS111" s="100">
        <f t="shared" si="2307"/>
        <v>0</v>
      </c>
      <c r="FT111" s="99"/>
      <c r="FU111" s="99"/>
      <c r="FV111" s="99"/>
      <c r="FW111" s="99"/>
      <c r="FX111" s="99"/>
      <c r="FY111" s="99"/>
      <c r="FZ111" s="99"/>
      <c r="GA111" s="99"/>
      <c r="GB111" s="99">
        <f t="shared" si="3119"/>
        <v>0</v>
      </c>
      <c r="GC111" s="99">
        <f t="shared" si="3120"/>
        <v>0</v>
      </c>
      <c r="GD111" s="100">
        <f t="shared" si="2309"/>
        <v>0</v>
      </c>
      <c r="GE111" s="100">
        <f t="shared" si="2310"/>
        <v>0</v>
      </c>
      <c r="GF111" s="99">
        <f t="shared" si="3121"/>
        <v>0</v>
      </c>
      <c r="GG111" s="99">
        <f t="shared" si="3122"/>
        <v>0</v>
      </c>
      <c r="GH111" s="99">
        <f t="shared" si="3123"/>
        <v>0</v>
      </c>
      <c r="GI111" s="99">
        <f t="shared" si="3124"/>
        <v>0</v>
      </c>
      <c r="GJ111" s="99">
        <f t="shared" si="3125"/>
        <v>8</v>
      </c>
      <c r="GK111" s="99">
        <f t="shared" si="3126"/>
        <v>592233.04</v>
      </c>
      <c r="GL111" s="99">
        <f t="shared" si="3127"/>
        <v>2</v>
      </c>
      <c r="GM111" s="99">
        <f t="shared" si="3128"/>
        <v>148058.26</v>
      </c>
      <c r="GN111" s="99">
        <f t="shared" si="3129"/>
        <v>10</v>
      </c>
      <c r="GO111" s="99">
        <f t="shared" si="3130"/>
        <v>740291.3</v>
      </c>
      <c r="GP111" s="99"/>
      <c r="GQ111" s="99"/>
      <c r="GR111" s="143"/>
      <c r="GS111" s="78"/>
      <c r="GT111" s="166">
        <v>74029.133799999996</v>
      </c>
      <c r="GU111" s="166">
        <f t="shared" si="2399"/>
        <v>74029.13</v>
      </c>
      <c r="GV111" s="90">
        <f t="shared" si="3066"/>
        <v>3.799999991315417E-3</v>
      </c>
    </row>
    <row r="112" spans="1:204" ht="54" customHeight="1" x14ac:dyDescent="0.2">
      <c r="A112" s="23">
        <v>1</v>
      </c>
      <c r="B112" s="198" t="s">
        <v>195</v>
      </c>
      <c r="C112" s="199" t="s">
        <v>196</v>
      </c>
      <c r="D112" s="197">
        <v>456</v>
      </c>
      <c r="E112" s="200" t="s">
        <v>339</v>
      </c>
      <c r="F112" s="86">
        <v>21</v>
      </c>
      <c r="G112" s="98">
        <v>74029.133799999996</v>
      </c>
      <c r="H112" s="99"/>
      <c r="I112" s="99"/>
      <c r="J112" s="99"/>
      <c r="K112" s="99"/>
      <c r="L112" s="99">
        <f>VLOOKUP($D112,'факт '!$D$7:$AQ$94,3,0)</f>
        <v>0</v>
      </c>
      <c r="M112" s="99">
        <f>VLOOKUP($D112,'факт '!$D$7:$AQ$94,4,0)</f>
        <v>0</v>
      </c>
      <c r="N112" s="99"/>
      <c r="O112" s="99"/>
      <c r="P112" s="99">
        <f t="shared" si="3067"/>
        <v>0</v>
      </c>
      <c r="Q112" s="99">
        <f t="shared" si="3068"/>
        <v>0</v>
      </c>
      <c r="R112" s="100">
        <f t="shared" si="3069"/>
        <v>0</v>
      </c>
      <c r="S112" s="100">
        <f t="shared" si="3070"/>
        <v>0</v>
      </c>
      <c r="T112" s="99"/>
      <c r="U112" s="99"/>
      <c r="V112" s="99"/>
      <c r="W112" s="99"/>
      <c r="X112" s="99">
        <f>VLOOKUP($D112,'факт '!$D$7:$AQ$94,7,0)</f>
        <v>0</v>
      </c>
      <c r="Y112" s="99">
        <f>VLOOKUP($D112,'факт '!$D$7:$AQ$94,8,0)</f>
        <v>0</v>
      </c>
      <c r="Z112" s="99">
        <f>VLOOKUP($D112,'факт '!$D$7:$AQ$94,9,0)</f>
        <v>0</v>
      </c>
      <c r="AA112" s="99">
        <f>VLOOKUP($D112,'факт '!$D$7:$AQ$94,10,0)</f>
        <v>0</v>
      </c>
      <c r="AB112" s="99">
        <f t="shared" si="3071"/>
        <v>0</v>
      </c>
      <c r="AC112" s="99">
        <f t="shared" si="3072"/>
        <v>0</v>
      </c>
      <c r="AD112" s="100">
        <f t="shared" si="3073"/>
        <v>0</v>
      </c>
      <c r="AE112" s="100">
        <f t="shared" si="3074"/>
        <v>0</v>
      </c>
      <c r="AF112" s="99"/>
      <c r="AG112" s="99"/>
      <c r="AH112" s="99"/>
      <c r="AI112" s="99"/>
      <c r="AJ112" s="99">
        <f>VLOOKUP($D112,'факт '!$D$7:$AQ$94,5,0)</f>
        <v>0</v>
      </c>
      <c r="AK112" s="99">
        <f>VLOOKUP($D112,'факт '!$D$7:$AQ$94,6,0)</f>
        <v>0</v>
      </c>
      <c r="AL112" s="99"/>
      <c r="AM112" s="99"/>
      <c r="AN112" s="99">
        <f t="shared" si="3075"/>
        <v>0</v>
      </c>
      <c r="AO112" s="99">
        <f t="shared" si="3076"/>
        <v>0</v>
      </c>
      <c r="AP112" s="100">
        <f t="shared" si="3077"/>
        <v>0</v>
      </c>
      <c r="AQ112" s="100">
        <f t="shared" si="3078"/>
        <v>0</v>
      </c>
      <c r="AR112" s="99"/>
      <c r="AS112" s="99"/>
      <c r="AT112" s="99"/>
      <c r="AU112" s="99"/>
      <c r="AV112" s="99">
        <f>VLOOKUP($D112,'факт '!$D$7:$AQ$94,11,0)</f>
        <v>0</v>
      </c>
      <c r="AW112" s="99">
        <f>VLOOKUP($D112,'факт '!$D$7:$AQ$94,12,0)</f>
        <v>0</v>
      </c>
      <c r="AX112" s="99"/>
      <c r="AY112" s="99"/>
      <c r="AZ112" s="99">
        <f t="shared" si="3079"/>
        <v>0</v>
      </c>
      <c r="BA112" s="99">
        <f t="shared" si="3080"/>
        <v>0</v>
      </c>
      <c r="BB112" s="100">
        <f t="shared" si="3081"/>
        <v>0</v>
      </c>
      <c r="BC112" s="100">
        <f t="shared" si="3082"/>
        <v>0</v>
      </c>
      <c r="BD112" s="99"/>
      <c r="BE112" s="99"/>
      <c r="BF112" s="99"/>
      <c r="BG112" s="99"/>
      <c r="BH112" s="99">
        <f>VLOOKUP($D112,'факт '!$D$7:$AQ$94,15,0)</f>
        <v>0</v>
      </c>
      <c r="BI112" s="99">
        <f>VLOOKUP($D112,'факт '!$D$7:$AQ$94,16,0)</f>
        <v>0</v>
      </c>
      <c r="BJ112" s="99">
        <f>VLOOKUP($D112,'факт '!$D$7:$AQ$94,17,0)</f>
        <v>0</v>
      </c>
      <c r="BK112" s="99">
        <f>VLOOKUP($D112,'факт '!$D$7:$AQ$94,18,0)</f>
        <v>0</v>
      </c>
      <c r="BL112" s="99">
        <f t="shared" si="3083"/>
        <v>0</v>
      </c>
      <c r="BM112" s="99">
        <f t="shared" si="3084"/>
        <v>0</v>
      </c>
      <c r="BN112" s="100">
        <f t="shared" si="3085"/>
        <v>0</v>
      </c>
      <c r="BO112" s="100">
        <f t="shared" si="3086"/>
        <v>0</v>
      </c>
      <c r="BP112" s="99"/>
      <c r="BQ112" s="99"/>
      <c r="BR112" s="99"/>
      <c r="BS112" s="99"/>
      <c r="BT112" s="99">
        <f>VLOOKUP($D112,'факт '!$D$7:$AQ$94,19,0)</f>
        <v>0</v>
      </c>
      <c r="BU112" s="99">
        <f>VLOOKUP($D112,'факт '!$D$7:$AQ$94,20,0)</f>
        <v>0</v>
      </c>
      <c r="BV112" s="99">
        <f>VLOOKUP($D112,'факт '!$D$7:$AQ$94,21,0)</f>
        <v>0</v>
      </c>
      <c r="BW112" s="99">
        <f>VLOOKUP($D112,'факт '!$D$7:$AQ$94,22,0)</f>
        <v>0</v>
      </c>
      <c r="BX112" s="99">
        <f t="shared" si="3087"/>
        <v>0</v>
      </c>
      <c r="BY112" s="99">
        <f t="shared" si="3088"/>
        <v>0</v>
      </c>
      <c r="BZ112" s="100">
        <f t="shared" si="3089"/>
        <v>0</v>
      </c>
      <c r="CA112" s="100">
        <f t="shared" si="3090"/>
        <v>0</v>
      </c>
      <c r="CB112" s="99"/>
      <c r="CC112" s="99"/>
      <c r="CD112" s="99"/>
      <c r="CE112" s="99"/>
      <c r="CF112" s="99">
        <f>VLOOKUP($D112,'факт '!$D$7:$AQ$94,23,0)</f>
        <v>0</v>
      </c>
      <c r="CG112" s="99">
        <f>VLOOKUP($D112,'факт '!$D$7:$AQ$94,24,0)</f>
        <v>0</v>
      </c>
      <c r="CH112" s="99">
        <f>VLOOKUP($D112,'факт '!$D$7:$AQ$94,25,0)</f>
        <v>0</v>
      </c>
      <c r="CI112" s="99">
        <f>VLOOKUP($D112,'факт '!$D$7:$AQ$94,26,0)</f>
        <v>0</v>
      </c>
      <c r="CJ112" s="99">
        <f t="shared" si="3091"/>
        <v>0</v>
      </c>
      <c r="CK112" s="99">
        <f t="shared" si="3092"/>
        <v>0</v>
      </c>
      <c r="CL112" s="100">
        <f t="shared" si="3093"/>
        <v>0</v>
      </c>
      <c r="CM112" s="100">
        <f t="shared" si="3094"/>
        <v>0</v>
      </c>
      <c r="CN112" s="99"/>
      <c r="CO112" s="99"/>
      <c r="CP112" s="99"/>
      <c r="CQ112" s="99"/>
      <c r="CR112" s="99">
        <f>VLOOKUP($D112,'факт '!$D$7:$AQ$94,27,0)</f>
        <v>11</v>
      </c>
      <c r="CS112" s="99">
        <f>VLOOKUP($D112,'факт '!$D$7:$AQ$94,28,0)</f>
        <v>814320.43</v>
      </c>
      <c r="CT112" s="99">
        <f>VLOOKUP($D112,'факт '!$D$7:$AQ$94,29,0)</f>
        <v>7</v>
      </c>
      <c r="CU112" s="99">
        <f>VLOOKUP($D112,'факт '!$D$7:$AQ$94,30,0)</f>
        <v>518203.91000000003</v>
      </c>
      <c r="CV112" s="99">
        <f t="shared" si="3095"/>
        <v>18</v>
      </c>
      <c r="CW112" s="99">
        <f t="shared" si="3096"/>
        <v>1332524.3400000001</v>
      </c>
      <c r="CX112" s="100">
        <f t="shared" si="3097"/>
        <v>11</v>
      </c>
      <c r="CY112" s="100">
        <f t="shared" si="3098"/>
        <v>814320.43</v>
      </c>
      <c r="CZ112" s="99"/>
      <c r="DA112" s="99"/>
      <c r="DB112" s="99"/>
      <c r="DC112" s="99"/>
      <c r="DD112" s="99">
        <f>VLOOKUP($D112,'факт '!$D$7:$AQ$94,31,0)</f>
        <v>0</v>
      </c>
      <c r="DE112" s="99">
        <f>VLOOKUP($D112,'факт '!$D$7:$AQ$94,32,0)</f>
        <v>0</v>
      </c>
      <c r="DF112" s="99"/>
      <c r="DG112" s="99"/>
      <c r="DH112" s="99">
        <f t="shared" si="3099"/>
        <v>0</v>
      </c>
      <c r="DI112" s="99">
        <f t="shared" si="3100"/>
        <v>0</v>
      </c>
      <c r="DJ112" s="100">
        <f t="shared" si="3101"/>
        <v>0</v>
      </c>
      <c r="DK112" s="100">
        <f t="shared" si="3102"/>
        <v>0</v>
      </c>
      <c r="DL112" s="99"/>
      <c r="DM112" s="99"/>
      <c r="DN112" s="99"/>
      <c r="DO112" s="99"/>
      <c r="DP112" s="99">
        <f>VLOOKUP($D112,'факт '!$D$7:$AQ$94,13,0)</f>
        <v>0</v>
      </c>
      <c r="DQ112" s="99">
        <f>VLOOKUP($D112,'факт '!$D$7:$AQ$94,14,0)</f>
        <v>0</v>
      </c>
      <c r="DR112" s="99"/>
      <c r="DS112" s="99"/>
      <c r="DT112" s="99">
        <f t="shared" si="3103"/>
        <v>0</v>
      </c>
      <c r="DU112" s="99">
        <f t="shared" si="3104"/>
        <v>0</v>
      </c>
      <c r="DV112" s="100">
        <f t="shared" si="3105"/>
        <v>0</v>
      </c>
      <c r="DW112" s="100">
        <f t="shared" si="3106"/>
        <v>0</v>
      </c>
      <c r="DX112" s="99"/>
      <c r="DY112" s="99"/>
      <c r="DZ112" s="99"/>
      <c r="EA112" s="99"/>
      <c r="EB112" s="99">
        <f>VLOOKUP($D112,'факт '!$D$7:$AQ$94,33,0)</f>
        <v>0</v>
      </c>
      <c r="EC112" s="99">
        <f>VLOOKUP($D112,'факт '!$D$7:$AQ$94,34,0)</f>
        <v>0</v>
      </c>
      <c r="ED112" s="99">
        <f>VLOOKUP($D112,'факт '!$D$7:$AQ$94,35,0)</f>
        <v>0</v>
      </c>
      <c r="EE112" s="99">
        <f>VLOOKUP($D112,'факт '!$D$7:$AQ$94,36,0)</f>
        <v>0</v>
      </c>
      <c r="EF112" s="99">
        <f t="shared" si="3107"/>
        <v>0</v>
      </c>
      <c r="EG112" s="99">
        <f t="shared" si="3108"/>
        <v>0</v>
      </c>
      <c r="EH112" s="100">
        <f t="shared" si="3109"/>
        <v>0</v>
      </c>
      <c r="EI112" s="100">
        <f t="shared" si="3110"/>
        <v>0</v>
      </c>
      <c r="EJ112" s="99"/>
      <c r="EK112" s="99"/>
      <c r="EL112" s="99"/>
      <c r="EM112" s="99"/>
      <c r="EN112" s="99">
        <f>VLOOKUP($D112,'факт '!$D$7:$AQ$94,37,0)</f>
        <v>0</v>
      </c>
      <c r="EO112" s="99">
        <f>VLOOKUP($D112,'факт '!$D$7:$AQ$94,38,0)</f>
        <v>0</v>
      </c>
      <c r="EP112" s="99">
        <f>VLOOKUP($D112,'факт '!$D$7:$AQ$94,39,0)</f>
        <v>0</v>
      </c>
      <c r="EQ112" s="99">
        <f>VLOOKUP($D112,'факт '!$D$7:$AQ$94,40,0)</f>
        <v>0</v>
      </c>
      <c r="ER112" s="99">
        <f t="shared" si="3111"/>
        <v>0</v>
      </c>
      <c r="ES112" s="99">
        <f t="shared" si="3112"/>
        <v>0</v>
      </c>
      <c r="ET112" s="100">
        <f t="shared" si="3113"/>
        <v>0</v>
      </c>
      <c r="EU112" s="100">
        <f t="shared" si="3114"/>
        <v>0</v>
      </c>
      <c r="EV112" s="99"/>
      <c r="EW112" s="99"/>
      <c r="EX112" s="99"/>
      <c r="EY112" s="99"/>
      <c r="EZ112" s="99"/>
      <c r="FA112" s="99"/>
      <c r="FB112" s="99"/>
      <c r="FC112" s="99"/>
      <c r="FD112" s="99"/>
      <c r="FE112" s="99"/>
      <c r="FF112" s="100"/>
      <c r="FG112" s="100"/>
      <c r="FH112" s="99"/>
      <c r="FI112" s="99"/>
      <c r="FJ112" s="99"/>
      <c r="FK112" s="99"/>
      <c r="FL112" s="99"/>
      <c r="FM112" s="99"/>
      <c r="FN112" s="99"/>
      <c r="FO112" s="99"/>
      <c r="FP112" s="99"/>
      <c r="FQ112" s="99"/>
      <c r="FR112" s="100"/>
      <c r="FS112" s="100"/>
      <c r="FT112" s="99"/>
      <c r="FU112" s="99"/>
      <c r="FV112" s="99"/>
      <c r="FW112" s="99"/>
      <c r="FX112" s="99"/>
      <c r="FY112" s="99"/>
      <c r="FZ112" s="99"/>
      <c r="GA112" s="99"/>
      <c r="GB112" s="99"/>
      <c r="GC112" s="99"/>
      <c r="GD112" s="100"/>
      <c r="GE112" s="100"/>
      <c r="GF112" s="99"/>
      <c r="GG112" s="99"/>
      <c r="GH112" s="99"/>
      <c r="GI112" s="99"/>
      <c r="GJ112" s="99">
        <f t="shared" si="3125"/>
        <v>11</v>
      </c>
      <c r="GK112" s="99">
        <f t="shared" si="3126"/>
        <v>814320.43</v>
      </c>
      <c r="GL112" s="99">
        <f t="shared" si="3127"/>
        <v>7</v>
      </c>
      <c r="GM112" s="99">
        <f t="shared" si="3128"/>
        <v>518203.91000000003</v>
      </c>
      <c r="GN112" s="99">
        <f t="shared" si="3129"/>
        <v>18</v>
      </c>
      <c r="GO112" s="99">
        <f t="shared" si="3130"/>
        <v>1332524.3400000001</v>
      </c>
      <c r="GP112" s="99"/>
      <c r="GQ112" s="99"/>
      <c r="GR112" s="143"/>
      <c r="GS112" s="78"/>
      <c r="GT112" s="166"/>
      <c r="GU112" s="166"/>
      <c r="GV112" s="90">
        <f t="shared" si="3066"/>
        <v>0</v>
      </c>
    </row>
    <row r="113" spans="1:204" ht="12.75" customHeight="1" x14ac:dyDescent="0.2">
      <c r="A113" s="23">
        <v>1</v>
      </c>
      <c r="B113" s="78"/>
      <c r="C113" s="79"/>
      <c r="D113" s="86"/>
      <c r="E113" s="83"/>
      <c r="F113" s="86"/>
      <c r="G113" s="98"/>
      <c r="H113" s="99"/>
      <c r="I113" s="99"/>
      <c r="J113" s="99"/>
      <c r="K113" s="99"/>
      <c r="L113" s="99"/>
      <c r="M113" s="99"/>
      <c r="N113" s="99"/>
      <c r="O113" s="99"/>
      <c r="P113" s="99">
        <f t="shared" ref="P113" si="3131">SUM(L113+N113)</f>
        <v>0</v>
      </c>
      <c r="Q113" s="99">
        <f t="shared" ref="Q113" si="3132">SUM(M113+O113)</f>
        <v>0</v>
      </c>
      <c r="R113" s="100">
        <f t="shared" si="2547"/>
        <v>0</v>
      </c>
      <c r="S113" s="100">
        <f t="shared" si="2548"/>
        <v>0</v>
      </c>
      <c r="T113" s="99"/>
      <c r="U113" s="99"/>
      <c r="V113" s="99"/>
      <c r="W113" s="99"/>
      <c r="X113" s="99"/>
      <c r="Y113" s="99"/>
      <c r="Z113" s="99"/>
      <c r="AA113" s="99"/>
      <c r="AB113" s="99">
        <f t="shared" ref="AB113" si="3133">SUM(X113+Z113)</f>
        <v>0</v>
      </c>
      <c r="AC113" s="99">
        <f t="shared" ref="AC113" si="3134">SUM(Y113+AA113)</f>
        <v>0</v>
      </c>
      <c r="AD113" s="100">
        <f t="shared" si="2271"/>
        <v>0</v>
      </c>
      <c r="AE113" s="100">
        <f t="shared" si="2272"/>
        <v>0</v>
      </c>
      <c r="AF113" s="99"/>
      <c r="AG113" s="99"/>
      <c r="AH113" s="99"/>
      <c r="AI113" s="99"/>
      <c r="AJ113" s="99"/>
      <c r="AK113" s="99"/>
      <c r="AL113" s="99"/>
      <c r="AM113" s="99"/>
      <c r="AN113" s="99">
        <f t="shared" ref="AN113" si="3135">SUM(AJ113+AL113)</f>
        <v>0</v>
      </c>
      <c r="AO113" s="99">
        <f t="shared" ref="AO113" si="3136">SUM(AK113+AM113)</f>
        <v>0</v>
      </c>
      <c r="AP113" s="100">
        <f t="shared" si="2273"/>
        <v>0</v>
      </c>
      <c r="AQ113" s="100">
        <f t="shared" si="2274"/>
        <v>0</v>
      </c>
      <c r="AR113" s="99"/>
      <c r="AS113" s="99"/>
      <c r="AT113" s="99"/>
      <c r="AU113" s="99"/>
      <c r="AV113" s="99"/>
      <c r="AW113" s="99"/>
      <c r="AX113" s="99"/>
      <c r="AY113" s="99"/>
      <c r="AZ113" s="99">
        <f t="shared" ref="AZ113" si="3137">SUM(AV113+AX113)</f>
        <v>0</v>
      </c>
      <c r="BA113" s="99">
        <f t="shared" ref="BA113" si="3138">SUM(AW113+AY113)</f>
        <v>0</v>
      </c>
      <c r="BB113" s="100">
        <f t="shared" si="2276"/>
        <v>0</v>
      </c>
      <c r="BC113" s="100">
        <f t="shared" si="2277"/>
        <v>0</v>
      </c>
      <c r="BD113" s="99"/>
      <c r="BE113" s="99"/>
      <c r="BF113" s="99"/>
      <c r="BG113" s="99"/>
      <c r="BH113" s="99"/>
      <c r="BI113" s="99"/>
      <c r="BJ113" s="99"/>
      <c r="BK113" s="99"/>
      <c r="BL113" s="99">
        <f t="shared" ref="BL113" si="3139">SUM(BH113+BJ113)</f>
        <v>0</v>
      </c>
      <c r="BM113" s="99">
        <f t="shared" ref="BM113" si="3140">SUM(BI113+BK113)</f>
        <v>0</v>
      </c>
      <c r="BN113" s="100">
        <f t="shared" si="2279"/>
        <v>0</v>
      </c>
      <c r="BO113" s="100">
        <f t="shared" si="2280"/>
        <v>0</v>
      </c>
      <c r="BP113" s="99"/>
      <c r="BQ113" s="99"/>
      <c r="BR113" s="99"/>
      <c r="BS113" s="99"/>
      <c r="BT113" s="99"/>
      <c r="BU113" s="99"/>
      <c r="BV113" s="99"/>
      <c r="BW113" s="99"/>
      <c r="BX113" s="99">
        <f t="shared" ref="BX113" si="3141">SUM(BT113+BV113)</f>
        <v>0</v>
      </c>
      <c r="BY113" s="99">
        <f t="shared" ref="BY113" si="3142">SUM(BU113+BW113)</f>
        <v>0</v>
      </c>
      <c r="BZ113" s="100">
        <f t="shared" si="2282"/>
        <v>0</v>
      </c>
      <c r="CA113" s="100">
        <f t="shared" si="2283"/>
        <v>0</v>
      </c>
      <c r="CB113" s="99"/>
      <c r="CC113" s="99"/>
      <c r="CD113" s="99"/>
      <c r="CE113" s="99"/>
      <c r="CF113" s="99"/>
      <c r="CG113" s="99"/>
      <c r="CH113" s="99"/>
      <c r="CI113" s="99"/>
      <c r="CJ113" s="99">
        <f t="shared" ref="CJ113" si="3143">SUM(CF113+CH113)</f>
        <v>0</v>
      </c>
      <c r="CK113" s="99">
        <f t="shared" ref="CK113" si="3144">SUM(CG113+CI113)</f>
        <v>0</v>
      </c>
      <c r="CL113" s="100">
        <f t="shared" si="2285"/>
        <v>0</v>
      </c>
      <c r="CM113" s="100">
        <f t="shared" si="2286"/>
        <v>0</v>
      </c>
      <c r="CN113" s="99"/>
      <c r="CO113" s="99"/>
      <c r="CP113" s="99"/>
      <c r="CQ113" s="99"/>
      <c r="CR113" s="99"/>
      <c r="CS113" s="99"/>
      <c r="CT113" s="99"/>
      <c r="CU113" s="99"/>
      <c r="CV113" s="99">
        <f t="shared" ref="CV113" si="3145">SUM(CR113+CT113)</f>
        <v>0</v>
      </c>
      <c r="CW113" s="99">
        <f t="shared" ref="CW113" si="3146">SUM(CS113+CU113)</f>
        <v>0</v>
      </c>
      <c r="CX113" s="100">
        <f t="shared" si="2288"/>
        <v>0</v>
      </c>
      <c r="CY113" s="100">
        <f t="shared" si="2289"/>
        <v>0</v>
      </c>
      <c r="CZ113" s="99"/>
      <c r="DA113" s="99"/>
      <c r="DB113" s="99"/>
      <c r="DC113" s="99"/>
      <c r="DD113" s="99"/>
      <c r="DE113" s="99"/>
      <c r="DF113" s="99"/>
      <c r="DG113" s="99"/>
      <c r="DH113" s="99">
        <f t="shared" ref="DH113" si="3147">SUM(DD113+DF113)</f>
        <v>0</v>
      </c>
      <c r="DI113" s="99">
        <f t="shared" ref="DI113" si="3148">SUM(DE113+DG113)</f>
        <v>0</v>
      </c>
      <c r="DJ113" s="100">
        <f t="shared" si="2291"/>
        <v>0</v>
      </c>
      <c r="DK113" s="100">
        <f t="shared" si="2292"/>
        <v>0</v>
      </c>
      <c r="DL113" s="99"/>
      <c r="DM113" s="99"/>
      <c r="DN113" s="99"/>
      <c r="DO113" s="99"/>
      <c r="DP113" s="99"/>
      <c r="DQ113" s="99"/>
      <c r="DR113" s="99"/>
      <c r="DS113" s="99"/>
      <c r="DT113" s="99">
        <f t="shared" ref="DT113" si="3149">SUM(DP113+DR113)</f>
        <v>0</v>
      </c>
      <c r="DU113" s="99">
        <f t="shared" ref="DU113" si="3150">SUM(DQ113+DS113)</f>
        <v>0</v>
      </c>
      <c r="DV113" s="100">
        <f t="shared" si="2294"/>
        <v>0</v>
      </c>
      <c r="DW113" s="100">
        <f t="shared" si="2295"/>
        <v>0</v>
      </c>
      <c r="DX113" s="99"/>
      <c r="DY113" s="99"/>
      <c r="DZ113" s="99"/>
      <c r="EA113" s="99"/>
      <c r="EB113" s="99"/>
      <c r="EC113" s="99"/>
      <c r="ED113" s="99"/>
      <c r="EE113" s="99"/>
      <c r="EF113" s="99">
        <f t="shared" ref="EF113" si="3151">SUM(EB113+ED113)</f>
        <v>0</v>
      </c>
      <c r="EG113" s="99">
        <f t="shared" ref="EG113" si="3152">SUM(EC113+EE113)</f>
        <v>0</v>
      </c>
      <c r="EH113" s="100">
        <f t="shared" si="2297"/>
        <v>0</v>
      </c>
      <c r="EI113" s="100">
        <f t="shared" si="2298"/>
        <v>0</v>
      </c>
      <c r="EJ113" s="99"/>
      <c r="EK113" s="99"/>
      <c r="EL113" s="99"/>
      <c r="EM113" s="99"/>
      <c r="EN113" s="99"/>
      <c r="EO113" s="99"/>
      <c r="EP113" s="99"/>
      <c r="EQ113" s="99"/>
      <c r="ER113" s="99">
        <f t="shared" ref="ER113" si="3153">SUM(EN113+EP113)</f>
        <v>0</v>
      </c>
      <c r="ES113" s="99">
        <f t="shared" ref="ES113" si="3154">SUM(EO113+EQ113)</f>
        <v>0</v>
      </c>
      <c r="ET113" s="100">
        <f t="shared" si="2300"/>
        <v>0</v>
      </c>
      <c r="EU113" s="100">
        <f t="shared" si="2301"/>
        <v>0</v>
      </c>
      <c r="EV113" s="99"/>
      <c r="EW113" s="99"/>
      <c r="EX113" s="99"/>
      <c r="EY113" s="99"/>
      <c r="EZ113" s="99"/>
      <c r="FA113" s="99"/>
      <c r="FB113" s="99"/>
      <c r="FC113" s="99"/>
      <c r="FD113" s="99">
        <f t="shared" si="3115"/>
        <v>0</v>
      </c>
      <c r="FE113" s="99">
        <f t="shared" si="3116"/>
        <v>0</v>
      </c>
      <c r="FF113" s="100">
        <f t="shared" si="2303"/>
        <v>0</v>
      </c>
      <c r="FG113" s="100">
        <f t="shared" si="2304"/>
        <v>0</v>
      </c>
      <c r="FH113" s="99"/>
      <c r="FI113" s="99"/>
      <c r="FJ113" s="99"/>
      <c r="FK113" s="99"/>
      <c r="FL113" s="99"/>
      <c r="FM113" s="99"/>
      <c r="FN113" s="99"/>
      <c r="FO113" s="99"/>
      <c r="FP113" s="99">
        <f t="shared" si="3117"/>
        <v>0</v>
      </c>
      <c r="FQ113" s="99">
        <f t="shared" si="3118"/>
        <v>0</v>
      </c>
      <c r="FR113" s="100">
        <f t="shared" si="2306"/>
        <v>0</v>
      </c>
      <c r="FS113" s="100">
        <f t="shared" si="2307"/>
        <v>0</v>
      </c>
      <c r="FT113" s="99"/>
      <c r="FU113" s="99"/>
      <c r="FV113" s="99"/>
      <c r="FW113" s="99"/>
      <c r="FX113" s="99"/>
      <c r="FY113" s="99"/>
      <c r="FZ113" s="99"/>
      <c r="GA113" s="99"/>
      <c r="GB113" s="99">
        <f t="shared" si="3119"/>
        <v>0</v>
      </c>
      <c r="GC113" s="99">
        <f t="shared" si="3120"/>
        <v>0</v>
      </c>
      <c r="GD113" s="100">
        <f t="shared" si="2309"/>
        <v>0</v>
      </c>
      <c r="GE113" s="100">
        <f t="shared" si="2310"/>
        <v>0</v>
      </c>
      <c r="GF113" s="99">
        <f t="shared" si="3121"/>
        <v>0</v>
      </c>
      <c r="GG113" s="99">
        <f t="shared" si="3122"/>
        <v>0</v>
      </c>
      <c r="GH113" s="99">
        <f t="shared" si="3123"/>
        <v>0</v>
      </c>
      <c r="GI113" s="99">
        <f t="shared" si="3124"/>
        <v>0</v>
      </c>
      <c r="GJ113" s="99">
        <f t="shared" ref="GJ113" si="3155">SUM(L113,X113,AJ113,AV113,BH113,BT113,CF113,CR113,DD113,DP113,EB113,EN113,EZ113)</f>
        <v>0</v>
      </c>
      <c r="GK113" s="99">
        <f t="shared" ref="GK113" si="3156">SUM(M113,Y113,AK113,AW113,BI113,BU113,CG113,CS113,DE113,DQ113,EC113,EO113,FA113)</f>
        <v>0</v>
      </c>
      <c r="GL113" s="99">
        <f t="shared" ref="GL113" si="3157">SUM(N113,Z113,AL113,AX113,BJ113,BV113,CH113,CT113,DF113,DR113,ED113,EP113,FB113)</f>
        <v>0</v>
      </c>
      <c r="GM113" s="99">
        <f t="shared" ref="GM113" si="3158">SUM(O113,AA113,AM113,AY113,BK113,BW113,CI113,CU113,DG113,DS113,EE113,EQ113,FC113)</f>
        <v>0</v>
      </c>
      <c r="GN113" s="99">
        <f t="shared" ref="GN113" si="3159">SUM(P113,AB113,AN113,AZ113,BL113,BX113,CJ113,CV113,DH113,DT113,EF113,ER113,FD113)</f>
        <v>0</v>
      </c>
      <c r="GO113" s="99">
        <f t="shared" ref="GO113" si="3160">SUM(Q113,AC113,AO113,BA113,BM113,BY113,CK113,CW113,DI113,DU113,EG113,ES113,FE113)</f>
        <v>0</v>
      </c>
      <c r="GP113" s="99"/>
      <c r="GQ113" s="99"/>
      <c r="GR113" s="143"/>
      <c r="GS113" s="78"/>
      <c r="GT113" s="166"/>
      <c r="GU113" s="166"/>
    </row>
    <row r="114" spans="1:204" x14ac:dyDescent="0.2">
      <c r="A114" s="23">
        <v>1</v>
      </c>
      <c r="B114" s="102"/>
      <c r="C114" s="108"/>
      <c r="D114" s="109"/>
      <c r="E114" s="105" t="s">
        <v>49</v>
      </c>
      <c r="F114" s="109"/>
      <c r="G114" s="106"/>
      <c r="H114" s="107">
        <f>SUM(H115:H122)</f>
        <v>12</v>
      </c>
      <c r="I114" s="107">
        <f>SUM(I115:I122)</f>
        <v>1920983.8448999999</v>
      </c>
      <c r="J114" s="107">
        <f>SUM(J115:J122)</f>
        <v>4</v>
      </c>
      <c r="K114" s="107">
        <f>SUM(K115:K122)</f>
        <v>640327.94829999993</v>
      </c>
      <c r="L114" s="107">
        <f>SUM(L122,L118,L115)</f>
        <v>2</v>
      </c>
      <c r="M114" s="107">
        <f t="shared" ref="M114:Q114" si="3161">SUM(M122,M118,M115)</f>
        <v>252157.75</v>
      </c>
      <c r="N114" s="107">
        <f t="shared" si="3161"/>
        <v>0</v>
      </c>
      <c r="O114" s="107">
        <f t="shared" si="3161"/>
        <v>0</v>
      </c>
      <c r="P114" s="107">
        <f t="shared" si="3161"/>
        <v>2</v>
      </c>
      <c r="Q114" s="107">
        <f t="shared" si="3161"/>
        <v>252157.75</v>
      </c>
      <c r="R114" s="100">
        <f t="shared" si="2547"/>
        <v>-2</v>
      </c>
      <c r="S114" s="100">
        <f t="shared" si="2548"/>
        <v>-388170.19829999993</v>
      </c>
      <c r="T114" s="107">
        <f>SUM(T115:T122)</f>
        <v>0</v>
      </c>
      <c r="U114" s="107">
        <f>SUM(U115:U122)</f>
        <v>0</v>
      </c>
      <c r="V114" s="107">
        <f>SUM(V115:V122)</f>
        <v>0</v>
      </c>
      <c r="W114" s="107">
        <f>SUM(W115:W122)</f>
        <v>0</v>
      </c>
      <c r="X114" s="107">
        <f>SUM(X122,X118,X115)</f>
        <v>0</v>
      </c>
      <c r="Y114" s="107">
        <f t="shared" ref="Y114" si="3162">SUM(Y122,Y118,Y115)</f>
        <v>0</v>
      </c>
      <c r="Z114" s="107">
        <f t="shared" ref="Z114" si="3163">SUM(Z122,Z118,Z115)</f>
        <v>0</v>
      </c>
      <c r="AA114" s="107">
        <f t="shared" ref="AA114" si="3164">SUM(AA122,AA118,AA115)</f>
        <v>0</v>
      </c>
      <c r="AB114" s="107">
        <f t="shared" ref="AB114" si="3165">SUM(AB122,AB118,AB115)</f>
        <v>0</v>
      </c>
      <c r="AC114" s="107">
        <f t="shared" ref="AC114" si="3166">SUM(AC122,AC118,AC115)</f>
        <v>0</v>
      </c>
      <c r="AD114" s="100">
        <f t="shared" si="2271"/>
        <v>0</v>
      </c>
      <c r="AE114" s="100">
        <f t="shared" si="2272"/>
        <v>0</v>
      </c>
      <c r="AF114" s="107">
        <f>SUM(AF115:AF122)</f>
        <v>0</v>
      </c>
      <c r="AG114" s="107">
        <f>SUM(AG115:AG122)</f>
        <v>0</v>
      </c>
      <c r="AH114" s="107">
        <f>SUM(AH115:AH122)</f>
        <v>0</v>
      </c>
      <c r="AI114" s="107">
        <f>SUM(AI115:AI122)</f>
        <v>0</v>
      </c>
      <c r="AJ114" s="107">
        <f>SUM(AJ122,AJ118,AJ115)</f>
        <v>0</v>
      </c>
      <c r="AK114" s="107">
        <f t="shared" ref="AK114" si="3167">SUM(AK122,AK118,AK115)</f>
        <v>0</v>
      </c>
      <c r="AL114" s="107">
        <f t="shared" ref="AL114" si="3168">SUM(AL122,AL118,AL115)</f>
        <v>0</v>
      </c>
      <c r="AM114" s="107">
        <f t="shared" ref="AM114" si="3169">SUM(AM122,AM118,AM115)</f>
        <v>0</v>
      </c>
      <c r="AN114" s="107">
        <f t="shared" ref="AN114" si="3170">SUM(AN122,AN118,AN115)</f>
        <v>0</v>
      </c>
      <c r="AO114" s="107">
        <f t="shared" ref="AO114" si="3171">SUM(AO122,AO118,AO115)</f>
        <v>0</v>
      </c>
      <c r="AP114" s="100">
        <f t="shared" si="2273"/>
        <v>0</v>
      </c>
      <c r="AQ114" s="100">
        <f t="shared" si="2274"/>
        <v>0</v>
      </c>
      <c r="AR114" s="107">
        <f>SUM(AR115:AR122)</f>
        <v>0</v>
      </c>
      <c r="AS114" s="107">
        <f>SUM(AS115:AS122)</f>
        <v>0</v>
      </c>
      <c r="AT114" s="107">
        <f>SUM(AT115:AT122)</f>
        <v>0</v>
      </c>
      <c r="AU114" s="107">
        <f>SUM(AU115:AU122)</f>
        <v>0</v>
      </c>
      <c r="AV114" s="107">
        <f>SUM(AV122,AV118,AV115)</f>
        <v>0</v>
      </c>
      <c r="AW114" s="107">
        <f t="shared" ref="AW114" si="3172">SUM(AW122,AW118,AW115)</f>
        <v>0</v>
      </c>
      <c r="AX114" s="107">
        <f t="shared" ref="AX114" si="3173">SUM(AX122,AX118,AX115)</f>
        <v>0</v>
      </c>
      <c r="AY114" s="107">
        <f t="shared" ref="AY114" si="3174">SUM(AY122,AY118,AY115)</f>
        <v>0</v>
      </c>
      <c r="AZ114" s="107">
        <f t="shared" ref="AZ114" si="3175">SUM(AZ122,AZ118,AZ115)</f>
        <v>0</v>
      </c>
      <c r="BA114" s="107">
        <f t="shared" ref="BA114" si="3176">SUM(BA122,BA118,BA115)</f>
        <v>0</v>
      </c>
      <c r="BB114" s="100">
        <f t="shared" si="2276"/>
        <v>0</v>
      </c>
      <c r="BC114" s="100">
        <f t="shared" si="2277"/>
        <v>0</v>
      </c>
      <c r="BD114" s="107">
        <f>SUM(BD115:BD122)</f>
        <v>150</v>
      </c>
      <c r="BE114" s="107">
        <f>SUM(BE115:BE122)</f>
        <v>20445080.91</v>
      </c>
      <c r="BF114" s="107">
        <f>SUM(BF115:BF122)</f>
        <v>50</v>
      </c>
      <c r="BG114" s="107">
        <f>SUM(BG115:BG122)</f>
        <v>6815026.9699999997</v>
      </c>
      <c r="BH114" s="107">
        <f>SUM(BH122,BH118,BH115)</f>
        <v>25</v>
      </c>
      <c r="BI114" s="107">
        <f t="shared" ref="BI114" si="3177">SUM(BI122,BI118,BI115)</f>
        <v>3407513.5000000005</v>
      </c>
      <c r="BJ114" s="107">
        <f t="shared" ref="BJ114" si="3178">SUM(BJ122,BJ118,BJ115)</f>
        <v>0</v>
      </c>
      <c r="BK114" s="107">
        <f t="shared" ref="BK114" si="3179">SUM(BK122,BK118,BK115)</f>
        <v>0</v>
      </c>
      <c r="BL114" s="107">
        <f t="shared" ref="BL114" si="3180">SUM(BL122,BL118,BL115)</f>
        <v>25</v>
      </c>
      <c r="BM114" s="107">
        <f t="shared" ref="BM114" si="3181">SUM(BM122,BM118,BM115)</f>
        <v>3407513.5000000005</v>
      </c>
      <c r="BN114" s="100">
        <f t="shared" si="2279"/>
        <v>-25</v>
      </c>
      <c r="BO114" s="100">
        <f t="shared" si="2280"/>
        <v>-3407513.4699999993</v>
      </c>
      <c r="BP114" s="107">
        <f>SUM(BP115:BP122)</f>
        <v>0</v>
      </c>
      <c r="BQ114" s="107">
        <f>SUM(BQ115:BQ122)</f>
        <v>0</v>
      </c>
      <c r="BR114" s="107">
        <f>SUM(BR115:BR122)</f>
        <v>0</v>
      </c>
      <c r="BS114" s="107">
        <f>SUM(BS115:BS122)</f>
        <v>0</v>
      </c>
      <c r="BT114" s="107">
        <f>SUM(BT122,BT118,BT115)</f>
        <v>0</v>
      </c>
      <c r="BU114" s="107">
        <f t="shared" ref="BU114" si="3182">SUM(BU122,BU118,BU115)</f>
        <v>0</v>
      </c>
      <c r="BV114" s="107">
        <f t="shared" ref="BV114" si="3183">SUM(BV122,BV118,BV115)</f>
        <v>0</v>
      </c>
      <c r="BW114" s="107">
        <f t="shared" ref="BW114" si="3184">SUM(BW122,BW118,BW115)</f>
        <v>0</v>
      </c>
      <c r="BX114" s="107">
        <f t="shared" ref="BX114" si="3185">SUM(BX122,BX118,BX115)</f>
        <v>0</v>
      </c>
      <c r="BY114" s="107">
        <f t="shared" ref="BY114" si="3186">SUM(BY122,BY118,BY115)</f>
        <v>0</v>
      </c>
      <c r="BZ114" s="100">
        <f t="shared" si="2282"/>
        <v>0</v>
      </c>
      <c r="CA114" s="100">
        <f t="shared" si="2283"/>
        <v>0</v>
      </c>
      <c r="CB114" s="107">
        <f t="shared" ref="CB114:EA114" si="3187">SUM(CB115:CB122)</f>
        <v>0</v>
      </c>
      <c r="CC114" s="107">
        <f t="shared" si="3187"/>
        <v>0</v>
      </c>
      <c r="CD114" s="107">
        <f t="shared" si="3187"/>
        <v>0</v>
      </c>
      <c r="CE114" s="107">
        <f t="shared" si="3187"/>
        <v>0</v>
      </c>
      <c r="CF114" s="107">
        <f>SUM(CF122,CF118,CF115)</f>
        <v>0</v>
      </c>
      <c r="CG114" s="107">
        <f t="shared" ref="CG114" si="3188">SUM(CG122,CG118,CG115)</f>
        <v>0</v>
      </c>
      <c r="CH114" s="107">
        <f t="shared" ref="CH114" si="3189">SUM(CH122,CH118,CH115)</f>
        <v>0</v>
      </c>
      <c r="CI114" s="107">
        <f t="shared" ref="CI114" si="3190">SUM(CI122,CI118,CI115)</f>
        <v>0</v>
      </c>
      <c r="CJ114" s="107">
        <f t="shared" ref="CJ114" si="3191">SUM(CJ122,CJ118,CJ115)</f>
        <v>0</v>
      </c>
      <c r="CK114" s="107">
        <f t="shared" ref="CK114" si="3192">SUM(CK122,CK118,CK115)</f>
        <v>0</v>
      </c>
      <c r="CL114" s="100">
        <f t="shared" si="2285"/>
        <v>0</v>
      </c>
      <c r="CM114" s="100">
        <f t="shared" si="2286"/>
        <v>0</v>
      </c>
      <c r="CN114" s="107">
        <f t="shared" si="3187"/>
        <v>0</v>
      </c>
      <c r="CO114" s="107">
        <f t="shared" si="3187"/>
        <v>0</v>
      </c>
      <c r="CP114" s="107">
        <f t="shared" si="3187"/>
        <v>0</v>
      </c>
      <c r="CQ114" s="107">
        <f t="shared" si="3187"/>
        <v>0</v>
      </c>
      <c r="CR114" s="107">
        <f>SUM(CR122,CR118,CR115)</f>
        <v>0</v>
      </c>
      <c r="CS114" s="107">
        <f t="shared" ref="CS114" si="3193">SUM(CS122,CS118,CS115)</f>
        <v>0</v>
      </c>
      <c r="CT114" s="107">
        <f t="shared" ref="CT114" si="3194">SUM(CT122,CT118,CT115)</f>
        <v>0</v>
      </c>
      <c r="CU114" s="107">
        <f t="shared" ref="CU114" si="3195">SUM(CU122,CU118,CU115)</f>
        <v>0</v>
      </c>
      <c r="CV114" s="107">
        <f t="shared" ref="CV114" si="3196">SUM(CV122,CV118,CV115)</f>
        <v>0</v>
      </c>
      <c r="CW114" s="107">
        <f t="shared" ref="CW114" si="3197">SUM(CW122,CW118,CW115)</f>
        <v>0</v>
      </c>
      <c r="CX114" s="100">
        <f t="shared" si="2288"/>
        <v>0</v>
      </c>
      <c r="CY114" s="100">
        <f t="shared" si="2289"/>
        <v>0</v>
      </c>
      <c r="CZ114" s="107">
        <f t="shared" si="3187"/>
        <v>0</v>
      </c>
      <c r="DA114" s="107">
        <f t="shared" si="3187"/>
        <v>0</v>
      </c>
      <c r="DB114" s="107">
        <f t="shared" si="3187"/>
        <v>0</v>
      </c>
      <c r="DC114" s="107">
        <f t="shared" si="3187"/>
        <v>0</v>
      </c>
      <c r="DD114" s="107">
        <f>SUM(DD122,DD118,DD115)</f>
        <v>0</v>
      </c>
      <c r="DE114" s="107">
        <f t="shared" ref="DE114" si="3198">SUM(DE122,DE118,DE115)</f>
        <v>0</v>
      </c>
      <c r="DF114" s="107">
        <f t="shared" ref="DF114" si="3199">SUM(DF122,DF118,DF115)</f>
        <v>0</v>
      </c>
      <c r="DG114" s="107">
        <f t="shared" ref="DG114" si="3200">SUM(DG122,DG118,DG115)</f>
        <v>0</v>
      </c>
      <c r="DH114" s="107">
        <f t="shared" ref="DH114" si="3201">SUM(DH122,DH118,DH115)</f>
        <v>0</v>
      </c>
      <c r="DI114" s="107">
        <f t="shared" ref="DI114" si="3202">SUM(DI122,DI118,DI115)</f>
        <v>0</v>
      </c>
      <c r="DJ114" s="100">
        <f t="shared" si="2291"/>
        <v>0</v>
      </c>
      <c r="DK114" s="100">
        <f t="shared" si="2292"/>
        <v>0</v>
      </c>
      <c r="DL114" s="107">
        <f t="shared" si="3187"/>
        <v>0</v>
      </c>
      <c r="DM114" s="107">
        <f t="shared" si="3187"/>
        <v>0</v>
      </c>
      <c r="DN114" s="107">
        <f t="shared" si="3187"/>
        <v>0</v>
      </c>
      <c r="DO114" s="107">
        <f t="shared" si="3187"/>
        <v>0</v>
      </c>
      <c r="DP114" s="107">
        <f>SUM(DP122,DP118,DP115)</f>
        <v>0</v>
      </c>
      <c r="DQ114" s="107">
        <f t="shared" ref="DQ114" si="3203">SUM(DQ122,DQ118,DQ115)</f>
        <v>0</v>
      </c>
      <c r="DR114" s="107">
        <f t="shared" ref="DR114" si="3204">SUM(DR122,DR118,DR115)</f>
        <v>0</v>
      </c>
      <c r="DS114" s="107">
        <f t="shared" ref="DS114" si="3205">SUM(DS122,DS118,DS115)</f>
        <v>0</v>
      </c>
      <c r="DT114" s="107">
        <f t="shared" ref="DT114" si="3206">SUM(DT122,DT118,DT115)</f>
        <v>0</v>
      </c>
      <c r="DU114" s="107">
        <f t="shared" ref="DU114" si="3207">SUM(DU122,DU118,DU115)</f>
        <v>0</v>
      </c>
      <c r="DV114" s="100">
        <f t="shared" si="2294"/>
        <v>0</v>
      </c>
      <c r="DW114" s="100">
        <f t="shared" si="2295"/>
        <v>0</v>
      </c>
      <c r="DX114" s="107">
        <f t="shared" si="3187"/>
        <v>0</v>
      </c>
      <c r="DY114" s="107">
        <f t="shared" si="3187"/>
        <v>0</v>
      </c>
      <c r="DZ114" s="107">
        <f t="shared" si="3187"/>
        <v>0</v>
      </c>
      <c r="EA114" s="107">
        <f t="shared" si="3187"/>
        <v>0</v>
      </c>
      <c r="EB114" s="107">
        <f>SUM(EB122,EB118,EB115)</f>
        <v>0</v>
      </c>
      <c r="EC114" s="107">
        <f t="shared" ref="EC114" si="3208">SUM(EC122,EC118,EC115)</f>
        <v>0</v>
      </c>
      <c r="ED114" s="107">
        <f t="shared" ref="ED114" si="3209">SUM(ED122,ED118,ED115)</f>
        <v>0</v>
      </c>
      <c r="EE114" s="107">
        <f t="shared" ref="EE114" si="3210">SUM(EE122,EE118,EE115)</f>
        <v>0</v>
      </c>
      <c r="EF114" s="107">
        <f t="shared" ref="EF114" si="3211">SUM(EF122,EF118,EF115)</f>
        <v>0</v>
      </c>
      <c r="EG114" s="107">
        <f t="shared" ref="EG114" si="3212">SUM(EG122,EG118,EG115)</f>
        <v>0</v>
      </c>
      <c r="EH114" s="100">
        <f t="shared" si="2297"/>
        <v>0</v>
      </c>
      <c r="EI114" s="100">
        <f t="shared" si="2298"/>
        <v>0</v>
      </c>
      <c r="EJ114" s="107">
        <f t="shared" ref="EJ114:GQ114" si="3213">SUM(EJ115:EJ122)</f>
        <v>0</v>
      </c>
      <c r="EK114" s="107">
        <f t="shared" si="3213"/>
        <v>0</v>
      </c>
      <c r="EL114" s="107">
        <f t="shared" si="3213"/>
        <v>0</v>
      </c>
      <c r="EM114" s="107">
        <f t="shared" si="3213"/>
        <v>0</v>
      </c>
      <c r="EN114" s="107">
        <f>SUM(EN122,EN118,EN115)</f>
        <v>0</v>
      </c>
      <c r="EO114" s="107">
        <f t="shared" ref="EO114" si="3214">SUM(EO122,EO118,EO115)</f>
        <v>0</v>
      </c>
      <c r="EP114" s="107">
        <f t="shared" ref="EP114" si="3215">SUM(EP122,EP118,EP115)</f>
        <v>0</v>
      </c>
      <c r="EQ114" s="107">
        <f t="shared" ref="EQ114" si="3216">SUM(EQ122,EQ118,EQ115)</f>
        <v>0</v>
      </c>
      <c r="ER114" s="107">
        <f t="shared" ref="ER114" si="3217">SUM(ER122,ER118,ER115)</f>
        <v>0</v>
      </c>
      <c r="ES114" s="107">
        <f t="shared" ref="ES114" si="3218">SUM(ES122,ES118,ES115)</f>
        <v>0</v>
      </c>
      <c r="ET114" s="100">
        <f t="shared" si="2300"/>
        <v>0</v>
      </c>
      <c r="EU114" s="100">
        <f t="shared" si="2301"/>
        <v>0</v>
      </c>
      <c r="EV114" s="107">
        <f t="shared" si="3213"/>
        <v>0</v>
      </c>
      <c r="EW114" s="107">
        <f t="shared" si="3213"/>
        <v>0</v>
      </c>
      <c r="EX114" s="107">
        <f t="shared" si="3213"/>
        <v>0</v>
      </c>
      <c r="EY114" s="107">
        <f t="shared" si="3213"/>
        <v>0</v>
      </c>
      <c r="EZ114" s="107">
        <f>SUM(EZ122,EZ118,EZ115)</f>
        <v>0</v>
      </c>
      <c r="FA114" s="107">
        <f t="shared" ref="FA114" si="3219">SUM(FA122,FA118,FA115)</f>
        <v>0</v>
      </c>
      <c r="FB114" s="107">
        <f t="shared" ref="FB114" si="3220">SUM(FB122,FB118,FB115)</f>
        <v>0</v>
      </c>
      <c r="FC114" s="107">
        <f t="shared" ref="FC114" si="3221">SUM(FC122,FC118,FC115)</f>
        <v>0</v>
      </c>
      <c r="FD114" s="107">
        <f t="shared" ref="FD114" si="3222">SUM(FD122,FD118,FD115)</f>
        <v>0</v>
      </c>
      <c r="FE114" s="107">
        <f t="shared" ref="FE114" si="3223">SUM(FE122,FE118,FE115)</f>
        <v>0</v>
      </c>
      <c r="FF114" s="100">
        <f t="shared" si="2303"/>
        <v>0</v>
      </c>
      <c r="FG114" s="100">
        <f t="shared" si="2304"/>
        <v>0</v>
      </c>
      <c r="FH114" s="107">
        <f t="shared" si="3213"/>
        <v>0</v>
      </c>
      <c r="FI114" s="107">
        <f t="shared" si="3213"/>
        <v>0</v>
      </c>
      <c r="FJ114" s="107">
        <f t="shared" si="3213"/>
        <v>0</v>
      </c>
      <c r="FK114" s="107">
        <f t="shared" si="3213"/>
        <v>0</v>
      </c>
      <c r="FL114" s="107">
        <f>SUM(FL122,FL118,FL115)</f>
        <v>0</v>
      </c>
      <c r="FM114" s="107">
        <f t="shared" ref="FM114" si="3224">SUM(FM122,FM118,FM115)</f>
        <v>0</v>
      </c>
      <c r="FN114" s="107">
        <f t="shared" ref="FN114" si="3225">SUM(FN122,FN118,FN115)</f>
        <v>0</v>
      </c>
      <c r="FO114" s="107">
        <f t="shared" ref="FO114" si="3226">SUM(FO122,FO118,FO115)</f>
        <v>0</v>
      </c>
      <c r="FP114" s="107">
        <f t="shared" ref="FP114" si="3227">SUM(FP122,FP118,FP115)</f>
        <v>0</v>
      </c>
      <c r="FQ114" s="107">
        <f t="shared" ref="FQ114" si="3228">SUM(FQ122,FQ118,FQ115)</f>
        <v>0</v>
      </c>
      <c r="FR114" s="100">
        <f t="shared" si="2306"/>
        <v>0</v>
      </c>
      <c r="FS114" s="100">
        <f t="shared" si="2307"/>
        <v>0</v>
      </c>
      <c r="FT114" s="107">
        <f t="shared" si="3213"/>
        <v>0</v>
      </c>
      <c r="FU114" s="107">
        <f t="shared" si="3213"/>
        <v>0</v>
      </c>
      <c r="FV114" s="107">
        <f t="shared" si="3213"/>
        <v>0</v>
      </c>
      <c r="FW114" s="107">
        <f t="shared" si="3213"/>
        <v>0</v>
      </c>
      <c r="FX114" s="107">
        <f>SUM(FX122,FX118,FX115)</f>
        <v>0</v>
      </c>
      <c r="FY114" s="107">
        <f t="shared" ref="FY114" si="3229">SUM(FY122,FY118,FY115)</f>
        <v>0</v>
      </c>
      <c r="FZ114" s="107">
        <f t="shared" ref="FZ114" si="3230">SUM(FZ122,FZ118,FZ115)</f>
        <v>0</v>
      </c>
      <c r="GA114" s="107">
        <f t="shared" ref="GA114" si="3231">SUM(GA122,GA118,GA115)</f>
        <v>0</v>
      </c>
      <c r="GB114" s="107">
        <f t="shared" ref="GB114" si="3232">SUM(GB122,GB118,GB115)</f>
        <v>0</v>
      </c>
      <c r="GC114" s="107">
        <f t="shared" ref="GC114" si="3233">SUM(GC122,GC118,GC115)</f>
        <v>0</v>
      </c>
      <c r="GD114" s="100">
        <f t="shared" si="2309"/>
        <v>0</v>
      </c>
      <c r="GE114" s="100">
        <f t="shared" si="2310"/>
        <v>0</v>
      </c>
      <c r="GF114" s="107">
        <f>SUM(GF115,GF118,GF122)</f>
        <v>162</v>
      </c>
      <c r="GG114" s="107">
        <f t="shared" ref="GG114:GO114" si="3234">SUM(GG115,GG118,GG122)</f>
        <v>22366064.754900001</v>
      </c>
      <c r="GH114" s="130">
        <f t="shared" ref="GH114:GH115" si="3235">SUM(GF114/12*$A$2)</f>
        <v>54</v>
      </c>
      <c r="GI114" s="180">
        <f t="shared" ref="GI114:GI115" si="3236">SUM(GG114/12*$A$2)</f>
        <v>7455354.9183</v>
      </c>
      <c r="GJ114" s="107">
        <f t="shared" si="3234"/>
        <v>27</v>
      </c>
      <c r="GK114" s="107">
        <f t="shared" si="3234"/>
        <v>3659671.2500000005</v>
      </c>
      <c r="GL114" s="107">
        <f t="shared" si="3234"/>
        <v>0</v>
      </c>
      <c r="GM114" s="107">
        <f t="shared" si="3234"/>
        <v>0</v>
      </c>
      <c r="GN114" s="107">
        <f t="shared" si="3234"/>
        <v>27</v>
      </c>
      <c r="GO114" s="107">
        <f t="shared" si="3234"/>
        <v>3659671.2500000005</v>
      </c>
      <c r="GP114" s="107">
        <f t="shared" si="3213"/>
        <v>-27</v>
      </c>
      <c r="GQ114" s="107">
        <f t="shared" si="3213"/>
        <v>-3795683.6682999991</v>
      </c>
      <c r="GR114" s="143"/>
      <c r="GS114" s="78"/>
      <c r="GT114" s="166"/>
      <c r="GU114" s="166"/>
    </row>
    <row r="115" spans="1:204" x14ac:dyDescent="0.2">
      <c r="A115" s="23">
        <v>1</v>
      </c>
      <c r="B115" s="102"/>
      <c r="C115" s="108"/>
      <c r="D115" s="109"/>
      <c r="E115" s="124" t="s">
        <v>50</v>
      </c>
      <c r="F115" s="126">
        <v>23</v>
      </c>
      <c r="G115" s="127">
        <v>85275.142599999992</v>
      </c>
      <c r="H115" s="107">
        <f>VLOOKUP($E115,'ВМП план'!$B$8:$AN$43,8,0)</f>
        <v>1</v>
      </c>
      <c r="I115" s="107">
        <f>VLOOKUP($E115,'ВМП план'!$B$8:$AN$43,9,0)</f>
        <v>85275.142599999992</v>
      </c>
      <c r="J115" s="107">
        <f t="shared" si="279"/>
        <v>0.33333333333333331</v>
      </c>
      <c r="K115" s="107">
        <f t="shared" si="280"/>
        <v>28425.047533333331</v>
      </c>
      <c r="L115" s="107">
        <f>SUM(L116:L117)</f>
        <v>1</v>
      </c>
      <c r="M115" s="107">
        <f t="shared" ref="M115:Q115" si="3237">SUM(M116:M117)</f>
        <v>85275.14</v>
      </c>
      <c r="N115" s="107">
        <f t="shared" si="3237"/>
        <v>0</v>
      </c>
      <c r="O115" s="107">
        <f t="shared" si="3237"/>
        <v>0</v>
      </c>
      <c r="P115" s="107">
        <f t="shared" si="3237"/>
        <v>1</v>
      </c>
      <c r="Q115" s="107">
        <f t="shared" si="3237"/>
        <v>85275.14</v>
      </c>
      <c r="R115" s="123">
        <f t="shared" si="2547"/>
        <v>0.66666666666666674</v>
      </c>
      <c r="S115" s="123">
        <f t="shared" si="2548"/>
        <v>56850.092466666669</v>
      </c>
      <c r="T115" s="107">
        <f>VLOOKUP($E115,'ВМП план'!$B$8:$AN$43,10,0)</f>
        <v>0</v>
      </c>
      <c r="U115" s="107">
        <f>VLOOKUP($E115,'ВМП план'!$B$8:$AN$43,11,0)</f>
        <v>0</v>
      </c>
      <c r="V115" s="107">
        <f t="shared" si="282"/>
        <v>0</v>
      </c>
      <c r="W115" s="107">
        <f t="shared" si="283"/>
        <v>0</v>
      </c>
      <c r="X115" s="107">
        <f>SUM(X116:X117)</f>
        <v>0</v>
      </c>
      <c r="Y115" s="107">
        <f t="shared" ref="Y115" si="3238">SUM(Y116:Y117)</f>
        <v>0</v>
      </c>
      <c r="Z115" s="107">
        <f t="shared" ref="Z115" si="3239">SUM(Z116:Z117)</f>
        <v>0</v>
      </c>
      <c r="AA115" s="107">
        <f t="shared" ref="AA115" si="3240">SUM(AA116:AA117)</f>
        <v>0</v>
      </c>
      <c r="AB115" s="107">
        <f t="shared" ref="AB115" si="3241">SUM(AB116:AB117)</f>
        <v>0</v>
      </c>
      <c r="AC115" s="107">
        <f t="shared" ref="AC115" si="3242">SUM(AC116:AC117)</f>
        <v>0</v>
      </c>
      <c r="AD115" s="123">
        <f t="shared" si="2271"/>
        <v>0</v>
      </c>
      <c r="AE115" s="123">
        <f t="shared" si="2272"/>
        <v>0</v>
      </c>
      <c r="AF115" s="107">
        <f>VLOOKUP($E115,'ВМП план'!$B$8:$AL$43,12,0)</f>
        <v>0</v>
      </c>
      <c r="AG115" s="107">
        <f>VLOOKUP($E115,'ВМП план'!$B$8:$AL$43,13,0)</f>
        <v>0</v>
      </c>
      <c r="AH115" s="107">
        <f t="shared" si="289"/>
        <v>0</v>
      </c>
      <c r="AI115" s="107">
        <f t="shared" si="290"/>
        <v>0</v>
      </c>
      <c r="AJ115" s="107">
        <f>SUM(AJ116:AJ117)</f>
        <v>0</v>
      </c>
      <c r="AK115" s="107">
        <f t="shared" ref="AK115" si="3243">SUM(AK116:AK117)</f>
        <v>0</v>
      </c>
      <c r="AL115" s="107">
        <f t="shared" ref="AL115" si="3244">SUM(AL116:AL117)</f>
        <v>0</v>
      </c>
      <c r="AM115" s="107">
        <f t="shared" ref="AM115" si="3245">SUM(AM116:AM117)</f>
        <v>0</v>
      </c>
      <c r="AN115" s="107">
        <f t="shared" ref="AN115" si="3246">SUM(AN116:AN117)</f>
        <v>0</v>
      </c>
      <c r="AO115" s="107">
        <f t="shared" ref="AO115" si="3247">SUM(AO116:AO117)</f>
        <v>0</v>
      </c>
      <c r="AP115" s="123">
        <f t="shared" si="2273"/>
        <v>0</v>
      </c>
      <c r="AQ115" s="123">
        <f t="shared" si="2274"/>
        <v>0</v>
      </c>
      <c r="AR115" s="107"/>
      <c r="AS115" s="107"/>
      <c r="AT115" s="107">
        <f t="shared" si="296"/>
        <v>0</v>
      </c>
      <c r="AU115" s="107">
        <f t="shared" si="297"/>
        <v>0</v>
      </c>
      <c r="AV115" s="107">
        <f>SUM(AV116:AV117)</f>
        <v>0</v>
      </c>
      <c r="AW115" s="107">
        <f t="shared" ref="AW115" si="3248">SUM(AW116:AW117)</f>
        <v>0</v>
      </c>
      <c r="AX115" s="107">
        <f t="shared" ref="AX115" si="3249">SUM(AX116:AX117)</f>
        <v>0</v>
      </c>
      <c r="AY115" s="107">
        <f t="shared" ref="AY115" si="3250">SUM(AY116:AY117)</f>
        <v>0</v>
      </c>
      <c r="AZ115" s="107">
        <f t="shared" ref="AZ115" si="3251">SUM(AZ116:AZ117)</f>
        <v>0</v>
      </c>
      <c r="BA115" s="107">
        <f t="shared" ref="BA115" si="3252">SUM(BA116:BA117)</f>
        <v>0</v>
      </c>
      <c r="BB115" s="123">
        <f t="shared" si="2276"/>
        <v>0</v>
      </c>
      <c r="BC115" s="123">
        <f t="shared" si="2277"/>
        <v>0</v>
      </c>
      <c r="BD115" s="107"/>
      <c r="BE115" s="107">
        <v>0</v>
      </c>
      <c r="BF115" s="107">
        <f t="shared" si="303"/>
        <v>0</v>
      </c>
      <c r="BG115" s="107">
        <f t="shared" si="304"/>
        <v>0</v>
      </c>
      <c r="BH115" s="107">
        <f>SUM(BH116:BH117)</f>
        <v>0</v>
      </c>
      <c r="BI115" s="107">
        <f t="shared" ref="BI115" si="3253">SUM(BI116:BI117)</f>
        <v>0</v>
      </c>
      <c r="BJ115" s="107">
        <f t="shared" ref="BJ115" si="3254">SUM(BJ116:BJ117)</f>
        <v>0</v>
      </c>
      <c r="BK115" s="107">
        <f t="shared" ref="BK115" si="3255">SUM(BK116:BK117)</f>
        <v>0</v>
      </c>
      <c r="BL115" s="107">
        <f t="shared" ref="BL115" si="3256">SUM(BL116:BL117)</f>
        <v>0</v>
      </c>
      <c r="BM115" s="107">
        <f t="shared" ref="BM115" si="3257">SUM(BM116:BM117)</f>
        <v>0</v>
      </c>
      <c r="BN115" s="123">
        <f t="shared" si="2279"/>
        <v>0</v>
      </c>
      <c r="BO115" s="123">
        <f t="shared" si="2280"/>
        <v>0</v>
      </c>
      <c r="BP115" s="107"/>
      <c r="BQ115" s="107"/>
      <c r="BR115" s="107">
        <f t="shared" si="310"/>
        <v>0</v>
      </c>
      <c r="BS115" s="107">
        <f t="shared" si="311"/>
        <v>0</v>
      </c>
      <c r="BT115" s="107">
        <f>SUM(BT116:BT117)</f>
        <v>0</v>
      </c>
      <c r="BU115" s="107">
        <f t="shared" ref="BU115" si="3258">SUM(BU116:BU117)</f>
        <v>0</v>
      </c>
      <c r="BV115" s="107">
        <f t="shared" ref="BV115" si="3259">SUM(BV116:BV117)</f>
        <v>0</v>
      </c>
      <c r="BW115" s="107">
        <f t="shared" ref="BW115" si="3260">SUM(BW116:BW117)</f>
        <v>0</v>
      </c>
      <c r="BX115" s="107">
        <f t="shared" ref="BX115" si="3261">SUM(BX116:BX117)</f>
        <v>0</v>
      </c>
      <c r="BY115" s="107">
        <f t="shared" ref="BY115" si="3262">SUM(BY116:BY117)</f>
        <v>0</v>
      </c>
      <c r="BZ115" s="123">
        <f t="shared" si="2282"/>
        <v>0</v>
      </c>
      <c r="CA115" s="123">
        <f t="shared" si="2283"/>
        <v>0</v>
      </c>
      <c r="CB115" s="107"/>
      <c r="CC115" s="107">
        <v>0</v>
      </c>
      <c r="CD115" s="107">
        <f t="shared" si="317"/>
        <v>0</v>
      </c>
      <c r="CE115" s="107">
        <f t="shared" si="318"/>
        <v>0</v>
      </c>
      <c r="CF115" s="107">
        <f>SUM(CF116:CF117)</f>
        <v>0</v>
      </c>
      <c r="CG115" s="107">
        <f t="shared" ref="CG115" si="3263">SUM(CG116:CG117)</f>
        <v>0</v>
      </c>
      <c r="CH115" s="107">
        <f t="shared" ref="CH115" si="3264">SUM(CH116:CH117)</f>
        <v>0</v>
      </c>
      <c r="CI115" s="107">
        <f t="shared" ref="CI115" si="3265">SUM(CI116:CI117)</f>
        <v>0</v>
      </c>
      <c r="CJ115" s="107">
        <f t="shared" ref="CJ115" si="3266">SUM(CJ116:CJ117)</f>
        <v>0</v>
      </c>
      <c r="CK115" s="107">
        <f t="shared" ref="CK115" si="3267">SUM(CK116:CK117)</f>
        <v>0</v>
      </c>
      <c r="CL115" s="123">
        <f t="shared" si="2285"/>
        <v>0</v>
      </c>
      <c r="CM115" s="123">
        <f t="shared" si="2286"/>
        <v>0</v>
      </c>
      <c r="CN115" s="107"/>
      <c r="CO115" s="107"/>
      <c r="CP115" s="107">
        <f t="shared" si="324"/>
        <v>0</v>
      </c>
      <c r="CQ115" s="107">
        <f t="shared" si="325"/>
        <v>0</v>
      </c>
      <c r="CR115" s="107">
        <f>SUM(CR116:CR117)</f>
        <v>0</v>
      </c>
      <c r="CS115" s="107">
        <f t="shared" ref="CS115" si="3268">SUM(CS116:CS117)</f>
        <v>0</v>
      </c>
      <c r="CT115" s="107">
        <f t="shared" ref="CT115" si="3269">SUM(CT116:CT117)</f>
        <v>0</v>
      </c>
      <c r="CU115" s="107">
        <f t="shared" ref="CU115" si="3270">SUM(CU116:CU117)</f>
        <v>0</v>
      </c>
      <c r="CV115" s="107">
        <f t="shared" ref="CV115" si="3271">SUM(CV116:CV117)</f>
        <v>0</v>
      </c>
      <c r="CW115" s="107">
        <f t="shared" ref="CW115" si="3272">SUM(CW116:CW117)</f>
        <v>0</v>
      </c>
      <c r="CX115" s="123">
        <f t="shared" si="2288"/>
        <v>0</v>
      </c>
      <c r="CY115" s="123">
        <f t="shared" si="2289"/>
        <v>0</v>
      </c>
      <c r="CZ115" s="107"/>
      <c r="DA115" s="107"/>
      <c r="DB115" s="107">
        <f t="shared" si="331"/>
        <v>0</v>
      </c>
      <c r="DC115" s="107">
        <f t="shared" si="332"/>
        <v>0</v>
      </c>
      <c r="DD115" s="107">
        <f>SUM(DD116:DD117)</f>
        <v>0</v>
      </c>
      <c r="DE115" s="107">
        <f t="shared" ref="DE115" si="3273">SUM(DE116:DE117)</f>
        <v>0</v>
      </c>
      <c r="DF115" s="107">
        <f t="shared" ref="DF115" si="3274">SUM(DF116:DF117)</f>
        <v>0</v>
      </c>
      <c r="DG115" s="107">
        <f t="shared" ref="DG115" si="3275">SUM(DG116:DG117)</f>
        <v>0</v>
      </c>
      <c r="DH115" s="107">
        <f t="shared" ref="DH115" si="3276">SUM(DH116:DH117)</f>
        <v>0</v>
      </c>
      <c r="DI115" s="107">
        <f t="shared" ref="DI115" si="3277">SUM(DI116:DI117)</f>
        <v>0</v>
      </c>
      <c r="DJ115" s="123">
        <f t="shared" si="2291"/>
        <v>0</v>
      </c>
      <c r="DK115" s="123">
        <f t="shared" si="2292"/>
        <v>0</v>
      </c>
      <c r="DL115" s="107"/>
      <c r="DM115" s="107"/>
      <c r="DN115" s="107">
        <f t="shared" si="338"/>
        <v>0</v>
      </c>
      <c r="DO115" s="107">
        <f t="shared" si="339"/>
        <v>0</v>
      </c>
      <c r="DP115" s="107">
        <f>SUM(DP116:DP117)</f>
        <v>0</v>
      </c>
      <c r="DQ115" s="107">
        <f t="shared" ref="DQ115" si="3278">SUM(DQ116:DQ117)</f>
        <v>0</v>
      </c>
      <c r="DR115" s="107">
        <f t="shared" ref="DR115" si="3279">SUM(DR116:DR117)</f>
        <v>0</v>
      </c>
      <c r="DS115" s="107">
        <f t="shared" ref="DS115" si="3280">SUM(DS116:DS117)</f>
        <v>0</v>
      </c>
      <c r="DT115" s="107">
        <f t="shared" ref="DT115" si="3281">SUM(DT116:DT117)</f>
        <v>0</v>
      </c>
      <c r="DU115" s="107">
        <f t="shared" ref="DU115" si="3282">SUM(DU116:DU117)</f>
        <v>0</v>
      </c>
      <c r="DV115" s="123">
        <f t="shared" si="2294"/>
        <v>0</v>
      </c>
      <c r="DW115" s="123">
        <f t="shared" si="2295"/>
        <v>0</v>
      </c>
      <c r="DX115" s="107"/>
      <c r="DY115" s="107">
        <v>0</v>
      </c>
      <c r="DZ115" s="107">
        <f t="shared" si="345"/>
        <v>0</v>
      </c>
      <c r="EA115" s="107">
        <f t="shared" si="346"/>
        <v>0</v>
      </c>
      <c r="EB115" s="107">
        <f>SUM(EB116:EB117)</f>
        <v>0</v>
      </c>
      <c r="EC115" s="107">
        <f t="shared" ref="EC115" si="3283">SUM(EC116:EC117)</f>
        <v>0</v>
      </c>
      <c r="ED115" s="107">
        <f t="shared" ref="ED115" si="3284">SUM(ED116:ED117)</f>
        <v>0</v>
      </c>
      <c r="EE115" s="107">
        <f t="shared" ref="EE115" si="3285">SUM(EE116:EE117)</f>
        <v>0</v>
      </c>
      <c r="EF115" s="107">
        <f t="shared" ref="EF115" si="3286">SUM(EF116:EF117)</f>
        <v>0</v>
      </c>
      <c r="EG115" s="107">
        <f t="shared" ref="EG115" si="3287">SUM(EG116:EG117)</f>
        <v>0</v>
      </c>
      <c r="EH115" s="123">
        <f t="shared" si="2297"/>
        <v>0</v>
      </c>
      <c r="EI115" s="123">
        <f t="shared" si="2298"/>
        <v>0</v>
      </c>
      <c r="EJ115" s="107"/>
      <c r="EK115" s="107">
        <v>0</v>
      </c>
      <c r="EL115" s="107">
        <f t="shared" si="352"/>
        <v>0</v>
      </c>
      <c r="EM115" s="107">
        <f t="shared" si="353"/>
        <v>0</v>
      </c>
      <c r="EN115" s="107">
        <f>SUM(EN116:EN117)</f>
        <v>0</v>
      </c>
      <c r="EO115" s="107">
        <f t="shared" ref="EO115" si="3288">SUM(EO116:EO117)</f>
        <v>0</v>
      </c>
      <c r="EP115" s="107">
        <f t="shared" ref="EP115" si="3289">SUM(EP116:EP117)</f>
        <v>0</v>
      </c>
      <c r="EQ115" s="107">
        <f t="shared" ref="EQ115" si="3290">SUM(EQ116:EQ117)</f>
        <v>0</v>
      </c>
      <c r="ER115" s="107">
        <f t="shared" ref="ER115" si="3291">SUM(ER116:ER117)</f>
        <v>0</v>
      </c>
      <c r="ES115" s="107">
        <f t="shared" ref="ES115" si="3292">SUM(ES116:ES117)</f>
        <v>0</v>
      </c>
      <c r="ET115" s="123">
        <f t="shared" si="2300"/>
        <v>0</v>
      </c>
      <c r="EU115" s="123">
        <f t="shared" si="2301"/>
        <v>0</v>
      </c>
      <c r="EV115" s="107"/>
      <c r="EW115" s="107"/>
      <c r="EX115" s="107">
        <f t="shared" si="359"/>
        <v>0</v>
      </c>
      <c r="EY115" s="107">
        <f t="shared" si="360"/>
        <v>0</v>
      </c>
      <c r="EZ115" s="107">
        <f>SUM(EZ116:EZ117)</f>
        <v>0</v>
      </c>
      <c r="FA115" s="107">
        <f t="shared" ref="FA115" si="3293">SUM(FA116:FA117)</f>
        <v>0</v>
      </c>
      <c r="FB115" s="107">
        <f t="shared" ref="FB115" si="3294">SUM(FB116:FB117)</f>
        <v>0</v>
      </c>
      <c r="FC115" s="107">
        <f t="shared" ref="FC115" si="3295">SUM(FC116:FC117)</f>
        <v>0</v>
      </c>
      <c r="FD115" s="107">
        <f t="shared" ref="FD115" si="3296">SUM(FD116:FD117)</f>
        <v>0</v>
      </c>
      <c r="FE115" s="107">
        <f t="shared" ref="FE115" si="3297">SUM(FE116:FE117)</f>
        <v>0</v>
      </c>
      <c r="FF115" s="123">
        <f t="shared" si="2303"/>
        <v>0</v>
      </c>
      <c r="FG115" s="123">
        <f t="shared" si="2304"/>
        <v>0</v>
      </c>
      <c r="FH115" s="107"/>
      <c r="FI115" s="107"/>
      <c r="FJ115" s="107">
        <f t="shared" si="366"/>
        <v>0</v>
      </c>
      <c r="FK115" s="107">
        <f t="shared" si="367"/>
        <v>0</v>
      </c>
      <c r="FL115" s="107">
        <f>SUM(FL116:FL117)</f>
        <v>0</v>
      </c>
      <c r="FM115" s="107">
        <f t="shared" ref="FM115" si="3298">SUM(FM116:FM117)</f>
        <v>0</v>
      </c>
      <c r="FN115" s="107">
        <f t="shared" ref="FN115" si="3299">SUM(FN116:FN117)</f>
        <v>0</v>
      </c>
      <c r="FO115" s="107">
        <f t="shared" ref="FO115" si="3300">SUM(FO116:FO117)</f>
        <v>0</v>
      </c>
      <c r="FP115" s="107">
        <f t="shared" ref="FP115" si="3301">SUM(FP116:FP117)</f>
        <v>0</v>
      </c>
      <c r="FQ115" s="107">
        <f t="shared" ref="FQ115" si="3302">SUM(FQ116:FQ117)</f>
        <v>0</v>
      </c>
      <c r="FR115" s="123">
        <f t="shared" si="2306"/>
        <v>0</v>
      </c>
      <c r="FS115" s="123">
        <f t="shared" si="2307"/>
        <v>0</v>
      </c>
      <c r="FT115" s="107"/>
      <c r="FU115" s="107"/>
      <c r="FV115" s="107">
        <f t="shared" si="373"/>
        <v>0</v>
      </c>
      <c r="FW115" s="107">
        <f t="shared" si="374"/>
        <v>0</v>
      </c>
      <c r="FX115" s="107">
        <f>SUM(FX116:FX117)</f>
        <v>0</v>
      </c>
      <c r="FY115" s="107">
        <f t="shared" ref="FY115" si="3303">SUM(FY116:FY117)</f>
        <v>0</v>
      </c>
      <c r="FZ115" s="107">
        <f t="shared" ref="FZ115" si="3304">SUM(FZ116:FZ117)</f>
        <v>0</v>
      </c>
      <c r="GA115" s="107">
        <f t="shared" ref="GA115" si="3305">SUM(GA116:GA117)</f>
        <v>0</v>
      </c>
      <c r="GB115" s="107">
        <f t="shared" ref="GB115" si="3306">SUM(GB116:GB117)</f>
        <v>0</v>
      </c>
      <c r="GC115" s="107">
        <f t="shared" ref="GC115" si="3307">SUM(GC116:GC117)</f>
        <v>0</v>
      </c>
      <c r="GD115" s="123">
        <f t="shared" si="2309"/>
        <v>0</v>
      </c>
      <c r="GE115" s="123">
        <f t="shared" si="2310"/>
        <v>0</v>
      </c>
      <c r="GF115" s="107">
        <f t="shared" ref="GF115:GG122" si="3308">H115+T115+AF115+AR115+BD115+BP115+CB115+CN115+CZ115+DL115+DX115+EJ115+EV115+FH115+FT115</f>
        <v>1</v>
      </c>
      <c r="GG115" s="107">
        <f t="shared" si="3308"/>
        <v>85275.142599999992</v>
      </c>
      <c r="GH115" s="130">
        <f t="shared" si="3235"/>
        <v>0.33333333333333331</v>
      </c>
      <c r="GI115" s="180">
        <f t="shared" si="3236"/>
        <v>28425.047533333331</v>
      </c>
      <c r="GJ115" s="107">
        <f>SUM(GJ116:GJ117)</f>
        <v>1</v>
      </c>
      <c r="GK115" s="107">
        <f t="shared" ref="GK115" si="3309">SUM(GK116:GK117)</f>
        <v>85275.14</v>
      </c>
      <c r="GL115" s="107">
        <f t="shared" ref="GL115" si="3310">SUM(GL116:GL117)</f>
        <v>0</v>
      </c>
      <c r="GM115" s="107">
        <f t="shared" ref="GM115" si="3311">SUM(GM116:GM117)</f>
        <v>0</v>
      </c>
      <c r="GN115" s="107">
        <f t="shared" ref="GN115" si="3312">SUM(GN116:GN117)</f>
        <v>1</v>
      </c>
      <c r="GO115" s="107">
        <f t="shared" ref="GO115" si="3313">SUM(GO116:GO117)</f>
        <v>85275.14</v>
      </c>
      <c r="GP115" s="107">
        <f t="shared" ref="GP115:GP122" si="3314">SUM(GJ115-GH115)</f>
        <v>0.66666666666666674</v>
      </c>
      <c r="GQ115" s="107">
        <f t="shared" ref="GQ115:GQ122" si="3315">SUM(GK115-GI115)</f>
        <v>56850.092466666669</v>
      </c>
      <c r="GR115" s="143"/>
      <c r="GS115" s="78"/>
      <c r="GT115" s="166">
        <v>85275.142599999992</v>
      </c>
      <c r="GU115" s="166">
        <f t="shared" si="2399"/>
        <v>85275.14</v>
      </c>
      <c r="GV115" s="90">
        <f t="shared" ref="GV115:GV116" si="3316">SUM(GT115-GU115)</f>
        <v>2.5999999925261363E-3</v>
      </c>
    </row>
    <row r="116" spans="1:204" ht="39.75" customHeight="1" x14ac:dyDescent="0.2">
      <c r="A116" s="23">
        <v>1</v>
      </c>
      <c r="B116" s="78" t="s">
        <v>204</v>
      </c>
      <c r="C116" s="79" t="s">
        <v>205</v>
      </c>
      <c r="D116" s="86">
        <v>403</v>
      </c>
      <c r="E116" s="83" t="s">
        <v>206</v>
      </c>
      <c r="F116" s="86">
        <v>23</v>
      </c>
      <c r="G116" s="98">
        <v>85275.142599999992</v>
      </c>
      <c r="H116" s="99"/>
      <c r="I116" s="99"/>
      <c r="J116" s="99"/>
      <c r="K116" s="99"/>
      <c r="L116" s="99">
        <f>VLOOKUP($D116,'факт '!$D$7:$AQ$94,3,0)</f>
        <v>1</v>
      </c>
      <c r="M116" s="99">
        <f>VLOOKUP($D116,'факт '!$D$7:$AQ$94,4,0)</f>
        <v>85275.14</v>
      </c>
      <c r="N116" s="99"/>
      <c r="O116" s="99"/>
      <c r="P116" s="99">
        <f>SUM(L116+N116)</f>
        <v>1</v>
      </c>
      <c r="Q116" s="99">
        <f>SUM(M116+O116)</f>
        <v>85275.14</v>
      </c>
      <c r="R116" s="100">
        <f t="shared" ref="R116" si="3317">SUM(L116-J116)</f>
        <v>1</v>
      </c>
      <c r="S116" s="100">
        <f t="shared" ref="S116" si="3318">SUM(M116-K116)</f>
        <v>85275.14</v>
      </c>
      <c r="T116" s="99"/>
      <c r="U116" s="99"/>
      <c r="V116" s="99"/>
      <c r="W116" s="99"/>
      <c r="X116" s="99">
        <f>VLOOKUP($D116,'факт '!$D$7:$AQ$94,7,0)</f>
        <v>0</v>
      </c>
      <c r="Y116" s="99">
        <f>VLOOKUP($D116,'факт '!$D$7:$AQ$94,8,0)</f>
        <v>0</v>
      </c>
      <c r="Z116" s="99">
        <f>VLOOKUP($D116,'факт '!$D$7:$AQ$94,9,0)</f>
        <v>0</v>
      </c>
      <c r="AA116" s="99">
        <f>VLOOKUP($D116,'факт '!$D$7:$AQ$94,10,0)</f>
        <v>0</v>
      </c>
      <c r="AB116" s="99">
        <f>SUM(X116+Z116)</f>
        <v>0</v>
      </c>
      <c r="AC116" s="99">
        <f>SUM(Y116+AA116)</f>
        <v>0</v>
      </c>
      <c r="AD116" s="100">
        <f t="shared" ref="AD116" si="3319">SUM(X116-V116)</f>
        <v>0</v>
      </c>
      <c r="AE116" s="100">
        <f t="shared" ref="AE116" si="3320">SUM(Y116-W116)</f>
        <v>0</v>
      </c>
      <c r="AF116" s="99"/>
      <c r="AG116" s="99"/>
      <c r="AH116" s="99"/>
      <c r="AI116" s="99"/>
      <c r="AJ116" s="99">
        <f>VLOOKUP($D116,'факт '!$D$7:$AQ$94,5,0)</f>
        <v>0</v>
      </c>
      <c r="AK116" s="99">
        <f>VLOOKUP($D116,'факт '!$D$7:$AQ$94,6,0)</f>
        <v>0</v>
      </c>
      <c r="AL116" s="99"/>
      <c r="AM116" s="99"/>
      <c r="AN116" s="99">
        <f>SUM(AJ116+AL116)</f>
        <v>0</v>
      </c>
      <c r="AO116" s="99">
        <f>SUM(AK116+AM116)</f>
        <v>0</v>
      </c>
      <c r="AP116" s="100">
        <f t="shared" ref="AP116" si="3321">SUM(AJ116-AH116)</f>
        <v>0</v>
      </c>
      <c r="AQ116" s="100">
        <f t="shared" ref="AQ116" si="3322">SUM(AK116-AI116)</f>
        <v>0</v>
      </c>
      <c r="AR116" s="99"/>
      <c r="AS116" s="99"/>
      <c r="AT116" s="99"/>
      <c r="AU116" s="99"/>
      <c r="AV116" s="99">
        <f>VLOOKUP($D116,'факт '!$D$7:$AQ$94,11,0)</f>
        <v>0</v>
      </c>
      <c r="AW116" s="99">
        <f>VLOOKUP($D116,'факт '!$D$7:$AQ$94,12,0)</f>
        <v>0</v>
      </c>
      <c r="AX116" s="99"/>
      <c r="AY116" s="99"/>
      <c r="AZ116" s="99">
        <f>SUM(AV116+AX116)</f>
        <v>0</v>
      </c>
      <c r="BA116" s="99">
        <f>SUM(AW116+AY116)</f>
        <v>0</v>
      </c>
      <c r="BB116" s="100">
        <f t="shared" ref="BB116" si="3323">SUM(AV116-AT116)</f>
        <v>0</v>
      </c>
      <c r="BC116" s="100">
        <f t="shared" ref="BC116" si="3324">SUM(AW116-AU116)</f>
        <v>0</v>
      </c>
      <c r="BD116" s="99"/>
      <c r="BE116" s="99"/>
      <c r="BF116" s="99"/>
      <c r="BG116" s="99"/>
      <c r="BH116" s="99">
        <f>VLOOKUP($D116,'факт '!$D$7:$AQ$94,15,0)</f>
        <v>0</v>
      </c>
      <c r="BI116" s="99">
        <f>VLOOKUP($D116,'факт '!$D$7:$AQ$94,16,0)</f>
        <v>0</v>
      </c>
      <c r="BJ116" s="99">
        <f>VLOOKUP($D116,'факт '!$D$7:$AQ$94,17,0)</f>
        <v>0</v>
      </c>
      <c r="BK116" s="99">
        <f>VLOOKUP($D116,'факт '!$D$7:$AQ$94,18,0)</f>
        <v>0</v>
      </c>
      <c r="BL116" s="99">
        <f>SUM(BH116+BJ116)</f>
        <v>0</v>
      </c>
      <c r="BM116" s="99">
        <f>SUM(BI116+BK116)</f>
        <v>0</v>
      </c>
      <c r="BN116" s="100">
        <f t="shared" ref="BN116" si="3325">SUM(BH116-BF116)</f>
        <v>0</v>
      </c>
      <c r="BO116" s="100">
        <f t="shared" ref="BO116" si="3326">SUM(BI116-BG116)</f>
        <v>0</v>
      </c>
      <c r="BP116" s="99"/>
      <c r="BQ116" s="99"/>
      <c r="BR116" s="99"/>
      <c r="BS116" s="99"/>
      <c r="BT116" s="99">
        <f>VLOOKUP($D116,'факт '!$D$7:$AQ$94,19,0)</f>
        <v>0</v>
      </c>
      <c r="BU116" s="99">
        <f>VLOOKUP($D116,'факт '!$D$7:$AQ$94,20,0)</f>
        <v>0</v>
      </c>
      <c r="BV116" s="99">
        <f>VLOOKUP($D116,'факт '!$D$7:$AQ$94,21,0)</f>
        <v>0</v>
      </c>
      <c r="BW116" s="99">
        <f>VLOOKUP($D116,'факт '!$D$7:$AQ$94,22,0)</f>
        <v>0</v>
      </c>
      <c r="BX116" s="99">
        <f>SUM(BT116+BV116)</f>
        <v>0</v>
      </c>
      <c r="BY116" s="99">
        <f>SUM(BU116+BW116)</f>
        <v>0</v>
      </c>
      <c r="BZ116" s="100">
        <f t="shared" ref="BZ116" si="3327">SUM(BT116-BR116)</f>
        <v>0</v>
      </c>
      <c r="CA116" s="100">
        <f t="shared" ref="CA116" si="3328">SUM(BU116-BS116)</f>
        <v>0</v>
      </c>
      <c r="CB116" s="99"/>
      <c r="CC116" s="99"/>
      <c r="CD116" s="99"/>
      <c r="CE116" s="99"/>
      <c r="CF116" s="99">
        <f>VLOOKUP($D116,'факт '!$D$7:$AQ$94,23,0)</f>
        <v>0</v>
      </c>
      <c r="CG116" s="99">
        <f>VLOOKUP($D116,'факт '!$D$7:$AQ$94,24,0)</f>
        <v>0</v>
      </c>
      <c r="CH116" s="99">
        <f>VLOOKUP($D116,'факт '!$D$7:$AQ$94,25,0)</f>
        <v>0</v>
      </c>
      <c r="CI116" s="99">
        <f>VLOOKUP($D116,'факт '!$D$7:$AQ$94,26,0)</f>
        <v>0</v>
      </c>
      <c r="CJ116" s="99">
        <f>SUM(CF116+CH116)</f>
        <v>0</v>
      </c>
      <c r="CK116" s="99">
        <f>SUM(CG116+CI116)</f>
        <v>0</v>
      </c>
      <c r="CL116" s="100">
        <f t="shared" ref="CL116" si="3329">SUM(CF116-CD116)</f>
        <v>0</v>
      </c>
      <c r="CM116" s="100">
        <f t="shared" ref="CM116" si="3330">SUM(CG116-CE116)</f>
        <v>0</v>
      </c>
      <c r="CN116" s="99"/>
      <c r="CO116" s="99"/>
      <c r="CP116" s="99"/>
      <c r="CQ116" s="99"/>
      <c r="CR116" s="99">
        <f>VLOOKUP($D116,'факт '!$D$7:$AQ$94,27,0)</f>
        <v>0</v>
      </c>
      <c r="CS116" s="99">
        <f>VLOOKUP($D116,'факт '!$D$7:$AQ$94,28,0)</f>
        <v>0</v>
      </c>
      <c r="CT116" s="99">
        <f>VLOOKUP($D116,'факт '!$D$7:$AQ$94,29,0)</f>
        <v>0</v>
      </c>
      <c r="CU116" s="99">
        <f>VLOOKUP($D116,'факт '!$D$7:$AQ$94,30,0)</f>
        <v>0</v>
      </c>
      <c r="CV116" s="99">
        <f>SUM(CR116+CT116)</f>
        <v>0</v>
      </c>
      <c r="CW116" s="99">
        <f>SUM(CS116+CU116)</f>
        <v>0</v>
      </c>
      <c r="CX116" s="100">
        <f t="shared" ref="CX116" si="3331">SUM(CR116-CP116)</f>
        <v>0</v>
      </c>
      <c r="CY116" s="100">
        <f t="shared" ref="CY116" si="3332">SUM(CS116-CQ116)</f>
        <v>0</v>
      </c>
      <c r="CZ116" s="99"/>
      <c r="DA116" s="99"/>
      <c r="DB116" s="99"/>
      <c r="DC116" s="99"/>
      <c r="DD116" s="99">
        <f>VLOOKUP($D116,'факт '!$D$7:$AQ$94,31,0)</f>
        <v>0</v>
      </c>
      <c r="DE116" s="99">
        <f>VLOOKUP($D116,'факт '!$D$7:$AQ$94,32,0)</f>
        <v>0</v>
      </c>
      <c r="DF116" s="99"/>
      <c r="DG116" s="99"/>
      <c r="DH116" s="99">
        <f>SUM(DD116+DF116)</f>
        <v>0</v>
      </c>
      <c r="DI116" s="99">
        <f>SUM(DE116+DG116)</f>
        <v>0</v>
      </c>
      <c r="DJ116" s="100">
        <f t="shared" ref="DJ116" si="3333">SUM(DD116-DB116)</f>
        <v>0</v>
      </c>
      <c r="DK116" s="100">
        <f t="shared" ref="DK116" si="3334">SUM(DE116-DC116)</f>
        <v>0</v>
      </c>
      <c r="DL116" s="99"/>
      <c r="DM116" s="99"/>
      <c r="DN116" s="99"/>
      <c r="DO116" s="99"/>
      <c r="DP116" s="99">
        <f>VLOOKUP($D116,'факт '!$D$7:$AQ$94,13,0)</f>
        <v>0</v>
      </c>
      <c r="DQ116" s="99">
        <f>VLOOKUP($D116,'факт '!$D$7:$AQ$94,14,0)</f>
        <v>0</v>
      </c>
      <c r="DR116" s="99"/>
      <c r="DS116" s="99"/>
      <c r="DT116" s="99">
        <f>SUM(DP116+DR116)</f>
        <v>0</v>
      </c>
      <c r="DU116" s="99">
        <f>SUM(DQ116+DS116)</f>
        <v>0</v>
      </c>
      <c r="DV116" s="100">
        <f t="shared" ref="DV116" si="3335">SUM(DP116-DN116)</f>
        <v>0</v>
      </c>
      <c r="DW116" s="100">
        <f t="shared" ref="DW116" si="3336">SUM(DQ116-DO116)</f>
        <v>0</v>
      </c>
      <c r="DX116" s="99"/>
      <c r="DY116" s="99"/>
      <c r="DZ116" s="99"/>
      <c r="EA116" s="99"/>
      <c r="EB116" s="99">
        <f>VLOOKUP($D116,'факт '!$D$7:$AQ$94,33,0)</f>
        <v>0</v>
      </c>
      <c r="EC116" s="99">
        <f>VLOOKUP($D116,'факт '!$D$7:$AQ$94,34,0)</f>
        <v>0</v>
      </c>
      <c r="ED116" s="99">
        <f>VLOOKUP($D116,'факт '!$D$7:$AQ$94,35,0)</f>
        <v>0</v>
      </c>
      <c r="EE116" s="99">
        <f>VLOOKUP($D116,'факт '!$D$7:$AQ$94,36,0)</f>
        <v>0</v>
      </c>
      <c r="EF116" s="99">
        <f>SUM(EB116+ED116)</f>
        <v>0</v>
      </c>
      <c r="EG116" s="99">
        <f>SUM(EC116+EE116)</f>
        <v>0</v>
      </c>
      <c r="EH116" s="100">
        <f t="shared" ref="EH116" si="3337">SUM(EB116-DZ116)</f>
        <v>0</v>
      </c>
      <c r="EI116" s="100">
        <f t="shared" ref="EI116" si="3338">SUM(EC116-EA116)</f>
        <v>0</v>
      </c>
      <c r="EJ116" s="99"/>
      <c r="EK116" s="99"/>
      <c r="EL116" s="99"/>
      <c r="EM116" s="99"/>
      <c r="EN116" s="99">
        <f>VLOOKUP($D116,'факт '!$D$7:$AQ$94,37,0)</f>
        <v>0</v>
      </c>
      <c r="EO116" s="99">
        <f>VLOOKUP($D116,'факт '!$D$7:$AQ$94,38,0)</f>
        <v>0</v>
      </c>
      <c r="EP116" s="99">
        <f>VLOOKUP($D116,'факт '!$D$7:$AQ$94,39,0)</f>
        <v>0</v>
      </c>
      <c r="EQ116" s="99">
        <f>VLOOKUP($D116,'факт '!$D$7:$AQ$94,40,0)</f>
        <v>0</v>
      </c>
      <c r="ER116" s="99">
        <f>SUM(EN116+EP116)</f>
        <v>0</v>
      </c>
      <c r="ES116" s="99">
        <f>SUM(EO116+EQ116)</f>
        <v>0</v>
      </c>
      <c r="ET116" s="100">
        <f t="shared" ref="ET116" si="3339">SUM(EN116-EL116)</f>
        <v>0</v>
      </c>
      <c r="EU116" s="100">
        <f t="shared" ref="EU116" si="3340">SUM(EO116-EM116)</f>
        <v>0</v>
      </c>
      <c r="EV116" s="99"/>
      <c r="EW116" s="99"/>
      <c r="EX116" s="99"/>
      <c r="EY116" s="99"/>
      <c r="EZ116" s="99"/>
      <c r="FA116" s="99"/>
      <c r="FB116" s="99"/>
      <c r="FC116" s="99"/>
      <c r="FD116" s="99">
        <f t="shared" ref="FD116:FD117" si="3341">SUM(EZ116+FB116)</f>
        <v>0</v>
      </c>
      <c r="FE116" s="99">
        <f t="shared" ref="FE116:FE117" si="3342">SUM(FA116+FC116)</f>
        <v>0</v>
      </c>
      <c r="FF116" s="100">
        <f t="shared" si="2303"/>
        <v>0</v>
      </c>
      <c r="FG116" s="100">
        <f t="shared" si="2304"/>
        <v>0</v>
      </c>
      <c r="FH116" s="99"/>
      <c r="FI116" s="99"/>
      <c r="FJ116" s="99"/>
      <c r="FK116" s="99"/>
      <c r="FL116" s="99"/>
      <c r="FM116" s="99"/>
      <c r="FN116" s="99"/>
      <c r="FO116" s="99"/>
      <c r="FP116" s="99">
        <f t="shared" ref="FP116:FP117" si="3343">SUM(FL116+FN116)</f>
        <v>0</v>
      </c>
      <c r="FQ116" s="99">
        <f t="shared" ref="FQ116:FQ117" si="3344">SUM(FM116+FO116)</f>
        <v>0</v>
      </c>
      <c r="FR116" s="100">
        <f t="shared" si="2306"/>
        <v>0</v>
      </c>
      <c r="FS116" s="100">
        <f t="shared" si="2307"/>
        <v>0</v>
      </c>
      <c r="FT116" s="99"/>
      <c r="FU116" s="99"/>
      <c r="FV116" s="99"/>
      <c r="FW116" s="99"/>
      <c r="FX116" s="99"/>
      <c r="FY116" s="99"/>
      <c r="FZ116" s="99"/>
      <c r="GA116" s="99"/>
      <c r="GB116" s="99">
        <f t="shared" ref="GB116:GB117" si="3345">SUM(FX116+FZ116)</f>
        <v>0</v>
      </c>
      <c r="GC116" s="99">
        <f t="shared" ref="GC116:GC117" si="3346">SUM(FY116+GA116)</f>
        <v>0</v>
      </c>
      <c r="GD116" s="100">
        <f t="shared" si="2309"/>
        <v>0</v>
      </c>
      <c r="GE116" s="100">
        <f t="shared" si="2310"/>
        <v>0</v>
      </c>
      <c r="GF116" s="99">
        <f t="shared" ref="GF116:GF117" si="3347">SUM(H116,T116,AF116,AR116,BD116,BP116,CB116,CN116,CZ116,DL116,DX116,EJ116,EV116)</f>
        <v>0</v>
      </c>
      <c r="GG116" s="99">
        <f t="shared" ref="GG116:GG117" si="3348">SUM(I116,U116,AG116,AS116,BE116,BQ116,CC116,CO116,DA116,DM116,DY116,EK116,EW116)</f>
        <v>0</v>
      </c>
      <c r="GH116" s="99">
        <f t="shared" ref="GH116:GH117" si="3349">SUM(J116,V116,AH116,AT116,BF116,BR116,CD116,CP116,DB116,DN116,DZ116,EL116,EX116)</f>
        <v>0</v>
      </c>
      <c r="GI116" s="99">
        <f t="shared" ref="GI116:GI117" si="3350">SUM(K116,W116,AI116,AU116,BG116,BS116,CE116,CQ116,DC116,DO116,EA116,EM116,EY116)</f>
        <v>0</v>
      </c>
      <c r="GJ116" s="99">
        <f t="shared" ref="GJ116" si="3351">SUM(L116,X116,AJ116,AV116,BH116,BT116,CF116,CR116,DD116,DP116,EB116,EN116,EZ116)</f>
        <v>1</v>
      </c>
      <c r="GK116" s="99">
        <f t="shared" ref="GK116" si="3352">SUM(M116,Y116,AK116,AW116,BI116,BU116,CG116,CS116,DE116,DQ116,EC116,EO116,FA116)</f>
        <v>85275.14</v>
      </c>
      <c r="GL116" s="99">
        <f t="shared" ref="GL116" si="3353">SUM(N116,Z116,AL116,AX116,BJ116,BV116,CH116,CT116,DF116,DR116,ED116,EP116,FB116)</f>
        <v>0</v>
      </c>
      <c r="GM116" s="99">
        <f t="shared" ref="GM116" si="3354">SUM(O116,AA116,AM116,AY116,BK116,BW116,CI116,CU116,DG116,DS116,EE116,EQ116,FC116)</f>
        <v>0</v>
      </c>
      <c r="GN116" s="99">
        <f t="shared" ref="GN116" si="3355">SUM(P116,AB116,AN116,AZ116,BL116,BX116,CJ116,CV116,DH116,DT116,EF116,ER116,FD116)</f>
        <v>1</v>
      </c>
      <c r="GO116" s="99">
        <f t="shared" ref="GO116" si="3356">SUM(Q116,AC116,AO116,BA116,BM116,BY116,CK116,CW116,DI116,DU116,EG116,ES116,FE116)</f>
        <v>85275.14</v>
      </c>
      <c r="GP116" s="99"/>
      <c r="GQ116" s="99"/>
      <c r="GR116" s="143"/>
      <c r="GS116" s="78"/>
      <c r="GT116" s="166">
        <v>85275.142599999992</v>
      </c>
      <c r="GU116" s="166">
        <f t="shared" si="2399"/>
        <v>85275.14</v>
      </c>
      <c r="GV116" s="90">
        <f t="shared" si="3316"/>
        <v>2.5999999925261363E-3</v>
      </c>
    </row>
    <row r="117" spans="1:204" x14ac:dyDescent="0.2">
      <c r="A117" s="23">
        <v>1</v>
      </c>
      <c r="B117" s="78"/>
      <c r="C117" s="79"/>
      <c r="D117" s="86"/>
      <c r="E117" s="83"/>
      <c r="F117" s="86"/>
      <c r="G117" s="98"/>
      <c r="H117" s="99"/>
      <c r="I117" s="99"/>
      <c r="J117" s="99"/>
      <c r="K117" s="99"/>
      <c r="L117" s="99"/>
      <c r="M117" s="99"/>
      <c r="N117" s="99"/>
      <c r="O117" s="99"/>
      <c r="P117" s="99">
        <f t="shared" ref="P117:P124" si="3357">SUM(L117+N117)</f>
        <v>0</v>
      </c>
      <c r="Q117" s="99">
        <f t="shared" ref="Q117:Q124" si="3358">SUM(M117+O117)</f>
        <v>0</v>
      </c>
      <c r="R117" s="100">
        <f t="shared" si="2547"/>
        <v>0</v>
      </c>
      <c r="S117" s="100">
        <f t="shared" si="2548"/>
        <v>0</v>
      </c>
      <c r="T117" s="99"/>
      <c r="U117" s="99"/>
      <c r="V117" s="99"/>
      <c r="W117" s="99"/>
      <c r="X117" s="99"/>
      <c r="Y117" s="99"/>
      <c r="Z117" s="99"/>
      <c r="AA117" s="99"/>
      <c r="AB117" s="99">
        <f t="shared" ref="AB117" si="3359">SUM(X117+Z117)</f>
        <v>0</v>
      </c>
      <c r="AC117" s="99">
        <f t="shared" ref="AC117" si="3360">SUM(Y117+AA117)</f>
        <v>0</v>
      </c>
      <c r="AD117" s="100">
        <f t="shared" si="2271"/>
        <v>0</v>
      </c>
      <c r="AE117" s="100">
        <f t="shared" si="2272"/>
        <v>0</v>
      </c>
      <c r="AF117" s="99"/>
      <c r="AG117" s="99"/>
      <c r="AH117" s="99"/>
      <c r="AI117" s="99"/>
      <c r="AJ117" s="99"/>
      <c r="AK117" s="99"/>
      <c r="AL117" s="99"/>
      <c r="AM117" s="99"/>
      <c r="AN117" s="99">
        <f t="shared" ref="AN117" si="3361">SUM(AJ117+AL117)</f>
        <v>0</v>
      </c>
      <c r="AO117" s="99">
        <f t="shared" ref="AO117" si="3362">SUM(AK117+AM117)</f>
        <v>0</v>
      </c>
      <c r="AP117" s="100">
        <f t="shared" si="2273"/>
        <v>0</v>
      </c>
      <c r="AQ117" s="100">
        <f t="shared" si="2274"/>
        <v>0</v>
      </c>
      <c r="AR117" s="99"/>
      <c r="AS117" s="99"/>
      <c r="AT117" s="99"/>
      <c r="AU117" s="99"/>
      <c r="AV117" s="99"/>
      <c r="AW117" s="99"/>
      <c r="AX117" s="99"/>
      <c r="AY117" s="99"/>
      <c r="AZ117" s="99">
        <f t="shared" ref="AZ117" si="3363">SUM(AV117+AX117)</f>
        <v>0</v>
      </c>
      <c r="BA117" s="99">
        <f t="shared" ref="BA117" si="3364">SUM(AW117+AY117)</f>
        <v>0</v>
      </c>
      <c r="BB117" s="100">
        <f t="shared" si="2276"/>
        <v>0</v>
      </c>
      <c r="BC117" s="100">
        <f t="shared" si="2277"/>
        <v>0</v>
      </c>
      <c r="BD117" s="99"/>
      <c r="BE117" s="99"/>
      <c r="BF117" s="99"/>
      <c r="BG117" s="99"/>
      <c r="BH117" s="99"/>
      <c r="BI117" s="99"/>
      <c r="BJ117" s="99"/>
      <c r="BK117" s="99"/>
      <c r="BL117" s="99">
        <f t="shared" ref="BL117" si="3365">SUM(BH117+BJ117)</f>
        <v>0</v>
      </c>
      <c r="BM117" s="99">
        <f t="shared" ref="BM117" si="3366">SUM(BI117+BK117)</f>
        <v>0</v>
      </c>
      <c r="BN117" s="100">
        <f t="shared" si="2279"/>
        <v>0</v>
      </c>
      <c r="BO117" s="100">
        <f t="shared" si="2280"/>
        <v>0</v>
      </c>
      <c r="BP117" s="99"/>
      <c r="BQ117" s="99"/>
      <c r="BR117" s="99"/>
      <c r="BS117" s="99"/>
      <c r="BT117" s="99"/>
      <c r="BU117" s="99"/>
      <c r="BV117" s="99"/>
      <c r="BW117" s="99"/>
      <c r="BX117" s="99">
        <f t="shared" ref="BX117" si="3367">SUM(BT117+BV117)</f>
        <v>0</v>
      </c>
      <c r="BY117" s="99">
        <f t="shared" ref="BY117" si="3368">SUM(BU117+BW117)</f>
        <v>0</v>
      </c>
      <c r="BZ117" s="100">
        <f t="shared" si="2282"/>
        <v>0</v>
      </c>
      <c r="CA117" s="100">
        <f t="shared" si="2283"/>
        <v>0</v>
      </c>
      <c r="CB117" s="99"/>
      <c r="CC117" s="99"/>
      <c r="CD117" s="99"/>
      <c r="CE117" s="99"/>
      <c r="CF117" s="99"/>
      <c r="CG117" s="99"/>
      <c r="CH117" s="99"/>
      <c r="CI117" s="99"/>
      <c r="CJ117" s="99">
        <f t="shared" ref="CJ117" si="3369">SUM(CF117+CH117)</f>
        <v>0</v>
      </c>
      <c r="CK117" s="99">
        <f t="shared" ref="CK117" si="3370">SUM(CG117+CI117)</f>
        <v>0</v>
      </c>
      <c r="CL117" s="100">
        <f t="shared" si="2285"/>
        <v>0</v>
      </c>
      <c r="CM117" s="100">
        <f t="shared" si="2286"/>
        <v>0</v>
      </c>
      <c r="CN117" s="99"/>
      <c r="CO117" s="99"/>
      <c r="CP117" s="99"/>
      <c r="CQ117" s="99"/>
      <c r="CR117" s="99"/>
      <c r="CS117" s="99"/>
      <c r="CT117" s="99"/>
      <c r="CU117" s="99"/>
      <c r="CV117" s="99">
        <f t="shared" ref="CV117" si="3371">SUM(CR117+CT117)</f>
        <v>0</v>
      </c>
      <c r="CW117" s="99">
        <f t="shared" ref="CW117" si="3372">SUM(CS117+CU117)</f>
        <v>0</v>
      </c>
      <c r="CX117" s="100">
        <f t="shared" si="2288"/>
        <v>0</v>
      </c>
      <c r="CY117" s="100">
        <f t="shared" si="2289"/>
        <v>0</v>
      </c>
      <c r="CZ117" s="99"/>
      <c r="DA117" s="99"/>
      <c r="DB117" s="99"/>
      <c r="DC117" s="99"/>
      <c r="DD117" s="99"/>
      <c r="DE117" s="99"/>
      <c r="DF117" s="99"/>
      <c r="DG117" s="99"/>
      <c r="DH117" s="99">
        <f t="shared" ref="DH117" si="3373">SUM(DD117+DF117)</f>
        <v>0</v>
      </c>
      <c r="DI117" s="99">
        <f t="shared" ref="DI117" si="3374">SUM(DE117+DG117)</f>
        <v>0</v>
      </c>
      <c r="DJ117" s="100">
        <f t="shared" si="2291"/>
        <v>0</v>
      </c>
      <c r="DK117" s="100">
        <f t="shared" si="2292"/>
        <v>0</v>
      </c>
      <c r="DL117" s="99"/>
      <c r="DM117" s="99"/>
      <c r="DN117" s="99"/>
      <c r="DO117" s="99"/>
      <c r="DP117" s="99"/>
      <c r="DQ117" s="99"/>
      <c r="DR117" s="99"/>
      <c r="DS117" s="99"/>
      <c r="DT117" s="99">
        <f t="shared" ref="DT117" si="3375">SUM(DP117+DR117)</f>
        <v>0</v>
      </c>
      <c r="DU117" s="99">
        <f t="shared" ref="DU117" si="3376">SUM(DQ117+DS117)</f>
        <v>0</v>
      </c>
      <c r="DV117" s="100">
        <f t="shared" si="2294"/>
        <v>0</v>
      </c>
      <c r="DW117" s="100">
        <f t="shared" si="2295"/>
        <v>0</v>
      </c>
      <c r="DX117" s="99"/>
      <c r="DY117" s="99"/>
      <c r="DZ117" s="99"/>
      <c r="EA117" s="99"/>
      <c r="EB117" s="99"/>
      <c r="EC117" s="99"/>
      <c r="ED117" s="99"/>
      <c r="EE117" s="99"/>
      <c r="EF117" s="99">
        <f t="shared" ref="EF117" si="3377">SUM(EB117+ED117)</f>
        <v>0</v>
      </c>
      <c r="EG117" s="99">
        <f t="shared" ref="EG117" si="3378">SUM(EC117+EE117)</f>
        <v>0</v>
      </c>
      <c r="EH117" s="100">
        <f t="shared" si="2297"/>
        <v>0</v>
      </c>
      <c r="EI117" s="100">
        <f t="shared" si="2298"/>
        <v>0</v>
      </c>
      <c r="EJ117" s="99"/>
      <c r="EK117" s="99"/>
      <c r="EL117" s="99"/>
      <c r="EM117" s="99"/>
      <c r="EN117" s="99"/>
      <c r="EO117" s="99"/>
      <c r="EP117" s="99"/>
      <c r="EQ117" s="99"/>
      <c r="ER117" s="99">
        <f t="shared" ref="ER117" si="3379">SUM(EN117+EP117)</f>
        <v>0</v>
      </c>
      <c r="ES117" s="99">
        <f t="shared" ref="ES117" si="3380">SUM(EO117+EQ117)</f>
        <v>0</v>
      </c>
      <c r="ET117" s="100">
        <f t="shared" si="2300"/>
        <v>0</v>
      </c>
      <c r="EU117" s="100">
        <f t="shared" si="2301"/>
        <v>0</v>
      </c>
      <c r="EV117" s="99"/>
      <c r="EW117" s="99"/>
      <c r="EX117" s="99"/>
      <c r="EY117" s="99"/>
      <c r="EZ117" s="99"/>
      <c r="FA117" s="99"/>
      <c r="FB117" s="99"/>
      <c r="FC117" s="99"/>
      <c r="FD117" s="99">
        <f t="shared" si="3341"/>
        <v>0</v>
      </c>
      <c r="FE117" s="99">
        <f t="shared" si="3342"/>
        <v>0</v>
      </c>
      <c r="FF117" s="100">
        <f t="shared" si="2303"/>
        <v>0</v>
      </c>
      <c r="FG117" s="100">
        <f t="shared" si="2304"/>
        <v>0</v>
      </c>
      <c r="FH117" s="99"/>
      <c r="FI117" s="99"/>
      <c r="FJ117" s="99"/>
      <c r="FK117" s="99"/>
      <c r="FL117" s="99"/>
      <c r="FM117" s="99"/>
      <c r="FN117" s="99"/>
      <c r="FO117" s="99"/>
      <c r="FP117" s="99">
        <f t="shared" si="3343"/>
        <v>0</v>
      </c>
      <c r="FQ117" s="99">
        <f t="shared" si="3344"/>
        <v>0</v>
      </c>
      <c r="FR117" s="100">
        <f t="shared" si="2306"/>
        <v>0</v>
      </c>
      <c r="FS117" s="100">
        <f t="shared" si="2307"/>
        <v>0</v>
      </c>
      <c r="FT117" s="99"/>
      <c r="FU117" s="99"/>
      <c r="FV117" s="99"/>
      <c r="FW117" s="99"/>
      <c r="FX117" s="99"/>
      <c r="FY117" s="99"/>
      <c r="FZ117" s="99"/>
      <c r="GA117" s="99"/>
      <c r="GB117" s="99">
        <f t="shared" si="3345"/>
        <v>0</v>
      </c>
      <c r="GC117" s="99">
        <f t="shared" si="3346"/>
        <v>0</v>
      </c>
      <c r="GD117" s="100">
        <f t="shared" si="2309"/>
        <v>0</v>
      </c>
      <c r="GE117" s="100">
        <f t="shared" si="2310"/>
        <v>0</v>
      </c>
      <c r="GF117" s="99">
        <f t="shared" si="3347"/>
        <v>0</v>
      </c>
      <c r="GG117" s="99">
        <f t="shared" si="3348"/>
        <v>0</v>
      </c>
      <c r="GH117" s="99">
        <f t="shared" si="3349"/>
        <v>0</v>
      </c>
      <c r="GI117" s="99">
        <f t="shared" si="3350"/>
        <v>0</v>
      </c>
      <c r="GJ117" s="99">
        <f t="shared" ref="GJ117" si="3381">SUM(L117,X117,AJ117,AV117,BH117,BT117,CF117,CR117,DD117,DP117,EB117,EN117,EZ117)</f>
        <v>0</v>
      </c>
      <c r="GK117" s="99">
        <f t="shared" ref="GK117" si="3382">SUM(M117,Y117,AK117,AW117,BI117,BU117,CG117,CS117,DE117,DQ117,EC117,EO117,FA117)</f>
        <v>0</v>
      </c>
      <c r="GL117" s="99">
        <f t="shared" ref="GL117" si="3383">SUM(N117,Z117,AL117,AX117,BJ117,BV117,CH117,CT117,DF117,DR117,ED117,EP117,FB117)</f>
        <v>0</v>
      </c>
      <c r="GM117" s="99">
        <f t="shared" ref="GM117" si="3384">SUM(O117,AA117,AM117,AY117,BK117,BW117,CI117,CU117,DG117,DS117,EE117,EQ117,FC117)</f>
        <v>0</v>
      </c>
      <c r="GN117" s="99">
        <f t="shared" ref="GN117" si="3385">SUM(P117,AB117,AN117,AZ117,BL117,BX117,CJ117,CV117,DH117,DT117,EF117,ER117,FD117)</f>
        <v>0</v>
      </c>
      <c r="GO117" s="99">
        <f t="shared" ref="GO117" si="3386">SUM(Q117,AC117,AO117,BA117,BM117,BY117,CK117,CW117,DI117,DU117,EG117,ES117,FE117)</f>
        <v>0</v>
      </c>
      <c r="GP117" s="99"/>
      <c r="GQ117" s="99"/>
      <c r="GR117" s="143"/>
      <c r="GS117" s="78"/>
      <c r="GT117" s="166"/>
      <c r="GU117" s="166"/>
    </row>
    <row r="118" spans="1:204" x14ac:dyDescent="0.2">
      <c r="A118" s="23">
        <v>1</v>
      </c>
      <c r="B118" s="102"/>
      <c r="C118" s="103"/>
      <c r="D118" s="104"/>
      <c r="E118" s="124" t="s">
        <v>51</v>
      </c>
      <c r="F118" s="126">
        <v>24</v>
      </c>
      <c r="G118" s="127">
        <v>166882.60930000001</v>
      </c>
      <c r="H118" s="107">
        <f>VLOOKUP($E118,'ВМП план'!$B$8:$AN$43,8,0)</f>
        <v>11</v>
      </c>
      <c r="I118" s="107">
        <f>VLOOKUP($E118,'ВМП план'!$B$8:$AN$43,9,0)</f>
        <v>1835708.7023</v>
      </c>
      <c r="J118" s="107">
        <f t="shared" si="279"/>
        <v>3.6666666666666665</v>
      </c>
      <c r="K118" s="107">
        <f t="shared" si="280"/>
        <v>611902.90076666663</v>
      </c>
      <c r="L118" s="107">
        <f>SUM(L119:L121)</f>
        <v>1</v>
      </c>
      <c r="M118" s="107">
        <f t="shared" ref="M118:Q118" si="3387">SUM(M119:M121)</f>
        <v>166882.60999999999</v>
      </c>
      <c r="N118" s="107">
        <f t="shared" si="3387"/>
        <v>0</v>
      </c>
      <c r="O118" s="107">
        <f t="shared" si="3387"/>
        <v>0</v>
      </c>
      <c r="P118" s="107">
        <f t="shared" si="3387"/>
        <v>1</v>
      </c>
      <c r="Q118" s="107">
        <f t="shared" si="3387"/>
        <v>166882.60999999999</v>
      </c>
      <c r="R118" s="123">
        <f t="shared" si="2547"/>
        <v>-2.6666666666666665</v>
      </c>
      <c r="S118" s="123">
        <f t="shared" si="2548"/>
        <v>-445020.29076666664</v>
      </c>
      <c r="T118" s="107">
        <f>VLOOKUP($E118,'ВМП план'!$B$8:$AN$43,10,0)</f>
        <v>0</v>
      </c>
      <c r="U118" s="107">
        <f>VLOOKUP($E118,'ВМП план'!$B$8:$AN$43,11,0)</f>
        <v>0</v>
      </c>
      <c r="V118" s="107">
        <f t="shared" si="282"/>
        <v>0</v>
      </c>
      <c r="W118" s="107">
        <f t="shared" si="283"/>
        <v>0</v>
      </c>
      <c r="X118" s="107">
        <f>SUM(X119:X121)</f>
        <v>0</v>
      </c>
      <c r="Y118" s="107">
        <f t="shared" ref="Y118" si="3388">SUM(Y119:Y121)</f>
        <v>0</v>
      </c>
      <c r="Z118" s="107">
        <f t="shared" ref="Z118" si="3389">SUM(Z119:Z121)</f>
        <v>0</v>
      </c>
      <c r="AA118" s="107">
        <f t="shared" ref="AA118" si="3390">SUM(AA119:AA121)</f>
        <v>0</v>
      </c>
      <c r="AB118" s="107">
        <f t="shared" ref="AB118" si="3391">SUM(AB119:AB121)</f>
        <v>0</v>
      </c>
      <c r="AC118" s="107">
        <f t="shared" ref="AC118" si="3392">SUM(AC119:AC121)</f>
        <v>0</v>
      </c>
      <c r="AD118" s="123">
        <f t="shared" si="2271"/>
        <v>0</v>
      </c>
      <c r="AE118" s="123">
        <f t="shared" si="2272"/>
        <v>0</v>
      </c>
      <c r="AF118" s="107">
        <f>VLOOKUP($E118,'ВМП план'!$B$8:$AL$43,12,0)</f>
        <v>0</v>
      </c>
      <c r="AG118" s="107">
        <f>VLOOKUP($E118,'ВМП план'!$B$8:$AL$43,13,0)</f>
        <v>0</v>
      </c>
      <c r="AH118" s="107">
        <f t="shared" si="289"/>
        <v>0</v>
      </c>
      <c r="AI118" s="107">
        <f t="shared" si="290"/>
        <v>0</v>
      </c>
      <c r="AJ118" s="107">
        <f>SUM(AJ119:AJ121)</f>
        <v>0</v>
      </c>
      <c r="AK118" s="107">
        <f t="shared" ref="AK118" si="3393">SUM(AK119:AK121)</f>
        <v>0</v>
      </c>
      <c r="AL118" s="107">
        <f t="shared" ref="AL118" si="3394">SUM(AL119:AL121)</f>
        <v>0</v>
      </c>
      <c r="AM118" s="107">
        <f t="shared" ref="AM118" si="3395">SUM(AM119:AM121)</f>
        <v>0</v>
      </c>
      <c r="AN118" s="107">
        <f t="shared" ref="AN118" si="3396">SUM(AN119:AN121)</f>
        <v>0</v>
      </c>
      <c r="AO118" s="107">
        <f t="shared" ref="AO118" si="3397">SUM(AO119:AO121)</f>
        <v>0</v>
      </c>
      <c r="AP118" s="123">
        <f t="shared" si="2273"/>
        <v>0</v>
      </c>
      <c r="AQ118" s="123">
        <f t="shared" si="2274"/>
        <v>0</v>
      </c>
      <c r="AR118" s="107"/>
      <c r="AS118" s="107"/>
      <c r="AT118" s="107">
        <f t="shared" si="296"/>
        <v>0</v>
      </c>
      <c r="AU118" s="107">
        <f t="shared" si="297"/>
        <v>0</v>
      </c>
      <c r="AV118" s="107">
        <f>SUM(AV119:AV121)</f>
        <v>0</v>
      </c>
      <c r="AW118" s="107">
        <f t="shared" ref="AW118" si="3398">SUM(AW119:AW121)</f>
        <v>0</v>
      </c>
      <c r="AX118" s="107">
        <f t="shared" ref="AX118" si="3399">SUM(AX119:AX121)</f>
        <v>0</v>
      </c>
      <c r="AY118" s="107">
        <f t="shared" ref="AY118" si="3400">SUM(AY119:AY121)</f>
        <v>0</v>
      </c>
      <c r="AZ118" s="107">
        <f t="shared" ref="AZ118" si="3401">SUM(AZ119:AZ121)</f>
        <v>0</v>
      </c>
      <c r="BA118" s="107">
        <f t="shared" ref="BA118" si="3402">SUM(BA119:BA121)</f>
        <v>0</v>
      </c>
      <c r="BB118" s="123">
        <f t="shared" si="2276"/>
        <v>0</v>
      </c>
      <c r="BC118" s="123">
        <f t="shared" si="2277"/>
        <v>0</v>
      </c>
      <c r="BD118" s="107"/>
      <c r="BE118" s="107">
        <v>0</v>
      </c>
      <c r="BF118" s="107">
        <f t="shared" si="303"/>
        <v>0</v>
      </c>
      <c r="BG118" s="107">
        <f t="shared" si="304"/>
        <v>0</v>
      </c>
      <c r="BH118" s="107">
        <f>SUM(BH119:BH121)</f>
        <v>0</v>
      </c>
      <c r="BI118" s="107">
        <f t="shared" ref="BI118" si="3403">SUM(BI119:BI121)</f>
        <v>0</v>
      </c>
      <c r="BJ118" s="107">
        <f t="shared" ref="BJ118" si="3404">SUM(BJ119:BJ121)</f>
        <v>0</v>
      </c>
      <c r="BK118" s="107">
        <f t="shared" ref="BK118" si="3405">SUM(BK119:BK121)</f>
        <v>0</v>
      </c>
      <c r="BL118" s="107">
        <f t="shared" ref="BL118" si="3406">SUM(BL119:BL121)</f>
        <v>0</v>
      </c>
      <c r="BM118" s="107">
        <f t="shared" ref="BM118" si="3407">SUM(BM119:BM121)</f>
        <v>0</v>
      </c>
      <c r="BN118" s="123">
        <f t="shared" si="2279"/>
        <v>0</v>
      </c>
      <c r="BO118" s="123">
        <f t="shared" si="2280"/>
        <v>0</v>
      </c>
      <c r="BP118" s="107"/>
      <c r="BQ118" s="107"/>
      <c r="BR118" s="107">
        <f t="shared" si="310"/>
        <v>0</v>
      </c>
      <c r="BS118" s="107">
        <f t="shared" si="311"/>
        <v>0</v>
      </c>
      <c r="BT118" s="107">
        <f>SUM(BT119:BT121)</f>
        <v>0</v>
      </c>
      <c r="BU118" s="107">
        <f t="shared" ref="BU118" si="3408">SUM(BU119:BU121)</f>
        <v>0</v>
      </c>
      <c r="BV118" s="107">
        <f t="shared" ref="BV118" si="3409">SUM(BV119:BV121)</f>
        <v>0</v>
      </c>
      <c r="BW118" s="107">
        <f t="shared" ref="BW118" si="3410">SUM(BW119:BW121)</f>
        <v>0</v>
      </c>
      <c r="BX118" s="107">
        <f t="shared" ref="BX118" si="3411">SUM(BX119:BX121)</f>
        <v>0</v>
      </c>
      <c r="BY118" s="107">
        <f t="shared" ref="BY118" si="3412">SUM(BY119:BY121)</f>
        <v>0</v>
      </c>
      <c r="BZ118" s="123">
        <f t="shared" si="2282"/>
        <v>0</v>
      </c>
      <c r="CA118" s="123">
        <f t="shared" si="2283"/>
        <v>0</v>
      </c>
      <c r="CB118" s="107"/>
      <c r="CC118" s="107">
        <v>0</v>
      </c>
      <c r="CD118" s="107">
        <f t="shared" si="317"/>
        <v>0</v>
      </c>
      <c r="CE118" s="107">
        <f t="shared" si="318"/>
        <v>0</v>
      </c>
      <c r="CF118" s="107">
        <f>SUM(CF119:CF121)</f>
        <v>0</v>
      </c>
      <c r="CG118" s="107">
        <f t="shared" ref="CG118" si="3413">SUM(CG119:CG121)</f>
        <v>0</v>
      </c>
      <c r="CH118" s="107">
        <f t="shared" ref="CH118" si="3414">SUM(CH119:CH121)</f>
        <v>0</v>
      </c>
      <c r="CI118" s="107">
        <f t="shared" ref="CI118" si="3415">SUM(CI119:CI121)</f>
        <v>0</v>
      </c>
      <c r="CJ118" s="107">
        <f t="shared" ref="CJ118" si="3416">SUM(CJ119:CJ121)</f>
        <v>0</v>
      </c>
      <c r="CK118" s="107">
        <f t="shared" ref="CK118" si="3417">SUM(CK119:CK121)</f>
        <v>0</v>
      </c>
      <c r="CL118" s="123">
        <f t="shared" si="2285"/>
        <v>0</v>
      </c>
      <c r="CM118" s="123">
        <f t="shared" si="2286"/>
        <v>0</v>
      </c>
      <c r="CN118" s="107"/>
      <c r="CO118" s="107"/>
      <c r="CP118" s="107">
        <f t="shared" si="324"/>
        <v>0</v>
      </c>
      <c r="CQ118" s="107">
        <f t="shared" si="325"/>
        <v>0</v>
      </c>
      <c r="CR118" s="107">
        <f>SUM(CR119:CR121)</f>
        <v>0</v>
      </c>
      <c r="CS118" s="107">
        <f t="shared" ref="CS118" si="3418">SUM(CS119:CS121)</f>
        <v>0</v>
      </c>
      <c r="CT118" s="107">
        <f t="shared" ref="CT118" si="3419">SUM(CT119:CT121)</f>
        <v>0</v>
      </c>
      <c r="CU118" s="107">
        <f t="shared" ref="CU118" si="3420">SUM(CU119:CU121)</f>
        <v>0</v>
      </c>
      <c r="CV118" s="107">
        <f t="shared" ref="CV118" si="3421">SUM(CV119:CV121)</f>
        <v>0</v>
      </c>
      <c r="CW118" s="107">
        <f t="shared" ref="CW118" si="3422">SUM(CW119:CW121)</f>
        <v>0</v>
      </c>
      <c r="CX118" s="123">
        <f t="shared" si="2288"/>
        <v>0</v>
      </c>
      <c r="CY118" s="123">
        <f t="shared" si="2289"/>
        <v>0</v>
      </c>
      <c r="CZ118" s="107"/>
      <c r="DA118" s="107"/>
      <c r="DB118" s="107">
        <f t="shared" si="331"/>
        <v>0</v>
      </c>
      <c r="DC118" s="107">
        <f t="shared" si="332"/>
        <v>0</v>
      </c>
      <c r="DD118" s="107">
        <f>SUM(DD119:DD121)</f>
        <v>0</v>
      </c>
      <c r="DE118" s="107">
        <f t="shared" ref="DE118" si="3423">SUM(DE119:DE121)</f>
        <v>0</v>
      </c>
      <c r="DF118" s="107">
        <f t="shared" ref="DF118" si="3424">SUM(DF119:DF121)</f>
        <v>0</v>
      </c>
      <c r="DG118" s="107">
        <f t="shared" ref="DG118" si="3425">SUM(DG119:DG121)</f>
        <v>0</v>
      </c>
      <c r="DH118" s="107">
        <f t="shared" ref="DH118" si="3426">SUM(DH119:DH121)</f>
        <v>0</v>
      </c>
      <c r="DI118" s="107">
        <f t="shared" ref="DI118" si="3427">SUM(DI119:DI121)</f>
        <v>0</v>
      </c>
      <c r="DJ118" s="123">
        <f t="shared" si="2291"/>
        <v>0</v>
      </c>
      <c r="DK118" s="123">
        <f t="shared" si="2292"/>
        <v>0</v>
      </c>
      <c r="DL118" s="107"/>
      <c r="DM118" s="107"/>
      <c r="DN118" s="107">
        <f t="shared" si="338"/>
        <v>0</v>
      </c>
      <c r="DO118" s="107">
        <f t="shared" si="339"/>
        <v>0</v>
      </c>
      <c r="DP118" s="107">
        <f>SUM(DP119:DP121)</f>
        <v>0</v>
      </c>
      <c r="DQ118" s="107">
        <f t="shared" ref="DQ118" si="3428">SUM(DQ119:DQ121)</f>
        <v>0</v>
      </c>
      <c r="DR118" s="107">
        <f t="shared" ref="DR118" si="3429">SUM(DR119:DR121)</f>
        <v>0</v>
      </c>
      <c r="DS118" s="107">
        <f t="shared" ref="DS118" si="3430">SUM(DS119:DS121)</f>
        <v>0</v>
      </c>
      <c r="DT118" s="107">
        <f t="shared" ref="DT118" si="3431">SUM(DT119:DT121)</f>
        <v>0</v>
      </c>
      <c r="DU118" s="107">
        <f t="shared" ref="DU118" si="3432">SUM(DU119:DU121)</f>
        <v>0</v>
      </c>
      <c r="DV118" s="123">
        <f t="shared" si="2294"/>
        <v>0</v>
      </c>
      <c r="DW118" s="123">
        <f t="shared" si="2295"/>
        <v>0</v>
      </c>
      <c r="DX118" s="107"/>
      <c r="DY118" s="107">
        <v>0</v>
      </c>
      <c r="DZ118" s="107">
        <f t="shared" si="345"/>
        <v>0</v>
      </c>
      <c r="EA118" s="107">
        <f t="shared" si="346"/>
        <v>0</v>
      </c>
      <c r="EB118" s="107">
        <f>SUM(EB119:EB121)</f>
        <v>0</v>
      </c>
      <c r="EC118" s="107">
        <f t="shared" ref="EC118" si="3433">SUM(EC119:EC121)</f>
        <v>0</v>
      </c>
      <c r="ED118" s="107">
        <f t="shared" ref="ED118" si="3434">SUM(ED119:ED121)</f>
        <v>0</v>
      </c>
      <c r="EE118" s="107">
        <f t="shared" ref="EE118" si="3435">SUM(EE119:EE121)</f>
        <v>0</v>
      </c>
      <c r="EF118" s="107">
        <f t="shared" ref="EF118" si="3436">SUM(EF119:EF121)</f>
        <v>0</v>
      </c>
      <c r="EG118" s="107">
        <f t="shared" ref="EG118" si="3437">SUM(EG119:EG121)</f>
        <v>0</v>
      </c>
      <c r="EH118" s="123">
        <f t="shared" si="2297"/>
        <v>0</v>
      </c>
      <c r="EI118" s="123">
        <f t="shared" si="2298"/>
        <v>0</v>
      </c>
      <c r="EJ118" s="107"/>
      <c r="EK118" s="107">
        <v>0</v>
      </c>
      <c r="EL118" s="107">
        <f t="shared" si="352"/>
        <v>0</v>
      </c>
      <c r="EM118" s="107">
        <f t="shared" si="353"/>
        <v>0</v>
      </c>
      <c r="EN118" s="107">
        <f>SUM(EN119:EN121)</f>
        <v>0</v>
      </c>
      <c r="EO118" s="107">
        <f t="shared" ref="EO118" si="3438">SUM(EO119:EO121)</f>
        <v>0</v>
      </c>
      <c r="EP118" s="107">
        <f t="shared" ref="EP118" si="3439">SUM(EP119:EP121)</f>
        <v>0</v>
      </c>
      <c r="EQ118" s="107">
        <f t="shared" ref="EQ118" si="3440">SUM(EQ119:EQ121)</f>
        <v>0</v>
      </c>
      <c r="ER118" s="107">
        <f t="shared" ref="ER118" si="3441">SUM(ER119:ER121)</f>
        <v>0</v>
      </c>
      <c r="ES118" s="107">
        <f t="shared" ref="ES118" si="3442">SUM(ES119:ES121)</f>
        <v>0</v>
      </c>
      <c r="ET118" s="123">
        <f t="shared" si="2300"/>
        <v>0</v>
      </c>
      <c r="EU118" s="123">
        <f t="shared" si="2301"/>
        <v>0</v>
      </c>
      <c r="EV118" s="107"/>
      <c r="EW118" s="107"/>
      <c r="EX118" s="107">
        <f t="shared" si="359"/>
        <v>0</v>
      </c>
      <c r="EY118" s="107">
        <f t="shared" si="360"/>
        <v>0</v>
      </c>
      <c r="EZ118" s="107">
        <f>SUM(EZ119:EZ121)</f>
        <v>0</v>
      </c>
      <c r="FA118" s="107">
        <f t="shared" ref="FA118" si="3443">SUM(FA119:FA121)</f>
        <v>0</v>
      </c>
      <c r="FB118" s="107">
        <f t="shared" ref="FB118" si="3444">SUM(FB119:FB121)</f>
        <v>0</v>
      </c>
      <c r="FC118" s="107">
        <f t="shared" ref="FC118" si="3445">SUM(FC119:FC121)</f>
        <v>0</v>
      </c>
      <c r="FD118" s="107">
        <f t="shared" ref="FD118" si="3446">SUM(FD119:FD121)</f>
        <v>0</v>
      </c>
      <c r="FE118" s="107">
        <f t="shared" ref="FE118" si="3447">SUM(FE119:FE121)</f>
        <v>0</v>
      </c>
      <c r="FF118" s="123">
        <f t="shared" si="2303"/>
        <v>0</v>
      </c>
      <c r="FG118" s="123">
        <f t="shared" si="2304"/>
        <v>0</v>
      </c>
      <c r="FH118" s="107"/>
      <c r="FI118" s="107"/>
      <c r="FJ118" s="107">
        <f t="shared" si="366"/>
        <v>0</v>
      </c>
      <c r="FK118" s="107">
        <f t="shared" si="367"/>
        <v>0</v>
      </c>
      <c r="FL118" s="107">
        <f>SUM(FL119:FL121)</f>
        <v>0</v>
      </c>
      <c r="FM118" s="107">
        <f t="shared" ref="FM118" si="3448">SUM(FM119:FM121)</f>
        <v>0</v>
      </c>
      <c r="FN118" s="107">
        <f t="shared" ref="FN118" si="3449">SUM(FN119:FN121)</f>
        <v>0</v>
      </c>
      <c r="FO118" s="107">
        <f t="shared" ref="FO118" si="3450">SUM(FO119:FO121)</f>
        <v>0</v>
      </c>
      <c r="FP118" s="107">
        <f t="shared" ref="FP118" si="3451">SUM(FP119:FP121)</f>
        <v>0</v>
      </c>
      <c r="FQ118" s="107">
        <f t="shared" ref="FQ118" si="3452">SUM(FQ119:FQ121)</f>
        <v>0</v>
      </c>
      <c r="FR118" s="123">
        <f t="shared" si="2306"/>
        <v>0</v>
      </c>
      <c r="FS118" s="123">
        <f t="shared" si="2307"/>
        <v>0</v>
      </c>
      <c r="FT118" s="107"/>
      <c r="FU118" s="107"/>
      <c r="FV118" s="107">
        <f t="shared" si="373"/>
        <v>0</v>
      </c>
      <c r="FW118" s="107">
        <f t="shared" si="374"/>
        <v>0</v>
      </c>
      <c r="FX118" s="107">
        <f>SUM(FX119:FX121)</f>
        <v>0</v>
      </c>
      <c r="FY118" s="107">
        <f t="shared" ref="FY118" si="3453">SUM(FY119:FY121)</f>
        <v>0</v>
      </c>
      <c r="FZ118" s="107">
        <f t="shared" ref="FZ118" si="3454">SUM(FZ119:FZ121)</f>
        <v>0</v>
      </c>
      <c r="GA118" s="107">
        <f t="shared" ref="GA118" si="3455">SUM(GA119:GA121)</f>
        <v>0</v>
      </c>
      <c r="GB118" s="107">
        <f t="shared" ref="GB118" si="3456">SUM(GB119:GB121)</f>
        <v>0</v>
      </c>
      <c r="GC118" s="107">
        <f t="shared" ref="GC118" si="3457">SUM(GC119:GC121)</f>
        <v>0</v>
      </c>
      <c r="GD118" s="123">
        <f t="shared" si="2309"/>
        <v>0</v>
      </c>
      <c r="GE118" s="123">
        <f t="shared" si="2310"/>
        <v>0</v>
      </c>
      <c r="GF118" s="107">
        <f t="shared" si="3308"/>
        <v>11</v>
      </c>
      <c r="GG118" s="107">
        <f t="shared" si="3308"/>
        <v>1835708.7023</v>
      </c>
      <c r="GH118" s="130">
        <f>SUM(GF118/12*$A$2)</f>
        <v>3.6666666666666665</v>
      </c>
      <c r="GI118" s="180">
        <f>SUM(GG118/12*$A$2)</f>
        <v>611902.90076666663</v>
      </c>
      <c r="GJ118" s="107">
        <f>SUM(GJ119:GJ121)</f>
        <v>1</v>
      </c>
      <c r="GK118" s="107">
        <f t="shared" ref="GK118" si="3458">SUM(GK119:GK121)</f>
        <v>166882.60999999999</v>
      </c>
      <c r="GL118" s="107">
        <f t="shared" ref="GL118" si="3459">SUM(GL119:GL121)</f>
        <v>0</v>
      </c>
      <c r="GM118" s="107">
        <f t="shared" ref="GM118" si="3460">SUM(GM119:GM121)</f>
        <v>0</v>
      </c>
      <c r="GN118" s="107">
        <f t="shared" ref="GN118" si="3461">SUM(GN119:GN121)</f>
        <v>1</v>
      </c>
      <c r="GO118" s="107">
        <f t="shared" ref="GO118" si="3462">SUM(GO119:GO121)</f>
        <v>166882.60999999999</v>
      </c>
      <c r="GP118" s="107">
        <f t="shared" si="3314"/>
        <v>-2.6666666666666665</v>
      </c>
      <c r="GQ118" s="107">
        <f t="shared" si="3315"/>
        <v>-445020.29076666664</v>
      </c>
      <c r="GR118" s="143"/>
      <c r="GS118" s="78"/>
      <c r="GT118" s="166">
        <v>166882.60930000001</v>
      </c>
      <c r="GU118" s="166">
        <f t="shared" si="2399"/>
        <v>166882.60999999999</v>
      </c>
    </row>
    <row r="119" spans="1:204" ht="60" customHeight="1" x14ac:dyDescent="0.2">
      <c r="A119" s="23">
        <v>1</v>
      </c>
      <c r="B119" s="78" t="s">
        <v>300</v>
      </c>
      <c r="C119" s="81" t="s">
        <v>301</v>
      </c>
      <c r="D119" s="82">
        <v>404</v>
      </c>
      <c r="E119" s="83" t="s">
        <v>302</v>
      </c>
      <c r="F119" s="86"/>
      <c r="G119" s="98"/>
      <c r="H119" s="99"/>
      <c r="I119" s="99"/>
      <c r="J119" s="99"/>
      <c r="K119" s="99"/>
      <c r="L119" s="99">
        <f>VLOOKUP($D119,'факт '!$D$7:$AQ$94,3,0)</f>
        <v>1</v>
      </c>
      <c r="M119" s="99">
        <f>VLOOKUP($D119,'факт '!$D$7:$AQ$94,4,0)</f>
        <v>166882.60999999999</v>
      </c>
      <c r="N119" s="99"/>
      <c r="O119" s="99"/>
      <c r="P119" s="99">
        <f>SUM(L119+N119)</f>
        <v>1</v>
      </c>
      <c r="Q119" s="99">
        <f>SUM(M119+O119)</f>
        <v>166882.60999999999</v>
      </c>
      <c r="R119" s="100">
        <f t="shared" ref="R119" si="3463">SUM(L119-J119)</f>
        <v>1</v>
      </c>
      <c r="S119" s="100">
        <f t="shared" ref="S119" si="3464">SUM(M119-K119)</f>
        <v>166882.60999999999</v>
      </c>
      <c r="T119" s="99"/>
      <c r="U119" s="99"/>
      <c r="V119" s="99"/>
      <c r="W119" s="99"/>
      <c r="X119" s="99">
        <f>VLOOKUP($D119,'факт '!$D$7:$AQ$94,7,0)</f>
        <v>0</v>
      </c>
      <c r="Y119" s="99">
        <f>VLOOKUP($D119,'факт '!$D$7:$AQ$94,8,0)</f>
        <v>0</v>
      </c>
      <c r="Z119" s="99">
        <f>VLOOKUP($D119,'факт '!$D$7:$AQ$94,9,0)</f>
        <v>0</v>
      </c>
      <c r="AA119" s="99">
        <f>VLOOKUP($D119,'факт '!$D$7:$AQ$94,10,0)</f>
        <v>0</v>
      </c>
      <c r="AB119" s="99">
        <f>SUM(X119+Z119)</f>
        <v>0</v>
      </c>
      <c r="AC119" s="99">
        <f>SUM(Y119+AA119)</f>
        <v>0</v>
      </c>
      <c r="AD119" s="100">
        <f t="shared" ref="AD119" si="3465">SUM(X119-V119)</f>
        <v>0</v>
      </c>
      <c r="AE119" s="100">
        <f t="shared" ref="AE119" si="3466">SUM(Y119-W119)</f>
        <v>0</v>
      </c>
      <c r="AF119" s="99"/>
      <c r="AG119" s="99"/>
      <c r="AH119" s="99"/>
      <c r="AI119" s="99"/>
      <c r="AJ119" s="99">
        <f>VLOOKUP($D119,'факт '!$D$7:$AQ$94,5,0)</f>
        <v>0</v>
      </c>
      <c r="AK119" s="99">
        <f>VLOOKUP($D119,'факт '!$D$7:$AQ$94,6,0)</f>
        <v>0</v>
      </c>
      <c r="AL119" s="99"/>
      <c r="AM119" s="99"/>
      <c r="AN119" s="99">
        <f>SUM(AJ119+AL119)</f>
        <v>0</v>
      </c>
      <c r="AO119" s="99">
        <f>SUM(AK119+AM119)</f>
        <v>0</v>
      </c>
      <c r="AP119" s="100">
        <f t="shared" ref="AP119" si="3467">SUM(AJ119-AH119)</f>
        <v>0</v>
      </c>
      <c r="AQ119" s="100">
        <f t="shared" ref="AQ119" si="3468">SUM(AK119-AI119)</f>
        <v>0</v>
      </c>
      <c r="AR119" s="99"/>
      <c r="AS119" s="99"/>
      <c r="AT119" s="99"/>
      <c r="AU119" s="99"/>
      <c r="AV119" s="99">
        <f>VLOOKUP($D119,'факт '!$D$7:$AQ$94,11,0)</f>
        <v>0</v>
      </c>
      <c r="AW119" s="99">
        <f>VLOOKUP($D119,'факт '!$D$7:$AQ$94,12,0)</f>
        <v>0</v>
      </c>
      <c r="AX119" s="99"/>
      <c r="AY119" s="99"/>
      <c r="AZ119" s="99">
        <f>SUM(AV119+AX119)</f>
        <v>0</v>
      </c>
      <c r="BA119" s="99">
        <f>SUM(AW119+AY119)</f>
        <v>0</v>
      </c>
      <c r="BB119" s="100">
        <f t="shared" ref="BB119" si="3469">SUM(AV119-AT119)</f>
        <v>0</v>
      </c>
      <c r="BC119" s="100">
        <f t="shared" ref="BC119" si="3470">SUM(AW119-AU119)</f>
        <v>0</v>
      </c>
      <c r="BD119" s="99"/>
      <c r="BE119" s="99"/>
      <c r="BF119" s="99"/>
      <c r="BG119" s="99"/>
      <c r="BH119" s="99">
        <f>VLOOKUP($D119,'факт '!$D$7:$AQ$94,15,0)</f>
        <v>0</v>
      </c>
      <c r="BI119" s="99">
        <f>VLOOKUP($D119,'факт '!$D$7:$AQ$94,16,0)</f>
        <v>0</v>
      </c>
      <c r="BJ119" s="99">
        <f>VLOOKUP($D119,'факт '!$D$7:$AQ$94,17,0)</f>
        <v>0</v>
      </c>
      <c r="BK119" s="99">
        <f>VLOOKUP($D119,'факт '!$D$7:$AQ$94,18,0)</f>
        <v>0</v>
      </c>
      <c r="BL119" s="99">
        <f>SUM(BH119+BJ119)</f>
        <v>0</v>
      </c>
      <c r="BM119" s="99">
        <f>SUM(BI119+BK119)</f>
        <v>0</v>
      </c>
      <c r="BN119" s="100">
        <f t="shared" ref="BN119" si="3471">SUM(BH119-BF119)</f>
        <v>0</v>
      </c>
      <c r="BO119" s="100">
        <f t="shared" ref="BO119" si="3472">SUM(BI119-BG119)</f>
        <v>0</v>
      </c>
      <c r="BP119" s="99"/>
      <c r="BQ119" s="99"/>
      <c r="BR119" s="99"/>
      <c r="BS119" s="99"/>
      <c r="BT119" s="99">
        <f>VLOOKUP($D119,'факт '!$D$7:$AQ$94,19,0)</f>
        <v>0</v>
      </c>
      <c r="BU119" s="99">
        <f>VLOOKUP($D119,'факт '!$D$7:$AQ$94,20,0)</f>
        <v>0</v>
      </c>
      <c r="BV119" s="99">
        <f>VLOOKUP($D119,'факт '!$D$7:$AQ$94,21,0)</f>
        <v>0</v>
      </c>
      <c r="BW119" s="99">
        <f>VLOOKUP($D119,'факт '!$D$7:$AQ$94,22,0)</f>
        <v>0</v>
      </c>
      <c r="BX119" s="99">
        <f>SUM(BT119+BV119)</f>
        <v>0</v>
      </c>
      <c r="BY119" s="99">
        <f>SUM(BU119+BW119)</f>
        <v>0</v>
      </c>
      <c r="BZ119" s="100">
        <f t="shared" ref="BZ119" si="3473">SUM(BT119-BR119)</f>
        <v>0</v>
      </c>
      <c r="CA119" s="100">
        <f t="shared" ref="CA119" si="3474">SUM(BU119-BS119)</f>
        <v>0</v>
      </c>
      <c r="CB119" s="99"/>
      <c r="CC119" s="99"/>
      <c r="CD119" s="99"/>
      <c r="CE119" s="99"/>
      <c r="CF119" s="99">
        <f>VLOOKUP($D119,'факт '!$D$7:$AQ$94,23,0)</f>
        <v>0</v>
      </c>
      <c r="CG119" s="99">
        <f>VLOOKUP($D119,'факт '!$D$7:$AQ$94,24,0)</f>
        <v>0</v>
      </c>
      <c r="CH119" s="99">
        <f>VLOOKUP($D119,'факт '!$D$7:$AQ$94,25,0)</f>
        <v>0</v>
      </c>
      <c r="CI119" s="99">
        <f>VLOOKUP($D119,'факт '!$D$7:$AQ$94,26,0)</f>
        <v>0</v>
      </c>
      <c r="CJ119" s="99">
        <f>SUM(CF119+CH119)</f>
        <v>0</v>
      </c>
      <c r="CK119" s="99">
        <f>SUM(CG119+CI119)</f>
        <v>0</v>
      </c>
      <c r="CL119" s="100">
        <f t="shared" ref="CL119" si="3475">SUM(CF119-CD119)</f>
        <v>0</v>
      </c>
      <c r="CM119" s="100">
        <f t="shared" ref="CM119" si="3476">SUM(CG119-CE119)</f>
        <v>0</v>
      </c>
      <c r="CN119" s="99"/>
      <c r="CO119" s="99"/>
      <c r="CP119" s="99"/>
      <c r="CQ119" s="99"/>
      <c r="CR119" s="99">
        <f>VLOOKUP($D119,'факт '!$D$7:$AQ$94,27,0)</f>
        <v>0</v>
      </c>
      <c r="CS119" s="99">
        <f>VLOOKUP($D119,'факт '!$D$7:$AQ$94,28,0)</f>
        <v>0</v>
      </c>
      <c r="CT119" s="99">
        <f>VLOOKUP($D119,'факт '!$D$7:$AQ$94,29,0)</f>
        <v>0</v>
      </c>
      <c r="CU119" s="99">
        <f>VLOOKUP($D119,'факт '!$D$7:$AQ$94,30,0)</f>
        <v>0</v>
      </c>
      <c r="CV119" s="99">
        <f>SUM(CR119+CT119)</f>
        <v>0</v>
      </c>
      <c r="CW119" s="99">
        <f>SUM(CS119+CU119)</f>
        <v>0</v>
      </c>
      <c r="CX119" s="100">
        <f t="shared" ref="CX119" si="3477">SUM(CR119-CP119)</f>
        <v>0</v>
      </c>
      <c r="CY119" s="100">
        <f t="shared" ref="CY119" si="3478">SUM(CS119-CQ119)</f>
        <v>0</v>
      </c>
      <c r="CZ119" s="99"/>
      <c r="DA119" s="99"/>
      <c r="DB119" s="99"/>
      <c r="DC119" s="99"/>
      <c r="DD119" s="99">
        <f>VLOOKUP($D119,'факт '!$D$7:$AQ$94,31,0)</f>
        <v>0</v>
      </c>
      <c r="DE119" s="99">
        <f>VLOOKUP($D119,'факт '!$D$7:$AQ$94,32,0)</f>
        <v>0</v>
      </c>
      <c r="DF119" s="99"/>
      <c r="DG119" s="99"/>
      <c r="DH119" s="99">
        <f>SUM(DD119+DF119)</f>
        <v>0</v>
      </c>
      <c r="DI119" s="99">
        <f>SUM(DE119+DG119)</f>
        <v>0</v>
      </c>
      <c r="DJ119" s="100">
        <f t="shared" ref="DJ119" si="3479">SUM(DD119-DB119)</f>
        <v>0</v>
      </c>
      <c r="DK119" s="100">
        <f t="shared" ref="DK119" si="3480">SUM(DE119-DC119)</f>
        <v>0</v>
      </c>
      <c r="DL119" s="99"/>
      <c r="DM119" s="99"/>
      <c r="DN119" s="99"/>
      <c r="DO119" s="99"/>
      <c r="DP119" s="99">
        <f>VLOOKUP($D119,'факт '!$D$7:$AQ$94,13,0)</f>
        <v>0</v>
      </c>
      <c r="DQ119" s="99">
        <f>VLOOKUP($D119,'факт '!$D$7:$AQ$94,14,0)</f>
        <v>0</v>
      </c>
      <c r="DR119" s="99"/>
      <c r="DS119" s="99"/>
      <c r="DT119" s="99">
        <f>SUM(DP119+DR119)</f>
        <v>0</v>
      </c>
      <c r="DU119" s="99">
        <f>SUM(DQ119+DS119)</f>
        <v>0</v>
      </c>
      <c r="DV119" s="100">
        <f t="shared" ref="DV119" si="3481">SUM(DP119-DN119)</f>
        <v>0</v>
      </c>
      <c r="DW119" s="100">
        <f t="shared" ref="DW119" si="3482">SUM(DQ119-DO119)</f>
        <v>0</v>
      </c>
      <c r="DX119" s="99"/>
      <c r="DY119" s="99"/>
      <c r="DZ119" s="99"/>
      <c r="EA119" s="99"/>
      <c r="EB119" s="99">
        <f>VLOOKUP($D119,'факт '!$D$7:$AQ$94,33,0)</f>
        <v>0</v>
      </c>
      <c r="EC119" s="99">
        <f>VLOOKUP($D119,'факт '!$D$7:$AQ$94,34,0)</f>
        <v>0</v>
      </c>
      <c r="ED119" s="99">
        <f>VLOOKUP($D119,'факт '!$D$7:$AQ$94,35,0)</f>
        <v>0</v>
      </c>
      <c r="EE119" s="99">
        <f>VLOOKUP($D119,'факт '!$D$7:$AQ$94,36,0)</f>
        <v>0</v>
      </c>
      <c r="EF119" s="99">
        <f>SUM(EB119+ED119)</f>
        <v>0</v>
      </c>
      <c r="EG119" s="99">
        <f>SUM(EC119+EE119)</f>
        <v>0</v>
      </c>
      <c r="EH119" s="100">
        <f t="shared" ref="EH119" si="3483">SUM(EB119-DZ119)</f>
        <v>0</v>
      </c>
      <c r="EI119" s="100">
        <f t="shared" ref="EI119" si="3484">SUM(EC119-EA119)</f>
        <v>0</v>
      </c>
      <c r="EJ119" s="99"/>
      <c r="EK119" s="99"/>
      <c r="EL119" s="99"/>
      <c r="EM119" s="99"/>
      <c r="EN119" s="99">
        <f>VLOOKUP($D119,'факт '!$D$7:$AQ$94,37,0)</f>
        <v>0</v>
      </c>
      <c r="EO119" s="99">
        <f>VLOOKUP($D119,'факт '!$D$7:$AQ$94,38,0)</f>
        <v>0</v>
      </c>
      <c r="EP119" s="99">
        <f>VLOOKUP($D119,'факт '!$D$7:$AQ$94,39,0)</f>
        <v>0</v>
      </c>
      <c r="EQ119" s="99">
        <f>VLOOKUP($D119,'факт '!$D$7:$AQ$94,40,0)</f>
        <v>0</v>
      </c>
      <c r="ER119" s="99">
        <f>SUM(EN119+EP119)</f>
        <v>0</v>
      </c>
      <c r="ES119" s="99">
        <f>SUM(EO119+EQ119)</f>
        <v>0</v>
      </c>
      <c r="ET119" s="100">
        <f t="shared" ref="ET119" si="3485">SUM(EN119-EL119)</f>
        <v>0</v>
      </c>
      <c r="EU119" s="100">
        <f t="shared" ref="EU119" si="3486">SUM(EO119-EM119)</f>
        <v>0</v>
      </c>
      <c r="EV119" s="99"/>
      <c r="EW119" s="99"/>
      <c r="EX119" s="99"/>
      <c r="EY119" s="99"/>
      <c r="EZ119" s="99"/>
      <c r="FA119" s="99"/>
      <c r="FB119" s="99"/>
      <c r="FC119" s="99"/>
      <c r="FD119" s="99">
        <f>SUM(EZ119+FB119)</f>
        <v>0</v>
      </c>
      <c r="FE119" s="99">
        <f>SUM(FA119+FC119)</f>
        <v>0</v>
      </c>
      <c r="FF119" s="100">
        <f t="shared" si="2303"/>
        <v>0</v>
      </c>
      <c r="FG119" s="100">
        <f t="shared" si="2304"/>
        <v>0</v>
      </c>
      <c r="FH119" s="99"/>
      <c r="FI119" s="99"/>
      <c r="FJ119" s="99"/>
      <c r="FK119" s="99"/>
      <c r="FL119" s="99"/>
      <c r="FM119" s="99"/>
      <c r="FN119" s="99"/>
      <c r="FO119" s="99"/>
      <c r="FP119" s="99">
        <f>SUM(FL119+FN119)</f>
        <v>0</v>
      </c>
      <c r="FQ119" s="99">
        <f>SUM(FM119+FO119)</f>
        <v>0</v>
      </c>
      <c r="FR119" s="100">
        <f t="shared" si="2306"/>
        <v>0</v>
      </c>
      <c r="FS119" s="100">
        <f t="shared" si="2307"/>
        <v>0</v>
      </c>
      <c r="FT119" s="99"/>
      <c r="FU119" s="99"/>
      <c r="FV119" s="99"/>
      <c r="FW119" s="99"/>
      <c r="FX119" s="99"/>
      <c r="FY119" s="99"/>
      <c r="FZ119" s="99"/>
      <c r="GA119" s="99"/>
      <c r="GB119" s="99">
        <f>SUM(FX119+FZ119)</f>
        <v>0</v>
      </c>
      <c r="GC119" s="99">
        <f>SUM(FY119+GA119)</f>
        <v>0</v>
      </c>
      <c r="GD119" s="100">
        <f t="shared" si="2309"/>
        <v>0</v>
      </c>
      <c r="GE119" s="100">
        <f t="shared" si="2310"/>
        <v>0</v>
      </c>
      <c r="GF119" s="99">
        <f t="shared" ref="GF119:GF121" si="3487">SUM(H119,T119,AF119,AR119,BD119,BP119,CB119,CN119,CZ119,DL119,DX119,EJ119,EV119)</f>
        <v>0</v>
      </c>
      <c r="GG119" s="99">
        <f t="shared" ref="GG119:GG121" si="3488">SUM(I119,U119,AG119,AS119,BE119,BQ119,CC119,CO119,DA119,DM119,DY119,EK119,EW119)</f>
        <v>0</v>
      </c>
      <c r="GH119" s="99">
        <f t="shared" ref="GH119:GH121" si="3489">SUM(J119,V119,AH119,AT119,BF119,BR119,CD119,CP119,DB119,DN119,DZ119,EL119,EX119)</f>
        <v>0</v>
      </c>
      <c r="GI119" s="99">
        <f t="shared" ref="GI119:GI121" si="3490">SUM(K119,W119,AI119,AU119,BG119,BS119,CE119,CQ119,DC119,DO119,EA119,EM119,EY119)</f>
        <v>0</v>
      </c>
      <c r="GJ119" s="99">
        <f t="shared" ref="GJ119" si="3491">SUM(L119,X119,AJ119,AV119,BH119,BT119,CF119,CR119,DD119,DP119,EB119,EN119,EZ119)</f>
        <v>1</v>
      </c>
      <c r="GK119" s="99">
        <f t="shared" ref="GK119" si="3492">SUM(M119,Y119,AK119,AW119,BI119,BU119,CG119,CS119,DE119,DQ119,EC119,EO119,FA119)</f>
        <v>166882.60999999999</v>
      </c>
      <c r="GL119" s="99">
        <f t="shared" ref="GL119" si="3493">SUM(N119,Z119,AL119,AX119,BJ119,BV119,CH119,CT119,DF119,DR119,ED119,EP119,FB119)</f>
        <v>0</v>
      </c>
      <c r="GM119" s="99">
        <f t="shared" ref="GM119" si="3494">SUM(O119,AA119,AM119,AY119,BK119,BW119,CI119,CU119,DG119,DS119,EE119,EQ119,FC119)</f>
        <v>0</v>
      </c>
      <c r="GN119" s="99">
        <f t="shared" ref="GN119" si="3495">SUM(P119,AB119,AN119,AZ119,BL119,BX119,CJ119,CV119,DH119,DT119,EF119,ER119,FD119)</f>
        <v>1</v>
      </c>
      <c r="GO119" s="99">
        <f t="shared" ref="GO119" si="3496">SUM(Q119,AC119,AO119,BA119,BM119,BY119,CK119,CW119,DI119,DU119,EG119,ES119,FE119)</f>
        <v>166882.60999999999</v>
      </c>
      <c r="GP119" s="99"/>
      <c r="GQ119" s="99"/>
      <c r="GR119" s="143"/>
      <c r="GS119" s="78"/>
      <c r="GT119" s="166">
        <v>166882.60930000001</v>
      </c>
      <c r="GU119" s="166">
        <f t="shared" si="2399"/>
        <v>166882.60999999999</v>
      </c>
      <c r="GV119" s="90">
        <f t="shared" ref="GV119" si="3497">SUM(GT119-GU119)</f>
        <v>-6.99999975040555E-4</v>
      </c>
    </row>
    <row r="120" spans="1:204" x14ac:dyDescent="0.2">
      <c r="A120" s="23">
        <v>1</v>
      </c>
      <c r="B120" s="78"/>
      <c r="C120" s="81"/>
      <c r="D120" s="82"/>
      <c r="E120" s="85"/>
      <c r="F120" s="86"/>
      <c r="G120" s="98"/>
      <c r="H120" s="99"/>
      <c r="I120" s="99"/>
      <c r="J120" s="99"/>
      <c r="K120" s="99"/>
      <c r="L120" s="99"/>
      <c r="M120" s="99"/>
      <c r="N120" s="99"/>
      <c r="O120" s="99"/>
      <c r="P120" s="99"/>
      <c r="Q120" s="99"/>
      <c r="R120" s="100"/>
      <c r="S120" s="100"/>
      <c r="T120" s="99"/>
      <c r="U120" s="99"/>
      <c r="V120" s="99"/>
      <c r="W120" s="99"/>
      <c r="X120" s="99"/>
      <c r="Y120" s="99"/>
      <c r="Z120" s="99"/>
      <c r="AA120" s="99"/>
      <c r="AB120" s="99"/>
      <c r="AC120" s="99"/>
      <c r="AD120" s="100"/>
      <c r="AE120" s="100"/>
      <c r="AF120" s="99"/>
      <c r="AG120" s="99"/>
      <c r="AH120" s="99"/>
      <c r="AI120" s="99"/>
      <c r="AJ120" s="99"/>
      <c r="AK120" s="99"/>
      <c r="AL120" s="99"/>
      <c r="AM120" s="99"/>
      <c r="AN120" s="99"/>
      <c r="AO120" s="99"/>
      <c r="AP120" s="100"/>
      <c r="AQ120" s="100"/>
      <c r="AR120" s="99"/>
      <c r="AS120" s="99"/>
      <c r="AT120" s="99"/>
      <c r="AU120" s="99"/>
      <c r="AV120" s="99"/>
      <c r="AW120" s="99"/>
      <c r="AX120" s="99"/>
      <c r="AY120" s="99"/>
      <c r="AZ120" s="99"/>
      <c r="BA120" s="99"/>
      <c r="BB120" s="100"/>
      <c r="BC120" s="100"/>
      <c r="BD120" s="99"/>
      <c r="BE120" s="99"/>
      <c r="BF120" s="99"/>
      <c r="BG120" s="99"/>
      <c r="BH120" s="99"/>
      <c r="BI120" s="99"/>
      <c r="BJ120" s="99"/>
      <c r="BK120" s="99"/>
      <c r="BL120" s="99"/>
      <c r="BM120" s="99"/>
      <c r="BN120" s="100"/>
      <c r="BO120" s="100"/>
      <c r="BP120" s="99"/>
      <c r="BQ120" s="99"/>
      <c r="BR120" s="99"/>
      <c r="BS120" s="99"/>
      <c r="BT120" s="99"/>
      <c r="BU120" s="99"/>
      <c r="BV120" s="99"/>
      <c r="BW120" s="99"/>
      <c r="BX120" s="99"/>
      <c r="BY120" s="99"/>
      <c r="BZ120" s="100"/>
      <c r="CA120" s="100"/>
      <c r="CB120" s="99"/>
      <c r="CC120" s="99"/>
      <c r="CD120" s="99"/>
      <c r="CE120" s="99"/>
      <c r="CF120" s="99"/>
      <c r="CG120" s="99"/>
      <c r="CH120" s="99"/>
      <c r="CI120" s="99"/>
      <c r="CJ120" s="99"/>
      <c r="CK120" s="99"/>
      <c r="CL120" s="100"/>
      <c r="CM120" s="100"/>
      <c r="CN120" s="99"/>
      <c r="CO120" s="99"/>
      <c r="CP120" s="99"/>
      <c r="CQ120" s="99"/>
      <c r="CR120" s="99"/>
      <c r="CS120" s="99"/>
      <c r="CT120" s="99"/>
      <c r="CU120" s="99"/>
      <c r="CV120" s="99"/>
      <c r="CW120" s="99"/>
      <c r="CX120" s="100"/>
      <c r="CY120" s="100"/>
      <c r="CZ120" s="99"/>
      <c r="DA120" s="99"/>
      <c r="DB120" s="99"/>
      <c r="DC120" s="99"/>
      <c r="DD120" s="99"/>
      <c r="DE120" s="99"/>
      <c r="DF120" s="99"/>
      <c r="DG120" s="99"/>
      <c r="DH120" s="99"/>
      <c r="DI120" s="99"/>
      <c r="DJ120" s="100"/>
      <c r="DK120" s="100"/>
      <c r="DL120" s="99"/>
      <c r="DM120" s="99"/>
      <c r="DN120" s="99"/>
      <c r="DO120" s="99"/>
      <c r="DP120" s="99"/>
      <c r="DQ120" s="99"/>
      <c r="DR120" s="99"/>
      <c r="DS120" s="99"/>
      <c r="DT120" s="99"/>
      <c r="DU120" s="99"/>
      <c r="DV120" s="100"/>
      <c r="DW120" s="100"/>
      <c r="DX120" s="99"/>
      <c r="DY120" s="99"/>
      <c r="DZ120" s="99"/>
      <c r="EA120" s="99"/>
      <c r="EB120" s="99"/>
      <c r="EC120" s="99"/>
      <c r="ED120" s="99"/>
      <c r="EE120" s="99"/>
      <c r="EF120" s="99"/>
      <c r="EG120" s="99"/>
      <c r="EH120" s="100"/>
      <c r="EI120" s="100"/>
      <c r="EJ120" s="99"/>
      <c r="EK120" s="99"/>
      <c r="EL120" s="99"/>
      <c r="EM120" s="99"/>
      <c r="EN120" s="99"/>
      <c r="EO120" s="99"/>
      <c r="EP120" s="99"/>
      <c r="EQ120" s="99"/>
      <c r="ER120" s="99"/>
      <c r="ES120" s="99"/>
      <c r="ET120" s="100"/>
      <c r="EU120" s="100"/>
      <c r="EV120" s="99"/>
      <c r="EW120" s="99"/>
      <c r="EX120" s="99"/>
      <c r="EY120" s="99"/>
      <c r="EZ120" s="99"/>
      <c r="FA120" s="99"/>
      <c r="FB120" s="99"/>
      <c r="FC120" s="99"/>
      <c r="FD120" s="99"/>
      <c r="FE120" s="99"/>
      <c r="FF120" s="100"/>
      <c r="FG120" s="100"/>
      <c r="FH120" s="99"/>
      <c r="FI120" s="99"/>
      <c r="FJ120" s="99"/>
      <c r="FK120" s="99"/>
      <c r="FL120" s="99"/>
      <c r="FM120" s="99"/>
      <c r="FN120" s="99"/>
      <c r="FO120" s="99"/>
      <c r="FP120" s="99"/>
      <c r="FQ120" s="99"/>
      <c r="FR120" s="100"/>
      <c r="FS120" s="100"/>
      <c r="FT120" s="99"/>
      <c r="FU120" s="99"/>
      <c r="FV120" s="99"/>
      <c r="FW120" s="99"/>
      <c r="FX120" s="99"/>
      <c r="FY120" s="99"/>
      <c r="FZ120" s="99"/>
      <c r="GA120" s="99"/>
      <c r="GB120" s="99"/>
      <c r="GC120" s="99"/>
      <c r="GD120" s="100"/>
      <c r="GE120" s="100"/>
      <c r="GF120" s="99"/>
      <c r="GG120" s="99"/>
      <c r="GH120" s="99"/>
      <c r="GI120" s="99"/>
      <c r="GJ120" s="99"/>
      <c r="GK120" s="99"/>
      <c r="GL120" s="99"/>
      <c r="GM120" s="99"/>
      <c r="GN120" s="99"/>
      <c r="GO120" s="99"/>
      <c r="GP120" s="99"/>
      <c r="GQ120" s="99"/>
      <c r="GR120" s="143"/>
      <c r="GS120" s="78"/>
      <c r="GT120" s="166"/>
      <c r="GU120" s="166"/>
    </row>
    <row r="121" spans="1:204" x14ac:dyDescent="0.2">
      <c r="A121" s="23">
        <v>1</v>
      </c>
      <c r="B121" s="78"/>
      <c r="C121" s="81"/>
      <c r="D121" s="82"/>
      <c r="E121" s="85"/>
      <c r="F121" s="86"/>
      <c r="G121" s="98"/>
      <c r="H121" s="99"/>
      <c r="I121" s="99"/>
      <c r="J121" s="99"/>
      <c r="K121" s="99"/>
      <c r="L121" s="99"/>
      <c r="M121" s="99"/>
      <c r="N121" s="99"/>
      <c r="O121" s="99"/>
      <c r="P121" s="99"/>
      <c r="Q121" s="99"/>
      <c r="R121" s="100"/>
      <c r="S121" s="100"/>
      <c r="T121" s="99"/>
      <c r="U121" s="99"/>
      <c r="V121" s="99"/>
      <c r="W121" s="99"/>
      <c r="X121" s="99"/>
      <c r="Y121" s="99"/>
      <c r="Z121" s="99"/>
      <c r="AA121" s="99"/>
      <c r="AB121" s="99"/>
      <c r="AC121" s="99"/>
      <c r="AD121" s="100"/>
      <c r="AE121" s="100"/>
      <c r="AF121" s="99"/>
      <c r="AG121" s="99"/>
      <c r="AH121" s="99"/>
      <c r="AI121" s="99"/>
      <c r="AJ121" s="99"/>
      <c r="AK121" s="99"/>
      <c r="AL121" s="99"/>
      <c r="AM121" s="99"/>
      <c r="AN121" s="99">
        <f t="shared" ref="AN121" si="3498">SUM(AJ121+AL121)</f>
        <v>0</v>
      </c>
      <c r="AO121" s="99">
        <f t="shared" ref="AO121" si="3499">SUM(AK121+AM121)</f>
        <v>0</v>
      </c>
      <c r="AP121" s="100"/>
      <c r="AQ121" s="100"/>
      <c r="AR121" s="99"/>
      <c r="AS121" s="99"/>
      <c r="AT121" s="99"/>
      <c r="AU121" s="99"/>
      <c r="AV121" s="99"/>
      <c r="AW121" s="99"/>
      <c r="AX121" s="99"/>
      <c r="AY121" s="99"/>
      <c r="AZ121" s="99">
        <f t="shared" ref="AZ121" si="3500">SUM(AV121+AX121)</f>
        <v>0</v>
      </c>
      <c r="BA121" s="99">
        <f t="shared" ref="BA121" si="3501">SUM(AW121+AY121)</f>
        <v>0</v>
      </c>
      <c r="BB121" s="100"/>
      <c r="BC121" s="100"/>
      <c r="BD121" s="99"/>
      <c r="BE121" s="99"/>
      <c r="BF121" s="99"/>
      <c r="BG121" s="99"/>
      <c r="BH121" s="99"/>
      <c r="BI121" s="99"/>
      <c r="BJ121" s="99"/>
      <c r="BK121" s="99"/>
      <c r="BL121" s="99"/>
      <c r="BM121" s="99"/>
      <c r="BN121" s="100"/>
      <c r="BO121" s="100"/>
      <c r="BP121" s="99"/>
      <c r="BQ121" s="99"/>
      <c r="BR121" s="99"/>
      <c r="BS121" s="99"/>
      <c r="BT121" s="99"/>
      <c r="BU121" s="99"/>
      <c r="BV121" s="99"/>
      <c r="BW121" s="99"/>
      <c r="BX121" s="99"/>
      <c r="BY121" s="99"/>
      <c r="BZ121" s="100"/>
      <c r="CA121" s="100"/>
      <c r="CB121" s="99"/>
      <c r="CC121" s="99"/>
      <c r="CD121" s="99"/>
      <c r="CE121" s="99"/>
      <c r="CF121" s="99"/>
      <c r="CG121" s="99"/>
      <c r="CH121" s="99"/>
      <c r="CI121" s="99"/>
      <c r="CJ121" s="99"/>
      <c r="CK121" s="99"/>
      <c r="CL121" s="100"/>
      <c r="CM121" s="100"/>
      <c r="CN121" s="99"/>
      <c r="CO121" s="99"/>
      <c r="CP121" s="99"/>
      <c r="CQ121" s="99"/>
      <c r="CR121" s="99"/>
      <c r="CS121" s="99"/>
      <c r="CT121" s="99"/>
      <c r="CU121" s="99"/>
      <c r="CV121" s="99"/>
      <c r="CW121" s="99"/>
      <c r="CX121" s="100"/>
      <c r="CY121" s="100"/>
      <c r="CZ121" s="99"/>
      <c r="DA121" s="99"/>
      <c r="DB121" s="99"/>
      <c r="DC121" s="99"/>
      <c r="DD121" s="99"/>
      <c r="DE121" s="99"/>
      <c r="DF121" s="99"/>
      <c r="DG121" s="99"/>
      <c r="DH121" s="99"/>
      <c r="DI121" s="99"/>
      <c r="DJ121" s="100"/>
      <c r="DK121" s="100"/>
      <c r="DL121" s="99"/>
      <c r="DM121" s="99"/>
      <c r="DN121" s="99"/>
      <c r="DO121" s="99"/>
      <c r="DP121" s="99"/>
      <c r="DQ121" s="99"/>
      <c r="DR121" s="99"/>
      <c r="DS121" s="99"/>
      <c r="DT121" s="99"/>
      <c r="DU121" s="99"/>
      <c r="DV121" s="100"/>
      <c r="DW121" s="100"/>
      <c r="DX121" s="99"/>
      <c r="DY121" s="99"/>
      <c r="DZ121" s="99"/>
      <c r="EA121" s="99"/>
      <c r="EB121" s="99"/>
      <c r="EC121" s="99"/>
      <c r="ED121" s="99"/>
      <c r="EE121" s="99"/>
      <c r="EF121" s="99"/>
      <c r="EG121" s="99"/>
      <c r="EH121" s="100"/>
      <c r="EI121" s="100"/>
      <c r="EJ121" s="99"/>
      <c r="EK121" s="99"/>
      <c r="EL121" s="99"/>
      <c r="EM121" s="99"/>
      <c r="EN121" s="99"/>
      <c r="EO121" s="99"/>
      <c r="EP121" s="99"/>
      <c r="EQ121" s="99"/>
      <c r="ER121" s="99"/>
      <c r="ES121" s="99"/>
      <c r="ET121" s="100"/>
      <c r="EU121" s="100"/>
      <c r="EV121" s="99"/>
      <c r="EW121" s="99"/>
      <c r="EX121" s="99"/>
      <c r="EY121" s="99"/>
      <c r="EZ121" s="99"/>
      <c r="FA121" s="99"/>
      <c r="FB121" s="99"/>
      <c r="FC121" s="99"/>
      <c r="FD121" s="99"/>
      <c r="FE121" s="99"/>
      <c r="FF121" s="100"/>
      <c r="FG121" s="100"/>
      <c r="FH121" s="99"/>
      <c r="FI121" s="99"/>
      <c r="FJ121" s="99"/>
      <c r="FK121" s="99"/>
      <c r="FL121" s="99"/>
      <c r="FM121" s="99"/>
      <c r="FN121" s="99"/>
      <c r="FO121" s="99"/>
      <c r="FP121" s="99"/>
      <c r="FQ121" s="99"/>
      <c r="FR121" s="100"/>
      <c r="FS121" s="100"/>
      <c r="FT121" s="99"/>
      <c r="FU121" s="99"/>
      <c r="FV121" s="99"/>
      <c r="FW121" s="99"/>
      <c r="FX121" s="99"/>
      <c r="FY121" s="99"/>
      <c r="FZ121" s="99"/>
      <c r="GA121" s="99"/>
      <c r="GB121" s="99"/>
      <c r="GC121" s="99"/>
      <c r="GD121" s="100"/>
      <c r="GE121" s="100"/>
      <c r="GF121" s="99">
        <f t="shared" si="3487"/>
        <v>0</v>
      </c>
      <c r="GG121" s="99">
        <f t="shared" si="3488"/>
        <v>0</v>
      </c>
      <c r="GH121" s="99">
        <f t="shared" si="3489"/>
        <v>0</v>
      </c>
      <c r="GI121" s="99">
        <f t="shared" si="3490"/>
        <v>0</v>
      </c>
      <c r="GJ121" s="99">
        <f t="shared" ref="GJ121" si="3502">SUM(L121,X121,AJ121,AV121,BH121,BT121,CF121,CR121,DD121,DP121,EB121,EN121,EZ121)</f>
        <v>0</v>
      </c>
      <c r="GK121" s="99">
        <f t="shared" ref="GK121" si="3503">SUM(M121,Y121,AK121,AW121,BI121,BU121,CG121,CS121,DE121,DQ121,EC121,EO121,FA121)</f>
        <v>0</v>
      </c>
      <c r="GL121" s="99">
        <f t="shared" ref="GL121" si="3504">SUM(N121,Z121,AL121,AX121,BJ121,BV121,CH121,CT121,DF121,DR121,ED121,EP121,FB121)</f>
        <v>0</v>
      </c>
      <c r="GM121" s="99">
        <f t="shared" ref="GM121" si="3505">SUM(O121,AA121,AM121,AY121,BK121,BW121,CI121,CU121,DG121,DS121,EE121,EQ121,FC121)</f>
        <v>0</v>
      </c>
      <c r="GN121" s="99">
        <f t="shared" ref="GN121" si="3506">SUM(P121,AB121,AN121,AZ121,BL121,BX121,CJ121,CV121,DH121,DT121,EF121,ER121,FD121)</f>
        <v>0</v>
      </c>
      <c r="GO121" s="99">
        <f t="shared" ref="GO121" si="3507">SUM(Q121,AC121,AO121,BA121,BM121,BY121,CK121,CW121,DI121,DU121,EG121,ES121,FE121)</f>
        <v>0</v>
      </c>
      <c r="GP121" s="99"/>
      <c r="GQ121" s="99"/>
      <c r="GR121" s="143"/>
      <c r="GS121" s="78"/>
      <c r="GT121" s="166"/>
      <c r="GU121" s="166"/>
    </row>
    <row r="122" spans="1:204" x14ac:dyDescent="0.2">
      <c r="A122" s="23">
        <v>1</v>
      </c>
      <c r="B122" s="102"/>
      <c r="C122" s="108"/>
      <c r="D122" s="109"/>
      <c r="E122" s="124" t="s">
        <v>53</v>
      </c>
      <c r="F122" s="126">
        <v>26</v>
      </c>
      <c r="G122" s="127">
        <v>136300.53940000001</v>
      </c>
      <c r="H122" s="107">
        <f>VLOOKUP($E122,'ВМП план'!$B$8:$AN$43,8,0)</f>
        <v>0</v>
      </c>
      <c r="I122" s="107">
        <f>VLOOKUP($E122,'ВМП план'!$B$8:$AN$43,9,0)</f>
        <v>0</v>
      </c>
      <c r="J122" s="107">
        <f t="shared" si="279"/>
        <v>0</v>
      </c>
      <c r="K122" s="107">
        <f t="shared" si="280"/>
        <v>0</v>
      </c>
      <c r="L122" s="107">
        <f>SUM(L123:L124)</f>
        <v>0</v>
      </c>
      <c r="M122" s="107">
        <f t="shared" ref="M122:Q122" si="3508">SUM(M123:M124)</f>
        <v>0</v>
      </c>
      <c r="N122" s="107">
        <f t="shared" si="3508"/>
        <v>0</v>
      </c>
      <c r="O122" s="107">
        <f t="shared" si="3508"/>
        <v>0</v>
      </c>
      <c r="P122" s="107">
        <f t="shared" si="3508"/>
        <v>0</v>
      </c>
      <c r="Q122" s="107">
        <f t="shared" si="3508"/>
        <v>0</v>
      </c>
      <c r="R122" s="123">
        <f t="shared" si="2547"/>
        <v>0</v>
      </c>
      <c r="S122" s="123">
        <f t="shared" si="2548"/>
        <v>0</v>
      </c>
      <c r="T122" s="107">
        <f>VLOOKUP($E122,'ВМП план'!$B$8:$AN$43,10,0)</f>
        <v>0</v>
      </c>
      <c r="U122" s="107">
        <f>VLOOKUP($E122,'ВМП план'!$B$8:$AN$43,11,0)</f>
        <v>0</v>
      </c>
      <c r="V122" s="107">
        <f t="shared" si="282"/>
        <v>0</v>
      </c>
      <c r="W122" s="107">
        <f t="shared" si="283"/>
        <v>0</v>
      </c>
      <c r="X122" s="107">
        <f>SUM(X123:X124)</f>
        <v>0</v>
      </c>
      <c r="Y122" s="107">
        <f t="shared" ref="Y122" si="3509">SUM(Y123:Y124)</f>
        <v>0</v>
      </c>
      <c r="Z122" s="107">
        <f t="shared" ref="Z122" si="3510">SUM(Z123:Z124)</f>
        <v>0</v>
      </c>
      <c r="AA122" s="107">
        <f t="shared" ref="AA122" si="3511">SUM(AA123:AA124)</f>
        <v>0</v>
      </c>
      <c r="AB122" s="107">
        <f t="shared" ref="AB122" si="3512">SUM(AB123:AB124)</f>
        <v>0</v>
      </c>
      <c r="AC122" s="107">
        <f t="shared" ref="AC122" si="3513">SUM(AC123:AC124)</f>
        <v>0</v>
      </c>
      <c r="AD122" s="123">
        <f t="shared" ref="AD122:AD136" si="3514">SUM(X122-V122)</f>
        <v>0</v>
      </c>
      <c r="AE122" s="123">
        <f t="shared" ref="AE122:AE136" si="3515">SUM(Y122-W122)</f>
        <v>0</v>
      </c>
      <c r="AF122" s="107">
        <f>VLOOKUP($E122,'ВМП план'!$B$8:$AL$43,12,0)</f>
        <v>0</v>
      </c>
      <c r="AG122" s="107">
        <f>VLOOKUP($E122,'ВМП план'!$B$8:$AL$43,13,0)</f>
        <v>0</v>
      </c>
      <c r="AH122" s="107">
        <f t="shared" si="289"/>
        <v>0</v>
      </c>
      <c r="AI122" s="107">
        <f t="shared" si="290"/>
        <v>0</v>
      </c>
      <c r="AJ122" s="107">
        <f>SUM(AJ123:AJ124)</f>
        <v>0</v>
      </c>
      <c r="AK122" s="107">
        <f t="shared" ref="AK122" si="3516">SUM(AK123:AK124)</f>
        <v>0</v>
      </c>
      <c r="AL122" s="107">
        <f t="shared" ref="AL122" si="3517">SUM(AL123:AL124)</f>
        <v>0</v>
      </c>
      <c r="AM122" s="107">
        <f t="shared" ref="AM122" si="3518">SUM(AM123:AM124)</f>
        <v>0</v>
      </c>
      <c r="AN122" s="107">
        <f t="shared" ref="AN122" si="3519">SUM(AN123:AN124)</f>
        <v>0</v>
      </c>
      <c r="AO122" s="107">
        <f t="shared" ref="AO122" si="3520">SUM(AO123:AO124)</f>
        <v>0</v>
      </c>
      <c r="AP122" s="123">
        <f t="shared" ref="AP122:AP136" si="3521">SUM(AJ122-AH122)</f>
        <v>0</v>
      </c>
      <c r="AQ122" s="123">
        <f t="shared" ref="AQ122:AQ136" si="3522">SUM(AK122-AI122)</f>
        <v>0</v>
      </c>
      <c r="AR122" s="107"/>
      <c r="AS122" s="107"/>
      <c r="AT122" s="107">
        <f t="shared" si="296"/>
        <v>0</v>
      </c>
      <c r="AU122" s="107">
        <f t="shared" si="297"/>
        <v>0</v>
      </c>
      <c r="AV122" s="107">
        <f>SUM(AV123:AV124)</f>
        <v>0</v>
      </c>
      <c r="AW122" s="107">
        <f t="shared" ref="AW122" si="3523">SUM(AW123:AW124)</f>
        <v>0</v>
      </c>
      <c r="AX122" s="107">
        <f t="shared" ref="AX122" si="3524">SUM(AX123:AX124)</f>
        <v>0</v>
      </c>
      <c r="AY122" s="107">
        <f t="shared" ref="AY122" si="3525">SUM(AY123:AY124)</f>
        <v>0</v>
      </c>
      <c r="AZ122" s="107">
        <f t="shared" ref="AZ122" si="3526">SUM(AZ123:AZ124)</f>
        <v>0</v>
      </c>
      <c r="BA122" s="107">
        <f t="shared" ref="BA122" si="3527">SUM(BA123:BA124)</f>
        <v>0</v>
      </c>
      <c r="BB122" s="123">
        <f t="shared" ref="BB122:BB136" si="3528">SUM(AV122-AT122)</f>
        <v>0</v>
      </c>
      <c r="BC122" s="123">
        <f t="shared" ref="BC122:BC136" si="3529">SUM(AW122-AU122)</f>
        <v>0</v>
      </c>
      <c r="BD122" s="107">
        <v>150</v>
      </c>
      <c r="BE122" s="107">
        <v>20445080.91</v>
      </c>
      <c r="BF122" s="107">
        <f t="shared" si="303"/>
        <v>50</v>
      </c>
      <c r="BG122" s="107">
        <f t="shared" si="304"/>
        <v>6815026.9699999997</v>
      </c>
      <c r="BH122" s="107">
        <f>SUM(BH123:BH124)</f>
        <v>25</v>
      </c>
      <c r="BI122" s="107">
        <f t="shared" ref="BI122" si="3530">SUM(BI123:BI124)</f>
        <v>3407513.5000000005</v>
      </c>
      <c r="BJ122" s="107">
        <f t="shared" ref="BJ122" si="3531">SUM(BJ123:BJ124)</f>
        <v>0</v>
      </c>
      <c r="BK122" s="107">
        <f t="shared" ref="BK122" si="3532">SUM(BK123:BK124)</f>
        <v>0</v>
      </c>
      <c r="BL122" s="107">
        <f t="shared" ref="BL122" si="3533">SUM(BL123:BL124)</f>
        <v>25</v>
      </c>
      <c r="BM122" s="107">
        <f t="shared" ref="BM122" si="3534">SUM(BM123:BM124)</f>
        <v>3407513.5000000005</v>
      </c>
      <c r="BN122" s="123">
        <f t="shared" ref="BN122:BN136" si="3535">SUM(BH122-BF122)</f>
        <v>-25</v>
      </c>
      <c r="BO122" s="123">
        <f t="shared" ref="BO122:BO136" si="3536">SUM(BI122-BG122)</f>
        <v>-3407513.4699999993</v>
      </c>
      <c r="BP122" s="107"/>
      <c r="BQ122" s="107"/>
      <c r="BR122" s="107">
        <f t="shared" si="310"/>
        <v>0</v>
      </c>
      <c r="BS122" s="107">
        <f t="shared" si="311"/>
        <v>0</v>
      </c>
      <c r="BT122" s="107">
        <f>SUM(BT123:BT124)</f>
        <v>0</v>
      </c>
      <c r="BU122" s="107">
        <f t="shared" ref="BU122" si="3537">SUM(BU123:BU124)</f>
        <v>0</v>
      </c>
      <c r="BV122" s="107">
        <f t="shared" ref="BV122" si="3538">SUM(BV123:BV124)</f>
        <v>0</v>
      </c>
      <c r="BW122" s="107">
        <f t="shared" ref="BW122" si="3539">SUM(BW123:BW124)</f>
        <v>0</v>
      </c>
      <c r="BX122" s="107">
        <f t="shared" ref="BX122" si="3540">SUM(BX123:BX124)</f>
        <v>0</v>
      </c>
      <c r="BY122" s="107">
        <f t="shared" ref="BY122" si="3541">SUM(BY123:BY124)</f>
        <v>0</v>
      </c>
      <c r="BZ122" s="123">
        <f t="shared" ref="BZ122:BZ136" si="3542">SUM(BT122-BR122)</f>
        <v>0</v>
      </c>
      <c r="CA122" s="123">
        <f t="shared" ref="CA122:CA136" si="3543">SUM(BU122-BS122)</f>
        <v>0</v>
      </c>
      <c r="CB122" s="107"/>
      <c r="CC122" s="107">
        <v>0</v>
      </c>
      <c r="CD122" s="107">
        <f t="shared" si="317"/>
        <v>0</v>
      </c>
      <c r="CE122" s="107">
        <f t="shared" si="318"/>
        <v>0</v>
      </c>
      <c r="CF122" s="107">
        <f>SUM(CF123:CF124)</f>
        <v>0</v>
      </c>
      <c r="CG122" s="107">
        <f t="shared" ref="CG122" si="3544">SUM(CG123:CG124)</f>
        <v>0</v>
      </c>
      <c r="CH122" s="107">
        <f t="shared" ref="CH122" si="3545">SUM(CH123:CH124)</f>
        <v>0</v>
      </c>
      <c r="CI122" s="107">
        <f t="shared" ref="CI122" si="3546">SUM(CI123:CI124)</f>
        <v>0</v>
      </c>
      <c r="CJ122" s="107">
        <f t="shared" ref="CJ122" si="3547">SUM(CJ123:CJ124)</f>
        <v>0</v>
      </c>
      <c r="CK122" s="107">
        <f t="shared" ref="CK122" si="3548">SUM(CK123:CK124)</f>
        <v>0</v>
      </c>
      <c r="CL122" s="123">
        <f t="shared" ref="CL122:CL136" si="3549">SUM(CF122-CD122)</f>
        <v>0</v>
      </c>
      <c r="CM122" s="123">
        <f t="shared" ref="CM122:CM136" si="3550">SUM(CG122-CE122)</f>
        <v>0</v>
      </c>
      <c r="CN122" s="107"/>
      <c r="CO122" s="107"/>
      <c r="CP122" s="107">
        <f t="shared" si="324"/>
        <v>0</v>
      </c>
      <c r="CQ122" s="107">
        <f t="shared" si="325"/>
        <v>0</v>
      </c>
      <c r="CR122" s="107">
        <f>SUM(CR123:CR124)</f>
        <v>0</v>
      </c>
      <c r="CS122" s="107">
        <f t="shared" ref="CS122" si="3551">SUM(CS123:CS124)</f>
        <v>0</v>
      </c>
      <c r="CT122" s="107">
        <f t="shared" ref="CT122" si="3552">SUM(CT123:CT124)</f>
        <v>0</v>
      </c>
      <c r="CU122" s="107">
        <f t="shared" ref="CU122" si="3553">SUM(CU123:CU124)</f>
        <v>0</v>
      </c>
      <c r="CV122" s="107">
        <f t="shared" ref="CV122" si="3554">SUM(CV123:CV124)</f>
        <v>0</v>
      </c>
      <c r="CW122" s="107">
        <f t="shared" ref="CW122" si="3555">SUM(CW123:CW124)</f>
        <v>0</v>
      </c>
      <c r="CX122" s="123">
        <f t="shared" ref="CX122:CX136" si="3556">SUM(CR122-CP122)</f>
        <v>0</v>
      </c>
      <c r="CY122" s="123">
        <f t="shared" ref="CY122:CY136" si="3557">SUM(CS122-CQ122)</f>
        <v>0</v>
      </c>
      <c r="CZ122" s="107"/>
      <c r="DA122" s="107"/>
      <c r="DB122" s="107">
        <f t="shared" si="331"/>
        <v>0</v>
      </c>
      <c r="DC122" s="107">
        <f t="shared" si="332"/>
        <v>0</v>
      </c>
      <c r="DD122" s="107">
        <f>SUM(DD123:DD124)</f>
        <v>0</v>
      </c>
      <c r="DE122" s="107">
        <f t="shared" ref="DE122" si="3558">SUM(DE123:DE124)</f>
        <v>0</v>
      </c>
      <c r="DF122" s="107">
        <f t="shared" ref="DF122" si="3559">SUM(DF123:DF124)</f>
        <v>0</v>
      </c>
      <c r="DG122" s="107">
        <f t="shared" ref="DG122" si="3560">SUM(DG123:DG124)</f>
        <v>0</v>
      </c>
      <c r="DH122" s="107">
        <f t="shared" ref="DH122" si="3561">SUM(DH123:DH124)</f>
        <v>0</v>
      </c>
      <c r="DI122" s="107">
        <f t="shared" ref="DI122" si="3562">SUM(DI123:DI124)</f>
        <v>0</v>
      </c>
      <c r="DJ122" s="123">
        <f t="shared" ref="DJ122:DJ136" si="3563">SUM(DD122-DB122)</f>
        <v>0</v>
      </c>
      <c r="DK122" s="123">
        <f t="shared" ref="DK122:DK136" si="3564">SUM(DE122-DC122)</f>
        <v>0</v>
      </c>
      <c r="DL122" s="107"/>
      <c r="DM122" s="107"/>
      <c r="DN122" s="107">
        <f t="shared" si="338"/>
        <v>0</v>
      </c>
      <c r="DO122" s="107">
        <f t="shared" si="339"/>
        <v>0</v>
      </c>
      <c r="DP122" s="107">
        <f>SUM(DP123:DP124)</f>
        <v>0</v>
      </c>
      <c r="DQ122" s="107">
        <f t="shared" ref="DQ122" si="3565">SUM(DQ123:DQ124)</f>
        <v>0</v>
      </c>
      <c r="DR122" s="107">
        <f t="shared" ref="DR122" si="3566">SUM(DR123:DR124)</f>
        <v>0</v>
      </c>
      <c r="DS122" s="107">
        <f t="shared" ref="DS122" si="3567">SUM(DS123:DS124)</f>
        <v>0</v>
      </c>
      <c r="DT122" s="107">
        <f t="shared" ref="DT122" si="3568">SUM(DT123:DT124)</f>
        <v>0</v>
      </c>
      <c r="DU122" s="107">
        <f t="shared" ref="DU122" si="3569">SUM(DU123:DU124)</f>
        <v>0</v>
      </c>
      <c r="DV122" s="123">
        <f t="shared" ref="DV122:DV136" si="3570">SUM(DP122-DN122)</f>
        <v>0</v>
      </c>
      <c r="DW122" s="123">
        <f t="shared" ref="DW122:DW136" si="3571">SUM(DQ122-DO122)</f>
        <v>0</v>
      </c>
      <c r="DX122" s="107"/>
      <c r="DY122" s="107">
        <v>0</v>
      </c>
      <c r="DZ122" s="107">
        <f t="shared" si="345"/>
        <v>0</v>
      </c>
      <c r="EA122" s="107">
        <f t="shared" si="346"/>
        <v>0</v>
      </c>
      <c r="EB122" s="107">
        <f>SUM(EB123:EB124)</f>
        <v>0</v>
      </c>
      <c r="EC122" s="107">
        <f t="shared" ref="EC122" si="3572">SUM(EC123:EC124)</f>
        <v>0</v>
      </c>
      <c r="ED122" s="107">
        <f t="shared" ref="ED122" si="3573">SUM(ED123:ED124)</f>
        <v>0</v>
      </c>
      <c r="EE122" s="107">
        <f t="shared" ref="EE122" si="3574">SUM(EE123:EE124)</f>
        <v>0</v>
      </c>
      <c r="EF122" s="107">
        <f t="shared" ref="EF122" si="3575">SUM(EF123:EF124)</f>
        <v>0</v>
      </c>
      <c r="EG122" s="107">
        <f t="shared" ref="EG122" si="3576">SUM(EG123:EG124)</f>
        <v>0</v>
      </c>
      <c r="EH122" s="123">
        <f t="shared" ref="EH122:EH136" si="3577">SUM(EB122-DZ122)</f>
        <v>0</v>
      </c>
      <c r="EI122" s="123">
        <f t="shared" ref="EI122:EI136" si="3578">SUM(EC122-EA122)</f>
        <v>0</v>
      </c>
      <c r="EJ122" s="107"/>
      <c r="EK122" s="107">
        <v>0</v>
      </c>
      <c r="EL122" s="107">
        <f t="shared" si="352"/>
        <v>0</v>
      </c>
      <c r="EM122" s="107">
        <f t="shared" si="353"/>
        <v>0</v>
      </c>
      <c r="EN122" s="107">
        <f>SUM(EN123:EN124)</f>
        <v>0</v>
      </c>
      <c r="EO122" s="107">
        <f t="shared" ref="EO122" si="3579">SUM(EO123:EO124)</f>
        <v>0</v>
      </c>
      <c r="EP122" s="107">
        <f t="shared" ref="EP122" si="3580">SUM(EP123:EP124)</f>
        <v>0</v>
      </c>
      <c r="EQ122" s="107">
        <f t="shared" ref="EQ122" si="3581">SUM(EQ123:EQ124)</f>
        <v>0</v>
      </c>
      <c r="ER122" s="107">
        <f t="shared" ref="ER122" si="3582">SUM(ER123:ER124)</f>
        <v>0</v>
      </c>
      <c r="ES122" s="107">
        <f t="shared" ref="ES122" si="3583">SUM(ES123:ES124)</f>
        <v>0</v>
      </c>
      <c r="ET122" s="123">
        <f t="shared" ref="ET122:ET136" si="3584">SUM(EN122-EL122)</f>
        <v>0</v>
      </c>
      <c r="EU122" s="123">
        <f t="shared" ref="EU122:EU136" si="3585">SUM(EO122-EM122)</f>
        <v>0</v>
      </c>
      <c r="EV122" s="107"/>
      <c r="EW122" s="107"/>
      <c r="EX122" s="107">
        <f t="shared" si="359"/>
        <v>0</v>
      </c>
      <c r="EY122" s="107">
        <f t="shared" si="360"/>
        <v>0</v>
      </c>
      <c r="EZ122" s="107">
        <f>SUM(EZ123:EZ124)</f>
        <v>0</v>
      </c>
      <c r="FA122" s="107">
        <f t="shared" ref="FA122" si="3586">SUM(FA123:FA124)</f>
        <v>0</v>
      </c>
      <c r="FB122" s="107">
        <f t="shared" ref="FB122" si="3587">SUM(FB123:FB124)</f>
        <v>0</v>
      </c>
      <c r="FC122" s="107">
        <f t="shared" ref="FC122" si="3588">SUM(FC123:FC124)</f>
        <v>0</v>
      </c>
      <c r="FD122" s="107">
        <f t="shared" ref="FD122" si="3589">SUM(FD123:FD124)</f>
        <v>0</v>
      </c>
      <c r="FE122" s="107">
        <f t="shared" ref="FE122" si="3590">SUM(FE123:FE124)</f>
        <v>0</v>
      </c>
      <c r="FF122" s="123">
        <f t="shared" ref="FF122:FF136" si="3591">SUM(EZ122-EX122)</f>
        <v>0</v>
      </c>
      <c r="FG122" s="123">
        <f t="shared" ref="FG122:FG136" si="3592">SUM(FA122-EY122)</f>
        <v>0</v>
      </c>
      <c r="FH122" s="107"/>
      <c r="FI122" s="107"/>
      <c r="FJ122" s="107">
        <f t="shared" si="366"/>
        <v>0</v>
      </c>
      <c r="FK122" s="107">
        <f t="shared" si="367"/>
        <v>0</v>
      </c>
      <c r="FL122" s="107">
        <f>SUM(FL123:FL124)</f>
        <v>0</v>
      </c>
      <c r="FM122" s="107">
        <f t="shared" ref="FM122" si="3593">SUM(FM123:FM124)</f>
        <v>0</v>
      </c>
      <c r="FN122" s="107">
        <f t="shared" ref="FN122" si="3594">SUM(FN123:FN124)</f>
        <v>0</v>
      </c>
      <c r="FO122" s="107">
        <f t="shared" ref="FO122" si="3595">SUM(FO123:FO124)</f>
        <v>0</v>
      </c>
      <c r="FP122" s="107">
        <f t="shared" ref="FP122" si="3596">SUM(FP123:FP124)</f>
        <v>0</v>
      </c>
      <c r="FQ122" s="107">
        <f t="shared" ref="FQ122" si="3597">SUM(FQ123:FQ124)</f>
        <v>0</v>
      </c>
      <c r="FR122" s="123">
        <f t="shared" ref="FR122:FR136" si="3598">SUM(FL122-FJ122)</f>
        <v>0</v>
      </c>
      <c r="FS122" s="123">
        <f t="shared" ref="FS122:FS136" si="3599">SUM(FM122-FK122)</f>
        <v>0</v>
      </c>
      <c r="FT122" s="107"/>
      <c r="FU122" s="107"/>
      <c r="FV122" s="107">
        <f t="shared" si="373"/>
        <v>0</v>
      </c>
      <c r="FW122" s="107">
        <f t="shared" si="374"/>
        <v>0</v>
      </c>
      <c r="FX122" s="107">
        <f>SUM(FX123:FX124)</f>
        <v>0</v>
      </c>
      <c r="FY122" s="107">
        <f t="shared" ref="FY122" si="3600">SUM(FY123:FY124)</f>
        <v>0</v>
      </c>
      <c r="FZ122" s="107">
        <f t="shared" ref="FZ122" si="3601">SUM(FZ123:FZ124)</f>
        <v>0</v>
      </c>
      <c r="GA122" s="107">
        <f t="shared" ref="GA122" si="3602">SUM(GA123:GA124)</f>
        <v>0</v>
      </c>
      <c r="GB122" s="107">
        <f t="shared" ref="GB122" si="3603">SUM(GB123:GB124)</f>
        <v>0</v>
      </c>
      <c r="GC122" s="107">
        <f t="shared" ref="GC122" si="3604">SUM(GC123:GC124)</f>
        <v>0</v>
      </c>
      <c r="GD122" s="123">
        <f t="shared" ref="GD122:GD136" si="3605">SUM(FX122-FV122)</f>
        <v>0</v>
      </c>
      <c r="GE122" s="123">
        <f t="shared" ref="GE122:GE136" si="3606">SUM(FY122-FW122)</f>
        <v>0</v>
      </c>
      <c r="GF122" s="107">
        <f t="shared" si="3308"/>
        <v>150</v>
      </c>
      <c r="GG122" s="107">
        <f t="shared" si="3308"/>
        <v>20445080.91</v>
      </c>
      <c r="GH122" s="130">
        <f>SUM(GF122/12*$A$2)</f>
        <v>50</v>
      </c>
      <c r="GI122" s="180">
        <f>SUM(GG122/12*$A$2)</f>
        <v>6815026.9699999997</v>
      </c>
      <c r="GJ122" s="107">
        <f>SUM(GJ123:GJ124)</f>
        <v>25</v>
      </c>
      <c r="GK122" s="107">
        <f t="shared" ref="GK122" si="3607">SUM(GK123:GK124)</f>
        <v>3407513.5000000005</v>
      </c>
      <c r="GL122" s="107">
        <f t="shared" ref="GL122" si="3608">SUM(GL123:GL124)</f>
        <v>0</v>
      </c>
      <c r="GM122" s="107">
        <f t="shared" ref="GM122" si="3609">SUM(GM123:GM124)</f>
        <v>0</v>
      </c>
      <c r="GN122" s="107">
        <f t="shared" ref="GN122" si="3610">SUM(GN123:GN124)</f>
        <v>25</v>
      </c>
      <c r="GO122" s="107">
        <f t="shared" ref="GO122" si="3611">SUM(GO123:GO124)</f>
        <v>3407513.5000000005</v>
      </c>
      <c r="GP122" s="107">
        <f t="shared" si="3314"/>
        <v>-25</v>
      </c>
      <c r="GQ122" s="107">
        <f t="shared" si="3315"/>
        <v>-3407513.4699999993</v>
      </c>
      <c r="GR122" s="143"/>
      <c r="GS122" s="78"/>
      <c r="GT122" s="166">
        <v>136300.53940000001</v>
      </c>
      <c r="GU122" s="166">
        <f t="shared" si="2399"/>
        <v>136300.54</v>
      </c>
    </row>
    <row r="123" spans="1:204" ht="99.75" customHeight="1" x14ac:dyDescent="0.2">
      <c r="A123" s="23">
        <v>1</v>
      </c>
      <c r="B123" s="78" t="s">
        <v>207</v>
      </c>
      <c r="C123" s="79" t="s">
        <v>208</v>
      </c>
      <c r="D123" s="86">
        <v>406</v>
      </c>
      <c r="E123" s="83" t="s">
        <v>209</v>
      </c>
      <c r="F123" s="86">
        <v>26</v>
      </c>
      <c r="G123" s="98">
        <v>136300.53940000001</v>
      </c>
      <c r="H123" s="99"/>
      <c r="I123" s="99"/>
      <c r="J123" s="99"/>
      <c r="K123" s="99"/>
      <c r="L123" s="99">
        <f>VLOOKUP($D123,'факт '!$D$7:$AQ$94,3,0)</f>
        <v>0</v>
      </c>
      <c r="M123" s="99">
        <f>VLOOKUP($D123,'факт '!$D$7:$AQ$94,4,0)</f>
        <v>0</v>
      </c>
      <c r="N123" s="99"/>
      <c r="O123" s="99"/>
      <c r="P123" s="99">
        <f>SUM(L123+N123)</f>
        <v>0</v>
      </c>
      <c r="Q123" s="99">
        <f>SUM(M123+O123)</f>
        <v>0</v>
      </c>
      <c r="R123" s="100">
        <f t="shared" ref="R123" si="3612">SUM(L123-J123)</f>
        <v>0</v>
      </c>
      <c r="S123" s="100">
        <f t="shared" ref="S123" si="3613">SUM(M123-K123)</f>
        <v>0</v>
      </c>
      <c r="T123" s="99"/>
      <c r="U123" s="99"/>
      <c r="V123" s="99"/>
      <c r="W123" s="99"/>
      <c r="X123" s="99">
        <f>VLOOKUP($D123,'факт '!$D$7:$AQ$94,7,0)</f>
        <v>0</v>
      </c>
      <c r="Y123" s="99">
        <f>VLOOKUP($D123,'факт '!$D$7:$AQ$94,8,0)</f>
        <v>0</v>
      </c>
      <c r="Z123" s="99">
        <f>VLOOKUP($D123,'факт '!$D$7:$AQ$94,9,0)</f>
        <v>0</v>
      </c>
      <c r="AA123" s="99">
        <f>VLOOKUP($D123,'факт '!$D$7:$AQ$94,10,0)</f>
        <v>0</v>
      </c>
      <c r="AB123" s="99">
        <f>SUM(X123+Z123)</f>
        <v>0</v>
      </c>
      <c r="AC123" s="99">
        <f>SUM(Y123+AA123)</f>
        <v>0</v>
      </c>
      <c r="AD123" s="100">
        <f t="shared" ref="AD123" si="3614">SUM(X123-V123)</f>
        <v>0</v>
      </c>
      <c r="AE123" s="100">
        <f t="shared" si="3515"/>
        <v>0</v>
      </c>
      <c r="AF123" s="99"/>
      <c r="AG123" s="99"/>
      <c r="AH123" s="99"/>
      <c r="AI123" s="99"/>
      <c r="AJ123" s="99">
        <f>VLOOKUP($D123,'факт '!$D$7:$AQ$94,5,0)</f>
        <v>0</v>
      </c>
      <c r="AK123" s="99">
        <f>VLOOKUP($D123,'факт '!$D$7:$AQ$94,6,0)</f>
        <v>0</v>
      </c>
      <c r="AL123" s="99"/>
      <c r="AM123" s="99"/>
      <c r="AN123" s="99">
        <f>SUM(AJ123+AL123)</f>
        <v>0</v>
      </c>
      <c r="AO123" s="99">
        <f>SUM(AK123+AM123)</f>
        <v>0</v>
      </c>
      <c r="AP123" s="100">
        <f t="shared" ref="AP123" si="3615">SUM(AJ123-AH123)</f>
        <v>0</v>
      </c>
      <c r="AQ123" s="100">
        <f t="shared" si="3522"/>
        <v>0</v>
      </c>
      <c r="AR123" s="99"/>
      <c r="AS123" s="99"/>
      <c r="AT123" s="99"/>
      <c r="AU123" s="99"/>
      <c r="AV123" s="99">
        <f>VLOOKUP($D123,'факт '!$D$7:$AQ$94,11,0)</f>
        <v>0</v>
      </c>
      <c r="AW123" s="99">
        <f>VLOOKUP($D123,'факт '!$D$7:$AQ$94,12,0)</f>
        <v>0</v>
      </c>
      <c r="AX123" s="99"/>
      <c r="AY123" s="99"/>
      <c r="AZ123" s="99">
        <f>SUM(AV123+AX123)</f>
        <v>0</v>
      </c>
      <c r="BA123" s="99">
        <f>SUM(AW123+AY123)</f>
        <v>0</v>
      </c>
      <c r="BB123" s="100">
        <f t="shared" si="3528"/>
        <v>0</v>
      </c>
      <c r="BC123" s="100">
        <f t="shared" si="3529"/>
        <v>0</v>
      </c>
      <c r="BD123" s="99"/>
      <c r="BE123" s="99"/>
      <c r="BF123" s="99"/>
      <c r="BG123" s="99"/>
      <c r="BH123" s="99">
        <f>VLOOKUP($D123,'факт '!$D$7:$AQ$94,15,0)</f>
        <v>25</v>
      </c>
      <c r="BI123" s="99">
        <f>VLOOKUP($D123,'факт '!$D$7:$AQ$94,16,0)</f>
        <v>3407513.5000000005</v>
      </c>
      <c r="BJ123" s="99">
        <f>VLOOKUP($D123,'факт '!$D$7:$AQ$94,17,0)</f>
        <v>0</v>
      </c>
      <c r="BK123" s="99">
        <f>VLOOKUP($D123,'факт '!$D$7:$AQ$94,18,0)</f>
        <v>0</v>
      </c>
      <c r="BL123" s="99">
        <f>SUM(BH123+BJ123)</f>
        <v>25</v>
      </c>
      <c r="BM123" s="99">
        <f>SUM(BI123+BK123)</f>
        <v>3407513.5000000005</v>
      </c>
      <c r="BN123" s="100">
        <f t="shared" si="3535"/>
        <v>25</v>
      </c>
      <c r="BO123" s="100">
        <f t="shared" si="3536"/>
        <v>3407513.5000000005</v>
      </c>
      <c r="BP123" s="99"/>
      <c r="BQ123" s="99"/>
      <c r="BR123" s="99"/>
      <c r="BS123" s="99"/>
      <c r="BT123" s="99">
        <f>VLOOKUP($D123,'факт '!$D$7:$AQ$94,19,0)</f>
        <v>0</v>
      </c>
      <c r="BU123" s="99">
        <f>VLOOKUP($D123,'факт '!$D$7:$AQ$94,20,0)</f>
        <v>0</v>
      </c>
      <c r="BV123" s="99">
        <f>VLOOKUP($D123,'факт '!$D$7:$AQ$94,21,0)</f>
        <v>0</v>
      </c>
      <c r="BW123" s="99">
        <f>VLOOKUP($D123,'факт '!$D$7:$AQ$94,22,0)</f>
        <v>0</v>
      </c>
      <c r="BX123" s="99">
        <f>SUM(BT123+BV123)</f>
        <v>0</v>
      </c>
      <c r="BY123" s="99">
        <f>SUM(BU123+BW123)</f>
        <v>0</v>
      </c>
      <c r="BZ123" s="100">
        <f t="shared" si="3542"/>
        <v>0</v>
      </c>
      <c r="CA123" s="100">
        <f t="shared" si="3543"/>
        <v>0</v>
      </c>
      <c r="CB123" s="99"/>
      <c r="CC123" s="99"/>
      <c r="CD123" s="99"/>
      <c r="CE123" s="99"/>
      <c r="CF123" s="99">
        <f>VLOOKUP($D123,'факт '!$D$7:$AQ$94,23,0)</f>
        <v>0</v>
      </c>
      <c r="CG123" s="99">
        <f>VLOOKUP($D123,'факт '!$D$7:$AQ$94,24,0)</f>
        <v>0</v>
      </c>
      <c r="CH123" s="99">
        <f>VLOOKUP($D123,'факт '!$D$7:$AQ$94,25,0)</f>
        <v>0</v>
      </c>
      <c r="CI123" s="99">
        <f>VLOOKUP($D123,'факт '!$D$7:$AQ$94,26,0)</f>
        <v>0</v>
      </c>
      <c r="CJ123" s="99">
        <f>SUM(CF123+CH123)</f>
        <v>0</v>
      </c>
      <c r="CK123" s="99">
        <f>SUM(CG123+CI123)</f>
        <v>0</v>
      </c>
      <c r="CL123" s="100">
        <f t="shared" si="3549"/>
        <v>0</v>
      </c>
      <c r="CM123" s="100">
        <f t="shared" si="3550"/>
        <v>0</v>
      </c>
      <c r="CN123" s="99"/>
      <c r="CO123" s="99"/>
      <c r="CP123" s="99"/>
      <c r="CQ123" s="99"/>
      <c r="CR123" s="99">
        <f>VLOOKUP($D123,'факт '!$D$7:$AQ$94,27,0)</f>
        <v>0</v>
      </c>
      <c r="CS123" s="99">
        <f>VLOOKUP($D123,'факт '!$D$7:$AQ$94,28,0)</f>
        <v>0</v>
      </c>
      <c r="CT123" s="99">
        <f>VLOOKUP($D123,'факт '!$D$7:$AQ$94,29,0)</f>
        <v>0</v>
      </c>
      <c r="CU123" s="99">
        <f>VLOOKUP($D123,'факт '!$D$7:$AQ$94,30,0)</f>
        <v>0</v>
      </c>
      <c r="CV123" s="99">
        <f>SUM(CR123+CT123)</f>
        <v>0</v>
      </c>
      <c r="CW123" s="99">
        <f>SUM(CS123+CU123)</f>
        <v>0</v>
      </c>
      <c r="CX123" s="100">
        <f t="shared" si="3556"/>
        <v>0</v>
      </c>
      <c r="CY123" s="100">
        <f t="shared" si="3557"/>
        <v>0</v>
      </c>
      <c r="CZ123" s="99"/>
      <c r="DA123" s="99"/>
      <c r="DB123" s="99"/>
      <c r="DC123" s="99"/>
      <c r="DD123" s="99">
        <f>VLOOKUP($D123,'факт '!$D$7:$AQ$94,31,0)</f>
        <v>0</v>
      </c>
      <c r="DE123" s="99">
        <f>VLOOKUP($D123,'факт '!$D$7:$AQ$94,32,0)</f>
        <v>0</v>
      </c>
      <c r="DF123" s="99"/>
      <c r="DG123" s="99"/>
      <c r="DH123" s="99">
        <f>SUM(DD123+DF123)</f>
        <v>0</v>
      </c>
      <c r="DI123" s="99">
        <f>SUM(DE123+DG123)</f>
        <v>0</v>
      </c>
      <c r="DJ123" s="100">
        <f t="shared" si="3563"/>
        <v>0</v>
      </c>
      <c r="DK123" s="100">
        <f t="shared" si="3564"/>
        <v>0</v>
      </c>
      <c r="DL123" s="99"/>
      <c r="DM123" s="99"/>
      <c r="DN123" s="99"/>
      <c r="DO123" s="99"/>
      <c r="DP123" s="99">
        <f>VLOOKUP($D123,'факт '!$D$7:$AQ$94,13,0)</f>
        <v>0</v>
      </c>
      <c r="DQ123" s="99">
        <f>VLOOKUP($D123,'факт '!$D$7:$AQ$94,14,0)</f>
        <v>0</v>
      </c>
      <c r="DR123" s="99"/>
      <c r="DS123" s="99"/>
      <c r="DT123" s="99">
        <f>SUM(DP123+DR123)</f>
        <v>0</v>
      </c>
      <c r="DU123" s="99">
        <f>SUM(DQ123+DS123)</f>
        <v>0</v>
      </c>
      <c r="DV123" s="100">
        <f t="shared" si="3570"/>
        <v>0</v>
      </c>
      <c r="DW123" s="100">
        <f t="shared" si="3571"/>
        <v>0</v>
      </c>
      <c r="DX123" s="99"/>
      <c r="DY123" s="99"/>
      <c r="DZ123" s="99"/>
      <c r="EA123" s="99"/>
      <c r="EB123" s="99">
        <f>VLOOKUP($D123,'факт '!$D$7:$AQ$94,33,0)</f>
        <v>0</v>
      </c>
      <c r="EC123" s="99">
        <f>VLOOKUP($D123,'факт '!$D$7:$AQ$94,34,0)</f>
        <v>0</v>
      </c>
      <c r="ED123" s="99">
        <f>VLOOKUP($D123,'факт '!$D$7:$AQ$94,35,0)</f>
        <v>0</v>
      </c>
      <c r="EE123" s="99">
        <f>VLOOKUP($D123,'факт '!$D$7:$AQ$94,36,0)</f>
        <v>0</v>
      </c>
      <c r="EF123" s="99">
        <f>SUM(EB123+ED123)</f>
        <v>0</v>
      </c>
      <c r="EG123" s="99">
        <f>SUM(EC123+EE123)</f>
        <v>0</v>
      </c>
      <c r="EH123" s="100">
        <f t="shared" si="3577"/>
        <v>0</v>
      </c>
      <c r="EI123" s="100">
        <f t="shared" si="3578"/>
        <v>0</v>
      </c>
      <c r="EJ123" s="99"/>
      <c r="EK123" s="99"/>
      <c r="EL123" s="99"/>
      <c r="EM123" s="99"/>
      <c r="EN123" s="99">
        <f>VLOOKUP($D123,'факт '!$D$7:$AQ$94,37,0)</f>
        <v>0</v>
      </c>
      <c r="EO123" s="99">
        <f>VLOOKUP($D123,'факт '!$D$7:$AQ$94,38,0)</f>
        <v>0</v>
      </c>
      <c r="EP123" s="99">
        <f>VLOOKUP($D123,'факт '!$D$7:$AQ$94,39,0)</f>
        <v>0</v>
      </c>
      <c r="EQ123" s="99">
        <f>VLOOKUP($D123,'факт '!$D$7:$AQ$94,40,0)</f>
        <v>0</v>
      </c>
      <c r="ER123" s="99">
        <f>SUM(EN123+EP123)</f>
        <v>0</v>
      </c>
      <c r="ES123" s="99">
        <f>SUM(EO123+EQ123)</f>
        <v>0</v>
      </c>
      <c r="ET123" s="100">
        <f t="shared" si="3584"/>
        <v>0</v>
      </c>
      <c r="EU123" s="100">
        <f t="shared" si="3585"/>
        <v>0</v>
      </c>
      <c r="EV123" s="99"/>
      <c r="EW123" s="99"/>
      <c r="EX123" s="99"/>
      <c r="EY123" s="99"/>
      <c r="EZ123" s="99"/>
      <c r="FA123" s="99"/>
      <c r="FB123" s="99"/>
      <c r="FC123" s="99"/>
      <c r="FD123" s="99">
        <f t="shared" ref="FD123:FD124" si="3616">SUM(EZ123+FB123)</f>
        <v>0</v>
      </c>
      <c r="FE123" s="99">
        <f t="shared" ref="FE123:FE124" si="3617">SUM(FA123+FC123)</f>
        <v>0</v>
      </c>
      <c r="FF123" s="100">
        <f t="shared" si="3591"/>
        <v>0</v>
      </c>
      <c r="FG123" s="100">
        <f t="shared" si="3592"/>
        <v>0</v>
      </c>
      <c r="FH123" s="99"/>
      <c r="FI123" s="99"/>
      <c r="FJ123" s="99"/>
      <c r="FK123" s="99"/>
      <c r="FL123" s="99"/>
      <c r="FM123" s="99"/>
      <c r="FN123" s="99"/>
      <c r="FO123" s="99"/>
      <c r="FP123" s="99">
        <f t="shared" ref="FP123:FP124" si="3618">SUM(FL123+FN123)</f>
        <v>0</v>
      </c>
      <c r="FQ123" s="99">
        <f t="shared" ref="FQ123:FQ124" si="3619">SUM(FM123+FO123)</f>
        <v>0</v>
      </c>
      <c r="FR123" s="100">
        <f t="shared" si="3598"/>
        <v>0</v>
      </c>
      <c r="FS123" s="100">
        <f t="shared" si="3599"/>
        <v>0</v>
      </c>
      <c r="FT123" s="99"/>
      <c r="FU123" s="99"/>
      <c r="FV123" s="99"/>
      <c r="FW123" s="99"/>
      <c r="FX123" s="99"/>
      <c r="FY123" s="99"/>
      <c r="FZ123" s="99"/>
      <c r="GA123" s="99"/>
      <c r="GB123" s="99">
        <f t="shared" ref="GB123:GB124" si="3620">SUM(FX123+FZ123)</f>
        <v>0</v>
      </c>
      <c r="GC123" s="99">
        <f t="shared" ref="GC123:GC124" si="3621">SUM(FY123+GA123)</f>
        <v>0</v>
      </c>
      <c r="GD123" s="100">
        <f t="shared" si="3605"/>
        <v>0</v>
      </c>
      <c r="GE123" s="100">
        <f t="shared" si="3606"/>
        <v>0</v>
      </c>
      <c r="GF123" s="99">
        <f t="shared" ref="GF123:GF124" si="3622">SUM(H123,T123,AF123,AR123,BD123,BP123,CB123,CN123,CZ123,DL123,DX123,EJ123,EV123)</f>
        <v>0</v>
      </c>
      <c r="GG123" s="99">
        <f t="shared" ref="GG123:GG124" si="3623">SUM(I123,U123,AG123,AS123,BE123,BQ123,CC123,CO123,DA123,DM123,DY123,EK123,EW123)</f>
        <v>0</v>
      </c>
      <c r="GH123" s="99">
        <f t="shared" ref="GH123:GH124" si="3624">SUM(J123,V123,AH123,AT123,BF123,BR123,CD123,CP123,DB123,DN123,DZ123,EL123,EX123)</f>
        <v>0</v>
      </c>
      <c r="GI123" s="99">
        <f t="shared" ref="GI123:GI124" si="3625">SUM(K123,W123,AI123,AU123,BG123,BS123,CE123,CQ123,DC123,DO123,EA123,EM123,EY123)</f>
        <v>0</v>
      </c>
      <c r="GJ123" s="99">
        <f t="shared" ref="GJ123" si="3626">SUM(L123,X123,AJ123,AV123,BH123,BT123,CF123,CR123,DD123,DP123,EB123,EN123,EZ123)</f>
        <v>25</v>
      </c>
      <c r="GK123" s="99">
        <f t="shared" ref="GK123" si="3627">SUM(M123,Y123,AK123,AW123,BI123,BU123,CG123,CS123,DE123,DQ123,EC123,EO123,FA123)</f>
        <v>3407513.5000000005</v>
      </c>
      <c r="GL123" s="99">
        <f t="shared" ref="GL123" si="3628">SUM(N123,Z123,AL123,AX123,BJ123,BV123,CH123,CT123,DF123,DR123,ED123,EP123,FB123)</f>
        <v>0</v>
      </c>
      <c r="GM123" s="99">
        <f t="shared" ref="GM123" si="3629">SUM(O123,AA123,AM123,AY123,BK123,BW123,CI123,CU123,DG123,DS123,EE123,EQ123,FC123)</f>
        <v>0</v>
      </c>
      <c r="GN123" s="99">
        <f t="shared" ref="GN123" si="3630">SUM(P123,AB123,AN123,AZ123,BL123,BX123,CJ123,CV123,DH123,DT123,EF123,ER123,FD123)</f>
        <v>25</v>
      </c>
      <c r="GO123" s="99">
        <f t="shared" ref="GO123" si="3631">SUM(Q123,AC123,AO123,BA123,BM123,BY123,CK123,CW123,DI123,DU123,EG123,ES123,FE123)</f>
        <v>3407513.5000000005</v>
      </c>
      <c r="GP123" s="99"/>
      <c r="GQ123" s="99"/>
      <c r="GR123" s="143"/>
      <c r="GS123" s="78"/>
      <c r="GT123" s="166">
        <v>136300.53940000001</v>
      </c>
      <c r="GU123" s="166">
        <f t="shared" si="2399"/>
        <v>136300.54</v>
      </c>
      <c r="GV123" s="90">
        <f t="shared" ref="GV123" si="3632">SUM(GT123-GU123)</f>
        <v>-5.9999999939464033E-4</v>
      </c>
    </row>
    <row r="124" spans="1:204" x14ac:dyDescent="0.2">
      <c r="A124" s="23">
        <v>1</v>
      </c>
      <c r="B124" s="78"/>
      <c r="C124" s="79"/>
      <c r="D124" s="86"/>
      <c r="E124" s="83"/>
      <c r="F124" s="86"/>
      <c r="G124" s="98"/>
      <c r="H124" s="99"/>
      <c r="I124" s="99"/>
      <c r="J124" s="99"/>
      <c r="K124" s="99"/>
      <c r="L124" s="99"/>
      <c r="M124" s="99"/>
      <c r="N124" s="99"/>
      <c r="O124" s="99"/>
      <c r="P124" s="99">
        <f t="shared" si="3357"/>
        <v>0</v>
      </c>
      <c r="Q124" s="99">
        <f t="shared" si="3358"/>
        <v>0</v>
      </c>
      <c r="R124" s="100">
        <f t="shared" si="2547"/>
        <v>0</v>
      </c>
      <c r="S124" s="100">
        <f t="shared" si="2548"/>
        <v>0</v>
      </c>
      <c r="T124" s="99"/>
      <c r="U124" s="99"/>
      <c r="V124" s="99"/>
      <c r="W124" s="99"/>
      <c r="X124" s="99"/>
      <c r="Y124" s="99"/>
      <c r="Z124" s="99"/>
      <c r="AA124" s="99"/>
      <c r="AB124" s="99">
        <f t="shared" ref="AB124" si="3633">SUM(X124+Z124)</f>
        <v>0</v>
      </c>
      <c r="AC124" s="99">
        <f t="shared" ref="AC124" si="3634">SUM(Y124+AA124)</f>
        <v>0</v>
      </c>
      <c r="AD124" s="100">
        <f t="shared" si="3514"/>
        <v>0</v>
      </c>
      <c r="AE124" s="100">
        <f t="shared" si="3515"/>
        <v>0</v>
      </c>
      <c r="AF124" s="99"/>
      <c r="AG124" s="99"/>
      <c r="AH124" s="99"/>
      <c r="AI124" s="99"/>
      <c r="AJ124" s="99"/>
      <c r="AK124" s="99"/>
      <c r="AL124" s="99"/>
      <c r="AM124" s="99"/>
      <c r="AN124" s="99">
        <f t="shared" ref="AN124" si="3635">SUM(AJ124+AL124)</f>
        <v>0</v>
      </c>
      <c r="AO124" s="99">
        <f t="shared" ref="AO124" si="3636">SUM(AK124+AM124)</f>
        <v>0</v>
      </c>
      <c r="AP124" s="100">
        <f t="shared" si="3521"/>
        <v>0</v>
      </c>
      <c r="AQ124" s="100">
        <f t="shared" si="3522"/>
        <v>0</v>
      </c>
      <c r="AR124" s="99"/>
      <c r="AS124" s="99"/>
      <c r="AT124" s="99"/>
      <c r="AU124" s="99"/>
      <c r="AV124" s="99"/>
      <c r="AW124" s="99"/>
      <c r="AX124" s="99"/>
      <c r="AY124" s="99"/>
      <c r="AZ124" s="99">
        <f t="shared" ref="AZ124" si="3637">SUM(AV124+AX124)</f>
        <v>0</v>
      </c>
      <c r="BA124" s="99">
        <f t="shared" ref="BA124" si="3638">SUM(AW124+AY124)</f>
        <v>0</v>
      </c>
      <c r="BB124" s="100">
        <f t="shared" si="3528"/>
        <v>0</v>
      </c>
      <c r="BC124" s="100">
        <f t="shared" si="3529"/>
        <v>0</v>
      </c>
      <c r="BD124" s="99"/>
      <c r="BE124" s="99"/>
      <c r="BF124" s="99"/>
      <c r="BG124" s="99"/>
      <c r="BH124" s="99"/>
      <c r="BI124" s="99"/>
      <c r="BJ124" s="99"/>
      <c r="BK124" s="99"/>
      <c r="BL124" s="99">
        <f t="shared" ref="BL124" si="3639">SUM(BH124+BJ124)</f>
        <v>0</v>
      </c>
      <c r="BM124" s="99">
        <f t="shared" ref="BM124" si="3640">SUM(BI124+BK124)</f>
        <v>0</v>
      </c>
      <c r="BN124" s="100">
        <f t="shared" si="3535"/>
        <v>0</v>
      </c>
      <c r="BO124" s="100">
        <f t="shared" si="3536"/>
        <v>0</v>
      </c>
      <c r="BP124" s="99"/>
      <c r="BQ124" s="99"/>
      <c r="BR124" s="99"/>
      <c r="BS124" s="99"/>
      <c r="BT124" s="99"/>
      <c r="BU124" s="99"/>
      <c r="BV124" s="99"/>
      <c r="BW124" s="99"/>
      <c r="BX124" s="99">
        <f t="shared" ref="BX124" si="3641">SUM(BT124+BV124)</f>
        <v>0</v>
      </c>
      <c r="BY124" s="99">
        <f t="shared" ref="BY124" si="3642">SUM(BU124+BW124)</f>
        <v>0</v>
      </c>
      <c r="BZ124" s="100">
        <f t="shared" si="3542"/>
        <v>0</v>
      </c>
      <c r="CA124" s="100">
        <f t="shared" si="3543"/>
        <v>0</v>
      </c>
      <c r="CB124" s="99"/>
      <c r="CC124" s="99"/>
      <c r="CD124" s="99"/>
      <c r="CE124" s="99"/>
      <c r="CF124" s="99"/>
      <c r="CG124" s="99"/>
      <c r="CH124" s="99"/>
      <c r="CI124" s="99"/>
      <c r="CJ124" s="99">
        <f t="shared" ref="CJ124" si="3643">SUM(CF124+CH124)</f>
        <v>0</v>
      </c>
      <c r="CK124" s="99">
        <f t="shared" ref="CK124" si="3644">SUM(CG124+CI124)</f>
        <v>0</v>
      </c>
      <c r="CL124" s="100">
        <f t="shared" si="3549"/>
        <v>0</v>
      </c>
      <c r="CM124" s="100">
        <f t="shared" si="3550"/>
        <v>0</v>
      </c>
      <c r="CN124" s="99"/>
      <c r="CO124" s="99"/>
      <c r="CP124" s="99"/>
      <c r="CQ124" s="99"/>
      <c r="CR124" s="99"/>
      <c r="CS124" s="99"/>
      <c r="CT124" s="99"/>
      <c r="CU124" s="99"/>
      <c r="CV124" s="99">
        <f t="shared" ref="CV124" si="3645">SUM(CR124+CT124)</f>
        <v>0</v>
      </c>
      <c r="CW124" s="99">
        <f t="shared" ref="CW124" si="3646">SUM(CS124+CU124)</f>
        <v>0</v>
      </c>
      <c r="CX124" s="100">
        <f t="shared" si="3556"/>
        <v>0</v>
      </c>
      <c r="CY124" s="100">
        <f t="shared" si="3557"/>
        <v>0</v>
      </c>
      <c r="CZ124" s="99"/>
      <c r="DA124" s="99"/>
      <c r="DB124" s="99"/>
      <c r="DC124" s="99"/>
      <c r="DD124" s="99"/>
      <c r="DE124" s="99"/>
      <c r="DF124" s="99"/>
      <c r="DG124" s="99"/>
      <c r="DH124" s="99">
        <f t="shared" ref="DH124" si="3647">SUM(DD124+DF124)</f>
        <v>0</v>
      </c>
      <c r="DI124" s="99">
        <f t="shared" ref="DI124" si="3648">SUM(DE124+DG124)</f>
        <v>0</v>
      </c>
      <c r="DJ124" s="100">
        <f t="shared" si="3563"/>
        <v>0</v>
      </c>
      <c r="DK124" s="100">
        <f t="shared" si="3564"/>
        <v>0</v>
      </c>
      <c r="DL124" s="99"/>
      <c r="DM124" s="99"/>
      <c r="DN124" s="99"/>
      <c r="DO124" s="99"/>
      <c r="DP124" s="99"/>
      <c r="DQ124" s="99"/>
      <c r="DR124" s="99"/>
      <c r="DS124" s="99"/>
      <c r="DT124" s="99">
        <f t="shared" ref="DT124" si="3649">SUM(DP124+DR124)</f>
        <v>0</v>
      </c>
      <c r="DU124" s="99">
        <f t="shared" ref="DU124" si="3650">SUM(DQ124+DS124)</f>
        <v>0</v>
      </c>
      <c r="DV124" s="100">
        <f t="shared" si="3570"/>
        <v>0</v>
      </c>
      <c r="DW124" s="100">
        <f t="shared" si="3571"/>
        <v>0</v>
      </c>
      <c r="DX124" s="99"/>
      <c r="DY124" s="99"/>
      <c r="DZ124" s="99"/>
      <c r="EA124" s="99"/>
      <c r="EB124" s="99"/>
      <c r="EC124" s="99"/>
      <c r="ED124" s="99"/>
      <c r="EE124" s="99"/>
      <c r="EF124" s="99">
        <f t="shared" ref="EF124" si="3651">SUM(EB124+ED124)</f>
        <v>0</v>
      </c>
      <c r="EG124" s="99">
        <f t="shared" ref="EG124" si="3652">SUM(EC124+EE124)</f>
        <v>0</v>
      </c>
      <c r="EH124" s="100">
        <f t="shared" si="3577"/>
        <v>0</v>
      </c>
      <c r="EI124" s="100">
        <f t="shared" si="3578"/>
        <v>0</v>
      </c>
      <c r="EJ124" s="99"/>
      <c r="EK124" s="99"/>
      <c r="EL124" s="99"/>
      <c r="EM124" s="99"/>
      <c r="EN124" s="99"/>
      <c r="EO124" s="99"/>
      <c r="EP124" s="99"/>
      <c r="EQ124" s="99"/>
      <c r="ER124" s="99">
        <f t="shared" ref="ER124" si="3653">SUM(EN124+EP124)</f>
        <v>0</v>
      </c>
      <c r="ES124" s="99">
        <f t="shared" ref="ES124" si="3654">SUM(EO124+EQ124)</f>
        <v>0</v>
      </c>
      <c r="ET124" s="100">
        <f t="shared" si="3584"/>
        <v>0</v>
      </c>
      <c r="EU124" s="100">
        <f t="shared" si="3585"/>
        <v>0</v>
      </c>
      <c r="EV124" s="99"/>
      <c r="EW124" s="99"/>
      <c r="EX124" s="99"/>
      <c r="EY124" s="99"/>
      <c r="EZ124" s="99"/>
      <c r="FA124" s="99"/>
      <c r="FB124" s="99"/>
      <c r="FC124" s="99"/>
      <c r="FD124" s="99">
        <f t="shared" si="3616"/>
        <v>0</v>
      </c>
      <c r="FE124" s="99">
        <f t="shared" si="3617"/>
        <v>0</v>
      </c>
      <c r="FF124" s="100">
        <f t="shared" si="3591"/>
        <v>0</v>
      </c>
      <c r="FG124" s="100">
        <f t="shared" si="3592"/>
        <v>0</v>
      </c>
      <c r="FH124" s="99"/>
      <c r="FI124" s="99"/>
      <c r="FJ124" s="99"/>
      <c r="FK124" s="99"/>
      <c r="FL124" s="99"/>
      <c r="FM124" s="99"/>
      <c r="FN124" s="99"/>
      <c r="FO124" s="99"/>
      <c r="FP124" s="99">
        <f t="shared" si="3618"/>
        <v>0</v>
      </c>
      <c r="FQ124" s="99">
        <f t="shared" si="3619"/>
        <v>0</v>
      </c>
      <c r="FR124" s="100">
        <f t="shared" si="3598"/>
        <v>0</v>
      </c>
      <c r="FS124" s="100">
        <f t="shared" si="3599"/>
        <v>0</v>
      </c>
      <c r="FT124" s="99"/>
      <c r="FU124" s="99"/>
      <c r="FV124" s="99"/>
      <c r="FW124" s="99"/>
      <c r="FX124" s="99"/>
      <c r="FY124" s="99"/>
      <c r="FZ124" s="99"/>
      <c r="GA124" s="99"/>
      <c r="GB124" s="99">
        <f t="shared" si="3620"/>
        <v>0</v>
      </c>
      <c r="GC124" s="99">
        <f t="shared" si="3621"/>
        <v>0</v>
      </c>
      <c r="GD124" s="100">
        <f t="shared" si="3605"/>
        <v>0</v>
      </c>
      <c r="GE124" s="100">
        <f t="shared" si="3606"/>
        <v>0</v>
      </c>
      <c r="GF124" s="99">
        <f t="shared" si="3622"/>
        <v>0</v>
      </c>
      <c r="GG124" s="99">
        <f t="shared" si="3623"/>
        <v>0</v>
      </c>
      <c r="GH124" s="99">
        <f t="shared" si="3624"/>
        <v>0</v>
      </c>
      <c r="GI124" s="99">
        <f t="shared" si="3625"/>
        <v>0</v>
      </c>
      <c r="GJ124" s="99">
        <f t="shared" ref="GJ124" si="3655">SUM(L124,X124,AJ124,AV124,BH124,BT124,CF124,CR124,DD124,DP124,EB124,EN124,EZ124)</f>
        <v>0</v>
      </c>
      <c r="GK124" s="99">
        <f t="shared" ref="GK124" si="3656">SUM(M124,Y124,AK124,AW124,BI124,BU124,CG124,CS124,DE124,DQ124,EC124,EO124,FA124)</f>
        <v>0</v>
      </c>
      <c r="GL124" s="99">
        <f t="shared" ref="GL124" si="3657">SUM(N124,Z124,AL124,AX124,BJ124,BV124,CH124,CT124,DF124,DR124,ED124,EP124,FB124)</f>
        <v>0</v>
      </c>
      <c r="GM124" s="99">
        <f t="shared" ref="GM124" si="3658">SUM(O124,AA124,AM124,AY124,BK124,BW124,CI124,CU124,DG124,DS124,EE124,EQ124,FC124)</f>
        <v>0</v>
      </c>
      <c r="GN124" s="99">
        <f t="shared" ref="GN124" si="3659">SUM(P124,AB124,AN124,AZ124,BL124,BX124,CJ124,CV124,DH124,DT124,EF124,ER124,FD124)</f>
        <v>0</v>
      </c>
      <c r="GO124" s="99">
        <f t="shared" ref="GO124" si="3660">SUM(Q124,AC124,AO124,BA124,BM124,BY124,CK124,CW124,DI124,DU124,EG124,ES124,FE124)</f>
        <v>0</v>
      </c>
      <c r="GP124" s="99"/>
      <c r="GQ124" s="99"/>
      <c r="GR124" s="143"/>
      <c r="GS124" s="78"/>
      <c r="GT124" s="166"/>
      <c r="GU124" s="166"/>
    </row>
    <row r="125" spans="1:204" x14ac:dyDescent="0.2">
      <c r="A125" s="23">
        <v>1</v>
      </c>
      <c r="B125" s="102"/>
      <c r="C125" s="108"/>
      <c r="D125" s="109"/>
      <c r="E125" s="112" t="s">
        <v>54</v>
      </c>
      <c r="F125" s="105"/>
      <c r="G125" s="106"/>
      <c r="H125" s="107">
        <f>SUM(H126:H138)</f>
        <v>0</v>
      </c>
      <c r="I125" s="107">
        <f>SUM(I126:I138)</f>
        <v>0</v>
      </c>
      <c r="J125" s="107">
        <f>SUM(J126:J138)</f>
        <v>0</v>
      </c>
      <c r="K125" s="107">
        <f>SUM(K126:K138)</f>
        <v>0</v>
      </c>
      <c r="L125" s="107">
        <f>SUM(L126,L129,L132,L135,L138)</f>
        <v>0</v>
      </c>
      <c r="M125" s="107">
        <f t="shared" ref="M125:Q125" si="3661">SUM(M126,M129,M132,M135,M138)</f>
        <v>0</v>
      </c>
      <c r="N125" s="107">
        <f t="shared" si="3661"/>
        <v>0</v>
      </c>
      <c r="O125" s="107">
        <f t="shared" si="3661"/>
        <v>0</v>
      </c>
      <c r="P125" s="107">
        <f t="shared" si="3661"/>
        <v>0</v>
      </c>
      <c r="Q125" s="107">
        <f t="shared" si="3661"/>
        <v>0</v>
      </c>
      <c r="R125" s="100">
        <f t="shared" si="2547"/>
        <v>0</v>
      </c>
      <c r="S125" s="100">
        <f t="shared" si="2548"/>
        <v>0</v>
      </c>
      <c r="T125" s="107">
        <f>SUM(T126:T138)</f>
        <v>965</v>
      </c>
      <c r="U125" s="107">
        <f>SUM(U126:U138)</f>
        <v>194667592.30200002</v>
      </c>
      <c r="V125" s="107">
        <f>SUM(V126:V138)</f>
        <v>321.66666666666663</v>
      </c>
      <c r="W125" s="107">
        <f>SUM(W126:W138)</f>
        <v>64889197.434</v>
      </c>
      <c r="X125" s="107">
        <f>SUM(X126,X129,X132,X135,X138)</f>
        <v>337</v>
      </c>
      <c r="Y125" s="107">
        <f t="shared" ref="Y125" si="3662">SUM(Y126,Y129,Y132,Y135,Y138)</f>
        <v>67917615.880000025</v>
      </c>
      <c r="Z125" s="107">
        <f t="shared" ref="Z125" si="3663">SUM(Z126,Z129,Z132,Z135,Z138)</f>
        <v>23</v>
      </c>
      <c r="AA125" s="107">
        <f t="shared" ref="AA125" si="3664">SUM(AA126,AA129,AA132,AA135,AA138)</f>
        <v>4636687.1300000008</v>
      </c>
      <c r="AB125" s="107">
        <f t="shared" ref="AB125" si="3665">SUM(AB126,AB129,AB132,AB135,AB138)</f>
        <v>360</v>
      </c>
      <c r="AC125" s="107">
        <f t="shared" ref="AC125" si="3666">SUM(AC126,AC129,AC132,AC135,AC138)</f>
        <v>72554303.01000002</v>
      </c>
      <c r="AD125" s="100">
        <f t="shared" si="3514"/>
        <v>15.333333333333371</v>
      </c>
      <c r="AE125" s="100">
        <f t="shared" si="3515"/>
        <v>3028418.4460000247</v>
      </c>
      <c r="AF125" s="107">
        <f>SUM(AF126:AF138)</f>
        <v>0</v>
      </c>
      <c r="AG125" s="107">
        <f>SUM(AG126:AG138)</f>
        <v>0</v>
      </c>
      <c r="AH125" s="107">
        <f>SUM(AH126:AH138)</f>
        <v>0</v>
      </c>
      <c r="AI125" s="107">
        <f>SUM(AI126:AI138)</f>
        <v>0</v>
      </c>
      <c r="AJ125" s="107">
        <f>SUM(AJ126,AJ129,AJ132,AJ135,AJ138)</f>
        <v>0</v>
      </c>
      <c r="AK125" s="107">
        <f t="shared" ref="AK125" si="3667">SUM(AK126,AK129,AK132,AK135,AK138)</f>
        <v>0</v>
      </c>
      <c r="AL125" s="107">
        <f t="shared" ref="AL125" si="3668">SUM(AL126,AL129,AL132,AL135,AL138)</f>
        <v>0</v>
      </c>
      <c r="AM125" s="107">
        <f t="shared" ref="AM125" si="3669">SUM(AM126,AM129,AM132,AM135,AM138)</f>
        <v>0</v>
      </c>
      <c r="AN125" s="107">
        <f t="shared" ref="AN125" si="3670">SUM(AN126,AN129,AN132,AN135,AN138)</f>
        <v>0</v>
      </c>
      <c r="AO125" s="107">
        <f t="shared" ref="AO125" si="3671">SUM(AO126,AO129,AO132,AO135,AO138)</f>
        <v>0</v>
      </c>
      <c r="AP125" s="100">
        <f t="shared" si="3521"/>
        <v>0</v>
      </c>
      <c r="AQ125" s="100">
        <f t="shared" si="3522"/>
        <v>0</v>
      </c>
      <c r="AR125" s="107">
        <f>SUM(AR126:AR138)</f>
        <v>0</v>
      </c>
      <c r="AS125" s="107">
        <f>SUM(AS126:AS138)</f>
        <v>0</v>
      </c>
      <c r="AT125" s="107">
        <f>SUM(AT126:AT138)</f>
        <v>0</v>
      </c>
      <c r="AU125" s="107">
        <f>SUM(AU126:AU138)</f>
        <v>0</v>
      </c>
      <c r="AV125" s="107">
        <f>SUM(AV126,AV129,AV132,AV135,AV138)</f>
        <v>0</v>
      </c>
      <c r="AW125" s="107">
        <f t="shared" ref="AW125" si="3672">SUM(AW126,AW129,AW132,AW135,AW138)</f>
        <v>0</v>
      </c>
      <c r="AX125" s="107">
        <f t="shared" ref="AX125" si="3673">SUM(AX126,AX129,AX132,AX135,AX138)</f>
        <v>0</v>
      </c>
      <c r="AY125" s="107">
        <f t="shared" ref="AY125" si="3674">SUM(AY126,AY129,AY132,AY135,AY138)</f>
        <v>0</v>
      </c>
      <c r="AZ125" s="107">
        <f t="shared" ref="AZ125" si="3675">SUM(AZ126,AZ129,AZ132,AZ135,AZ138)</f>
        <v>0</v>
      </c>
      <c r="BA125" s="107">
        <f t="shared" ref="BA125" si="3676">SUM(BA126,BA129,BA132,BA135,BA138)</f>
        <v>0</v>
      </c>
      <c r="BB125" s="100">
        <f t="shared" si="3528"/>
        <v>0</v>
      </c>
      <c r="BC125" s="100">
        <f t="shared" si="3529"/>
        <v>0</v>
      </c>
      <c r="BD125" s="107">
        <f>SUM(BD126:BD138)</f>
        <v>380</v>
      </c>
      <c r="BE125" s="107">
        <f>SUM(BE126:BE138)</f>
        <v>78860166.011999995</v>
      </c>
      <c r="BF125" s="107">
        <f>SUM(BF126:BF138)</f>
        <v>126.66666666666667</v>
      </c>
      <c r="BG125" s="107">
        <f>SUM(BG126:BG138)</f>
        <v>26286722.004000001</v>
      </c>
      <c r="BH125" s="107">
        <f>SUM(BH126,BH129,BH132,BH135,BH138)</f>
        <v>112</v>
      </c>
      <c r="BI125" s="107">
        <f t="shared" ref="BI125" si="3677">SUM(BI126,BI129,BI132,BI135,BI138)</f>
        <v>17831269.060000006</v>
      </c>
      <c r="BJ125" s="107">
        <f t="shared" ref="BJ125" si="3678">SUM(BJ126,BJ129,BJ132,BJ135,BJ138)</f>
        <v>2</v>
      </c>
      <c r="BK125" s="107">
        <f t="shared" ref="BK125" si="3679">SUM(BK126,BK129,BK132,BK135,BK138)</f>
        <v>294012.94</v>
      </c>
      <c r="BL125" s="107">
        <f t="shared" ref="BL125" si="3680">SUM(BL126,BL129,BL132,BL135,BL138)</f>
        <v>114</v>
      </c>
      <c r="BM125" s="107">
        <f t="shared" ref="BM125" si="3681">SUM(BM126,BM129,BM132,BM135,BM138)</f>
        <v>18125282.000000004</v>
      </c>
      <c r="BN125" s="100">
        <f t="shared" si="3535"/>
        <v>-14.666666666666671</v>
      </c>
      <c r="BO125" s="100">
        <f t="shared" si="3536"/>
        <v>-8455452.9439999945</v>
      </c>
      <c r="BP125" s="107">
        <f>SUM(BP126:BP138)</f>
        <v>288</v>
      </c>
      <c r="BQ125" s="107">
        <f>SUM(BQ126:BQ138)</f>
        <v>63371167.989800006</v>
      </c>
      <c r="BR125" s="107">
        <f>SUM(BR126:BR138)</f>
        <v>96</v>
      </c>
      <c r="BS125" s="107">
        <f>SUM(BS126:BS138)</f>
        <v>21123722.663266666</v>
      </c>
      <c r="BT125" s="107">
        <f>SUM(BT126,BT129,BT132,BT135,BT138)</f>
        <v>84</v>
      </c>
      <c r="BU125" s="107">
        <f t="shared" ref="BU125" si="3682">SUM(BU126,BU129,BU132,BU135,BU138)</f>
        <v>18379964.500000007</v>
      </c>
      <c r="BV125" s="107">
        <f t="shared" ref="BV125" si="3683">SUM(BV126,BV129,BV132,BV135,BV138)</f>
        <v>49</v>
      </c>
      <c r="BW125" s="107">
        <f t="shared" ref="BW125" si="3684">SUM(BW126,BW129,BW132,BW135,BW138)</f>
        <v>10838786.530000001</v>
      </c>
      <c r="BX125" s="107">
        <f t="shared" ref="BX125" si="3685">SUM(BX126,BX129,BX132,BX135,BX138)</f>
        <v>133</v>
      </c>
      <c r="BY125" s="107">
        <f t="shared" ref="BY125" si="3686">SUM(BY126,BY129,BY132,BY135,BY138)</f>
        <v>29218751.030000009</v>
      </c>
      <c r="BZ125" s="100">
        <f t="shared" si="3542"/>
        <v>-12</v>
      </c>
      <c r="CA125" s="100">
        <f t="shared" si="3543"/>
        <v>-2743758.1632666588</v>
      </c>
      <c r="CB125" s="107">
        <f t="shared" ref="CB125:EA125" si="3687">SUM(CB126:CB138)</f>
        <v>0</v>
      </c>
      <c r="CC125" s="107">
        <f t="shared" si="3687"/>
        <v>0</v>
      </c>
      <c r="CD125" s="107">
        <f t="shared" si="3687"/>
        <v>0</v>
      </c>
      <c r="CE125" s="107">
        <f t="shared" si="3687"/>
        <v>0</v>
      </c>
      <c r="CF125" s="107">
        <f>SUM(CF126,CF129,CF132,CF135,CF138)</f>
        <v>0</v>
      </c>
      <c r="CG125" s="107">
        <f t="shared" ref="CG125" si="3688">SUM(CG126,CG129,CG132,CG135,CG138)</f>
        <v>0</v>
      </c>
      <c r="CH125" s="107">
        <f t="shared" ref="CH125" si="3689">SUM(CH126,CH129,CH132,CH135,CH138)</f>
        <v>0</v>
      </c>
      <c r="CI125" s="107">
        <f t="shared" ref="CI125" si="3690">SUM(CI126,CI129,CI132,CI135,CI138)</f>
        <v>0</v>
      </c>
      <c r="CJ125" s="107">
        <f t="shared" ref="CJ125" si="3691">SUM(CJ126,CJ129,CJ132,CJ135,CJ138)</f>
        <v>0</v>
      </c>
      <c r="CK125" s="107">
        <f t="shared" ref="CK125" si="3692">SUM(CK126,CK129,CK132,CK135,CK138)</f>
        <v>0</v>
      </c>
      <c r="CL125" s="100">
        <f t="shared" si="3549"/>
        <v>0</v>
      </c>
      <c r="CM125" s="100">
        <f t="shared" si="3550"/>
        <v>0</v>
      </c>
      <c r="CN125" s="107">
        <f t="shared" si="3687"/>
        <v>0</v>
      </c>
      <c r="CO125" s="107">
        <f t="shared" si="3687"/>
        <v>0</v>
      </c>
      <c r="CP125" s="107">
        <f t="shared" si="3687"/>
        <v>0</v>
      </c>
      <c r="CQ125" s="107">
        <f t="shared" si="3687"/>
        <v>0</v>
      </c>
      <c r="CR125" s="107">
        <f>SUM(CR126,CR129,CR132,CR135,CR138)</f>
        <v>0</v>
      </c>
      <c r="CS125" s="107">
        <f t="shared" ref="CS125" si="3693">SUM(CS126,CS129,CS132,CS135,CS138)</f>
        <v>0</v>
      </c>
      <c r="CT125" s="107">
        <f t="shared" ref="CT125" si="3694">SUM(CT126,CT129,CT132,CT135,CT138)</f>
        <v>0</v>
      </c>
      <c r="CU125" s="107">
        <f t="shared" ref="CU125" si="3695">SUM(CU126,CU129,CU132,CU135,CU138)</f>
        <v>0</v>
      </c>
      <c r="CV125" s="107">
        <f t="shared" ref="CV125" si="3696">SUM(CV126,CV129,CV132,CV135,CV138)</f>
        <v>0</v>
      </c>
      <c r="CW125" s="107">
        <f t="shared" ref="CW125" si="3697">SUM(CW126,CW129,CW132,CW135,CW138)</f>
        <v>0</v>
      </c>
      <c r="CX125" s="100">
        <f t="shared" si="3556"/>
        <v>0</v>
      </c>
      <c r="CY125" s="100">
        <f t="shared" si="3557"/>
        <v>0</v>
      </c>
      <c r="CZ125" s="107">
        <f t="shared" si="3687"/>
        <v>0</v>
      </c>
      <c r="DA125" s="107">
        <f t="shared" si="3687"/>
        <v>0</v>
      </c>
      <c r="DB125" s="107">
        <f t="shared" si="3687"/>
        <v>0</v>
      </c>
      <c r="DC125" s="107">
        <f t="shared" si="3687"/>
        <v>0</v>
      </c>
      <c r="DD125" s="107">
        <f>SUM(DD126,DD129,DD132,DD135,DD138)</f>
        <v>0</v>
      </c>
      <c r="DE125" s="107">
        <f t="shared" ref="DE125" si="3698">SUM(DE126,DE129,DE132,DE135,DE138)</f>
        <v>0</v>
      </c>
      <c r="DF125" s="107">
        <f t="shared" ref="DF125" si="3699">SUM(DF126,DF129,DF132,DF135,DF138)</f>
        <v>0</v>
      </c>
      <c r="DG125" s="107">
        <f t="shared" ref="DG125" si="3700">SUM(DG126,DG129,DG132,DG135,DG138)</f>
        <v>0</v>
      </c>
      <c r="DH125" s="107">
        <f t="shared" ref="DH125" si="3701">SUM(DH126,DH129,DH132,DH135,DH138)</f>
        <v>0</v>
      </c>
      <c r="DI125" s="107">
        <f t="shared" ref="DI125" si="3702">SUM(DI126,DI129,DI132,DI135,DI138)</f>
        <v>0</v>
      </c>
      <c r="DJ125" s="100">
        <f t="shared" si="3563"/>
        <v>0</v>
      </c>
      <c r="DK125" s="100">
        <f t="shared" si="3564"/>
        <v>0</v>
      </c>
      <c r="DL125" s="107">
        <f t="shared" si="3687"/>
        <v>0</v>
      </c>
      <c r="DM125" s="107">
        <f t="shared" si="3687"/>
        <v>0</v>
      </c>
      <c r="DN125" s="107">
        <f t="shared" si="3687"/>
        <v>0</v>
      </c>
      <c r="DO125" s="107">
        <f t="shared" si="3687"/>
        <v>0</v>
      </c>
      <c r="DP125" s="107">
        <f>SUM(DP126,DP129,DP132,DP135,DP138)</f>
        <v>0</v>
      </c>
      <c r="DQ125" s="107">
        <f t="shared" ref="DQ125" si="3703">SUM(DQ126,DQ129,DQ132,DQ135,DQ138)</f>
        <v>0</v>
      </c>
      <c r="DR125" s="107">
        <f t="shared" ref="DR125" si="3704">SUM(DR126,DR129,DR132,DR135,DR138)</f>
        <v>0</v>
      </c>
      <c r="DS125" s="107">
        <f t="shared" ref="DS125" si="3705">SUM(DS126,DS129,DS132,DS135,DS138)</f>
        <v>0</v>
      </c>
      <c r="DT125" s="107">
        <f t="shared" ref="DT125" si="3706">SUM(DT126,DT129,DT132,DT135,DT138)</f>
        <v>0</v>
      </c>
      <c r="DU125" s="107">
        <f t="shared" ref="DU125" si="3707">SUM(DU126,DU129,DU132,DU135,DU138)</f>
        <v>0</v>
      </c>
      <c r="DV125" s="159">
        <f t="shared" si="3570"/>
        <v>0</v>
      </c>
      <c r="DW125" s="159">
        <f t="shared" si="3571"/>
        <v>0</v>
      </c>
      <c r="DX125" s="107">
        <f t="shared" si="3687"/>
        <v>0</v>
      </c>
      <c r="DY125" s="107">
        <f t="shared" si="3687"/>
        <v>0</v>
      </c>
      <c r="DZ125" s="107">
        <f t="shared" si="3687"/>
        <v>0</v>
      </c>
      <c r="EA125" s="107">
        <f t="shared" si="3687"/>
        <v>0</v>
      </c>
      <c r="EB125" s="107">
        <f>SUM(EB126,EB129,EB132,EB135,EB138)</f>
        <v>0</v>
      </c>
      <c r="EC125" s="107">
        <f t="shared" ref="EC125" si="3708">SUM(EC126,EC129,EC132,EC135,EC138)</f>
        <v>0</v>
      </c>
      <c r="ED125" s="107">
        <f t="shared" ref="ED125" si="3709">SUM(ED126,ED129,ED132,ED135,ED138)</f>
        <v>0</v>
      </c>
      <c r="EE125" s="107">
        <f t="shared" ref="EE125" si="3710">SUM(EE126,EE129,EE132,EE135,EE138)</f>
        <v>0</v>
      </c>
      <c r="EF125" s="107">
        <f t="shared" ref="EF125" si="3711">SUM(EF126,EF129,EF132,EF135,EF138)</f>
        <v>0</v>
      </c>
      <c r="EG125" s="107">
        <f t="shared" ref="EG125" si="3712">SUM(EG126,EG129,EG132,EG135,EG138)</f>
        <v>0</v>
      </c>
      <c r="EH125" s="100">
        <f t="shared" si="3577"/>
        <v>0</v>
      </c>
      <c r="EI125" s="100">
        <f t="shared" si="3578"/>
        <v>0</v>
      </c>
      <c r="EJ125" s="107">
        <f t="shared" ref="EJ125:GQ125" si="3713">SUM(EJ126:EJ138)</f>
        <v>241</v>
      </c>
      <c r="EK125" s="107">
        <f t="shared" si="3713"/>
        <v>45712020.202799998</v>
      </c>
      <c r="EL125" s="107">
        <f t="shared" si="3713"/>
        <v>80.333333333333343</v>
      </c>
      <c r="EM125" s="107">
        <f t="shared" si="3713"/>
        <v>15237340.067600001</v>
      </c>
      <c r="EN125" s="107">
        <f>SUM(EN126,EN129,EN132,EN135,EN138)</f>
        <v>45</v>
      </c>
      <c r="EO125" s="107">
        <f t="shared" ref="EO125" si="3714">SUM(EO126,EO129,EO132,EO135,EO138)</f>
        <v>8524616.5800000001</v>
      </c>
      <c r="EP125" s="107">
        <f t="shared" ref="EP125" si="3715">SUM(EP126,EP129,EP132,EP135,EP138)</f>
        <v>7</v>
      </c>
      <c r="EQ125" s="107">
        <f t="shared" ref="EQ125" si="3716">SUM(EQ126,EQ129,EQ132,EQ135,EQ138)</f>
        <v>1307517.82</v>
      </c>
      <c r="ER125" s="107">
        <f t="shared" ref="ER125" si="3717">SUM(ER126,ER129,ER132,ER135,ER138)</f>
        <v>52</v>
      </c>
      <c r="ES125" s="107">
        <f t="shared" ref="ES125" si="3718">SUM(ES126,ES129,ES132,ES135,ES138)</f>
        <v>9832134.4000000004</v>
      </c>
      <c r="ET125" s="100">
        <f t="shared" si="3584"/>
        <v>-35.333333333333343</v>
      </c>
      <c r="EU125" s="100">
        <f t="shared" si="3585"/>
        <v>-6712723.4876000006</v>
      </c>
      <c r="EV125" s="107">
        <f t="shared" si="3713"/>
        <v>0</v>
      </c>
      <c r="EW125" s="107">
        <f t="shared" si="3713"/>
        <v>0</v>
      </c>
      <c r="EX125" s="107">
        <f t="shared" si="3713"/>
        <v>0</v>
      </c>
      <c r="EY125" s="107">
        <f t="shared" si="3713"/>
        <v>0</v>
      </c>
      <c r="EZ125" s="107">
        <f>SUM(EZ126,EZ129,EZ132,EZ135,EZ138)</f>
        <v>0</v>
      </c>
      <c r="FA125" s="107">
        <f t="shared" ref="FA125" si="3719">SUM(FA126,FA129,FA132,FA135,FA138)</f>
        <v>0</v>
      </c>
      <c r="FB125" s="107">
        <f t="shared" ref="FB125" si="3720">SUM(FB126,FB129,FB132,FB135,FB138)</f>
        <v>0</v>
      </c>
      <c r="FC125" s="107">
        <f t="shared" ref="FC125" si="3721">SUM(FC126,FC129,FC132,FC135,FC138)</f>
        <v>0</v>
      </c>
      <c r="FD125" s="107">
        <f t="shared" ref="FD125" si="3722">SUM(FD126,FD129,FD132,FD135,FD138)</f>
        <v>0</v>
      </c>
      <c r="FE125" s="107">
        <f t="shared" ref="FE125" si="3723">SUM(FE126,FE129,FE132,FE135,FE138)</f>
        <v>0</v>
      </c>
      <c r="FF125" s="100">
        <f t="shared" si="3591"/>
        <v>0</v>
      </c>
      <c r="FG125" s="100">
        <f t="shared" si="3592"/>
        <v>0</v>
      </c>
      <c r="FH125" s="107">
        <f t="shared" si="3713"/>
        <v>0</v>
      </c>
      <c r="FI125" s="107">
        <f t="shared" si="3713"/>
        <v>0</v>
      </c>
      <c r="FJ125" s="107">
        <f t="shared" si="3713"/>
        <v>0</v>
      </c>
      <c r="FK125" s="107">
        <f t="shared" si="3713"/>
        <v>0</v>
      </c>
      <c r="FL125" s="107">
        <f>SUM(FL126,FL129,FL132,FL135,FL138)</f>
        <v>0</v>
      </c>
      <c r="FM125" s="107">
        <f t="shared" ref="FM125" si="3724">SUM(FM126,FM129,FM132,FM135,FM138)</f>
        <v>0</v>
      </c>
      <c r="FN125" s="107">
        <f t="shared" ref="FN125" si="3725">SUM(FN126,FN129,FN132,FN135,FN138)</f>
        <v>0</v>
      </c>
      <c r="FO125" s="107">
        <f t="shared" ref="FO125" si="3726">SUM(FO126,FO129,FO132,FO135,FO138)</f>
        <v>0</v>
      </c>
      <c r="FP125" s="107">
        <f t="shared" ref="FP125" si="3727">SUM(FP126,FP129,FP132,FP135,FP138)</f>
        <v>0</v>
      </c>
      <c r="FQ125" s="107">
        <f t="shared" ref="FQ125" si="3728">SUM(FQ126,FQ129,FQ132,FQ135,FQ138)</f>
        <v>0</v>
      </c>
      <c r="FR125" s="100">
        <f t="shared" si="3598"/>
        <v>0</v>
      </c>
      <c r="FS125" s="100">
        <f t="shared" si="3599"/>
        <v>0</v>
      </c>
      <c r="FT125" s="107">
        <f t="shared" si="3713"/>
        <v>0</v>
      </c>
      <c r="FU125" s="107">
        <f t="shared" si="3713"/>
        <v>0</v>
      </c>
      <c r="FV125" s="107">
        <f t="shared" si="3713"/>
        <v>0</v>
      </c>
      <c r="FW125" s="107">
        <f t="shared" si="3713"/>
        <v>0</v>
      </c>
      <c r="FX125" s="107">
        <f>SUM(FX126,FX129,FX132,FX135,FX138)</f>
        <v>0</v>
      </c>
      <c r="FY125" s="107">
        <f t="shared" ref="FY125" si="3729">SUM(FY126,FY129,FY132,FY135,FY138)</f>
        <v>0</v>
      </c>
      <c r="FZ125" s="107">
        <f t="shared" ref="FZ125" si="3730">SUM(FZ126,FZ129,FZ132,FZ135,FZ138)</f>
        <v>0</v>
      </c>
      <c r="GA125" s="107">
        <f t="shared" ref="GA125" si="3731">SUM(GA126,GA129,GA132,GA135,GA138)</f>
        <v>0</v>
      </c>
      <c r="GB125" s="107">
        <f t="shared" ref="GB125" si="3732">SUM(GB126,GB129,GB132,GB135,GB138)</f>
        <v>0</v>
      </c>
      <c r="GC125" s="107">
        <f t="shared" ref="GC125" si="3733">SUM(GC126,GC129,GC132,GC135,GC138)</f>
        <v>0</v>
      </c>
      <c r="GD125" s="100">
        <f t="shared" si="3605"/>
        <v>0</v>
      </c>
      <c r="GE125" s="100">
        <f t="shared" si="3606"/>
        <v>0</v>
      </c>
      <c r="GF125" s="107">
        <f>SUM(GF126,GF129,GF132,GF135,GF138)</f>
        <v>1874</v>
      </c>
      <c r="GG125" s="107">
        <f t="shared" ref="GG125:GO125" si="3734">SUM(GG126,GG129,GG132,GG135,GG138)</f>
        <v>382610946.50659996</v>
      </c>
      <c r="GH125" s="130">
        <f t="shared" ref="GH125:GH126" si="3735">SUM(GF125/12*$A$2)</f>
        <v>624.66666666666663</v>
      </c>
      <c r="GI125" s="180">
        <f t="shared" ref="GI125:GI126" si="3736">SUM(GG125/12*$A$2)</f>
        <v>127536982.16886665</v>
      </c>
      <c r="GJ125" s="107">
        <f t="shared" si="3734"/>
        <v>578</v>
      </c>
      <c r="GK125" s="107">
        <f t="shared" si="3734"/>
        <v>112653466.02000006</v>
      </c>
      <c r="GL125" s="107">
        <f t="shared" si="3734"/>
        <v>81</v>
      </c>
      <c r="GM125" s="107">
        <f t="shared" si="3734"/>
        <v>17077004.420000002</v>
      </c>
      <c r="GN125" s="107">
        <f t="shared" si="3734"/>
        <v>659</v>
      </c>
      <c r="GO125" s="107">
        <f t="shared" si="3734"/>
        <v>129730470.44000004</v>
      </c>
      <c r="GP125" s="107">
        <f t="shared" si="3713"/>
        <v>-46.666666666666671</v>
      </c>
      <c r="GQ125" s="107">
        <f t="shared" si="3713"/>
        <v>-14883516.148866612</v>
      </c>
      <c r="GR125" s="143"/>
      <c r="GS125" s="78"/>
      <c r="GT125" s="166"/>
      <c r="GU125" s="166"/>
    </row>
    <row r="126" spans="1:204" ht="15.75" customHeight="1" x14ac:dyDescent="0.2">
      <c r="A126" s="23">
        <v>1</v>
      </c>
      <c r="B126" s="102"/>
      <c r="C126" s="108"/>
      <c r="D126" s="109"/>
      <c r="E126" s="124" t="s">
        <v>55</v>
      </c>
      <c r="F126" s="126">
        <v>27</v>
      </c>
      <c r="G126" s="127">
        <v>209492.0724</v>
      </c>
      <c r="H126" s="107">
        <f>VLOOKUP($E126,'ВМП план'!$B$8:$AN$43,8,0)</f>
        <v>0</v>
      </c>
      <c r="I126" s="107">
        <f>VLOOKUP($E126,'ВМП план'!$B$8:$AN$43,9,0)</f>
        <v>0</v>
      </c>
      <c r="J126" s="107">
        <f t="shared" si="279"/>
        <v>0</v>
      </c>
      <c r="K126" s="107">
        <f t="shared" si="280"/>
        <v>0</v>
      </c>
      <c r="L126" s="107">
        <f>SUM(L127:L128)</f>
        <v>0</v>
      </c>
      <c r="M126" s="107">
        <f t="shared" ref="M126:Q126" si="3737">SUM(M127:M128)</f>
        <v>0</v>
      </c>
      <c r="N126" s="107">
        <f t="shared" si="3737"/>
        <v>0</v>
      </c>
      <c r="O126" s="107">
        <f t="shared" si="3737"/>
        <v>0</v>
      </c>
      <c r="P126" s="107">
        <f t="shared" si="3737"/>
        <v>0</v>
      </c>
      <c r="Q126" s="107">
        <f t="shared" si="3737"/>
        <v>0</v>
      </c>
      <c r="R126" s="123">
        <f t="shared" si="2547"/>
        <v>0</v>
      </c>
      <c r="S126" s="123">
        <f t="shared" si="2548"/>
        <v>0</v>
      </c>
      <c r="T126" s="107">
        <f>VLOOKUP($E126,'ВМП план'!$B$8:$AN$43,10,0)</f>
        <v>635</v>
      </c>
      <c r="U126" s="107">
        <f>VLOOKUP($E126,'ВМП план'!$B$8:$AN$43,11,0)</f>
        <v>133027465.97400001</v>
      </c>
      <c r="V126" s="107">
        <f t="shared" si="282"/>
        <v>211.66666666666666</v>
      </c>
      <c r="W126" s="107">
        <f t="shared" si="283"/>
        <v>44342488.658</v>
      </c>
      <c r="X126" s="107">
        <f>SUM(X127:X128)</f>
        <v>219</v>
      </c>
      <c r="Y126" s="107">
        <f t="shared" ref="Y126" si="3738">SUM(Y127:Y128)</f>
        <v>45876601.200000018</v>
      </c>
      <c r="Z126" s="107">
        <f t="shared" ref="Z126" si="3739">SUM(Z127:Z128)</f>
        <v>15</v>
      </c>
      <c r="AA126" s="107">
        <f t="shared" ref="AA126" si="3740">SUM(AA127:AA128)</f>
        <v>3142381.0500000003</v>
      </c>
      <c r="AB126" s="107">
        <f t="shared" ref="AB126" si="3741">SUM(AB127:AB128)</f>
        <v>234</v>
      </c>
      <c r="AC126" s="107">
        <f t="shared" ref="AC126" si="3742">SUM(AC127:AC128)</f>
        <v>49018982.250000015</v>
      </c>
      <c r="AD126" s="123">
        <f t="shared" si="3514"/>
        <v>7.3333333333333428</v>
      </c>
      <c r="AE126" s="123">
        <f t="shared" si="3515"/>
        <v>1534112.5420000181</v>
      </c>
      <c r="AF126" s="107">
        <f>VLOOKUP($E126,'ВМП план'!$B$8:$AL$43,12,0)</f>
        <v>0</v>
      </c>
      <c r="AG126" s="107">
        <f>VLOOKUP($E126,'ВМП план'!$B$8:$AL$43,13,0)</f>
        <v>0</v>
      </c>
      <c r="AH126" s="107">
        <f t="shared" si="289"/>
        <v>0</v>
      </c>
      <c r="AI126" s="107">
        <f t="shared" si="290"/>
        <v>0</v>
      </c>
      <c r="AJ126" s="107">
        <f>SUM(AJ127:AJ128)</f>
        <v>0</v>
      </c>
      <c r="AK126" s="107">
        <f t="shared" ref="AK126" si="3743">SUM(AK127:AK128)</f>
        <v>0</v>
      </c>
      <c r="AL126" s="107">
        <f t="shared" ref="AL126" si="3744">SUM(AL127:AL128)</f>
        <v>0</v>
      </c>
      <c r="AM126" s="107">
        <f t="shared" ref="AM126" si="3745">SUM(AM127:AM128)</f>
        <v>0</v>
      </c>
      <c r="AN126" s="107">
        <f t="shared" ref="AN126" si="3746">SUM(AN127:AN128)</f>
        <v>0</v>
      </c>
      <c r="AO126" s="107">
        <f t="shared" ref="AO126" si="3747">SUM(AO127:AO128)</f>
        <v>0</v>
      </c>
      <c r="AP126" s="123">
        <f t="shared" si="3521"/>
        <v>0</v>
      </c>
      <c r="AQ126" s="123">
        <f t="shared" si="3522"/>
        <v>0</v>
      </c>
      <c r="AR126" s="107"/>
      <c r="AS126" s="107"/>
      <c r="AT126" s="107">
        <f t="shared" si="296"/>
        <v>0</v>
      </c>
      <c r="AU126" s="107">
        <f t="shared" si="297"/>
        <v>0</v>
      </c>
      <c r="AV126" s="107">
        <f>SUM(AV127:AV128)</f>
        <v>0</v>
      </c>
      <c r="AW126" s="107">
        <f t="shared" ref="AW126" si="3748">SUM(AW127:AW128)</f>
        <v>0</v>
      </c>
      <c r="AX126" s="107">
        <f t="shared" ref="AX126" si="3749">SUM(AX127:AX128)</f>
        <v>0</v>
      </c>
      <c r="AY126" s="107">
        <f t="shared" ref="AY126" si="3750">SUM(AY127:AY128)</f>
        <v>0</v>
      </c>
      <c r="AZ126" s="107">
        <f t="shared" ref="AZ126" si="3751">SUM(AZ127:AZ128)</f>
        <v>0</v>
      </c>
      <c r="BA126" s="107">
        <f t="shared" ref="BA126" si="3752">SUM(BA127:BA128)</f>
        <v>0</v>
      </c>
      <c r="BB126" s="123">
        <f t="shared" si="3528"/>
        <v>0</v>
      </c>
      <c r="BC126" s="123">
        <f t="shared" si="3529"/>
        <v>0</v>
      </c>
      <c r="BD126" s="107">
        <v>30</v>
      </c>
      <c r="BE126" s="107">
        <v>6284762.1720000003</v>
      </c>
      <c r="BF126" s="107">
        <f t="shared" si="303"/>
        <v>10</v>
      </c>
      <c r="BG126" s="107">
        <f t="shared" si="304"/>
        <v>2094920.7240000002</v>
      </c>
      <c r="BH126" s="107">
        <f>SUM(BH127:BH128)</f>
        <v>9</v>
      </c>
      <c r="BI126" s="107">
        <f t="shared" ref="BI126" si="3753">SUM(BI127:BI128)</f>
        <v>1885428.6300000004</v>
      </c>
      <c r="BJ126" s="107">
        <f t="shared" ref="BJ126" si="3754">SUM(BJ127:BJ128)</f>
        <v>0</v>
      </c>
      <c r="BK126" s="107">
        <f t="shared" ref="BK126" si="3755">SUM(BK127:BK128)</f>
        <v>0</v>
      </c>
      <c r="BL126" s="107">
        <f t="shared" ref="BL126" si="3756">SUM(BL127:BL128)</f>
        <v>9</v>
      </c>
      <c r="BM126" s="107">
        <f t="shared" ref="BM126" si="3757">SUM(BM127:BM128)</f>
        <v>1885428.6300000004</v>
      </c>
      <c r="BN126" s="123">
        <f t="shared" si="3535"/>
        <v>-1</v>
      </c>
      <c r="BO126" s="123">
        <f t="shared" si="3536"/>
        <v>-209492.09399999981</v>
      </c>
      <c r="BP126" s="107">
        <v>1</v>
      </c>
      <c r="BQ126" s="107">
        <v>209492.0724</v>
      </c>
      <c r="BR126" s="107">
        <f t="shared" si="310"/>
        <v>0.33333333333333331</v>
      </c>
      <c r="BS126" s="107">
        <f t="shared" si="311"/>
        <v>69830.690799999997</v>
      </c>
      <c r="BT126" s="107">
        <f>SUM(BT127:BT128)</f>
        <v>1</v>
      </c>
      <c r="BU126" s="107">
        <f t="shared" ref="BU126" si="3758">SUM(BU127:BU128)</f>
        <v>209492.07</v>
      </c>
      <c r="BV126" s="107">
        <f t="shared" ref="BV126" si="3759">SUM(BV127:BV128)</f>
        <v>0</v>
      </c>
      <c r="BW126" s="107">
        <f t="shared" ref="BW126" si="3760">SUM(BW127:BW128)</f>
        <v>0</v>
      </c>
      <c r="BX126" s="107">
        <f t="shared" ref="BX126" si="3761">SUM(BX127:BX128)</f>
        <v>1</v>
      </c>
      <c r="BY126" s="107">
        <f t="shared" ref="BY126" si="3762">SUM(BY127:BY128)</f>
        <v>209492.07</v>
      </c>
      <c r="BZ126" s="123">
        <f t="shared" si="3542"/>
        <v>0.66666666666666674</v>
      </c>
      <c r="CA126" s="123">
        <f t="shared" si="3543"/>
        <v>139661.37920000002</v>
      </c>
      <c r="CB126" s="107"/>
      <c r="CC126" s="107">
        <v>0</v>
      </c>
      <c r="CD126" s="107">
        <f t="shared" si="317"/>
        <v>0</v>
      </c>
      <c r="CE126" s="107">
        <f t="shared" si="318"/>
        <v>0</v>
      </c>
      <c r="CF126" s="107">
        <f>SUM(CF127:CF128)</f>
        <v>0</v>
      </c>
      <c r="CG126" s="107">
        <f t="shared" ref="CG126" si="3763">SUM(CG127:CG128)</f>
        <v>0</v>
      </c>
      <c r="CH126" s="107">
        <f t="shared" ref="CH126" si="3764">SUM(CH127:CH128)</f>
        <v>0</v>
      </c>
      <c r="CI126" s="107">
        <f t="shared" ref="CI126" si="3765">SUM(CI127:CI128)</f>
        <v>0</v>
      </c>
      <c r="CJ126" s="107">
        <f t="shared" ref="CJ126" si="3766">SUM(CJ127:CJ128)</f>
        <v>0</v>
      </c>
      <c r="CK126" s="107">
        <f t="shared" ref="CK126" si="3767">SUM(CK127:CK128)</f>
        <v>0</v>
      </c>
      <c r="CL126" s="123">
        <f t="shared" si="3549"/>
        <v>0</v>
      </c>
      <c r="CM126" s="123">
        <f t="shared" si="3550"/>
        <v>0</v>
      </c>
      <c r="CN126" s="107"/>
      <c r="CO126" s="107"/>
      <c r="CP126" s="107">
        <f t="shared" si="324"/>
        <v>0</v>
      </c>
      <c r="CQ126" s="107">
        <f t="shared" si="325"/>
        <v>0</v>
      </c>
      <c r="CR126" s="107">
        <f>SUM(CR127:CR128)</f>
        <v>0</v>
      </c>
      <c r="CS126" s="107">
        <f t="shared" ref="CS126" si="3768">SUM(CS127:CS128)</f>
        <v>0</v>
      </c>
      <c r="CT126" s="107">
        <f t="shared" ref="CT126" si="3769">SUM(CT127:CT128)</f>
        <v>0</v>
      </c>
      <c r="CU126" s="107">
        <f t="shared" ref="CU126" si="3770">SUM(CU127:CU128)</f>
        <v>0</v>
      </c>
      <c r="CV126" s="107">
        <f t="shared" ref="CV126" si="3771">SUM(CV127:CV128)</f>
        <v>0</v>
      </c>
      <c r="CW126" s="107">
        <f t="shared" ref="CW126" si="3772">SUM(CW127:CW128)</f>
        <v>0</v>
      </c>
      <c r="CX126" s="123">
        <f t="shared" si="3556"/>
        <v>0</v>
      </c>
      <c r="CY126" s="123">
        <f t="shared" si="3557"/>
        <v>0</v>
      </c>
      <c r="CZ126" s="107"/>
      <c r="DA126" s="107"/>
      <c r="DB126" s="107">
        <f t="shared" si="331"/>
        <v>0</v>
      </c>
      <c r="DC126" s="107">
        <f t="shared" si="332"/>
        <v>0</v>
      </c>
      <c r="DD126" s="107">
        <f>SUM(DD127:DD128)</f>
        <v>0</v>
      </c>
      <c r="DE126" s="107">
        <f t="shared" ref="DE126" si="3773">SUM(DE127:DE128)</f>
        <v>0</v>
      </c>
      <c r="DF126" s="107">
        <f t="shared" ref="DF126" si="3774">SUM(DF127:DF128)</f>
        <v>0</v>
      </c>
      <c r="DG126" s="107">
        <f t="shared" ref="DG126" si="3775">SUM(DG127:DG128)</f>
        <v>0</v>
      </c>
      <c r="DH126" s="107">
        <f t="shared" ref="DH126" si="3776">SUM(DH127:DH128)</f>
        <v>0</v>
      </c>
      <c r="DI126" s="107">
        <f t="shared" ref="DI126" si="3777">SUM(DI127:DI128)</f>
        <v>0</v>
      </c>
      <c r="DJ126" s="123">
        <f t="shared" si="3563"/>
        <v>0</v>
      </c>
      <c r="DK126" s="123">
        <f t="shared" si="3564"/>
        <v>0</v>
      </c>
      <c r="DL126" s="107"/>
      <c r="DM126" s="107"/>
      <c r="DN126" s="107">
        <f t="shared" si="338"/>
        <v>0</v>
      </c>
      <c r="DO126" s="107">
        <f t="shared" si="339"/>
        <v>0</v>
      </c>
      <c r="DP126" s="107">
        <f>SUM(DP127:DP128)</f>
        <v>0</v>
      </c>
      <c r="DQ126" s="107">
        <f t="shared" ref="DQ126" si="3778">SUM(DQ127:DQ128)</f>
        <v>0</v>
      </c>
      <c r="DR126" s="107">
        <f t="shared" ref="DR126" si="3779">SUM(DR127:DR128)</f>
        <v>0</v>
      </c>
      <c r="DS126" s="107">
        <f t="shared" ref="DS126" si="3780">SUM(DS127:DS128)</f>
        <v>0</v>
      </c>
      <c r="DT126" s="107">
        <f t="shared" ref="DT126" si="3781">SUM(DT127:DT128)</f>
        <v>0</v>
      </c>
      <c r="DU126" s="107">
        <f t="shared" ref="DU126" si="3782">SUM(DU127:DU128)</f>
        <v>0</v>
      </c>
      <c r="DV126" s="123">
        <f t="shared" si="3570"/>
        <v>0</v>
      </c>
      <c r="DW126" s="123">
        <f t="shared" si="3571"/>
        <v>0</v>
      </c>
      <c r="DX126" s="107"/>
      <c r="DY126" s="107">
        <v>0</v>
      </c>
      <c r="DZ126" s="107">
        <f t="shared" si="345"/>
        <v>0</v>
      </c>
      <c r="EA126" s="107">
        <f t="shared" si="346"/>
        <v>0</v>
      </c>
      <c r="EB126" s="107">
        <f>SUM(EB127:EB128)</f>
        <v>0</v>
      </c>
      <c r="EC126" s="107">
        <f t="shared" ref="EC126" si="3783">SUM(EC127:EC128)</f>
        <v>0</v>
      </c>
      <c r="ED126" s="107">
        <f t="shared" ref="ED126" si="3784">SUM(ED127:ED128)</f>
        <v>0</v>
      </c>
      <c r="EE126" s="107">
        <f t="shared" ref="EE126" si="3785">SUM(EE127:EE128)</f>
        <v>0</v>
      </c>
      <c r="EF126" s="107">
        <f t="shared" ref="EF126" si="3786">SUM(EF127:EF128)</f>
        <v>0</v>
      </c>
      <c r="EG126" s="107">
        <f t="shared" ref="EG126" si="3787">SUM(EG127:EG128)</f>
        <v>0</v>
      </c>
      <c r="EH126" s="123">
        <f t="shared" si="3577"/>
        <v>0</v>
      </c>
      <c r="EI126" s="123">
        <f t="shared" si="3578"/>
        <v>0</v>
      </c>
      <c r="EJ126" s="107">
        <v>38</v>
      </c>
      <c r="EK126" s="107">
        <v>7960698.7511999998</v>
      </c>
      <c r="EL126" s="107">
        <f t="shared" si="352"/>
        <v>12.666666666666666</v>
      </c>
      <c r="EM126" s="107">
        <f t="shared" si="353"/>
        <v>2653566.2503999998</v>
      </c>
      <c r="EN126" s="107">
        <f>SUM(EN127:EN128)</f>
        <v>7</v>
      </c>
      <c r="EO126" s="107">
        <f t="shared" ref="EO126" si="3788">SUM(EO127:EO128)</f>
        <v>1466444.4900000002</v>
      </c>
      <c r="EP126" s="107">
        <f t="shared" ref="EP126" si="3789">SUM(EP127:EP128)</f>
        <v>0</v>
      </c>
      <c r="EQ126" s="107">
        <f t="shared" ref="EQ126" si="3790">SUM(EQ127:EQ128)</f>
        <v>0</v>
      </c>
      <c r="ER126" s="107">
        <f t="shared" ref="ER126" si="3791">SUM(ER127:ER128)</f>
        <v>7</v>
      </c>
      <c r="ES126" s="107">
        <f t="shared" ref="ES126" si="3792">SUM(ES127:ES128)</f>
        <v>1466444.4900000002</v>
      </c>
      <c r="ET126" s="123">
        <f t="shared" si="3584"/>
        <v>-5.6666666666666661</v>
      </c>
      <c r="EU126" s="123">
        <f t="shared" si="3585"/>
        <v>-1187121.7603999996</v>
      </c>
      <c r="EV126" s="107"/>
      <c r="EW126" s="107"/>
      <c r="EX126" s="107">
        <f t="shared" si="359"/>
        <v>0</v>
      </c>
      <c r="EY126" s="107">
        <f t="shared" si="360"/>
        <v>0</v>
      </c>
      <c r="EZ126" s="107">
        <f>SUM(EZ127:EZ128)</f>
        <v>0</v>
      </c>
      <c r="FA126" s="107">
        <f t="shared" ref="FA126" si="3793">SUM(FA127:FA128)</f>
        <v>0</v>
      </c>
      <c r="FB126" s="107">
        <f t="shared" ref="FB126" si="3794">SUM(FB127:FB128)</f>
        <v>0</v>
      </c>
      <c r="FC126" s="107">
        <f t="shared" ref="FC126" si="3795">SUM(FC127:FC128)</f>
        <v>0</v>
      </c>
      <c r="FD126" s="107">
        <f t="shared" ref="FD126" si="3796">SUM(FD127:FD128)</f>
        <v>0</v>
      </c>
      <c r="FE126" s="107">
        <f t="shared" ref="FE126" si="3797">SUM(FE127:FE128)</f>
        <v>0</v>
      </c>
      <c r="FF126" s="123">
        <f t="shared" si="3591"/>
        <v>0</v>
      </c>
      <c r="FG126" s="123">
        <f t="shared" si="3592"/>
        <v>0</v>
      </c>
      <c r="FH126" s="107"/>
      <c r="FI126" s="107"/>
      <c r="FJ126" s="107">
        <f t="shared" si="366"/>
        <v>0</v>
      </c>
      <c r="FK126" s="107">
        <f t="shared" si="367"/>
        <v>0</v>
      </c>
      <c r="FL126" s="107">
        <f>SUM(FL127:FL128)</f>
        <v>0</v>
      </c>
      <c r="FM126" s="107">
        <f t="shared" ref="FM126" si="3798">SUM(FM127:FM128)</f>
        <v>0</v>
      </c>
      <c r="FN126" s="107">
        <f t="shared" ref="FN126" si="3799">SUM(FN127:FN128)</f>
        <v>0</v>
      </c>
      <c r="FO126" s="107">
        <f t="shared" ref="FO126" si="3800">SUM(FO127:FO128)</f>
        <v>0</v>
      </c>
      <c r="FP126" s="107">
        <f t="shared" ref="FP126" si="3801">SUM(FP127:FP128)</f>
        <v>0</v>
      </c>
      <c r="FQ126" s="107">
        <f t="shared" ref="FQ126" si="3802">SUM(FQ127:FQ128)</f>
        <v>0</v>
      </c>
      <c r="FR126" s="123">
        <f t="shared" si="3598"/>
        <v>0</v>
      </c>
      <c r="FS126" s="123">
        <f t="shared" si="3599"/>
        <v>0</v>
      </c>
      <c r="FT126" s="107"/>
      <c r="FU126" s="107"/>
      <c r="FV126" s="107">
        <f t="shared" si="373"/>
        <v>0</v>
      </c>
      <c r="FW126" s="107">
        <f t="shared" si="374"/>
        <v>0</v>
      </c>
      <c r="FX126" s="107">
        <f>SUM(FX127:FX128)</f>
        <v>0</v>
      </c>
      <c r="FY126" s="107">
        <f t="shared" ref="FY126" si="3803">SUM(FY127:FY128)</f>
        <v>0</v>
      </c>
      <c r="FZ126" s="107">
        <f t="shared" ref="FZ126" si="3804">SUM(FZ127:FZ128)</f>
        <v>0</v>
      </c>
      <c r="GA126" s="107">
        <f t="shared" ref="GA126" si="3805">SUM(GA127:GA128)</f>
        <v>0</v>
      </c>
      <c r="GB126" s="107">
        <f t="shared" ref="GB126" si="3806">SUM(GB127:GB128)</f>
        <v>0</v>
      </c>
      <c r="GC126" s="107">
        <f t="shared" ref="GC126" si="3807">SUM(GC127:GC128)</f>
        <v>0</v>
      </c>
      <c r="GD126" s="123">
        <f t="shared" si="3605"/>
        <v>0</v>
      </c>
      <c r="GE126" s="123">
        <f t="shared" si="3606"/>
        <v>0</v>
      </c>
      <c r="GF126" s="107">
        <f t="shared" ref="GF126:GG138" si="3808">H126+T126+AF126+AR126+BD126+BP126+CB126+CN126+CZ126+DL126+DX126+EJ126+EV126+FH126+FT126</f>
        <v>704</v>
      </c>
      <c r="GG126" s="107">
        <f t="shared" si="3808"/>
        <v>147482418.96959999</v>
      </c>
      <c r="GH126" s="130">
        <f t="shared" si="3735"/>
        <v>234.66666666666666</v>
      </c>
      <c r="GI126" s="180">
        <f t="shared" si="3736"/>
        <v>49160806.323199995</v>
      </c>
      <c r="GJ126" s="107">
        <f>SUM(GJ127:GJ128)</f>
        <v>236</v>
      </c>
      <c r="GK126" s="107">
        <f t="shared" ref="GK126" si="3809">SUM(GK127:GK128)</f>
        <v>49437966.390000023</v>
      </c>
      <c r="GL126" s="107">
        <f t="shared" ref="GL126" si="3810">SUM(GL127:GL128)</f>
        <v>15</v>
      </c>
      <c r="GM126" s="107">
        <f t="shared" ref="GM126" si="3811">SUM(GM127:GM128)</f>
        <v>3142381.0500000003</v>
      </c>
      <c r="GN126" s="107">
        <f t="shared" ref="GN126" si="3812">SUM(GN127:GN128)</f>
        <v>251</v>
      </c>
      <c r="GO126" s="107">
        <f t="shared" ref="GO126" si="3813">SUM(GO127:GO128)</f>
        <v>52580347.44000002</v>
      </c>
      <c r="GP126" s="107">
        <f t="shared" ref="GP126:GP138" si="3814">SUM(GJ126-GH126)</f>
        <v>1.3333333333333428</v>
      </c>
      <c r="GQ126" s="107">
        <f t="shared" ref="GQ126:GQ138" si="3815">SUM(GK126-GI126)</f>
        <v>277160.06680002809</v>
      </c>
      <c r="GR126" s="143"/>
      <c r="GS126" s="78"/>
      <c r="GT126" s="166">
        <v>209492.0724</v>
      </c>
      <c r="GU126" s="166">
        <f t="shared" si="2399"/>
        <v>209482.90843220349</v>
      </c>
    </row>
    <row r="127" spans="1:204" ht="60" x14ac:dyDescent="0.2">
      <c r="A127" s="23">
        <v>1</v>
      </c>
      <c r="B127" s="78" t="s">
        <v>260</v>
      </c>
      <c r="C127" s="79" t="s">
        <v>261</v>
      </c>
      <c r="D127" s="86">
        <v>498</v>
      </c>
      <c r="E127" s="83" t="s">
        <v>262</v>
      </c>
      <c r="F127" s="86">
        <v>27</v>
      </c>
      <c r="G127" s="98">
        <v>209492.0724</v>
      </c>
      <c r="H127" s="99"/>
      <c r="I127" s="99"/>
      <c r="J127" s="99"/>
      <c r="K127" s="99"/>
      <c r="L127" s="99">
        <f>VLOOKUP($D127,'факт '!$D$7:$AQ$94,3,0)</f>
        <v>0</v>
      </c>
      <c r="M127" s="99">
        <f>VLOOKUP($D127,'факт '!$D$7:$AQ$94,4,0)</f>
        <v>0</v>
      </c>
      <c r="N127" s="99"/>
      <c r="O127" s="99"/>
      <c r="P127" s="99">
        <f>SUM(L127+N127)</f>
        <v>0</v>
      </c>
      <c r="Q127" s="99">
        <f>SUM(M127+O127)</f>
        <v>0</v>
      </c>
      <c r="R127" s="100">
        <f t="shared" ref="R127" si="3816">SUM(L127-J127)</f>
        <v>0</v>
      </c>
      <c r="S127" s="100">
        <f t="shared" ref="S127" si="3817">SUM(M127-K127)</f>
        <v>0</v>
      </c>
      <c r="T127" s="99"/>
      <c r="U127" s="99"/>
      <c r="V127" s="99"/>
      <c r="W127" s="99"/>
      <c r="X127" s="99">
        <f>VLOOKUP($D127,'факт '!$D$7:$AQ$94,7,0)</f>
        <v>219</v>
      </c>
      <c r="Y127" s="99">
        <f>VLOOKUP($D127,'факт '!$D$7:$AQ$94,8,0)</f>
        <v>45876601.200000018</v>
      </c>
      <c r="Z127" s="99">
        <f>VLOOKUP($D127,'факт '!$D$7:$AQ$94,9,0)</f>
        <v>15</v>
      </c>
      <c r="AA127" s="99">
        <f>VLOOKUP($D127,'факт '!$D$7:$AQ$94,10,0)</f>
        <v>3142381.0500000003</v>
      </c>
      <c r="AB127" s="99">
        <f>SUM(X127+Z127)</f>
        <v>234</v>
      </c>
      <c r="AC127" s="99">
        <f>SUM(Y127+AA127)</f>
        <v>49018982.250000015</v>
      </c>
      <c r="AD127" s="100">
        <f t="shared" ref="AD127" si="3818">SUM(X127-V127)</f>
        <v>219</v>
      </c>
      <c r="AE127" s="100">
        <f t="shared" si="3515"/>
        <v>45876601.200000018</v>
      </c>
      <c r="AF127" s="99"/>
      <c r="AG127" s="99"/>
      <c r="AH127" s="99"/>
      <c r="AI127" s="99"/>
      <c r="AJ127" s="99">
        <f>VLOOKUP($D127,'факт '!$D$7:$AQ$94,5,0)</f>
        <v>0</v>
      </c>
      <c r="AK127" s="99">
        <f>VLOOKUP($D127,'факт '!$D$7:$AQ$94,6,0)</f>
        <v>0</v>
      </c>
      <c r="AL127" s="99"/>
      <c r="AM127" s="99"/>
      <c r="AN127" s="99">
        <f>SUM(AJ127+AL127)</f>
        <v>0</v>
      </c>
      <c r="AO127" s="99">
        <f>SUM(AK127+AM127)</f>
        <v>0</v>
      </c>
      <c r="AP127" s="100">
        <f t="shared" ref="AP127" si="3819">SUM(AJ127-AH127)</f>
        <v>0</v>
      </c>
      <c r="AQ127" s="100">
        <f t="shared" si="3522"/>
        <v>0</v>
      </c>
      <c r="AR127" s="99"/>
      <c r="AS127" s="99"/>
      <c r="AT127" s="99"/>
      <c r="AU127" s="99"/>
      <c r="AV127" s="99">
        <f>VLOOKUP($D127,'факт '!$D$7:$AQ$94,11,0)</f>
        <v>0</v>
      </c>
      <c r="AW127" s="99">
        <f>VLOOKUP($D127,'факт '!$D$7:$AQ$94,12,0)</f>
        <v>0</v>
      </c>
      <c r="AX127" s="99"/>
      <c r="AY127" s="99"/>
      <c r="AZ127" s="99">
        <f>SUM(AV127+AX127)</f>
        <v>0</v>
      </c>
      <c r="BA127" s="99">
        <f>SUM(AW127+AY127)</f>
        <v>0</v>
      </c>
      <c r="BB127" s="100">
        <f t="shared" si="3528"/>
        <v>0</v>
      </c>
      <c r="BC127" s="100">
        <f t="shared" si="3529"/>
        <v>0</v>
      </c>
      <c r="BD127" s="99"/>
      <c r="BE127" s="99"/>
      <c r="BF127" s="99"/>
      <c r="BG127" s="99"/>
      <c r="BH127" s="99">
        <f>VLOOKUP($D127,'факт '!$D$7:$AQ$94,15,0)</f>
        <v>9</v>
      </c>
      <c r="BI127" s="99">
        <f>VLOOKUP($D127,'факт '!$D$7:$AQ$94,16,0)</f>
        <v>1885428.6300000004</v>
      </c>
      <c r="BJ127" s="99">
        <f>VLOOKUP($D127,'факт '!$D$7:$AQ$94,17,0)</f>
        <v>0</v>
      </c>
      <c r="BK127" s="99">
        <f>VLOOKUP($D127,'факт '!$D$7:$AQ$94,18,0)</f>
        <v>0</v>
      </c>
      <c r="BL127" s="99">
        <f>SUM(BH127+BJ127)</f>
        <v>9</v>
      </c>
      <c r="BM127" s="99">
        <f>SUM(BI127+BK127)</f>
        <v>1885428.6300000004</v>
      </c>
      <c r="BN127" s="100">
        <f t="shared" si="3535"/>
        <v>9</v>
      </c>
      <c r="BO127" s="100">
        <f t="shared" si="3536"/>
        <v>1885428.6300000004</v>
      </c>
      <c r="BP127" s="99"/>
      <c r="BQ127" s="99"/>
      <c r="BR127" s="99"/>
      <c r="BS127" s="99"/>
      <c r="BT127" s="99">
        <f>VLOOKUP($D127,'факт '!$D$7:$AQ$94,19,0)</f>
        <v>1</v>
      </c>
      <c r="BU127" s="99">
        <f>VLOOKUP($D127,'факт '!$D$7:$AQ$94,20,0)</f>
        <v>209492.07</v>
      </c>
      <c r="BV127" s="99">
        <f>VLOOKUP($D127,'факт '!$D$7:$AQ$94,21,0)</f>
        <v>0</v>
      </c>
      <c r="BW127" s="99">
        <f>VLOOKUP($D127,'факт '!$D$7:$AQ$94,22,0)</f>
        <v>0</v>
      </c>
      <c r="BX127" s="99">
        <f>SUM(BT127+BV127)</f>
        <v>1</v>
      </c>
      <c r="BY127" s="99">
        <f>SUM(BU127+BW127)</f>
        <v>209492.07</v>
      </c>
      <c r="BZ127" s="100">
        <f t="shared" si="3542"/>
        <v>1</v>
      </c>
      <c r="CA127" s="100">
        <f t="shared" si="3543"/>
        <v>209492.07</v>
      </c>
      <c r="CB127" s="99"/>
      <c r="CC127" s="99"/>
      <c r="CD127" s="99"/>
      <c r="CE127" s="99"/>
      <c r="CF127" s="99">
        <f>VLOOKUP($D127,'факт '!$D$7:$AQ$94,23,0)</f>
        <v>0</v>
      </c>
      <c r="CG127" s="99">
        <f>VLOOKUP($D127,'факт '!$D$7:$AQ$94,24,0)</f>
        <v>0</v>
      </c>
      <c r="CH127" s="99">
        <f>VLOOKUP($D127,'факт '!$D$7:$AQ$94,25,0)</f>
        <v>0</v>
      </c>
      <c r="CI127" s="99">
        <f>VLOOKUP($D127,'факт '!$D$7:$AQ$94,26,0)</f>
        <v>0</v>
      </c>
      <c r="CJ127" s="99">
        <f>SUM(CF127+CH127)</f>
        <v>0</v>
      </c>
      <c r="CK127" s="99">
        <f>SUM(CG127+CI127)</f>
        <v>0</v>
      </c>
      <c r="CL127" s="100">
        <f t="shared" si="3549"/>
        <v>0</v>
      </c>
      <c r="CM127" s="100">
        <f t="shared" si="3550"/>
        <v>0</v>
      </c>
      <c r="CN127" s="99"/>
      <c r="CO127" s="99"/>
      <c r="CP127" s="99"/>
      <c r="CQ127" s="99"/>
      <c r="CR127" s="99">
        <f>VLOOKUP($D127,'факт '!$D$7:$AQ$94,27,0)</f>
        <v>0</v>
      </c>
      <c r="CS127" s="99">
        <f>VLOOKUP($D127,'факт '!$D$7:$AQ$94,28,0)</f>
        <v>0</v>
      </c>
      <c r="CT127" s="99">
        <f>VLOOKUP($D127,'факт '!$D$7:$AQ$94,29,0)</f>
        <v>0</v>
      </c>
      <c r="CU127" s="99">
        <f>VLOOKUP($D127,'факт '!$D$7:$AQ$94,30,0)</f>
        <v>0</v>
      </c>
      <c r="CV127" s="99">
        <f>SUM(CR127+CT127)</f>
        <v>0</v>
      </c>
      <c r="CW127" s="99">
        <f>SUM(CS127+CU127)</f>
        <v>0</v>
      </c>
      <c r="CX127" s="100">
        <f t="shared" si="3556"/>
        <v>0</v>
      </c>
      <c r="CY127" s="100">
        <f t="shared" si="3557"/>
        <v>0</v>
      </c>
      <c r="CZ127" s="99"/>
      <c r="DA127" s="99"/>
      <c r="DB127" s="99"/>
      <c r="DC127" s="99"/>
      <c r="DD127" s="99">
        <f>VLOOKUP($D127,'факт '!$D$7:$AQ$94,31,0)</f>
        <v>0</v>
      </c>
      <c r="DE127" s="99">
        <f>VLOOKUP($D127,'факт '!$D$7:$AQ$94,32,0)</f>
        <v>0</v>
      </c>
      <c r="DF127" s="99"/>
      <c r="DG127" s="99"/>
      <c r="DH127" s="99">
        <f>SUM(DD127+DF127)</f>
        <v>0</v>
      </c>
      <c r="DI127" s="99">
        <f>SUM(DE127+DG127)</f>
        <v>0</v>
      </c>
      <c r="DJ127" s="100">
        <f t="shared" si="3563"/>
        <v>0</v>
      </c>
      <c r="DK127" s="100">
        <f t="shared" si="3564"/>
        <v>0</v>
      </c>
      <c r="DL127" s="99"/>
      <c r="DM127" s="99"/>
      <c r="DN127" s="99"/>
      <c r="DO127" s="99"/>
      <c r="DP127" s="99">
        <f>VLOOKUP($D127,'факт '!$D$7:$AQ$94,13,0)</f>
        <v>0</v>
      </c>
      <c r="DQ127" s="99">
        <f>VLOOKUP($D127,'факт '!$D$7:$AQ$94,14,0)</f>
        <v>0</v>
      </c>
      <c r="DR127" s="99"/>
      <c r="DS127" s="99"/>
      <c r="DT127" s="99">
        <f>SUM(DP127+DR127)</f>
        <v>0</v>
      </c>
      <c r="DU127" s="99">
        <f>SUM(DQ127+DS127)</f>
        <v>0</v>
      </c>
      <c r="DV127" s="100">
        <f t="shared" si="3570"/>
        <v>0</v>
      </c>
      <c r="DW127" s="100">
        <f t="shared" si="3571"/>
        <v>0</v>
      </c>
      <c r="DX127" s="99"/>
      <c r="DY127" s="99"/>
      <c r="DZ127" s="99"/>
      <c r="EA127" s="99"/>
      <c r="EB127" s="99">
        <f>VLOOKUP($D127,'факт '!$D$7:$AQ$94,33,0)</f>
        <v>0</v>
      </c>
      <c r="EC127" s="99">
        <f>VLOOKUP($D127,'факт '!$D$7:$AQ$94,34,0)</f>
        <v>0</v>
      </c>
      <c r="ED127" s="99">
        <f>VLOOKUP($D127,'факт '!$D$7:$AQ$94,35,0)</f>
        <v>0</v>
      </c>
      <c r="EE127" s="99">
        <f>VLOOKUP($D127,'факт '!$D$7:$AQ$94,36,0)</f>
        <v>0</v>
      </c>
      <c r="EF127" s="99">
        <f>SUM(EB127+ED127)</f>
        <v>0</v>
      </c>
      <c r="EG127" s="99">
        <f>SUM(EC127+EE127)</f>
        <v>0</v>
      </c>
      <c r="EH127" s="100">
        <f t="shared" si="3577"/>
        <v>0</v>
      </c>
      <c r="EI127" s="100">
        <f t="shared" si="3578"/>
        <v>0</v>
      </c>
      <c r="EJ127" s="99"/>
      <c r="EK127" s="99"/>
      <c r="EL127" s="99"/>
      <c r="EM127" s="99"/>
      <c r="EN127" s="99">
        <f>VLOOKUP($D127,'факт '!$D$7:$AQ$94,37,0)</f>
        <v>7</v>
      </c>
      <c r="EO127" s="99">
        <f>VLOOKUP($D127,'факт '!$D$7:$AQ$94,38,0)</f>
        <v>1466444.4900000002</v>
      </c>
      <c r="EP127" s="99">
        <f>VLOOKUP($D127,'факт '!$D$7:$AQ$94,39,0)</f>
        <v>0</v>
      </c>
      <c r="EQ127" s="99">
        <f>VLOOKUP($D127,'факт '!$D$7:$AQ$94,40,0)</f>
        <v>0</v>
      </c>
      <c r="ER127" s="99">
        <f>SUM(EN127+EP127)</f>
        <v>7</v>
      </c>
      <c r="ES127" s="99">
        <f>SUM(EO127+EQ127)</f>
        <v>1466444.4900000002</v>
      </c>
      <c r="ET127" s="100">
        <f t="shared" si="3584"/>
        <v>7</v>
      </c>
      <c r="EU127" s="100">
        <f t="shared" si="3585"/>
        <v>1466444.4900000002</v>
      </c>
      <c r="EV127" s="99"/>
      <c r="EW127" s="99"/>
      <c r="EX127" s="99"/>
      <c r="EY127" s="99"/>
      <c r="EZ127" s="99"/>
      <c r="FA127" s="99"/>
      <c r="FB127" s="99"/>
      <c r="FC127" s="99"/>
      <c r="FD127" s="99">
        <f t="shared" ref="FD127:FD128" si="3820">SUM(EZ127+FB127)</f>
        <v>0</v>
      </c>
      <c r="FE127" s="99">
        <f t="shared" ref="FE127:FE128" si="3821">SUM(FA127+FC127)</f>
        <v>0</v>
      </c>
      <c r="FF127" s="100">
        <f t="shared" si="3591"/>
        <v>0</v>
      </c>
      <c r="FG127" s="100">
        <f t="shared" si="3592"/>
        <v>0</v>
      </c>
      <c r="FH127" s="99"/>
      <c r="FI127" s="99"/>
      <c r="FJ127" s="99"/>
      <c r="FK127" s="99"/>
      <c r="FL127" s="99"/>
      <c r="FM127" s="99"/>
      <c r="FN127" s="99"/>
      <c r="FO127" s="99"/>
      <c r="FP127" s="99">
        <f t="shared" ref="FP127:FP128" si="3822">SUM(FL127+FN127)</f>
        <v>0</v>
      </c>
      <c r="FQ127" s="99">
        <f t="shared" ref="FQ127:FQ128" si="3823">SUM(FM127+FO127)</f>
        <v>0</v>
      </c>
      <c r="FR127" s="100">
        <f t="shared" si="3598"/>
        <v>0</v>
      </c>
      <c r="FS127" s="100">
        <f t="shared" si="3599"/>
        <v>0</v>
      </c>
      <c r="FT127" s="99"/>
      <c r="FU127" s="99"/>
      <c r="FV127" s="99"/>
      <c r="FW127" s="99"/>
      <c r="FX127" s="99"/>
      <c r="FY127" s="99"/>
      <c r="FZ127" s="99"/>
      <c r="GA127" s="99"/>
      <c r="GB127" s="99">
        <f t="shared" ref="GB127:GB128" si="3824">SUM(FX127+FZ127)</f>
        <v>0</v>
      </c>
      <c r="GC127" s="99">
        <f t="shared" ref="GC127:GC128" si="3825">SUM(FY127+GA127)</f>
        <v>0</v>
      </c>
      <c r="GD127" s="100">
        <f t="shared" si="3605"/>
        <v>0</v>
      </c>
      <c r="GE127" s="100">
        <f t="shared" si="3606"/>
        <v>0</v>
      </c>
      <c r="GF127" s="99">
        <f t="shared" ref="GF127:GF128" si="3826">SUM(H127,T127,AF127,AR127,BD127,BP127,CB127,CN127,CZ127,DL127,DX127,EJ127,EV127)</f>
        <v>0</v>
      </c>
      <c r="GG127" s="99">
        <f t="shared" ref="GG127:GG128" si="3827">SUM(I127,U127,AG127,AS127,BE127,BQ127,CC127,CO127,DA127,DM127,DY127,EK127,EW127)</f>
        <v>0</v>
      </c>
      <c r="GH127" s="99">
        <f t="shared" ref="GH127:GH128" si="3828">SUM(J127,V127,AH127,AT127,BF127,BR127,CD127,CP127,DB127,DN127,DZ127,EL127,EX127)</f>
        <v>0</v>
      </c>
      <c r="GI127" s="99">
        <f t="shared" ref="GI127:GI128" si="3829">SUM(K127,W127,AI127,AU127,BG127,BS127,CE127,CQ127,DC127,DO127,EA127,EM127,EY127)</f>
        <v>0</v>
      </c>
      <c r="GJ127" s="99">
        <f t="shared" ref="GJ127" si="3830">SUM(L127,X127,AJ127,AV127,BH127,BT127,CF127,CR127,DD127,DP127,EB127,EN127,EZ127)</f>
        <v>236</v>
      </c>
      <c r="GK127" s="99">
        <f t="shared" ref="GK127" si="3831">SUM(M127,Y127,AK127,AW127,BI127,BU127,CG127,CS127,DE127,DQ127,EC127,EO127,FA127)</f>
        <v>49437966.390000023</v>
      </c>
      <c r="GL127" s="99">
        <f t="shared" ref="GL127" si="3832">SUM(N127,Z127,AL127,AX127,BJ127,BV127,CH127,CT127,DF127,DR127,ED127,EP127,FB127)</f>
        <v>15</v>
      </c>
      <c r="GM127" s="99">
        <f t="shared" ref="GM127" si="3833">SUM(O127,AA127,AM127,AY127,BK127,BW127,CI127,CU127,DG127,DS127,EE127,EQ127,FC127)</f>
        <v>3142381.0500000003</v>
      </c>
      <c r="GN127" s="99">
        <f t="shared" ref="GN127" si="3834">SUM(P127,AB127,AN127,AZ127,BL127,BX127,CJ127,CV127,DH127,DT127,EF127,ER127,FD127)</f>
        <v>251</v>
      </c>
      <c r="GO127" s="99">
        <f t="shared" ref="GO127" si="3835">SUM(Q127,AC127,AO127,BA127,BM127,BY127,CK127,CW127,DI127,DU127,EG127,ES127,FE127)</f>
        <v>52580347.44000002</v>
      </c>
      <c r="GP127" s="99"/>
      <c r="GQ127" s="99"/>
      <c r="GR127" s="143"/>
      <c r="GS127" s="78"/>
      <c r="GT127" s="166">
        <v>209492.0724</v>
      </c>
      <c r="GU127" s="166">
        <f t="shared" si="2399"/>
        <v>209482.90843220349</v>
      </c>
      <c r="GV127" s="169">
        <f>GU127-GT127</f>
        <v>-9.1639677965140436</v>
      </c>
    </row>
    <row r="128" spans="1:204" x14ac:dyDescent="0.2">
      <c r="A128" s="23">
        <v>1</v>
      </c>
      <c r="B128" s="78"/>
      <c r="C128" s="79"/>
      <c r="D128" s="86"/>
      <c r="E128" s="83"/>
      <c r="F128" s="86"/>
      <c r="G128" s="98"/>
      <c r="H128" s="99"/>
      <c r="I128" s="99"/>
      <c r="J128" s="99"/>
      <c r="K128" s="99"/>
      <c r="L128" s="99"/>
      <c r="M128" s="99"/>
      <c r="N128" s="99"/>
      <c r="O128" s="99"/>
      <c r="P128" s="99">
        <f t="shared" ref="P128:P140" si="3836">SUM(L128+N128)</f>
        <v>0</v>
      </c>
      <c r="Q128" s="99">
        <f t="shared" ref="Q128:Q140" si="3837">SUM(M128+O128)</f>
        <v>0</v>
      </c>
      <c r="R128" s="100">
        <f t="shared" si="2547"/>
        <v>0</v>
      </c>
      <c r="S128" s="100">
        <f t="shared" si="2548"/>
        <v>0</v>
      </c>
      <c r="T128" s="99"/>
      <c r="U128" s="99"/>
      <c r="V128" s="99"/>
      <c r="W128" s="99"/>
      <c r="X128" s="99"/>
      <c r="Y128" s="99"/>
      <c r="Z128" s="99"/>
      <c r="AA128" s="99"/>
      <c r="AB128" s="99">
        <f t="shared" ref="AB128" si="3838">SUM(X128+Z128)</f>
        <v>0</v>
      </c>
      <c r="AC128" s="99">
        <f t="shared" ref="AC128" si="3839">SUM(Y128+AA128)</f>
        <v>0</v>
      </c>
      <c r="AD128" s="100">
        <f t="shared" si="3514"/>
        <v>0</v>
      </c>
      <c r="AE128" s="100">
        <f t="shared" si="3515"/>
        <v>0</v>
      </c>
      <c r="AF128" s="99"/>
      <c r="AG128" s="99"/>
      <c r="AH128" s="99"/>
      <c r="AI128" s="99"/>
      <c r="AJ128" s="99"/>
      <c r="AK128" s="99"/>
      <c r="AL128" s="99"/>
      <c r="AM128" s="99"/>
      <c r="AN128" s="99">
        <f t="shared" ref="AN128" si="3840">SUM(AJ128+AL128)</f>
        <v>0</v>
      </c>
      <c r="AO128" s="99">
        <f t="shared" ref="AO128" si="3841">SUM(AK128+AM128)</f>
        <v>0</v>
      </c>
      <c r="AP128" s="100">
        <f t="shared" si="3521"/>
        <v>0</v>
      </c>
      <c r="AQ128" s="100">
        <f t="shared" si="3522"/>
        <v>0</v>
      </c>
      <c r="AR128" s="99"/>
      <c r="AS128" s="99"/>
      <c r="AT128" s="99"/>
      <c r="AU128" s="99"/>
      <c r="AV128" s="99"/>
      <c r="AW128" s="99"/>
      <c r="AX128" s="99"/>
      <c r="AY128" s="99"/>
      <c r="AZ128" s="99">
        <f t="shared" ref="AZ128" si="3842">SUM(AV128+AX128)</f>
        <v>0</v>
      </c>
      <c r="BA128" s="99">
        <f t="shared" ref="BA128" si="3843">SUM(AW128+AY128)</f>
        <v>0</v>
      </c>
      <c r="BB128" s="100">
        <f t="shared" si="3528"/>
        <v>0</v>
      </c>
      <c r="BC128" s="100">
        <f t="shared" si="3529"/>
        <v>0</v>
      </c>
      <c r="BD128" s="99"/>
      <c r="BE128" s="99"/>
      <c r="BF128" s="99"/>
      <c r="BG128" s="99"/>
      <c r="BH128" s="99"/>
      <c r="BI128" s="99"/>
      <c r="BJ128" s="99"/>
      <c r="BK128" s="99"/>
      <c r="BL128" s="99">
        <f t="shared" ref="BL128" si="3844">SUM(BH128+BJ128)</f>
        <v>0</v>
      </c>
      <c r="BM128" s="99">
        <f t="shared" ref="BM128" si="3845">SUM(BI128+BK128)</f>
        <v>0</v>
      </c>
      <c r="BN128" s="100">
        <f t="shared" si="3535"/>
        <v>0</v>
      </c>
      <c r="BO128" s="100">
        <f t="shared" si="3536"/>
        <v>0</v>
      </c>
      <c r="BP128" s="99"/>
      <c r="BQ128" s="99"/>
      <c r="BR128" s="99"/>
      <c r="BS128" s="99"/>
      <c r="BT128" s="99"/>
      <c r="BU128" s="99"/>
      <c r="BV128" s="99"/>
      <c r="BW128" s="99"/>
      <c r="BX128" s="99">
        <f t="shared" ref="BX128" si="3846">SUM(BT128+BV128)</f>
        <v>0</v>
      </c>
      <c r="BY128" s="99">
        <f t="shared" ref="BY128" si="3847">SUM(BU128+BW128)</f>
        <v>0</v>
      </c>
      <c r="BZ128" s="100">
        <f t="shared" si="3542"/>
        <v>0</v>
      </c>
      <c r="CA128" s="100">
        <f t="shared" si="3543"/>
        <v>0</v>
      </c>
      <c r="CB128" s="99"/>
      <c r="CC128" s="99"/>
      <c r="CD128" s="99"/>
      <c r="CE128" s="99"/>
      <c r="CF128" s="99"/>
      <c r="CG128" s="99"/>
      <c r="CH128" s="99"/>
      <c r="CI128" s="99"/>
      <c r="CJ128" s="99">
        <f t="shared" ref="CJ128" si="3848">SUM(CF128+CH128)</f>
        <v>0</v>
      </c>
      <c r="CK128" s="99">
        <f t="shared" ref="CK128" si="3849">SUM(CG128+CI128)</f>
        <v>0</v>
      </c>
      <c r="CL128" s="100">
        <f t="shared" si="3549"/>
        <v>0</v>
      </c>
      <c r="CM128" s="100">
        <f t="shared" si="3550"/>
        <v>0</v>
      </c>
      <c r="CN128" s="99"/>
      <c r="CO128" s="99"/>
      <c r="CP128" s="99"/>
      <c r="CQ128" s="99"/>
      <c r="CR128" s="99"/>
      <c r="CS128" s="99"/>
      <c r="CT128" s="99"/>
      <c r="CU128" s="99"/>
      <c r="CV128" s="99">
        <f t="shared" ref="CV128" si="3850">SUM(CR128+CT128)</f>
        <v>0</v>
      </c>
      <c r="CW128" s="99">
        <f t="shared" ref="CW128" si="3851">SUM(CS128+CU128)</f>
        <v>0</v>
      </c>
      <c r="CX128" s="100">
        <f t="shared" si="3556"/>
        <v>0</v>
      </c>
      <c r="CY128" s="100">
        <f t="shared" si="3557"/>
        <v>0</v>
      </c>
      <c r="CZ128" s="99"/>
      <c r="DA128" s="99"/>
      <c r="DB128" s="99"/>
      <c r="DC128" s="99"/>
      <c r="DD128" s="99"/>
      <c r="DE128" s="99"/>
      <c r="DF128" s="99"/>
      <c r="DG128" s="99"/>
      <c r="DH128" s="99">
        <f t="shared" ref="DH128" si="3852">SUM(DD128+DF128)</f>
        <v>0</v>
      </c>
      <c r="DI128" s="99">
        <f t="shared" ref="DI128" si="3853">SUM(DE128+DG128)</f>
        <v>0</v>
      </c>
      <c r="DJ128" s="100">
        <f t="shared" si="3563"/>
        <v>0</v>
      </c>
      <c r="DK128" s="100">
        <f t="shared" si="3564"/>
        <v>0</v>
      </c>
      <c r="DL128" s="99"/>
      <c r="DM128" s="99"/>
      <c r="DN128" s="99"/>
      <c r="DO128" s="99"/>
      <c r="DP128" s="99"/>
      <c r="DQ128" s="99"/>
      <c r="DR128" s="99"/>
      <c r="DS128" s="99"/>
      <c r="DT128" s="99">
        <f t="shared" ref="DT128" si="3854">SUM(DP128+DR128)</f>
        <v>0</v>
      </c>
      <c r="DU128" s="99">
        <f t="shared" ref="DU128" si="3855">SUM(DQ128+DS128)</f>
        <v>0</v>
      </c>
      <c r="DV128" s="100">
        <f t="shared" si="3570"/>
        <v>0</v>
      </c>
      <c r="DW128" s="100">
        <f t="shared" si="3571"/>
        <v>0</v>
      </c>
      <c r="DX128" s="99"/>
      <c r="DY128" s="99"/>
      <c r="DZ128" s="99"/>
      <c r="EA128" s="99"/>
      <c r="EB128" s="99"/>
      <c r="EC128" s="99"/>
      <c r="ED128" s="99"/>
      <c r="EE128" s="99"/>
      <c r="EF128" s="99">
        <f t="shared" ref="EF128" si="3856">SUM(EB128+ED128)</f>
        <v>0</v>
      </c>
      <c r="EG128" s="99">
        <f t="shared" ref="EG128" si="3857">SUM(EC128+EE128)</f>
        <v>0</v>
      </c>
      <c r="EH128" s="100">
        <f t="shared" si="3577"/>
        <v>0</v>
      </c>
      <c r="EI128" s="100">
        <f t="shared" si="3578"/>
        <v>0</v>
      </c>
      <c r="EJ128" s="99"/>
      <c r="EK128" s="99"/>
      <c r="EL128" s="99"/>
      <c r="EM128" s="99"/>
      <c r="EN128" s="99"/>
      <c r="EO128" s="99"/>
      <c r="EP128" s="99"/>
      <c r="EQ128" s="99"/>
      <c r="ER128" s="99">
        <f t="shared" ref="ER128" si="3858">SUM(EN128+EP128)</f>
        <v>0</v>
      </c>
      <c r="ES128" s="99">
        <f t="shared" ref="ES128" si="3859">SUM(EO128+EQ128)</f>
        <v>0</v>
      </c>
      <c r="ET128" s="100">
        <f t="shared" si="3584"/>
        <v>0</v>
      </c>
      <c r="EU128" s="100">
        <f t="shared" si="3585"/>
        <v>0</v>
      </c>
      <c r="EV128" s="99"/>
      <c r="EW128" s="99"/>
      <c r="EX128" s="99"/>
      <c r="EY128" s="99"/>
      <c r="EZ128" s="99"/>
      <c r="FA128" s="99"/>
      <c r="FB128" s="99"/>
      <c r="FC128" s="99"/>
      <c r="FD128" s="99">
        <f t="shared" si="3820"/>
        <v>0</v>
      </c>
      <c r="FE128" s="99">
        <f t="shared" si="3821"/>
        <v>0</v>
      </c>
      <c r="FF128" s="100">
        <f t="shared" si="3591"/>
        <v>0</v>
      </c>
      <c r="FG128" s="100">
        <f t="shared" si="3592"/>
        <v>0</v>
      </c>
      <c r="FH128" s="99"/>
      <c r="FI128" s="99"/>
      <c r="FJ128" s="99"/>
      <c r="FK128" s="99"/>
      <c r="FL128" s="99"/>
      <c r="FM128" s="99"/>
      <c r="FN128" s="99"/>
      <c r="FO128" s="99"/>
      <c r="FP128" s="99">
        <f t="shared" si="3822"/>
        <v>0</v>
      </c>
      <c r="FQ128" s="99">
        <f t="shared" si="3823"/>
        <v>0</v>
      </c>
      <c r="FR128" s="100">
        <f t="shared" si="3598"/>
        <v>0</v>
      </c>
      <c r="FS128" s="100">
        <f t="shared" si="3599"/>
        <v>0</v>
      </c>
      <c r="FT128" s="99"/>
      <c r="FU128" s="99"/>
      <c r="FV128" s="99"/>
      <c r="FW128" s="99"/>
      <c r="FX128" s="99"/>
      <c r="FY128" s="99"/>
      <c r="FZ128" s="99"/>
      <c r="GA128" s="99"/>
      <c r="GB128" s="99">
        <f t="shared" si="3824"/>
        <v>0</v>
      </c>
      <c r="GC128" s="99">
        <f t="shared" si="3825"/>
        <v>0</v>
      </c>
      <c r="GD128" s="100">
        <f t="shared" si="3605"/>
        <v>0</v>
      </c>
      <c r="GE128" s="100">
        <f t="shared" si="3606"/>
        <v>0</v>
      </c>
      <c r="GF128" s="99">
        <f t="shared" si="3826"/>
        <v>0</v>
      </c>
      <c r="GG128" s="99">
        <f t="shared" si="3827"/>
        <v>0</v>
      </c>
      <c r="GH128" s="99">
        <f t="shared" si="3828"/>
        <v>0</v>
      </c>
      <c r="GI128" s="99">
        <f t="shared" si="3829"/>
        <v>0</v>
      </c>
      <c r="GJ128" s="99">
        <f t="shared" ref="GJ128" si="3860">SUM(L128,X128,AJ128,AV128,BH128,BT128,CF128,CR128,DD128,DP128,EB128,EN128,EZ128)</f>
        <v>0</v>
      </c>
      <c r="GK128" s="99">
        <f t="shared" ref="GK128" si="3861">SUM(M128,Y128,AK128,AW128,BI128,BU128,CG128,CS128,DE128,DQ128,EC128,EO128,FA128)</f>
        <v>0</v>
      </c>
      <c r="GL128" s="99">
        <f t="shared" ref="GL128" si="3862">SUM(N128,Z128,AL128,AX128,BJ128,BV128,CH128,CT128,DF128,DR128,ED128,EP128,FB128)</f>
        <v>0</v>
      </c>
      <c r="GM128" s="99">
        <f t="shared" ref="GM128" si="3863">SUM(O128,AA128,AM128,AY128,BK128,BW128,CI128,CU128,DG128,DS128,EE128,EQ128,FC128)</f>
        <v>0</v>
      </c>
      <c r="GN128" s="99">
        <f t="shared" ref="GN128" si="3864">SUM(P128,AB128,AN128,AZ128,BL128,BX128,CJ128,CV128,DH128,DT128,EF128,ER128,FD128)</f>
        <v>0</v>
      </c>
      <c r="GO128" s="99">
        <f t="shared" ref="GO128" si="3865">SUM(Q128,AC128,AO128,BA128,BM128,BY128,CK128,CW128,DI128,DU128,EG128,ES128,FE128)</f>
        <v>0</v>
      </c>
      <c r="GP128" s="99"/>
      <c r="GQ128" s="99"/>
      <c r="GR128" s="143"/>
      <c r="GS128" s="78"/>
      <c r="GT128" s="166"/>
      <c r="GU128" s="166"/>
    </row>
    <row r="129" spans="1:204" x14ac:dyDescent="0.2">
      <c r="A129" s="23">
        <v>1</v>
      </c>
      <c r="B129" s="102"/>
      <c r="C129" s="103"/>
      <c r="D129" s="104"/>
      <c r="E129" s="124" t="s">
        <v>56</v>
      </c>
      <c r="F129" s="126">
        <v>28</v>
      </c>
      <c r="G129" s="127">
        <v>186788.2616</v>
      </c>
      <c r="H129" s="107">
        <f>VLOOKUP($E129,'ВМП план'!$B$8:$AN$43,8,0)</f>
        <v>0</v>
      </c>
      <c r="I129" s="107">
        <f>VLOOKUP($E129,'ВМП план'!$B$8:$AN$43,9,0)</f>
        <v>0</v>
      </c>
      <c r="J129" s="107">
        <f t="shared" si="279"/>
        <v>0</v>
      </c>
      <c r="K129" s="107">
        <f t="shared" si="280"/>
        <v>0</v>
      </c>
      <c r="L129" s="107">
        <f>SUM(L130:L131)</f>
        <v>0</v>
      </c>
      <c r="M129" s="107">
        <f t="shared" ref="M129:Q129" si="3866">SUM(M130:M131)</f>
        <v>0</v>
      </c>
      <c r="N129" s="107">
        <f t="shared" si="3866"/>
        <v>0</v>
      </c>
      <c r="O129" s="107">
        <f t="shared" si="3866"/>
        <v>0</v>
      </c>
      <c r="P129" s="107">
        <f t="shared" si="3866"/>
        <v>0</v>
      </c>
      <c r="Q129" s="107">
        <f t="shared" si="3866"/>
        <v>0</v>
      </c>
      <c r="R129" s="123">
        <f t="shared" si="2547"/>
        <v>0</v>
      </c>
      <c r="S129" s="123">
        <f t="shared" si="2548"/>
        <v>0</v>
      </c>
      <c r="T129" s="107">
        <f>VLOOKUP($E129,'ВМП план'!$B$8:$AN$43,10,0)</f>
        <v>330</v>
      </c>
      <c r="U129" s="107">
        <f>VLOOKUP($E129,'ВМП план'!$B$8:$AN$43,11,0)</f>
        <v>61640126.328000002</v>
      </c>
      <c r="V129" s="107">
        <f t="shared" si="282"/>
        <v>110</v>
      </c>
      <c r="W129" s="107">
        <f t="shared" si="283"/>
        <v>20546708.776000001</v>
      </c>
      <c r="X129" s="107">
        <f>SUM(X130:X131)</f>
        <v>118</v>
      </c>
      <c r="Y129" s="107">
        <f t="shared" ref="Y129" si="3867">SUM(Y130:Y131)</f>
        <v>22041014.680000011</v>
      </c>
      <c r="Z129" s="107">
        <f t="shared" ref="Z129" si="3868">SUM(Z130:Z131)</f>
        <v>8</v>
      </c>
      <c r="AA129" s="107">
        <f t="shared" ref="AA129" si="3869">SUM(AA130:AA131)</f>
        <v>1494306.08</v>
      </c>
      <c r="AB129" s="107">
        <f t="shared" ref="AB129" si="3870">SUM(AB130:AB131)</f>
        <v>126</v>
      </c>
      <c r="AC129" s="107">
        <f t="shared" ref="AC129" si="3871">SUM(AC130:AC131)</f>
        <v>23535320.760000013</v>
      </c>
      <c r="AD129" s="123">
        <f t="shared" si="3514"/>
        <v>8</v>
      </c>
      <c r="AE129" s="123">
        <f t="shared" si="3515"/>
        <v>1494305.9040000103</v>
      </c>
      <c r="AF129" s="107">
        <f>VLOOKUP($E129,'ВМП план'!$B$8:$AL$43,12,0)</f>
        <v>0</v>
      </c>
      <c r="AG129" s="107">
        <f>VLOOKUP($E129,'ВМП план'!$B$8:$AL$43,13,0)</f>
        <v>0</v>
      </c>
      <c r="AH129" s="107">
        <f t="shared" si="289"/>
        <v>0</v>
      </c>
      <c r="AI129" s="107">
        <f t="shared" si="290"/>
        <v>0</v>
      </c>
      <c r="AJ129" s="107">
        <f>SUM(AJ130:AJ131)</f>
        <v>0</v>
      </c>
      <c r="AK129" s="107">
        <f t="shared" ref="AK129" si="3872">SUM(AK130:AK131)</f>
        <v>0</v>
      </c>
      <c r="AL129" s="107">
        <f t="shared" ref="AL129" si="3873">SUM(AL130:AL131)</f>
        <v>0</v>
      </c>
      <c r="AM129" s="107">
        <f t="shared" ref="AM129" si="3874">SUM(AM130:AM131)</f>
        <v>0</v>
      </c>
      <c r="AN129" s="107">
        <f t="shared" ref="AN129" si="3875">SUM(AN130:AN131)</f>
        <v>0</v>
      </c>
      <c r="AO129" s="107">
        <f t="shared" ref="AO129" si="3876">SUM(AO130:AO131)</f>
        <v>0</v>
      </c>
      <c r="AP129" s="123">
        <f t="shared" si="3521"/>
        <v>0</v>
      </c>
      <c r="AQ129" s="123">
        <f t="shared" si="3522"/>
        <v>0</v>
      </c>
      <c r="AR129" s="107"/>
      <c r="AS129" s="107"/>
      <c r="AT129" s="107">
        <f t="shared" si="296"/>
        <v>0</v>
      </c>
      <c r="AU129" s="107">
        <f t="shared" si="297"/>
        <v>0</v>
      </c>
      <c r="AV129" s="107">
        <f>SUM(AV130:AV131)</f>
        <v>0</v>
      </c>
      <c r="AW129" s="107">
        <f t="shared" ref="AW129" si="3877">SUM(AW130:AW131)</f>
        <v>0</v>
      </c>
      <c r="AX129" s="107">
        <f t="shared" ref="AX129" si="3878">SUM(AX130:AX131)</f>
        <v>0</v>
      </c>
      <c r="AY129" s="107">
        <f t="shared" ref="AY129" si="3879">SUM(AY130:AY131)</f>
        <v>0</v>
      </c>
      <c r="AZ129" s="107">
        <f t="shared" ref="AZ129" si="3880">SUM(AZ130:AZ131)</f>
        <v>0</v>
      </c>
      <c r="BA129" s="107">
        <f t="shared" ref="BA129" si="3881">SUM(BA130:BA131)</f>
        <v>0</v>
      </c>
      <c r="BB129" s="123">
        <f t="shared" si="3528"/>
        <v>0</v>
      </c>
      <c r="BC129" s="123">
        <f t="shared" si="3529"/>
        <v>0</v>
      </c>
      <c r="BD129" s="107">
        <v>50</v>
      </c>
      <c r="BE129" s="107">
        <v>9339413.0800000001</v>
      </c>
      <c r="BF129" s="107">
        <f t="shared" si="303"/>
        <v>16.666666666666668</v>
      </c>
      <c r="BG129" s="107">
        <f t="shared" si="304"/>
        <v>3113137.6933333334</v>
      </c>
      <c r="BH129" s="107">
        <f>SUM(BH130:BH131)</f>
        <v>13</v>
      </c>
      <c r="BI129" s="107">
        <f t="shared" ref="BI129" si="3882">SUM(BI130:BI131)</f>
        <v>2428247.38</v>
      </c>
      <c r="BJ129" s="107">
        <f t="shared" ref="BJ129" si="3883">SUM(BJ130:BJ131)</f>
        <v>0</v>
      </c>
      <c r="BK129" s="107">
        <f t="shared" ref="BK129" si="3884">SUM(BK130:BK131)</f>
        <v>0</v>
      </c>
      <c r="BL129" s="107">
        <f t="shared" ref="BL129" si="3885">SUM(BL130:BL131)</f>
        <v>13</v>
      </c>
      <c r="BM129" s="107">
        <f t="shared" ref="BM129" si="3886">SUM(BM130:BM131)</f>
        <v>2428247.38</v>
      </c>
      <c r="BN129" s="123">
        <f t="shared" si="3535"/>
        <v>-3.6666666666666679</v>
      </c>
      <c r="BO129" s="123">
        <f t="shared" si="3536"/>
        <v>-684890.31333333347</v>
      </c>
      <c r="BP129" s="107">
        <v>5</v>
      </c>
      <c r="BQ129" s="107">
        <v>933941.30799999996</v>
      </c>
      <c r="BR129" s="107">
        <f t="shared" si="310"/>
        <v>1.6666666666666667</v>
      </c>
      <c r="BS129" s="107">
        <f t="shared" si="311"/>
        <v>311313.7693333333</v>
      </c>
      <c r="BT129" s="107">
        <f>SUM(BT130:BT131)</f>
        <v>1</v>
      </c>
      <c r="BU129" s="107">
        <f t="shared" ref="BU129" si="3887">SUM(BU130:BU131)</f>
        <v>184386.39</v>
      </c>
      <c r="BV129" s="107">
        <f t="shared" ref="BV129" si="3888">SUM(BV130:BV131)</f>
        <v>0</v>
      </c>
      <c r="BW129" s="107">
        <f t="shared" ref="BW129" si="3889">SUM(BW130:BW131)</f>
        <v>0</v>
      </c>
      <c r="BX129" s="107">
        <f t="shared" ref="BX129" si="3890">SUM(BX130:BX131)</f>
        <v>1</v>
      </c>
      <c r="BY129" s="107">
        <f t="shared" ref="BY129" si="3891">SUM(BY130:BY131)</f>
        <v>184386.39</v>
      </c>
      <c r="BZ129" s="123">
        <f t="shared" si="3542"/>
        <v>-0.66666666666666674</v>
      </c>
      <c r="CA129" s="123">
        <f t="shared" si="3543"/>
        <v>-126927.37933333329</v>
      </c>
      <c r="CB129" s="107"/>
      <c r="CC129" s="107">
        <v>0</v>
      </c>
      <c r="CD129" s="107">
        <f t="shared" si="317"/>
        <v>0</v>
      </c>
      <c r="CE129" s="107">
        <f t="shared" si="318"/>
        <v>0</v>
      </c>
      <c r="CF129" s="107">
        <f>SUM(CF130:CF131)</f>
        <v>0</v>
      </c>
      <c r="CG129" s="107">
        <f t="shared" ref="CG129" si="3892">SUM(CG130:CG131)</f>
        <v>0</v>
      </c>
      <c r="CH129" s="107">
        <f t="shared" ref="CH129" si="3893">SUM(CH130:CH131)</f>
        <v>0</v>
      </c>
      <c r="CI129" s="107">
        <f t="shared" ref="CI129" si="3894">SUM(CI130:CI131)</f>
        <v>0</v>
      </c>
      <c r="CJ129" s="107">
        <f t="shared" ref="CJ129" si="3895">SUM(CJ130:CJ131)</f>
        <v>0</v>
      </c>
      <c r="CK129" s="107">
        <f t="shared" ref="CK129" si="3896">SUM(CK130:CK131)</f>
        <v>0</v>
      </c>
      <c r="CL129" s="123">
        <f t="shared" si="3549"/>
        <v>0</v>
      </c>
      <c r="CM129" s="123">
        <f t="shared" si="3550"/>
        <v>0</v>
      </c>
      <c r="CN129" s="107"/>
      <c r="CO129" s="107"/>
      <c r="CP129" s="107">
        <f t="shared" si="324"/>
        <v>0</v>
      </c>
      <c r="CQ129" s="107">
        <f t="shared" si="325"/>
        <v>0</v>
      </c>
      <c r="CR129" s="107">
        <f>SUM(CR130:CR131)</f>
        <v>0</v>
      </c>
      <c r="CS129" s="107">
        <f t="shared" ref="CS129" si="3897">SUM(CS130:CS131)</f>
        <v>0</v>
      </c>
      <c r="CT129" s="107">
        <f t="shared" ref="CT129" si="3898">SUM(CT130:CT131)</f>
        <v>0</v>
      </c>
      <c r="CU129" s="107">
        <f t="shared" ref="CU129" si="3899">SUM(CU130:CU131)</f>
        <v>0</v>
      </c>
      <c r="CV129" s="107">
        <f t="shared" ref="CV129" si="3900">SUM(CV130:CV131)</f>
        <v>0</v>
      </c>
      <c r="CW129" s="107">
        <f t="shared" ref="CW129" si="3901">SUM(CW130:CW131)</f>
        <v>0</v>
      </c>
      <c r="CX129" s="123">
        <f t="shared" si="3556"/>
        <v>0</v>
      </c>
      <c r="CY129" s="123">
        <f t="shared" si="3557"/>
        <v>0</v>
      </c>
      <c r="CZ129" s="107"/>
      <c r="DA129" s="107"/>
      <c r="DB129" s="107">
        <f t="shared" si="331"/>
        <v>0</v>
      </c>
      <c r="DC129" s="107">
        <f t="shared" si="332"/>
        <v>0</v>
      </c>
      <c r="DD129" s="107">
        <f>SUM(DD130:DD131)</f>
        <v>0</v>
      </c>
      <c r="DE129" s="107">
        <f t="shared" ref="DE129" si="3902">SUM(DE130:DE131)</f>
        <v>0</v>
      </c>
      <c r="DF129" s="107">
        <f t="shared" ref="DF129" si="3903">SUM(DF130:DF131)</f>
        <v>0</v>
      </c>
      <c r="DG129" s="107">
        <f t="shared" ref="DG129" si="3904">SUM(DG130:DG131)</f>
        <v>0</v>
      </c>
      <c r="DH129" s="107">
        <f t="shared" ref="DH129" si="3905">SUM(DH130:DH131)</f>
        <v>0</v>
      </c>
      <c r="DI129" s="107">
        <f t="shared" ref="DI129" si="3906">SUM(DI130:DI131)</f>
        <v>0</v>
      </c>
      <c r="DJ129" s="123">
        <f t="shared" si="3563"/>
        <v>0</v>
      </c>
      <c r="DK129" s="123">
        <f t="shared" si="3564"/>
        <v>0</v>
      </c>
      <c r="DL129" s="107"/>
      <c r="DM129" s="107"/>
      <c r="DN129" s="107">
        <f t="shared" si="338"/>
        <v>0</v>
      </c>
      <c r="DO129" s="107">
        <f t="shared" si="339"/>
        <v>0</v>
      </c>
      <c r="DP129" s="107">
        <f>SUM(DP130:DP131)</f>
        <v>0</v>
      </c>
      <c r="DQ129" s="107">
        <f t="shared" ref="DQ129" si="3907">SUM(DQ130:DQ131)</f>
        <v>0</v>
      </c>
      <c r="DR129" s="107">
        <f t="shared" ref="DR129" si="3908">SUM(DR130:DR131)</f>
        <v>0</v>
      </c>
      <c r="DS129" s="107">
        <f t="shared" ref="DS129" si="3909">SUM(DS130:DS131)</f>
        <v>0</v>
      </c>
      <c r="DT129" s="107">
        <f t="shared" ref="DT129" si="3910">SUM(DT130:DT131)</f>
        <v>0</v>
      </c>
      <c r="DU129" s="107">
        <f t="shared" ref="DU129" si="3911">SUM(DU130:DU131)</f>
        <v>0</v>
      </c>
      <c r="DV129" s="123">
        <f t="shared" si="3570"/>
        <v>0</v>
      </c>
      <c r="DW129" s="123">
        <f t="shared" si="3571"/>
        <v>0</v>
      </c>
      <c r="DX129" s="107"/>
      <c r="DY129" s="107">
        <v>0</v>
      </c>
      <c r="DZ129" s="107">
        <f t="shared" si="345"/>
        <v>0</v>
      </c>
      <c r="EA129" s="107">
        <f t="shared" si="346"/>
        <v>0</v>
      </c>
      <c r="EB129" s="107">
        <f>SUM(EB130:EB131)</f>
        <v>0</v>
      </c>
      <c r="EC129" s="107">
        <f t="shared" ref="EC129" si="3912">SUM(EC130:EC131)</f>
        <v>0</v>
      </c>
      <c r="ED129" s="107">
        <f t="shared" ref="ED129" si="3913">SUM(ED130:ED131)</f>
        <v>0</v>
      </c>
      <c r="EE129" s="107">
        <f t="shared" ref="EE129" si="3914">SUM(EE130:EE131)</f>
        <v>0</v>
      </c>
      <c r="EF129" s="107">
        <f t="shared" ref="EF129" si="3915">SUM(EF130:EF131)</f>
        <v>0</v>
      </c>
      <c r="EG129" s="107">
        <f t="shared" ref="EG129" si="3916">SUM(EG130:EG131)</f>
        <v>0</v>
      </c>
      <c r="EH129" s="123">
        <f t="shared" si="3577"/>
        <v>0</v>
      </c>
      <c r="EI129" s="123">
        <f t="shared" si="3578"/>
        <v>0</v>
      </c>
      <c r="EJ129" s="107">
        <v>194</v>
      </c>
      <c r="EK129" s="107">
        <v>36236922.750399999</v>
      </c>
      <c r="EL129" s="107">
        <f t="shared" si="352"/>
        <v>64.666666666666671</v>
      </c>
      <c r="EM129" s="107">
        <f t="shared" si="353"/>
        <v>12078974.250133334</v>
      </c>
      <c r="EN129" s="107">
        <f>SUM(EN130:EN131)</f>
        <v>37</v>
      </c>
      <c r="EO129" s="107">
        <f t="shared" ref="EO129" si="3917">SUM(EO130:EO131)</f>
        <v>6911165.6200000001</v>
      </c>
      <c r="EP129" s="107">
        <f t="shared" ref="EP129" si="3918">SUM(EP130:EP131)</f>
        <v>7</v>
      </c>
      <c r="EQ129" s="107">
        <f t="shared" ref="EQ129" si="3919">SUM(EQ130:EQ131)</f>
        <v>1307517.82</v>
      </c>
      <c r="ER129" s="107">
        <f t="shared" ref="ER129" si="3920">SUM(ER130:ER131)</f>
        <v>44</v>
      </c>
      <c r="ES129" s="107">
        <f t="shared" ref="ES129" si="3921">SUM(ES130:ES131)</f>
        <v>8218683.4400000004</v>
      </c>
      <c r="ET129" s="123">
        <f t="shared" si="3584"/>
        <v>-27.666666666666671</v>
      </c>
      <c r="EU129" s="123">
        <f t="shared" si="3585"/>
        <v>-5167808.6301333336</v>
      </c>
      <c r="EV129" s="107"/>
      <c r="EW129" s="107"/>
      <c r="EX129" s="107">
        <f t="shared" si="359"/>
        <v>0</v>
      </c>
      <c r="EY129" s="107">
        <f t="shared" si="360"/>
        <v>0</v>
      </c>
      <c r="EZ129" s="107">
        <f>SUM(EZ130:EZ131)</f>
        <v>0</v>
      </c>
      <c r="FA129" s="107">
        <f t="shared" ref="FA129" si="3922">SUM(FA130:FA131)</f>
        <v>0</v>
      </c>
      <c r="FB129" s="107">
        <f t="shared" ref="FB129" si="3923">SUM(FB130:FB131)</f>
        <v>0</v>
      </c>
      <c r="FC129" s="107">
        <f t="shared" ref="FC129" si="3924">SUM(FC130:FC131)</f>
        <v>0</v>
      </c>
      <c r="FD129" s="107">
        <f t="shared" ref="FD129" si="3925">SUM(FD130:FD131)</f>
        <v>0</v>
      </c>
      <c r="FE129" s="107">
        <f t="shared" ref="FE129" si="3926">SUM(FE130:FE131)</f>
        <v>0</v>
      </c>
      <c r="FF129" s="123">
        <f t="shared" si="3591"/>
        <v>0</v>
      </c>
      <c r="FG129" s="123">
        <f t="shared" si="3592"/>
        <v>0</v>
      </c>
      <c r="FH129" s="107"/>
      <c r="FI129" s="107"/>
      <c r="FJ129" s="107">
        <f t="shared" si="366"/>
        <v>0</v>
      </c>
      <c r="FK129" s="107">
        <f t="shared" si="367"/>
        <v>0</v>
      </c>
      <c r="FL129" s="107">
        <f>SUM(FL130:FL131)</f>
        <v>0</v>
      </c>
      <c r="FM129" s="107">
        <f t="shared" ref="FM129" si="3927">SUM(FM130:FM131)</f>
        <v>0</v>
      </c>
      <c r="FN129" s="107">
        <f t="shared" ref="FN129" si="3928">SUM(FN130:FN131)</f>
        <v>0</v>
      </c>
      <c r="FO129" s="107">
        <f t="shared" ref="FO129" si="3929">SUM(FO130:FO131)</f>
        <v>0</v>
      </c>
      <c r="FP129" s="107">
        <f t="shared" ref="FP129" si="3930">SUM(FP130:FP131)</f>
        <v>0</v>
      </c>
      <c r="FQ129" s="107">
        <f t="shared" ref="FQ129" si="3931">SUM(FQ130:FQ131)</f>
        <v>0</v>
      </c>
      <c r="FR129" s="123">
        <f t="shared" si="3598"/>
        <v>0</v>
      </c>
      <c r="FS129" s="123">
        <f t="shared" si="3599"/>
        <v>0</v>
      </c>
      <c r="FT129" s="107"/>
      <c r="FU129" s="107"/>
      <c r="FV129" s="107">
        <f t="shared" si="373"/>
        <v>0</v>
      </c>
      <c r="FW129" s="107">
        <f t="shared" si="374"/>
        <v>0</v>
      </c>
      <c r="FX129" s="107">
        <f>SUM(FX130:FX131)</f>
        <v>0</v>
      </c>
      <c r="FY129" s="107">
        <f t="shared" ref="FY129" si="3932">SUM(FY130:FY131)</f>
        <v>0</v>
      </c>
      <c r="FZ129" s="107">
        <f t="shared" ref="FZ129" si="3933">SUM(FZ130:FZ131)</f>
        <v>0</v>
      </c>
      <c r="GA129" s="107">
        <f t="shared" ref="GA129" si="3934">SUM(GA130:GA131)</f>
        <v>0</v>
      </c>
      <c r="GB129" s="107">
        <f t="shared" ref="GB129" si="3935">SUM(GB130:GB131)</f>
        <v>0</v>
      </c>
      <c r="GC129" s="107">
        <f t="shared" ref="GC129" si="3936">SUM(GC130:GC131)</f>
        <v>0</v>
      </c>
      <c r="GD129" s="123">
        <f t="shared" si="3605"/>
        <v>0</v>
      </c>
      <c r="GE129" s="123">
        <f t="shared" si="3606"/>
        <v>0</v>
      </c>
      <c r="GF129" s="107">
        <f t="shared" si="3808"/>
        <v>579</v>
      </c>
      <c r="GG129" s="107">
        <f t="shared" si="3808"/>
        <v>108150403.4664</v>
      </c>
      <c r="GH129" s="130">
        <f>SUM(GF129/12*$A$2)</f>
        <v>193</v>
      </c>
      <c r="GI129" s="180">
        <f>SUM(GG129/12*$A$2)</f>
        <v>36050134.488799997</v>
      </c>
      <c r="GJ129" s="107">
        <f>SUM(GJ130:GJ131)</f>
        <v>169</v>
      </c>
      <c r="GK129" s="107">
        <f t="shared" ref="GK129" si="3937">SUM(GK130:GK131)</f>
        <v>31564814.070000011</v>
      </c>
      <c r="GL129" s="107">
        <f t="shared" ref="GL129" si="3938">SUM(GL130:GL131)</f>
        <v>15</v>
      </c>
      <c r="GM129" s="107">
        <f t="shared" ref="GM129" si="3939">SUM(GM130:GM131)</f>
        <v>2801823.9000000004</v>
      </c>
      <c r="GN129" s="107">
        <f t="shared" ref="GN129" si="3940">SUM(GN130:GN131)</f>
        <v>184</v>
      </c>
      <c r="GO129" s="107">
        <f t="shared" ref="GO129" si="3941">SUM(GO130:GO131)</f>
        <v>34366637.970000014</v>
      </c>
      <c r="GP129" s="107">
        <f t="shared" si="3814"/>
        <v>-24</v>
      </c>
      <c r="GQ129" s="107">
        <f t="shared" si="3815"/>
        <v>-4485320.4187999852</v>
      </c>
      <c r="GR129" s="146">
        <v>1</v>
      </c>
      <c r="GS129" s="146">
        <f>SUM(BU129/BS129)</f>
        <v>0.59228472417026889</v>
      </c>
      <c r="GT129" s="166">
        <v>186788.2616</v>
      </c>
      <c r="GU129" s="166">
        <f t="shared" si="2399"/>
        <v>186774.04775147935</v>
      </c>
    </row>
    <row r="130" spans="1:204" ht="72" x14ac:dyDescent="0.2">
      <c r="A130" s="23">
        <v>1</v>
      </c>
      <c r="B130" s="78" t="s">
        <v>263</v>
      </c>
      <c r="C130" s="81" t="s">
        <v>261</v>
      </c>
      <c r="D130" s="82">
        <v>499</v>
      </c>
      <c r="E130" s="83" t="s">
        <v>262</v>
      </c>
      <c r="F130" s="86">
        <v>28</v>
      </c>
      <c r="G130" s="98">
        <v>186788.2616</v>
      </c>
      <c r="H130" s="99"/>
      <c r="I130" s="99"/>
      <c r="J130" s="99"/>
      <c r="K130" s="99"/>
      <c r="L130" s="99">
        <f>VLOOKUP($D130,'факт '!$D$7:$AQ$94,3,0)</f>
        <v>0</v>
      </c>
      <c r="M130" s="99">
        <f>VLOOKUP($D130,'факт '!$D$7:$AQ$94,4,0)</f>
        <v>0</v>
      </c>
      <c r="N130" s="99"/>
      <c r="O130" s="99"/>
      <c r="P130" s="99">
        <f>SUM(L130+N130)</f>
        <v>0</v>
      </c>
      <c r="Q130" s="99">
        <f>SUM(M130+O130)</f>
        <v>0</v>
      </c>
      <c r="R130" s="100">
        <f t="shared" ref="R130" si="3942">SUM(L130-J130)</f>
        <v>0</v>
      </c>
      <c r="S130" s="100">
        <f t="shared" ref="S130" si="3943">SUM(M130-K130)</f>
        <v>0</v>
      </c>
      <c r="T130" s="99"/>
      <c r="U130" s="99"/>
      <c r="V130" s="99"/>
      <c r="W130" s="99"/>
      <c r="X130" s="99">
        <f>VLOOKUP($D130,'факт '!$D$7:$AQ$94,7,0)</f>
        <v>118</v>
      </c>
      <c r="Y130" s="99">
        <f>VLOOKUP($D130,'факт '!$D$7:$AQ$94,8,0)</f>
        <v>22041014.680000011</v>
      </c>
      <c r="Z130" s="99">
        <f>VLOOKUP($D130,'факт '!$D$7:$AQ$94,9,0)</f>
        <v>8</v>
      </c>
      <c r="AA130" s="99">
        <f>VLOOKUP($D130,'факт '!$D$7:$AQ$94,10,0)</f>
        <v>1494306.08</v>
      </c>
      <c r="AB130" s="99">
        <f>SUM(X130+Z130)</f>
        <v>126</v>
      </c>
      <c r="AC130" s="99">
        <f>SUM(Y130+AA130)</f>
        <v>23535320.760000013</v>
      </c>
      <c r="AD130" s="100">
        <f t="shared" ref="AD130" si="3944">SUM(X130-V130)</f>
        <v>118</v>
      </c>
      <c r="AE130" s="100">
        <f t="shared" si="3515"/>
        <v>22041014.680000011</v>
      </c>
      <c r="AF130" s="99"/>
      <c r="AG130" s="99"/>
      <c r="AH130" s="99"/>
      <c r="AI130" s="99"/>
      <c r="AJ130" s="99">
        <f>VLOOKUP($D130,'факт '!$D$7:$AQ$94,5,0)</f>
        <v>0</v>
      </c>
      <c r="AK130" s="99">
        <f>VLOOKUP($D130,'факт '!$D$7:$AQ$94,6,0)</f>
        <v>0</v>
      </c>
      <c r="AL130" s="99"/>
      <c r="AM130" s="99"/>
      <c r="AN130" s="99">
        <f>SUM(AJ130+AL130)</f>
        <v>0</v>
      </c>
      <c r="AO130" s="99">
        <f>SUM(AK130+AM130)</f>
        <v>0</v>
      </c>
      <c r="AP130" s="100">
        <f t="shared" ref="AP130" si="3945">SUM(AJ130-AH130)</f>
        <v>0</v>
      </c>
      <c r="AQ130" s="100">
        <f t="shared" si="3522"/>
        <v>0</v>
      </c>
      <c r="AR130" s="99"/>
      <c r="AS130" s="99"/>
      <c r="AT130" s="99"/>
      <c r="AU130" s="99"/>
      <c r="AV130" s="99">
        <f>VLOOKUP($D130,'факт '!$D$7:$AQ$94,11,0)</f>
        <v>0</v>
      </c>
      <c r="AW130" s="99">
        <f>VLOOKUP($D130,'факт '!$D$7:$AQ$94,12,0)</f>
        <v>0</v>
      </c>
      <c r="AX130" s="99"/>
      <c r="AY130" s="99"/>
      <c r="AZ130" s="99">
        <f>SUM(AV130+AX130)</f>
        <v>0</v>
      </c>
      <c r="BA130" s="99">
        <f>SUM(AW130+AY130)</f>
        <v>0</v>
      </c>
      <c r="BB130" s="100">
        <f t="shared" si="3528"/>
        <v>0</v>
      </c>
      <c r="BC130" s="100">
        <f t="shared" si="3529"/>
        <v>0</v>
      </c>
      <c r="BD130" s="99"/>
      <c r="BE130" s="99"/>
      <c r="BF130" s="99"/>
      <c r="BG130" s="99"/>
      <c r="BH130" s="99">
        <f>VLOOKUP($D130,'факт '!$D$7:$AQ$94,15,0)</f>
        <v>13</v>
      </c>
      <c r="BI130" s="99">
        <f>VLOOKUP($D130,'факт '!$D$7:$AQ$94,16,0)</f>
        <v>2428247.38</v>
      </c>
      <c r="BJ130" s="99">
        <f>VLOOKUP($D130,'факт '!$D$7:$AQ$94,17,0)</f>
        <v>0</v>
      </c>
      <c r="BK130" s="99">
        <f>VLOOKUP($D130,'факт '!$D$7:$AQ$94,18,0)</f>
        <v>0</v>
      </c>
      <c r="BL130" s="99">
        <f>SUM(BH130+BJ130)</f>
        <v>13</v>
      </c>
      <c r="BM130" s="99">
        <f>SUM(BI130+BK130)</f>
        <v>2428247.38</v>
      </c>
      <c r="BN130" s="100">
        <f t="shared" si="3535"/>
        <v>13</v>
      </c>
      <c r="BO130" s="100">
        <f t="shared" si="3536"/>
        <v>2428247.38</v>
      </c>
      <c r="BP130" s="99"/>
      <c r="BQ130" s="99"/>
      <c r="BR130" s="99"/>
      <c r="BS130" s="99"/>
      <c r="BT130" s="99">
        <f>VLOOKUP($D130,'факт '!$D$7:$AQ$94,19,0)</f>
        <v>1</v>
      </c>
      <c r="BU130" s="99">
        <f>VLOOKUP($D130,'факт '!$D$7:$AQ$94,20,0)</f>
        <v>184386.39</v>
      </c>
      <c r="BV130" s="99">
        <f>VLOOKUP($D130,'факт '!$D$7:$AQ$94,21,0)</f>
        <v>0</v>
      </c>
      <c r="BW130" s="99">
        <f>VLOOKUP($D130,'факт '!$D$7:$AQ$94,22,0)</f>
        <v>0</v>
      </c>
      <c r="BX130" s="99">
        <f>SUM(BT130+BV130)</f>
        <v>1</v>
      </c>
      <c r="BY130" s="99">
        <f>SUM(BU130+BW130)</f>
        <v>184386.39</v>
      </c>
      <c r="BZ130" s="100">
        <f t="shared" si="3542"/>
        <v>1</v>
      </c>
      <c r="CA130" s="100">
        <f t="shared" si="3543"/>
        <v>184386.39</v>
      </c>
      <c r="CB130" s="99"/>
      <c r="CC130" s="99"/>
      <c r="CD130" s="99"/>
      <c r="CE130" s="99"/>
      <c r="CF130" s="99">
        <f>VLOOKUP($D130,'факт '!$D$7:$AQ$94,23,0)</f>
        <v>0</v>
      </c>
      <c r="CG130" s="99">
        <f>VLOOKUP($D130,'факт '!$D$7:$AQ$94,24,0)</f>
        <v>0</v>
      </c>
      <c r="CH130" s="99">
        <f>VLOOKUP($D130,'факт '!$D$7:$AQ$94,25,0)</f>
        <v>0</v>
      </c>
      <c r="CI130" s="99">
        <f>VLOOKUP($D130,'факт '!$D$7:$AQ$94,26,0)</f>
        <v>0</v>
      </c>
      <c r="CJ130" s="99">
        <f>SUM(CF130+CH130)</f>
        <v>0</v>
      </c>
      <c r="CK130" s="99">
        <f>SUM(CG130+CI130)</f>
        <v>0</v>
      </c>
      <c r="CL130" s="100">
        <f t="shared" si="3549"/>
        <v>0</v>
      </c>
      <c r="CM130" s="100">
        <f t="shared" si="3550"/>
        <v>0</v>
      </c>
      <c r="CN130" s="99"/>
      <c r="CO130" s="99"/>
      <c r="CP130" s="99"/>
      <c r="CQ130" s="99"/>
      <c r="CR130" s="99">
        <f>VLOOKUP($D130,'факт '!$D$7:$AQ$94,27,0)</f>
        <v>0</v>
      </c>
      <c r="CS130" s="99">
        <f>VLOOKUP($D130,'факт '!$D$7:$AQ$94,28,0)</f>
        <v>0</v>
      </c>
      <c r="CT130" s="99">
        <f>VLOOKUP($D130,'факт '!$D$7:$AQ$94,29,0)</f>
        <v>0</v>
      </c>
      <c r="CU130" s="99">
        <f>VLOOKUP($D130,'факт '!$D$7:$AQ$94,30,0)</f>
        <v>0</v>
      </c>
      <c r="CV130" s="99">
        <f>SUM(CR130+CT130)</f>
        <v>0</v>
      </c>
      <c r="CW130" s="99">
        <f>SUM(CS130+CU130)</f>
        <v>0</v>
      </c>
      <c r="CX130" s="100">
        <f t="shared" si="3556"/>
        <v>0</v>
      </c>
      <c r="CY130" s="100">
        <f t="shared" si="3557"/>
        <v>0</v>
      </c>
      <c r="CZ130" s="99"/>
      <c r="DA130" s="99"/>
      <c r="DB130" s="99"/>
      <c r="DC130" s="99"/>
      <c r="DD130" s="99">
        <f>VLOOKUP($D130,'факт '!$D$7:$AQ$94,31,0)</f>
        <v>0</v>
      </c>
      <c r="DE130" s="99">
        <f>VLOOKUP($D130,'факт '!$D$7:$AQ$94,32,0)</f>
        <v>0</v>
      </c>
      <c r="DF130" s="99"/>
      <c r="DG130" s="99"/>
      <c r="DH130" s="99">
        <f>SUM(DD130+DF130)</f>
        <v>0</v>
      </c>
      <c r="DI130" s="99">
        <f>SUM(DE130+DG130)</f>
        <v>0</v>
      </c>
      <c r="DJ130" s="100">
        <f t="shared" si="3563"/>
        <v>0</v>
      </c>
      <c r="DK130" s="100">
        <f t="shared" si="3564"/>
        <v>0</v>
      </c>
      <c r="DL130" s="99"/>
      <c r="DM130" s="99"/>
      <c r="DN130" s="99"/>
      <c r="DO130" s="99"/>
      <c r="DP130" s="99">
        <f>VLOOKUP($D130,'факт '!$D$7:$AQ$94,13,0)</f>
        <v>0</v>
      </c>
      <c r="DQ130" s="99">
        <f>VLOOKUP($D130,'факт '!$D$7:$AQ$94,14,0)</f>
        <v>0</v>
      </c>
      <c r="DR130" s="99"/>
      <c r="DS130" s="99"/>
      <c r="DT130" s="99">
        <f>SUM(DP130+DR130)</f>
        <v>0</v>
      </c>
      <c r="DU130" s="99">
        <f>SUM(DQ130+DS130)</f>
        <v>0</v>
      </c>
      <c r="DV130" s="100">
        <f t="shared" si="3570"/>
        <v>0</v>
      </c>
      <c r="DW130" s="100">
        <f t="shared" si="3571"/>
        <v>0</v>
      </c>
      <c r="DX130" s="99"/>
      <c r="DY130" s="99"/>
      <c r="DZ130" s="99"/>
      <c r="EA130" s="99"/>
      <c r="EB130" s="99">
        <f>VLOOKUP($D130,'факт '!$D$7:$AQ$94,33,0)</f>
        <v>0</v>
      </c>
      <c r="EC130" s="99">
        <f>VLOOKUP($D130,'факт '!$D$7:$AQ$94,34,0)</f>
        <v>0</v>
      </c>
      <c r="ED130" s="99">
        <f>VLOOKUP($D130,'факт '!$D$7:$AQ$94,35,0)</f>
        <v>0</v>
      </c>
      <c r="EE130" s="99">
        <f>VLOOKUP($D130,'факт '!$D$7:$AQ$94,36,0)</f>
        <v>0</v>
      </c>
      <c r="EF130" s="99">
        <f>SUM(EB130+ED130)</f>
        <v>0</v>
      </c>
      <c r="EG130" s="99">
        <f>SUM(EC130+EE130)</f>
        <v>0</v>
      </c>
      <c r="EH130" s="100">
        <f t="shared" si="3577"/>
        <v>0</v>
      </c>
      <c r="EI130" s="100">
        <f t="shared" si="3578"/>
        <v>0</v>
      </c>
      <c r="EJ130" s="99"/>
      <c r="EK130" s="99"/>
      <c r="EL130" s="99"/>
      <c r="EM130" s="99"/>
      <c r="EN130" s="99">
        <f>VLOOKUP($D130,'факт '!$D$7:$AQ$94,37,0)</f>
        <v>37</v>
      </c>
      <c r="EO130" s="99">
        <f>VLOOKUP($D130,'факт '!$D$7:$AQ$94,38,0)</f>
        <v>6911165.6200000001</v>
      </c>
      <c r="EP130" s="99">
        <f>VLOOKUP($D130,'факт '!$D$7:$AQ$94,39,0)</f>
        <v>7</v>
      </c>
      <c r="EQ130" s="99">
        <f>VLOOKUP($D130,'факт '!$D$7:$AQ$94,40,0)</f>
        <v>1307517.82</v>
      </c>
      <c r="ER130" s="99">
        <f>SUM(EN130+EP130)</f>
        <v>44</v>
      </c>
      <c r="ES130" s="99">
        <f>SUM(EO130+EQ130)</f>
        <v>8218683.4400000004</v>
      </c>
      <c r="ET130" s="100">
        <f t="shared" si="3584"/>
        <v>37</v>
      </c>
      <c r="EU130" s="100">
        <f t="shared" si="3585"/>
        <v>6911165.6200000001</v>
      </c>
      <c r="EV130" s="99"/>
      <c r="EW130" s="99"/>
      <c r="EX130" s="99"/>
      <c r="EY130" s="99"/>
      <c r="EZ130" s="99"/>
      <c r="FA130" s="99"/>
      <c r="FB130" s="99"/>
      <c r="FC130" s="99"/>
      <c r="FD130" s="99">
        <f t="shared" ref="FD130:FD131" si="3946">SUM(EZ130+FB130)</f>
        <v>0</v>
      </c>
      <c r="FE130" s="99">
        <f t="shared" ref="FE130:FE131" si="3947">SUM(FA130+FC130)</f>
        <v>0</v>
      </c>
      <c r="FF130" s="100">
        <f t="shared" si="3591"/>
        <v>0</v>
      </c>
      <c r="FG130" s="100">
        <f t="shared" si="3592"/>
        <v>0</v>
      </c>
      <c r="FH130" s="99"/>
      <c r="FI130" s="99"/>
      <c r="FJ130" s="99"/>
      <c r="FK130" s="99"/>
      <c r="FL130" s="99"/>
      <c r="FM130" s="99"/>
      <c r="FN130" s="99"/>
      <c r="FO130" s="99"/>
      <c r="FP130" s="99">
        <f t="shared" ref="FP130:FP131" si="3948">SUM(FL130+FN130)</f>
        <v>0</v>
      </c>
      <c r="FQ130" s="99">
        <f t="shared" ref="FQ130:FQ131" si="3949">SUM(FM130+FO130)</f>
        <v>0</v>
      </c>
      <c r="FR130" s="100">
        <f t="shared" si="3598"/>
        <v>0</v>
      </c>
      <c r="FS130" s="100">
        <f t="shared" si="3599"/>
        <v>0</v>
      </c>
      <c r="FT130" s="99"/>
      <c r="FU130" s="99"/>
      <c r="FV130" s="99"/>
      <c r="FW130" s="99"/>
      <c r="FX130" s="99"/>
      <c r="FY130" s="99"/>
      <c r="FZ130" s="99"/>
      <c r="GA130" s="99"/>
      <c r="GB130" s="99">
        <f t="shared" ref="GB130:GB131" si="3950">SUM(FX130+FZ130)</f>
        <v>0</v>
      </c>
      <c r="GC130" s="99">
        <f t="shared" ref="GC130:GC131" si="3951">SUM(FY130+GA130)</f>
        <v>0</v>
      </c>
      <c r="GD130" s="100">
        <f t="shared" si="3605"/>
        <v>0</v>
      </c>
      <c r="GE130" s="100">
        <f t="shared" si="3606"/>
        <v>0</v>
      </c>
      <c r="GF130" s="99">
        <f t="shared" ref="GF130:GF131" si="3952">SUM(H130,T130,AF130,AR130,BD130,BP130,CB130,CN130,CZ130,DL130,DX130,EJ130,EV130)</f>
        <v>0</v>
      </c>
      <c r="GG130" s="99">
        <f t="shared" ref="GG130:GG131" si="3953">SUM(I130,U130,AG130,AS130,BE130,BQ130,CC130,CO130,DA130,DM130,DY130,EK130,EW130)</f>
        <v>0</v>
      </c>
      <c r="GH130" s="99">
        <f t="shared" ref="GH130:GH131" si="3954">SUM(J130,V130,AH130,AT130,BF130,BR130,CD130,CP130,DB130,DN130,DZ130,EL130,EX130)</f>
        <v>0</v>
      </c>
      <c r="GI130" s="99">
        <f t="shared" ref="GI130:GI131" si="3955">SUM(K130,W130,AI130,AU130,BG130,BS130,CE130,CQ130,DC130,DO130,EA130,EM130,EY130)</f>
        <v>0</v>
      </c>
      <c r="GJ130" s="99">
        <f t="shared" ref="GJ130" si="3956">SUM(L130,X130,AJ130,AV130,BH130,BT130,CF130,CR130,DD130,DP130,EB130,EN130,EZ130)</f>
        <v>169</v>
      </c>
      <c r="GK130" s="99">
        <f t="shared" ref="GK130" si="3957">SUM(M130,Y130,AK130,AW130,BI130,BU130,CG130,CS130,DE130,DQ130,EC130,EO130,FA130)</f>
        <v>31564814.070000011</v>
      </c>
      <c r="GL130" s="99">
        <f t="shared" ref="GL130" si="3958">SUM(N130,Z130,AL130,AX130,BJ130,BV130,CH130,CT130,DF130,DR130,ED130,EP130,FB130)</f>
        <v>15</v>
      </c>
      <c r="GM130" s="99">
        <f t="shared" ref="GM130" si="3959">SUM(O130,AA130,AM130,AY130,BK130,BW130,CI130,CU130,DG130,DS130,EE130,EQ130,FC130)</f>
        <v>2801823.9000000004</v>
      </c>
      <c r="GN130" s="99">
        <f t="shared" ref="GN130" si="3960">SUM(P130,AB130,AN130,AZ130,BL130,BX130,CJ130,CV130,DH130,DT130,EF130,ER130,FD130)</f>
        <v>184</v>
      </c>
      <c r="GO130" s="99">
        <f t="shared" ref="GO130" si="3961">SUM(Q130,AC130,AO130,BA130,BM130,BY130,CK130,CW130,DI130,DU130,EG130,ES130,FE130)</f>
        <v>34366637.970000014</v>
      </c>
      <c r="GP130" s="99"/>
      <c r="GQ130" s="99"/>
      <c r="GR130" s="143"/>
      <c r="GS130" s="78"/>
      <c r="GT130" s="166">
        <v>186788.2616</v>
      </c>
      <c r="GU130" s="166">
        <f t="shared" si="2399"/>
        <v>186774.04775147935</v>
      </c>
      <c r="GV130" s="169">
        <f>GU130-GT130</f>
        <v>-14.213848520652391</v>
      </c>
    </row>
    <row r="131" spans="1:204" x14ac:dyDescent="0.2">
      <c r="A131" s="23">
        <v>1</v>
      </c>
      <c r="B131" s="78"/>
      <c r="C131" s="81"/>
      <c r="D131" s="82"/>
      <c r="E131" s="83"/>
      <c r="F131" s="86"/>
      <c r="G131" s="98"/>
      <c r="H131" s="99"/>
      <c r="I131" s="99"/>
      <c r="J131" s="99"/>
      <c r="K131" s="99"/>
      <c r="L131" s="99"/>
      <c r="M131" s="99"/>
      <c r="N131" s="99"/>
      <c r="O131" s="99"/>
      <c r="P131" s="99">
        <f t="shared" si="3836"/>
        <v>0</v>
      </c>
      <c r="Q131" s="99">
        <f t="shared" si="3837"/>
        <v>0</v>
      </c>
      <c r="R131" s="100">
        <f t="shared" si="2547"/>
        <v>0</v>
      </c>
      <c r="S131" s="100">
        <f t="shared" si="2548"/>
        <v>0</v>
      </c>
      <c r="T131" s="99"/>
      <c r="U131" s="99"/>
      <c r="V131" s="99"/>
      <c r="W131" s="99"/>
      <c r="X131" s="99"/>
      <c r="Y131" s="99"/>
      <c r="Z131" s="99"/>
      <c r="AA131" s="99"/>
      <c r="AB131" s="99">
        <f t="shared" ref="AB131" si="3962">SUM(X131+Z131)</f>
        <v>0</v>
      </c>
      <c r="AC131" s="99">
        <f t="shared" ref="AC131" si="3963">SUM(Y131+AA131)</f>
        <v>0</v>
      </c>
      <c r="AD131" s="100">
        <f t="shared" si="3514"/>
        <v>0</v>
      </c>
      <c r="AE131" s="100">
        <f t="shared" si="3515"/>
        <v>0</v>
      </c>
      <c r="AF131" s="99"/>
      <c r="AG131" s="99"/>
      <c r="AH131" s="99"/>
      <c r="AI131" s="99"/>
      <c r="AJ131" s="99"/>
      <c r="AK131" s="99"/>
      <c r="AL131" s="99"/>
      <c r="AM131" s="99"/>
      <c r="AN131" s="99">
        <f t="shared" ref="AN131" si="3964">SUM(AJ131+AL131)</f>
        <v>0</v>
      </c>
      <c r="AO131" s="99">
        <f t="shared" ref="AO131" si="3965">SUM(AK131+AM131)</f>
        <v>0</v>
      </c>
      <c r="AP131" s="100">
        <f t="shared" si="3521"/>
        <v>0</v>
      </c>
      <c r="AQ131" s="100">
        <f t="shared" si="3522"/>
        <v>0</v>
      </c>
      <c r="AR131" s="99"/>
      <c r="AS131" s="99"/>
      <c r="AT131" s="99"/>
      <c r="AU131" s="99"/>
      <c r="AV131" s="99"/>
      <c r="AW131" s="99"/>
      <c r="AX131" s="99"/>
      <c r="AY131" s="99"/>
      <c r="AZ131" s="99">
        <f t="shared" ref="AZ131" si="3966">SUM(AV131+AX131)</f>
        <v>0</v>
      </c>
      <c r="BA131" s="99">
        <f t="shared" ref="BA131" si="3967">SUM(AW131+AY131)</f>
        <v>0</v>
      </c>
      <c r="BB131" s="100">
        <f t="shared" si="3528"/>
        <v>0</v>
      </c>
      <c r="BC131" s="100">
        <f t="shared" si="3529"/>
        <v>0</v>
      </c>
      <c r="BD131" s="99"/>
      <c r="BE131" s="99"/>
      <c r="BF131" s="99"/>
      <c r="BG131" s="99"/>
      <c r="BH131" s="99"/>
      <c r="BI131" s="99"/>
      <c r="BJ131" s="99"/>
      <c r="BK131" s="99"/>
      <c r="BL131" s="99">
        <f t="shared" ref="BL131" si="3968">SUM(BH131+BJ131)</f>
        <v>0</v>
      </c>
      <c r="BM131" s="99">
        <f t="shared" ref="BM131" si="3969">SUM(BI131+BK131)</f>
        <v>0</v>
      </c>
      <c r="BN131" s="100">
        <f t="shared" si="3535"/>
        <v>0</v>
      </c>
      <c r="BO131" s="100">
        <f t="shared" si="3536"/>
        <v>0</v>
      </c>
      <c r="BP131" s="99"/>
      <c r="BQ131" s="99"/>
      <c r="BR131" s="99"/>
      <c r="BS131" s="99"/>
      <c r="BT131" s="99"/>
      <c r="BU131" s="99"/>
      <c r="BV131" s="99"/>
      <c r="BW131" s="99"/>
      <c r="BX131" s="99">
        <f t="shared" ref="BX131" si="3970">SUM(BT131+BV131)</f>
        <v>0</v>
      </c>
      <c r="BY131" s="99">
        <f t="shared" ref="BY131" si="3971">SUM(BU131+BW131)</f>
        <v>0</v>
      </c>
      <c r="BZ131" s="100">
        <f t="shared" si="3542"/>
        <v>0</v>
      </c>
      <c r="CA131" s="100">
        <f t="shared" si="3543"/>
        <v>0</v>
      </c>
      <c r="CB131" s="99"/>
      <c r="CC131" s="99"/>
      <c r="CD131" s="99"/>
      <c r="CE131" s="99"/>
      <c r="CF131" s="99"/>
      <c r="CG131" s="99"/>
      <c r="CH131" s="99"/>
      <c r="CI131" s="99"/>
      <c r="CJ131" s="99">
        <f t="shared" ref="CJ131" si="3972">SUM(CF131+CH131)</f>
        <v>0</v>
      </c>
      <c r="CK131" s="99">
        <f t="shared" ref="CK131" si="3973">SUM(CG131+CI131)</f>
        <v>0</v>
      </c>
      <c r="CL131" s="100">
        <f t="shared" si="3549"/>
        <v>0</v>
      </c>
      <c r="CM131" s="100">
        <f t="shared" si="3550"/>
        <v>0</v>
      </c>
      <c r="CN131" s="99"/>
      <c r="CO131" s="99"/>
      <c r="CP131" s="99"/>
      <c r="CQ131" s="99"/>
      <c r="CR131" s="99"/>
      <c r="CS131" s="99"/>
      <c r="CT131" s="99"/>
      <c r="CU131" s="99"/>
      <c r="CV131" s="99">
        <f t="shared" ref="CV131" si="3974">SUM(CR131+CT131)</f>
        <v>0</v>
      </c>
      <c r="CW131" s="99">
        <f t="shared" ref="CW131" si="3975">SUM(CS131+CU131)</f>
        <v>0</v>
      </c>
      <c r="CX131" s="100">
        <f t="shared" si="3556"/>
        <v>0</v>
      </c>
      <c r="CY131" s="100">
        <f t="shared" si="3557"/>
        <v>0</v>
      </c>
      <c r="CZ131" s="99"/>
      <c r="DA131" s="99"/>
      <c r="DB131" s="99"/>
      <c r="DC131" s="99"/>
      <c r="DD131" s="99"/>
      <c r="DE131" s="99"/>
      <c r="DF131" s="99"/>
      <c r="DG131" s="99"/>
      <c r="DH131" s="99">
        <f t="shared" ref="DH131" si="3976">SUM(DD131+DF131)</f>
        <v>0</v>
      </c>
      <c r="DI131" s="99">
        <f t="shared" ref="DI131" si="3977">SUM(DE131+DG131)</f>
        <v>0</v>
      </c>
      <c r="DJ131" s="100">
        <f t="shared" si="3563"/>
        <v>0</v>
      </c>
      <c r="DK131" s="100">
        <f t="shared" si="3564"/>
        <v>0</v>
      </c>
      <c r="DL131" s="99"/>
      <c r="DM131" s="99"/>
      <c r="DN131" s="99"/>
      <c r="DO131" s="99"/>
      <c r="DP131" s="99"/>
      <c r="DQ131" s="99"/>
      <c r="DR131" s="99"/>
      <c r="DS131" s="99"/>
      <c r="DT131" s="99">
        <f t="shared" ref="DT131" si="3978">SUM(DP131+DR131)</f>
        <v>0</v>
      </c>
      <c r="DU131" s="99">
        <f t="shared" ref="DU131" si="3979">SUM(DQ131+DS131)</f>
        <v>0</v>
      </c>
      <c r="DV131" s="100">
        <f t="shared" si="3570"/>
        <v>0</v>
      </c>
      <c r="DW131" s="100">
        <f t="shared" si="3571"/>
        <v>0</v>
      </c>
      <c r="DX131" s="99"/>
      <c r="DY131" s="99"/>
      <c r="DZ131" s="99"/>
      <c r="EA131" s="99"/>
      <c r="EB131" s="99"/>
      <c r="EC131" s="99"/>
      <c r="ED131" s="99"/>
      <c r="EE131" s="99"/>
      <c r="EF131" s="99">
        <f t="shared" ref="EF131" si="3980">SUM(EB131+ED131)</f>
        <v>0</v>
      </c>
      <c r="EG131" s="99">
        <f t="shared" ref="EG131" si="3981">SUM(EC131+EE131)</f>
        <v>0</v>
      </c>
      <c r="EH131" s="100">
        <f t="shared" si="3577"/>
        <v>0</v>
      </c>
      <c r="EI131" s="100">
        <f t="shared" si="3578"/>
        <v>0</v>
      </c>
      <c r="EJ131" s="99"/>
      <c r="EK131" s="99"/>
      <c r="EL131" s="99"/>
      <c r="EM131" s="99"/>
      <c r="EN131" s="99"/>
      <c r="EO131" s="99"/>
      <c r="EP131" s="99"/>
      <c r="EQ131" s="99"/>
      <c r="ER131" s="99">
        <f t="shared" ref="ER131" si="3982">SUM(EN131+EP131)</f>
        <v>0</v>
      </c>
      <c r="ES131" s="99">
        <f t="shared" ref="ES131" si="3983">SUM(EO131+EQ131)</f>
        <v>0</v>
      </c>
      <c r="ET131" s="100">
        <f t="shared" si="3584"/>
        <v>0</v>
      </c>
      <c r="EU131" s="100">
        <f t="shared" si="3585"/>
        <v>0</v>
      </c>
      <c r="EV131" s="99"/>
      <c r="EW131" s="99"/>
      <c r="EX131" s="99"/>
      <c r="EY131" s="99"/>
      <c r="EZ131" s="99"/>
      <c r="FA131" s="99"/>
      <c r="FB131" s="99"/>
      <c r="FC131" s="99"/>
      <c r="FD131" s="99">
        <f t="shared" si="3946"/>
        <v>0</v>
      </c>
      <c r="FE131" s="99">
        <f t="shared" si="3947"/>
        <v>0</v>
      </c>
      <c r="FF131" s="100">
        <f t="shared" si="3591"/>
        <v>0</v>
      </c>
      <c r="FG131" s="100">
        <f t="shared" si="3592"/>
        <v>0</v>
      </c>
      <c r="FH131" s="99"/>
      <c r="FI131" s="99"/>
      <c r="FJ131" s="99"/>
      <c r="FK131" s="99"/>
      <c r="FL131" s="99"/>
      <c r="FM131" s="99"/>
      <c r="FN131" s="99"/>
      <c r="FO131" s="99"/>
      <c r="FP131" s="99">
        <f t="shared" si="3948"/>
        <v>0</v>
      </c>
      <c r="FQ131" s="99">
        <f t="shared" si="3949"/>
        <v>0</v>
      </c>
      <c r="FR131" s="100">
        <f t="shared" si="3598"/>
        <v>0</v>
      </c>
      <c r="FS131" s="100">
        <f t="shared" si="3599"/>
        <v>0</v>
      </c>
      <c r="FT131" s="99"/>
      <c r="FU131" s="99"/>
      <c r="FV131" s="99"/>
      <c r="FW131" s="99"/>
      <c r="FX131" s="99"/>
      <c r="FY131" s="99"/>
      <c r="FZ131" s="99"/>
      <c r="GA131" s="99"/>
      <c r="GB131" s="99">
        <f t="shared" si="3950"/>
        <v>0</v>
      </c>
      <c r="GC131" s="99">
        <f t="shared" si="3951"/>
        <v>0</v>
      </c>
      <c r="GD131" s="100">
        <f t="shared" si="3605"/>
        <v>0</v>
      </c>
      <c r="GE131" s="100">
        <f t="shared" si="3606"/>
        <v>0</v>
      </c>
      <c r="GF131" s="99">
        <f t="shared" si="3952"/>
        <v>0</v>
      </c>
      <c r="GG131" s="99">
        <f t="shared" si="3953"/>
        <v>0</v>
      </c>
      <c r="GH131" s="99">
        <f t="shared" si="3954"/>
        <v>0</v>
      </c>
      <c r="GI131" s="99">
        <f t="shared" si="3955"/>
        <v>0</v>
      </c>
      <c r="GJ131" s="99">
        <f t="shared" ref="GJ131" si="3984">SUM(L131,X131,AJ131,AV131,BH131,BT131,CF131,CR131,DD131,DP131,EB131,EN131,EZ131)</f>
        <v>0</v>
      </c>
      <c r="GK131" s="99">
        <f t="shared" ref="GK131" si="3985">SUM(M131,Y131,AK131,AW131,BI131,BU131,CG131,CS131,DE131,DQ131,EC131,EO131,FA131)</f>
        <v>0</v>
      </c>
      <c r="GL131" s="99">
        <f t="shared" ref="GL131" si="3986">SUM(N131,Z131,AL131,AX131,BJ131,BV131,CH131,CT131,DF131,DR131,ED131,EP131,FB131)</f>
        <v>0</v>
      </c>
      <c r="GM131" s="99">
        <f t="shared" ref="GM131" si="3987">SUM(O131,AA131,AM131,AY131,BK131,BW131,CI131,CU131,DG131,DS131,EE131,EQ131,FC131)</f>
        <v>0</v>
      </c>
      <c r="GN131" s="99">
        <f t="shared" ref="GN131" si="3988">SUM(P131,AB131,AN131,AZ131,BL131,BX131,CJ131,CV131,DH131,DT131,EF131,ER131,FD131)</f>
        <v>0</v>
      </c>
      <c r="GO131" s="99">
        <f t="shared" ref="GO131" si="3989">SUM(Q131,AC131,AO131,BA131,BM131,BY131,CK131,CW131,DI131,DU131,EG131,ES131,FE131)</f>
        <v>0</v>
      </c>
      <c r="GP131" s="99"/>
      <c r="GQ131" s="99"/>
      <c r="GR131" s="143"/>
      <c r="GS131" s="78"/>
      <c r="GT131" s="166"/>
      <c r="GU131" s="166"/>
    </row>
    <row r="132" spans="1:204" x14ac:dyDescent="0.2">
      <c r="A132" s="23">
        <v>1</v>
      </c>
      <c r="B132" s="102"/>
      <c r="C132" s="103"/>
      <c r="D132" s="104"/>
      <c r="E132" s="124" t="s">
        <v>57</v>
      </c>
      <c r="F132" s="126">
        <v>29</v>
      </c>
      <c r="G132" s="127">
        <v>147006.4656</v>
      </c>
      <c r="H132" s="107">
        <f>VLOOKUP($E132,'ВМП план'!$B$8:$AN$43,8,0)</f>
        <v>0</v>
      </c>
      <c r="I132" s="107">
        <f>VLOOKUP($E132,'ВМП план'!$B$8:$AN$43,9,0)</f>
        <v>0</v>
      </c>
      <c r="J132" s="107">
        <f t="shared" si="279"/>
        <v>0</v>
      </c>
      <c r="K132" s="107">
        <f t="shared" si="280"/>
        <v>0</v>
      </c>
      <c r="L132" s="107">
        <f>SUM(L133:L134)</f>
        <v>0</v>
      </c>
      <c r="M132" s="107">
        <f t="shared" ref="M132:Q132" si="3990">SUM(M133:M134)</f>
        <v>0</v>
      </c>
      <c r="N132" s="107">
        <f t="shared" si="3990"/>
        <v>0</v>
      </c>
      <c r="O132" s="107">
        <f t="shared" si="3990"/>
        <v>0</v>
      </c>
      <c r="P132" s="107">
        <f t="shared" si="3990"/>
        <v>0</v>
      </c>
      <c r="Q132" s="107">
        <f t="shared" si="3990"/>
        <v>0</v>
      </c>
      <c r="R132" s="123">
        <f t="shared" si="2547"/>
        <v>0</v>
      </c>
      <c r="S132" s="123">
        <f t="shared" si="2548"/>
        <v>0</v>
      </c>
      <c r="T132" s="107">
        <f>VLOOKUP($E132,'ВМП план'!$B$8:$AN$43,10,0)</f>
        <v>0</v>
      </c>
      <c r="U132" s="107">
        <f>VLOOKUP($E132,'ВМП план'!$B$8:$AN$43,11,0)</f>
        <v>0</v>
      </c>
      <c r="V132" s="107">
        <f t="shared" si="282"/>
        <v>0</v>
      </c>
      <c r="W132" s="107">
        <f t="shared" si="283"/>
        <v>0</v>
      </c>
      <c r="X132" s="107">
        <f>SUM(X133:X134)</f>
        <v>0</v>
      </c>
      <c r="Y132" s="107">
        <f t="shared" ref="Y132" si="3991">SUM(Y133:Y134)</f>
        <v>0</v>
      </c>
      <c r="Z132" s="107">
        <f t="shared" ref="Z132" si="3992">SUM(Z133:Z134)</f>
        <v>0</v>
      </c>
      <c r="AA132" s="107">
        <f t="shared" ref="AA132" si="3993">SUM(AA133:AA134)</f>
        <v>0</v>
      </c>
      <c r="AB132" s="107">
        <f t="shared" ref="AB132" si="3994">SUM(AB133:AB134)</f>
        <v>0</v>
      </c>
      <c r="AC132" s="107">
        <f t="shared" ref="AC132" si="3995">SUM(AC133:AC134)</f>
        <v>0</v>
      </c>
      <c r="AD132" s="123">
        <f t="shared" si="3514"/>
        <v>0</v>
      </c>
      <c r="AE132" s="123">
        <f t="shared" si="3515"/>
        <v>0</v>
      </c>
      <c r="AF132" s="107">
        <f>VLOOKUP($E132,'ВМП план'!$B$8:$AL$43,12,0)</f>
        <v>0</v>
      </c>
      <c r="AG132" s="107">
        <f>VLOOKUP($E132,'ВМП план'!$B$8:$AL$43,13,0)</f>
        <v>0</v>
      </c>
      <c r="AH132" s="107">
        <f t="shared" si="289"/>
        <v>0</v>
      </c>
      <c r="AI132" s="107">
        <f t="shared" si="290"/>
        <v>0</v>
      </c>
      <c r="AJ132" s="107">
        <f>SUM(AJ133:AJ134)</f>
        <v>0</v>
      </c>
      <c r="AK132" s="107">
        <f t="shared" ref="AK132" si="3996">SUM(AK133:AK134)</f>
        <v>0</v>
      </c>
      <c r="AL132" s="107">
        <f t="shared" ref="AL132" si="3997">SUM(AL133:AL134)</f>
        <v>0</v>
      </c>
      <c r="AM132" s="107">
        <f t="shared" ref="AM132" si="3998">SUM(AM133:AM134)</f>
        <v>0</v>
      </c>
      <c r="AN132" s="107">
        <f t="shared" ref="AN132" si="3999">SUM(AN133:AN134)</f>
        <v>0</v>
      </c>
      <c r="AO132" s="107">
        <f t="shared" ref="AO132" si="4000">SUM(AO133:AO134)</f>
        <v>0</v>
      </c>
      <c r="AP132" s="123">
        <f t="shared" si="3521"/>
        <v>0</v>
      </c>
      <c r="AQ132" s="123">
        <f t="shared" si="3522"/>
        <v>0</v>
      </c>
      <c r="AR132" s="107"/>
      <c r="AS132" s="107"/>
      <c r="AT132" s="107">
        <f t="shared" si="296"/>
        <v>0</v>
      </c>
      <c r="AU132" s="107">
        <f t="shared" si="297"/>
        <v>0</v>
      </c>
      <c r="AV132" s="107">
        <f>SUM(AV133:AV134)</f>
        <v>0</v>
      </c>
      <c r="AW132" s="107">
        <f t="shared" ref="AW132" si="4001">SUM(AW133:AW134)</f>
        <v>0</v>
      </c>
      <c r="AX132" s="107">
        <f t="shared" ref="AX132" si="4002">SUM(AX133:AX134)</f>
        <v>0</v>
      </c>
      <c r="AY132" s="107">
        <f t="shared" ref="AY132" si="4003">SUM(AY133:AY134)</f>
        <v>0</v>
      </c>
      <c r="AZ132" s="107">
        <f t="shared" ref="AZ132" si="4004">SUM(AZ133:AZ134)</f>
        <v>0</v>
      </c>
      <c r="BA132" s="107">
        <f t="shared" ref="BA132" si="4005">SUM(BA133:BA134)</f>
        <v>0</v>
      </c>
      <c r="BB132" s="123">
        <f t="shared" si="3528"/>
        <v>0</v>
      </c>
      <c r="BC132" s="123">
        <f t="shared" si="3529"/>
        <v>0</v>
      </c>
      <c r="BD132" s="107">
        <v>100</v>
      </c>
      <c r="BE132" s="107">
        <v>14700646.559999999</v>
      </c>
      <c r="BF132" s="107">
        <f t="shared" si="303"/>
        <v>33.333333333333336</v>
      </c>
      <c r="BG132" s="107">
        <f t="shared" si="304"/>
        <v>4900215.5199999996</v>
      </c>
      <c r="BH132" s="107">
        <f>SUM(BH133:BH134)</f>
        <v>87</v>
      </c>
      <c r="BI132" s="107">
        <f t="shared" ref="BI132" si="4006">SUM(BI133:BI134)</f>
        <v>12789562.890000004</v>
      </c>
      <c r="BJ132" s="107">
        <f t="shared" ref="BJ132" si="4007">SUM(BJ133:BJ134)</f>
        <v>2</v>
      </c>
      <c r="BK132" s="107">
        <f t="shared" ref="BK132" si="4008">SUM(BK133:BK134)</f>
        <v>294012.94</v>
      </c>
      <c r="BL132" s="107">
        <f t="shared" ref="BL132" si="4009">SUM(BL133:BL134)</f>
        <v>89</v>
      </c>
      <c r="BM132" s="107">
        <f t="shared" ref="BM132" si="4010">SUM(BM133:BM134)</f>
        <v>13083575.830000004</v>
      </c>
      <c r="BN132" s="123">
        <f t="shared" si="3535"/>
        <v>53.666666666666664</v>
      </c>
      <c r="BO132" s="123">
        <f t="shared" si="3536"/>
        <v>7889347.3700000048</v>
      </c>
      <c r="BP132" s="107">
        <v>65</v>
      </c>
      <c r="BQ132" s="107">
        <v>9555420.2640000004</v>
      </c>
      <c r="BR132" s="107">
        <f t="shared" si="310"/>
        <v>21.666666666666668</v>
      </c>
      <c r="BS132" s="107">
        <f t="shared" si="311"/>
        <v>3185140.088</v>
      </c>
      <c r="BT132" s="107">
        <f>SUM(BT133:BT134)</f>
        <v>20</v>
      </c>
      <c r="BU132" s="107">
        <f t="shared" ref="BU132" si="4011">SUM(BU133:BU134)</f>
        <v>2940129.4000000013</v>
      </c>
      <c r="BV132" s="107">
        <f t="shared" ref="BV132" si="4012">SUM(BV133:BV134)</f>
        <v>11</v>
      </c>
      <c r="BW132" s="107">
        <f t="shared" ref="BW132" si="4013">SUM(BW133:BW134)</f>
        <v>1617071.17</v>
      </c>
      <c r="BX132" s="107">
        <f t="shared" ref="BX132" si="4014">SUM(BX133:BX134)</f>
        <v>31</v>
      </c>
      <c r="BY132" s="107">
        <f t="shared" ref="BY132" si="4015">SUM(BY133:BY134)</f>
        <v>4557200.5700000012</v>
      </c>
      <c r="BZ132" s="123">
        <f t="shared" si="3542"/>
        <v>-1.6666666666666679</v>
      </c>
      <c r="CA132" s="123">
        <f t="shared" si="3543"/>
        <v>-245010.68799999868</v>
      </c>
      <c r="CB132" s="107"/>
      <c r="CC132" s="107"/>
      <c r="CD132" s="107">
        <f t="shared" si="317"/>
        <v>0</v>
      </c>
      <c r="CE132" s="107">
        <f t="shared" si="318"/>
        <v>0</v>
      </c>
      <c r="CF132" s="107">
        <f>SUM(CF133:CF134)</f>
        <v>0</v>
      </c>
      <c r="CG132" s="107">
        <f t="shared" ref="CG132" si="4016">SUM(CG133:CG134)</f>
        <v>0</v>
      </c>
      <c r="CH132" s="107">
        <f t="shared" ref="CH132" si="4017">SUM(CH133:CH134)</f>
        <v>0</v>
      </c>
      <c r="CI132" s="107">
        <f t="shared" ref="CI132" si="4018">SUM(CI133:CI134)</f>
        <v>0</v>
      </c>
      <c r="CJ132" s="107">
        <f t="shared" ref="CJ132" si="4019">SUM(CJ133:CJ134)</f>
        <v>0</v>
      </c>
      <c r="CK132" s="107">
        <f t="shared" ref="CK132" si="4020">SUM(CK133:CK134)</f>
        <v>0</v>
      </c>
      <c r="CL132" s="123">
        <f t="shared" si="3549"/>
        <v>0</v>
      </c>
      <c r="CM132" s="123">
        <f t="shared" si="3550"/>
        <v>0</v>
      </c>
      <c r="CN132" s="107"/>
      <c r="CO132" s="107"/>
      <c r="CP132" s="107">
        <f t="shared" si="324"/>
        <v>0</v>
      </c>
      <c r="CQ132" s="107">
        <f t="shared" si="325"/>
        <v>0</v>
      </c>
      <c r="CR132" s="107">
        <f>SUM(CR133:CR134)</f>
        <v>0</v>
      </c>
      <c r="CS132" s="107">
        <f t="shared" ref="CS132" si="4021">SUM(CS133:CS134)</f>
        <v>0</v>
      </c>
      <c r="CT132" s="107">
        <f t="shared" ref="CT132" si="4022">SUM(CT133:CT134)</f>
        <v>0</v>
      </c>
      <c r="CU132" s="107">
        <f t="shared" ref="CU132" si="4023">SUM(CU133:CU134)</f>
        <v>0</v>
      </c>
      <c r="CV132" s="107">
        <f t="shared" ref="CV132" si="4024">SUM(CV133:CV134)</f>
        <v>0</v>
      </c>
      <c r="CW132" s="107">
        <f t="shared" ref="CW132" si="4025">SUM(CW133:CW134)</f>
        <v>0</v>
      </c>
      <c r="CX132" s="123">
        <f t="shared" si="3556"/>
        <v>0</v>
      </c>
      <c r="CY132" s="123">
        <f t="shared" si="3557"/>
        <v>0</v>
      </c>
      <c r="CZ132" s="107"/>
      <c r="DA132" s="107"/>
      <c r="DB132" s="107">
        <f t="shared" si="331"/>
        <v>0</v>
      </c>
      <c r="DC132" s="107">
        <f t="shared" si="332"/>
        <v>0</v>
      </c>
      <c r="DD132" s="107">
        <f>SUM(DD133:DD134)</f>
        <v>0</v>
      </c>
      <c r="DE132" s="107">
        <f t="shared" ref="DE132" si="4026">SUM(DE133:DE134)</f>
        <v>0</v>
      </c>
      <c r="DF132" s="107">
        <f t="shared" ref="DF132" si="4027">SUM(DF133:DF134)</f>
        <v>0</v>
      </c>
      <c r="DG132" s="107">
        <f t="shared" ref="DG132" si="4028">SUM(DG133:DG134)</f>
        <v>0</v>
      </c>
      <c r="DH132" s="107">
        <f t="shared" ref="DH132" si="4029">SUM(DH133:DH134)</f>
        <v>0</v>
      </c>
      <c r="DI132" s="107">
        <f t="shared" ref="DI132" si="4030">SUM(DI133:DI134)</f>
        <v>0</v>
      </c>
      <c r="DJ132" s="123">
        <f t="shared" si="3563"/>
        <v>0</v>
      </c>
      <c r="DK132" s="123">
        <f t="shared" si="3564"/>
        <v>0</v>
      </c>
      <c r="DL132" s="107"/>
      <c r="DM132" s="107"/>
      <c r="DN132" s="107">
        <f t="shared" si="338"/>
        <v>0</v>
      </c>
      <c r="DO132" s="107">
        <f t="shared" si="339"/>
        <v>0</v>
      </c>
      <c r="DP132" s="107">
        <f>SUM(DP133:DP134)</f>
        <v>0</v>
      </c>
      <c r="DQ132" s="107">
        <f t="shared" ref="DQ132" si="4031">SUM(DQ133:DQ134)</f>
        <v>0</v>
      </c>
      <c r="DR132" s="107">
        <f t="shared" ref="DR132" si="4032">SUM(DR133:DR134)</f>
        <v>0</v>
      </c>
      <c r="DS132" s="107">
        <f t="shared" ref="DS132" si="4033">SUM(DS133:DS134)</f>
        <v>0</v>
      </c>
      <c r="DT132" s="107">
        <f t="shared" ref="DT132" si="4034">SUM(DT133:DT134)</f>
        <v>0</v>
      </c>
      <c r="DU132" s="107">
        <f t="shared" ref="DU132" si="4035">SUM(DU133:DU134)</f>
        <v>0</v>
      </c>
      <c r="DV132" s="123">
        <f t="shared" si="3570"/>
        <v>0</v>
      </c>
      <c r="DW132" s="123">
        <f t="shared" si="3571"/>
        <v>0</v>
      </c>
      <c r="DX132" s="107"/>
      <c r="DY132" s="107">
        <v>0</v>
      </c>
      <c r="DZ132" s="107">
        <f t="shared" si="345"/>
        <v>0</v>
      </c>
      <c r="EA132" s="107">
        <f t="shared" si="346"/>
        <v>0</v>
      </c>
      <c r="EB132" s="107">
        <f>SUM(EB133:EB134)</f>
        <v>0</v>
      </c>
      <c r="EC132" s="107">
        <f t="shared" ref="EC132" si="4036">SUM(EC133:EC134)</f>
        <v>0</v>
      </c>
      <c r="ED132" s="107">
        <f t="shared" ref="ED132" si="4037">SUM(ED133:ED134)</f>
        <v>0</v>
      </c>
      <c r="EE132" s="107">
        <f t="shared" ref="EE132" si="4038">SUM(EE133:EE134)</f>
        <v>0</v>
      </c>
      <c r="EF132" s="107">
        <f t="shared" ref="EF132" si="4039">SUM(EF133:EF134)</f>
        <v>0</v>
      </c>
      <c r="EG132" s="107">
        <f t="shared" ref="EG132" si="4040">SUM(EG133:EG134)</f>
        <v>0</v>
      </c>
      <c r="EH132" s="123">
        <f t="shared" si="3577"/>
        <v>0</v>
      </c>
      <c r="EI132" s="123">
        <f t="shared" si="3578"/>
        <v>0</v>
      </c>
      <c r="EJ132" s="107">
        <v>7</v>
      </c>
      <c r="EK132" s="107">
        <v>1029045.2592</v>
      </c>
      <c r="EL132" s="107">
        <f t="shared" si="352"/>
        <v>2.3333333333333335</v>
      </c>
      <c r="EM132" s="107">
        <f t="shared" si="353"/>
        <v>343015.08639999997</v>
      </c>
      <c r="EN132" s="107">
        <f>SUM(EN133:EN134)</f>
        <v>1</v>
      </c>
      <c r="EO132" s="107">
        <f t="shared" ref="EO132" si="4041">SUM(EO133:EO134)</f>
        <v>147006.47</v>
      </c>
      <c r="EP132" s="107">
        <f t="shared" ref="EP132" si="4042">SUM(EP133:EP134)</f>
        <v>0</v>
      </c>
      <c r="EQ132" s="107">
        <f t="shared" ref="EQ132" si="4043">SUM(EQ133:EQ134)</f>
        <v>0</v>
      </c>
      <c r="ER132" s="107">
        <f t="shared" ref="ER132" si="4044">SUM(ER133:ER134)</f>
        <v>1</v>
      </c>
      <c r="ES132" s="107">
        <f t="shared" ref="ES132" si="4045">SUM(ES133:ES134)</f>
        <v>147006.47</v>
      </c>
      <c r="ET132" s="123">
        <f t="shared" si="3584"/>
        <v>-1.3333333333333335</v>
      </c>
      <c r="EU132" s="123">
        <f t="shared" si="3585"/>
        <v>-196008.61639999997</v>
      </c>
      <c r="EV132" s="107"/>
      <c r="EW132" s="107"/>
      <c r="EX132" s="107">
        <f t="shared" si="359"/>
        <v>0</v>
      </c>
      <c r="EY132" s="107">
        <f t="shared" si="360"/>
        <v>0</v>
      </c>
      <c r="EZ132" s="107">
        <f>SUM(EZ133:EZ134)</f>
        <v>0</v>
      </c>
      <c r="FA132" s="107">
        <f t="shared" ref="FA132" si="4046">SUM(FA133:FA134)</f>
        <v>0</v>
      </c>
      <c r="FB132" s="107">
        <f t="shared" ref="FB132" si="4047">SUM(FB133:FB134)</f>
        <v>0</v>
      </c>
      <c r="FC132" s="107">
        <f t="shared" ref="FC132" si="4048">SUM(FC133:FC134)</f>
        <v>0</v>
      </c>
      <c r="FD132" s="107">
        <f t="shared" ref="FD132" si="4049">SUM(FD133:FD134)</f>
        <v>0</v>
      </c>
      <c r="FE132" s="107">
        <f t="shared" ref="FE132" si="4050">SUM(FE133:FE134)</f>
        <v>0</v>
      </c>
      <c r="FF132" s="123">
        <f t="shared" si="3591"/>
        <v>0</v>
      </c>
      <c r="FG132" s="123">
        <f t="shared" si="3592"/>
        <v>0</v>
      </c>
      <c r="FH132" s="107"/>
      <c r="FI132" s="107"/>
      <c r="FJ132" s="107">
        <f t="shared" si="366"/>
        <v>0</v>
      </c>
      <c r="FK132" s="107">
        <f t="shared" si="367"/>
        <v>0</v>
      </c>
      <c r="FL132" s="107">
        <f>SUM(FL133:FL134)</f>
        <v>0</v>
      </c>
      <c r="FM132" s="107">
        <f t="shared" ref="FM132" si="4051">SUM(FM133:FM134)</f>
        <v>0</v>
      </c>
      <c r="FN132" s="107">
        <f t="shared" ref="FN132" si="4052">SUM(FN133:FN134)</f>
        <v>0</v>
      </c>
      <c r="FO132" s="107">
        <f t="shared" ref="FO132" si="4053">SUM(FO133:FO134)</f>
        <v>0</v>
      </c>
      <c r="FP132" s="107">
        <f t="shared" ref="FP132" si="4054">SUM(FP133:FP134)</f>
        <v>0</v>
      </c>
      <c r="FQ132" s="107">
        <f t="shared" ref="FQ132" si="4055">SUM(FQ133:FQ134)</f>
        <v>0</v>
      </c>
      <c r="FR132" s="123">
        <f t="shared" si="3598"/>
        <v>0</v>
      </c>
      <c r="FS132" s="123">
        <f t="shared" si="3599"/>
        <v>0</v>
      </c>
      <c r="FT132" s="107"/>
      <c r="FU132" s="107"/>
      <c r="FV132" s="107">
        <f t="shared" si="373"/>
        <v>0</v>
      </c>
      <c r="FW132" s="107">
        <f t="shared" si="374"/>
        <v>0</v>
      </c>
      <c r="FX132" s="107">
        <f>SUM(FX133:FX134)</f>
        <v>0</v>
      </c>
      <c r="FY132" s="107">
        <f t="shared" ref="FY132" si="4056">SUM(FY133:FY134)</f>
        <v>0</v>
      </c>
      <c r="FZ132" s="107">
        <f t="shared" ref="FZ132" si="4057">SUM(FZ133:FZ134)</f>
        <v>0</v>
      </c>
      <c r="GA132" s="107">
        <f t="shared" ref="GA132" si="4058">SUM(GA133:GA134)</f>
        <v>0</v>
      </c>
      <c r="GB132" s="107">
        <f t="shared" ref="GB132" si="4059">SUM(GB133:GB134)</f>
        <v>0</v>
      </c>
      <c r="GC132" s="107">
        <f t="shared" ref="GC132" si="4060">SUM(GC133:GC134)</f>
        <v>0</v>
      </c>
      <c r="GD132" s="123">
        <f t="shared" si="3605"/>
        <v>0</v>
      </c>
      <c r="GE132" s="123">
        <f t="shared" si="3606"/>
        <v>0</v>
      </c>
      <c r="GF132" s="107">
        <f t="shared" si="3808"/>
        <v>172</v>
      </c>
      <c r="GG132" s="107">
        <f t="shared" si="3808"/>
        <v>25285112.0832</v>
      </c>
      <c r="GH132" s="130">
        <f>SUM(GF132/12*$A$2)</f>
        <v>57.333333333333336</v>
      </c>
      <c r="GI132" s="180">
        <f>SUM(GG132/12*$A$2)</f>
        <v>8428370.6943999995</v>
      </c>
      <c r="GJ132" s="107">
        <f>SUM(GJ133:GJ134)</f>
        <v>108</v>
      </c>
      <c r="GK132" s="107">
        <f t="shared" ref="GK132" si="4061">SUM(GK133:GK134)</f>
        <v>15876698.760000007</v>
      </c>
      <c r="GL132" s="107">
        <f t="shared" ref="GL132" si="4062">SUM(GL133:GL134)</f>
        <v>13</v>
      </c>
      <c r="GM132" s="107">
        <f t="shared" ref="GM132" si="4063">SUM(GM133:GM134)</f>
        <v>1911084.1099999999</v>
      </c>
      <c r="GN132" s="107">
        <f t="shared" ref="GN132" si="4064">SUM(GN133:GN134)</f>
        <v>121</v>
      </c>
      <c r="GO132" s="107">
        <f t="shared" ref="GO132" si="4065">SUM(GO133:GO134)</f>
        <v>17787782.870000005</v>
      </c>
      <c r="GP132" s="107">
        <f t="shared" si="3814"/>
        <v>50.666666666666664</v>
      </c>
      <c r="GQ132" s="107">
        <f t="shared" si="3815"/>
        <v>7448328.0656000078</v>
      </c>
      <c r="GR132" s="146">
        <v>1</v>
      </c>
      <c r="GS132" s="146">
        <f>SUM(BU132/BS132)</f>
        <v>0.92307695070522167</v>
      </c>
      <c r="GT132" s="166">
        <v>147006.4656</v>
      </c>
      <c r="GU132" s="166">
        <f t="shared" si="2399"/>
        <v>147006.47000000006</v>
      </c>
    </row>
    <row r="133" spans="1:204" ht="60" x14ac:dyDescent="0.2">
      <c r="A133" s="23">
        <v>1</v>
      </c>
      <c r="B133" s="78" t="s">
        <v>264</v>
      </c>
      <c r="C133" s="81" t="s">
        <v>265</v>
      </c>
      <c r="D133" s="82">
        <v>500</v>
      </c>
      <c r="E133" s="83" t="s">
        <v>266</v>
      </c>
      <c r="F133" s="86">
        <v>29</v>
      </c>
      <c r="G133" s="98">
        <v>147006.4656</v>
      </c>
      <c r="H133" s="99"/>
      <c r="I133" s="99"/>
      <c r="J133" s="99"/>
      <c r="K133" s="99"/>
      <c r="L133" s="99">
        <f>VLOOKUP($D133,'факт '!$D$7:$AQ$94,3,0)</f>
        <v>0</v>
      </c>
      <c r="M133" s="99">
        <f>VLOOKUP($D133,'факт '!$D$7:$AQ$94,4,0)</f>
        <v>0</v>
      </c>
      <c r="N133" s="99"/>
      <c r="O133" s="99"/>
      <c r="P133" s="99">
        <f>SUM(L133+N133)</f>
        <v>0</v>
      </c>
      <c r="Q133" s="99">
        <f>SUM(M133+O133)</f>
        <v>0</v>
      </c>
      <c r="R133" s="100">
        <f t="shared" ref="R133" si="4066">SUM(L133-J133)</f>
        <v>0</v>
      </c>
      <c r="S133" s="100">
        <f t="shared" ref="S133" si="4067">SUM(M133-K133)</f>
        <v>0</v>
      </c>
      <c r="T133" s="99"/>
      <c r="U133" s="99"/>
      <c r="V133" s="99"/>
      <c r="W133" s="99"/>
      <c r="X133" s="99">
        <f>VLOOKUP($D133,'факт '!$D$7:$AQ$94,7,0)</f>
        <v>0</v>
      </c>
      <c r="Y133" s="99">
        <f>VLOOKUP($D133,'факт '!$D$7:$AQ$94,8,0)</f>
        <v>0</v>
      </c>
      <c r="Z133" s="99">
        <f>VLOOKUP($D133,'факт '!$D$7:$AQ$94,9,0)</f>
        <v>0</v>
      </c>
      <c r="AA133" s="99">
        <f>VLOOKUP($D133,'факт '!$D$7:$AQ$94,10,0)</f>
        <v>0</v>
      </c>
      <c r="AB133" s="99">
        <f>SUM(X133+Z133)</f>
        <v>0</v>
      </c>
      <c r="AC133" s="99">
        <f>SUM(Y133+AA133)</f>
        <v>0</v>
      </c>
      <c r="AD133" s="100">
        <f t="shared" ref="AD133" si="4068">SUM(X133-V133)</f>
        <v>0</v>
      </c>
      <c r="AE133" s="100">
        <f t="shared" si="3515"/>
        <v>0</v>
      </c>
      <c r="AF133" s="99"/>
      <c r="AG133" s="99"/>
      <c r="AH133" s="99"/>
      <c r="AI133" s="99"/>
      <c r="AJ133" s="99">
        <f>VLOOKUP($D133,'факт '!$D$7:$AQ$94,5,0)</f>
        <v>0</v>
      </c>
      <c r="AK133" s="99">
        <f>VLOOKUP($D133,'факт '!$D$7:$AQ$94,6,0)</f>
        <v>0</v>
      </c>
      <c r="AL133" s="99"/>
      <c r="AM133" s="99"/>
      <c r="AN133" s="99">
        <f>SUM(AJ133+AL133)</f>
        <v>0</v>
      </c>
      <c r="AO133" s="99">
        <f>SUM(AK133+AM133)</f>
        <v>0</v>
      </c>
      <c r="AP133" s="100">
        <f t="shared" ref="AP133" si="4069">SUM(AJ133-AH133)</f>
        <v>0</v>
      </c>
      <c r="AQ133" s="100">
        <f t="shared" si="3522"/>
        <v>0</v>
      </c>
      <c r="AR133" s="99"/>
      <c r="AS133" s="99"/>
      <c r="AT133" s="99"/>
      <c r="AU133" s="99"/>
      <c r="AV133" s="99">
        <f>VLOOKUP($D133,'факт '!$D$7:$AQ$94,11,0)</f>
        <v>0</v>
      </c>
      <c r="AW133" s="99">
        <f>VLOOKUP($D133,'факт '!$D$7:$AQ$94,12,0)</f>
        <v>0</v>
      </c>
      <c r="AX133" s="99"/>
      <c r="AY133" s="99"/>
      <c r="AZ133" s="99">
        <f>SUM(AV133+AX133)</f>
        <v>0</v>
      </c>
      <c r="BA133" s="99">
        <f>SUM(AW133+AY133)</f>
        <v>0</v>
      </c>
      <c r="BB133" s="100">
        <f t="shared" si="3528"/>
        <v>0</v>
      </c>
      <c r="BC133" s="100">
        <f t="shared" si="3529"/>
        <v>0</v>
      </c>
      <c r="BD133" s="99"/>
      <c r="BE133" s="99"/>
      <c r="BF133" s="99"/>
      <c r="BG133" s="99"/>
      <c r="BH133" s="99">
        <f>VLOOKUP($D133,'факт '!$D$7:$AQ$94,15,0)</f>
        <v>87</v>
      </c>
      <c r="BI133" s="99">
        <f>VLOOKUP($D133,'факт '!$D$7:$AQ$94,16,0)</f>
        <v>12789562.890000004</v>
      </c>
      <c r="BJ133" s="99">
        <f>VLOOKUP($D133,'факт '!$D$7:$AQ$94,17,0)</f>
        <v>2</v>
      </c>
      <c r="BK133" s="99">
        <f>VLOOKUP($D133,'факт '!$D$7:$AQ$94,18,0)</f>
        <v>294012.94</v>
      </c>
      <c r="BL133" s="99">
        <f>SUM(BH133+BJ133)</f>
        <v>89</v>
      </c>
      <c r="BM133" s="99">
        <f>SUM(BI133+BK133)</f>
        <v>13083575.830000004</v>
      </c>
      <c r="BN133" s="100">
        <f t="shared" si="3535"/>
        <v>87</v>
      </c>
      <c r="BO133" s="100">
        <f t="shared" si="3536"/>
        <v>12789562.890000004</v>
      </c>
      <c r="BP133" s="99"/>
      <c r="BQ133" s="99"/>
      <c r="BR133" s="99"/>
      <c r="BS133" s="99"/>
      <c r="BT133" s="99">
        <f>VLOOKUP($D133,'факт '!$D$7:$AQ$94,19,0)</f>
        <v>20</v>
      </c>
      <c r="BU133" s="99">
        <f>VLOOKUP($D133,'факт '!$D$7:$AQ$94,20,0)</f>
        <v>2940129.4000000013</v>
      </c>
      <c r="BV133" s="99">
        <f>VLOOKUP($D133,'факт '!$D$7:$AQ$94,21,0)</f>
        <v>11</v>
      </c>
      <c r="BW133" s="99">
        <f>VLOOKUP($D133,'факт '!$D$7:$AQ$94,22,0)</f>
        <v>1617071.17</v>
      </c>
      <c r="BX133" s="99">
        <f>SUM(BT133+BV133)</f>
        <v>31</v>
      </c>
      <c r="BY133" s="99">
        <f>SUM(BU133+BW133)</f>
        <v>4557200.5700000012</v>
      </c>
      <c r="BZ133" s="100">
        <f t="shared" si="3542"/>
        <v>20</v>
      </c>
      <c r="CA133" s="100">
        <f t="shared" si="3543"/>
        <v>2940129.4000000013</v>
      </c>
      <c r="CB133" s="99"/>
      <c r="CC133" s="99"/>
      <c r="CD133" s="99"/>
      <c r="CE133" s="99"/>
      <c r="CF133" s="99">
        <f>VLOOKUP($D133,'факт '!$D$7:$AQ$94,23,0)</f>
        <v>0</v>
      </c>
      <c r="CG133" s="99">
        <f>VLOOKUP($D133,'факт '!$D$7:$AQ$94,24,0)</f>
        <v>0</v>
      </c>
      <c r="CH133" s="99">
        <f>VLOOKUP($D133,'факт '!$D$7:$AQ$94,25,0)</f>
        <v>0</v>
      </c>
      <c r="CI133" s="99">
        <f>VLOOKUP($D133,'факт '!$D$7:$AQ$94,26,0)</f>
        <v>0</v>
      </c>
      <c r="CJ133" s="99">
        <f>SUM(CF133+CH133)</f>
        <v>0</v>
      </c>
      <c r="CK133" s="99">
        <f>SUM(CG133+CI133)</f>
        <v>0</v>
      </c>
      <c r="CL133" s="100">
        <f t="shared" si="3549"/>
        <v>0</v>
      </c>
      <c r="CM133" s="100">
        <f t="shared" si="3550"/>
        <v>0</v>
      </c>
      <c r="CN133" s="99"/>
      <c r="CO133" s="99"/>
      <c r="CP133" s="99"/>
      <c r="CQ133" s="99"/>
      <c r="CR133" s="99">
        <f>VLOOKUP($D133,'факт '!$D$7:$AQ$94,27,0)</f>
        <v>0</v>
      </c>
      <c r="CS133" s="99">
        <f>VLOOKUP($D133,'факт '!$D$7:$AQ$94,28,0)</f>
        <v>0</v>
      </c>
      <c r="CT133" s="99">
        <f>VLOOKUP($D133,'факт '!$D$7:$AQ$94,29,0)</f>
        <v>0</v>
      </c>
      <c r="CU133" s="99">
        <f>VLOOKUP($D133,'факт '!$D$7:$AQ$94,30,0)</f>
        <v>0</v>
      </c>
      <c r="CV133" s="99">
        <f>SUM(CR133+CT133)</f>
        <v>0</v>
      </c>
      <c r="CW133" s="99">
        <f>SUM(CS133+CU133)</f>
        <v>0</v>
      </c>
      <c r="CX133" s="100">
        <f t="shared" si="3556"/>
        <v>0</v>
      </c>
      <c r="CY133" s="100">
        <f t="shared" si="3557"/>
        <v>0</v>
      </c>
      <c r="CZ133" s="99"/>
      <c r="DA133" s="99"/>
      <c r="DB133" s="99"/>
      <c r="DC133" s="99"/>
      <c r="DD133" s="99">
        <f>VLOOKUP($D133,'факт '!$D$7:$AQ$94,31,0)</f>
        <v>0</v>
      </c>
      <c r="DE133" s="99">
        <f>VLOOKUP($D133,'факт '!$D$7:$AQ$94,32,0)</f>
        <v>0</v>
      </c>
      <c r="DF133" s="99"/>
      <c r="DG133" s="99"/>
      <c r="DH133" s="99">
        <f>SUM(DD133+DF133)</f>
        <v>0</v>
      </c>
      <c r="DI133" s="99">
        <f>SUM(DE133+DG133)</f>
        <v>0</v>
      </c>
      <c r="DJ133" s="100">
        <f t="shared" si="3563"/>
        <v>0</v>
      </c>
      <c r="DK133" s="100">
        <f t="shared" si="3564"/>
        <v>0</v>
      </c>
      <c r="DL133" s="99"/>
      <c r="DM133" s="99"/>
      <c r="DN133" s="99"/>
      <c r="DO133" s="99"/>
      <c r="DP133" s="99">
        <f>VLOOKUP($D133,'факт '!$D$7:$AQ$94,13,0)</f>
        <v>0</v>
      </c>
      <c r="DQ133" s="99">
        <f>VLOOKUP($D133,'факт '!$D$7:$AQ$94,14,0)</f>
        <v>0</v>
      </c>
      <c r="DR133" s="99"/>
      <c r="DS133" s="99"/>
      <c r="DT133" s="99">
        <f>SUM(DP133+DR133)</f>
        <v>0</v>
      </c>
      <c r="DU133" s="99">
        <f>SUM(DQ133+DS133)</f>
        <v>0</v>
      </c>
      <c r="DV133" s="100">
        <f t="shared" si="3570"/>
        <v>0</v>
      </c>
      <c r="DW133" s="100">
        <f t="shared" si="3571"/>
        <v>0</v>
      </c>
      <c r="DX133" s="99"/>
      <c r="DY133" s="99"/>
      <c r="DZ133" s="99"/>
      <c r="EA133" s="99"/>
      <c r="EB133" s="99">
        <f>VLOOKUP($D133,'факт '!$D$7:$AQ$94,33,0)</f>
        <v>0</v>
      </c>
      <c r="EC133" s="99">
        <f>VLOOKUP($D133,'факт '!$D$7:$AQ$94,34,0)</f>
        <v>0</v>
      </c>
      <c r="ED133" s="99">
        <f>VLOOKUP($D133,'факт '!$D$7:$AQ$94,35,0)</f>
        <v>0</v>
      </c>
      <c r="EE133" s="99">
        <f>VLOOKUP($D133,'факт '!$D$7:$AQ$94,36,0)</f>
        <v>0</v>
      </c>
      <c r="EF133" s="99">
        <f>SUM(EB133+ED133)</f>
        <v>0</v>
      </c>
      <c r="EG133" s="99">
        <f>SUM(EC133+EE133)</f>
        <v>0</v>
      </c>
      <c r="EH133" s="100">
        <f t="shared" si="3577"/>
        <v>0</v>
      </c>
      <c r="EI133" s="100">
        <f t="shared" si="3578"/>
        <v>0</v>
      </c>
      <c r="EJ133" s="99"/>
      <c r="EK133" s="99"/>
      <c r="EL133" s="99"/>
      <c r="EM133" s="99"/>
      <c r="EN133" s="99">
        <f>VLOOKUP($D133,'факт '!$D$7:$AQ$94,37,0)</f>
        <v>1</v>
      </c>
      <c r="EO133" s="99">
        <f>VLOOKUP($D133,'факт '!$D$7:$AQ$94,38,0)</f>
        <v>147006.47</v>
      </c>
      <c r="EP133" s="99">
        <f>VLOOKUP($D133,'факт '!$D$7:$AQ$94,39,0)</f>
        <v>0</v>
      </c>
      <c r="EQ133" s="99">
        <f>VLOOKUP($D133,'факт '!$D$7:$AQ$94,40,0)</f>
        <v>0</v>
      </c>
      <c r="ER133" s="99">
        <f>SUM(EN133+EP133)</f>
        <v>1</v>
      </c>
      <c r="ES133" s="99">
        <f>SUM(EO133+EQ133)</f>
        <v>147006.47</v>
      </c>
      <c r="ET133" s="100">
        <f t="shared" si="3584"/>
        <v>1</v>
      </c>
      <c r="EU133" s="100">
        <f t="shared" si="3585"/>
        <v>147006.47</v>
      </c>
      <c r="EV133" s="99"/>
      <c r="EW133" s="99"/>
      <c r="EX133" s="99"/>
      <c r="EY133" s="99"/>
      <c r="EZ133" s="99"/>
      <c r="FA133" s="99"/>
      <c r="FB133" s="99"/>
      <c r="FC133" s="99"/>
      <c r="FD133" s="99">
        <f t="shared" ref="FD133:FD135" si="4070">SUM(EZ133+FB133)</f>
        <v>0</v>
      </c>
      <c r="FE133" s="99">
        <f t="shared" ref="FE133:FE135" si="4071">SUM(FA133+FC133)</f>
        <v>0</v>
      </c>
      <c r="FF133" s="100">
        <f t="shared" si="3591"/>
        <v>0</v>
      </c>
      <c r="FG133" s="100">
        <f t="shared" si="3592"/>
        <v>0</v>
      </c>
      <c r="FH133" s="99"/>
      <c r="FI133" s="99"/>
      <c r="FJ133" s="99"/>
      <c r="FK133" s="99"/>
      <c r="FL133" s="99"/>
      <c r="FM133" s="99"/>
      <c r="FN133" s="99"/>
      <c r="FO133" s="99"/>
      <c r="FP133" s="99">
        <f t="shared" ref="FP133:FP135" si="4072">SUM(FL133+FN133)</f>
        <v>0</v>
      </c>
      <c r="FQ133" s="99">
        <f t="shared" ref="FQ133:FQ135" si="4073">SUM(FM133+FO133)</f>
        <v>0</v>
      </c>
      <c r="FR133" s="100">
        <f t="shared" si="3598"/>
        <v>0</v>
      </c>
      <c r="FS133" s="100">
        <f t="shared" si="3599"/>
        <v>0</v>
      </c>
      <c r="FT133" s="99"/>
      <c r="FU133" s="99"/>
      <c r="FV133" s="99"/>
      <c r="FW133" s="99"/>
      <c r="FX133" s="99"/>
      <c r="FY133" s="99"/>
      <c r="FZ133" s="99"/>
      <c r="GA133" s="99"/>
      <c r="GB133" s="99">
        <f t="shared" ref="GB133:GB135" si="4074">SUM(FX133+FZ133)</f>
        <v>0</v>
      </c>
      <c r="GC133" s="99">
        <f t="shared" ref="GC133:GC135" si="4075">SUM(FY133+GA133)</f>
        <v>0</v>
      </c>
      <c r="GD133" s="100">
        <f t="shared" si="3605"/>
        <v>0</v>
      </c>
      <c r="GE133" s="100">
        <f t="shared" si="3606"/>
        <v>0</v>
      </c>
      <c r="GF133" s="99">
        <f t="shared" ref="GF133:GF134" si="4076">SUM(H133,T133,AF133,AR133,BD133,BP133,CB133,CN133,CZ133,DL133,DX133,EJ133,EV133)</f>
        <v>0</v>
      </c>
      <c r="GG133" s="99">
        <f t="shared" ref="GG133:GG134" si="4077">SUM(I133,U133,AG133,AS133,BE133,BQ133,CC133,CO133,DA133,DM133,DY133,EK133,EW133)</f>
        <v>0</v>
      </c>
      <c r="GH133" s="99">
        <f t="shared" ref="GH133:GH134" si="4078">SUM(J133,V133,AH133,AT133,BF133,BR133,CD133,CP133,DB133,DN133,DZ133,EL133,EX133)</f>
        <v>0</v>
      </c>
      <c r="GI133" s="99">
        <f t="shared" ref="GI133:GI134" si="4079">SUM(K133,W133,AI133,AU133,BG133,BS133,CE133,CQ133,DC133,DO133,EA133,EM133,EY133)</f>
        <v>0</v>
      </c>
      <c r="GJ133" s="99">
        <f t="shared" ref="GJ133" si="4080">SUM(L133,X133,AJ133,AV133,BH133,BT133,CF133,CR133,DD133,DP133,EB133,EN133,EZ133)</f>
        <v>108</v>
      </c>
      <c r="GK133" s="99">
        <f t="shared" ref="GK133" si="4081">SUM(M133,Y133,AK133,AW133,BI133,BU133,CG133,CS133,DE133,DQ133,EC133,EO133,FA133)</f>
        <v>15876698.760000007</v>
      </c>
      <c r="GL133" s="99">
        <f t="shared" ref="GL133" si="4082">SUM(N133,Z133,AL133,AX133,BJ133,BV133,CH133,CT133,DF133,DR133,ED133,EP133,FB133)</f>
        <v>13</v>
      </c>
      <c r="GM133" s="99">
        <f t="shared" ref="GM133" si="4083">SUM(O133,AA133,AM133,AY133,BK133,BW133,CI133,CU133,DG133,DS133,EE133,EQ133,FC133)</f>
        <v>1911084.1099999999</v>
      </c>
      <c r="GN133" s="99">
        <f t="shared" ref="GN133" si="4084">SUM(P133,AB133,AN133,AZ133,BL133,BX133,CJ133,CV133,DH133,DT133,EF133,ER133,FD133)</f>
        <v>121</v>
      </c>
      <c r="GO133" s="99">
        <f t="shared" ref="GO133" si="4085">SUM(Q133,AC133,AO133,BA133,BM133,BY133,CK133,CW133,DI133,DU133,EG133,ES133,FE133)</f>
        <v>17787782.870000005</v>
      </c>
      <c r="GP133" s="99"/>
      <c r="GQ133" s="99"/>
      <c r="GR133" s="143"/>
      <c r="GS133" s="78"/>
      <c r="GT133" s="166">
        <v>147006.4656</v>
      </c>
      <c r="GU133" s="166">
        <f t="shared" si="2399"/>
        <v>147006.47000000006</v>
      </c>
      <c r="GV133" s="90">
        <f t="shared" ref="GV133" si="4086">SUM(GT133-GU133)</f>
        <v>-4.4000000634696335E-3</v>
      </c>
    </row>
    <row r="134" spans="1:204" x14ac:dyDescent="0.2">
      <c r="A134" s="23">
        <v>1</v>
      </c>
      <c r="B134" s="78"/>
      <c r="C134" s="81"/>
      <c r="D134" s="82"/>
      <c r="E134" s="83"/>
      <c r="F134" s="86"/>
      <c r="G134" s="98"/>
      <c r="H134" s="99"/>
      <c r="I134" s="99"/>
      <c r="J134" s="99"/>
      <c r="K134" s="99"/>
      <c r="L134" s="99"/>
      <c r="M134" s="99"/>
      <c r="N134" s="99"/>
      <c r="O134" s="99"/>
      <c r="P134" s="99">
        <f t="shared" si="3836"/>
        <v>0</v>
      </c>
      <c r="Q134" s="99">
        <f t="shared" si="3837"/>
        <v>0</v>
      </c>
      <c r="R134" s="100">
        <f t="shared" si="2547"/>
        <v>0</v>
      </c>
      <c r="S134" s="100">
        <f t="shared" si="2548"/>
        <v>0</v>
      </c>
      <c r="T134" s="99"/>
      <c r="U134" s="99"/>
      <c r="V134" s="99"/>
      <c r="W134" s="99"/>
      <c r="X134" s="99"/>
      <c r="Y134" s="99"/>
      <c r="Z134" s="99"/>
      <c r="AA134" s="99"/>
      <c r="AB134" s="99">
        <f t="shared" ref="AB134:AB135" si="4087">SUM(X134+Z134)</f>
        <v>0</v>
      </c>
      <c r="AC134" s="99">
        <f t="shared" ref="AC134:AC135" si="4088">SUM(Y134+AA134)</f>
        <v>0</v>
      </c>
      <c r="AD134" s="100">
        <f t="shared" si="3514"/>
        <v>0</v>
      </c>
      <c r="AE134" s="100">
        <f t="shared" si="3515"/>
        <v>0</v>
      </c>
      <c r="AF134" s="99"/>
      <c r="AG134" s="99"/>
      <c r="AH134" s="99"/>
      <c r="AI134" s="99"/>
      <c r="AJ134" s="99"/>
      <c r="AK134" s="99"/>
      <c r="AL134" s="99"/>
      <c r="AM134" s="99"/>
      <c r="AN134" s="99">
        <f t="shared" ref="AN134" si="4089">SUM(AJ134+AL134)</f>
        <v>0</v>
      </c>
      <c r="AO134" s="99">
        <f t="shared" ref="AO134" si="4090">SUM(AK134+AM134)</f>
        <v>0</v>
      </c>
      <c r="AP134" s="100">
        <f t="shared" si="3521"/>
        <v>0</v>
      </c>
      <c r="AQ134" s="100">
        <f t="shared" si="3522"/>
        <v>0</v>
      </c>
      <c r="AR134" s="99"/>
      <c r="AS134" s="99"/>
      <c r="AT134" s="99"/>
      <c r="AU134" s="99"/>
      <c r="AV134" s="99"/>
      <c r="AW134" s="99"/>
      <c r="AX134" s="99"/>
      <c r="AY134" s="99"/>
      <c r="AZ134" s="99">
        <f t="shared" ref="AZ134" si="4091">SUM(AV134+AX134)</f>
        <v>0</v>
      </c>
      <c r="BA134" s="99">
        <f t="shared" ref="BA134" si="4092">SUM(AW134+AY134)</f>
        <v>0</v>
      </c>
      <c r="BB134" s="100">
        <f t="shared" si="3528"/>
        <v>0</v>
      </c>
      <c r="BC134" s="100">
        <f t="shared" si="3529"/>
        <v>0</v>
      </c>
      <c r="BD134" s="99"/>
      <c r="BE134" s="99"/>
      <c r="BF134" s="99"/>
      <c r="BG134" s="99"/>
      <c r="BH134" s="99"/>
      <c r="BI134" s="99"/>
      <c r="BJ134" s="99"/>
      <c r="BK134" s="99"/>
      <c r="BL134" s="99">
        <f t="shared" ref="BL134:BL135" si="4093">SUM(BH134+BJ134)</f>
        <v>0</v>
      </c>
      <c r="BM134" s="99">
        <f t="shared" ref="BM134:BM135" si="4094">SUM(BI134+BK134)</f>
        <v>0</v>
      </c>
      <c r="BN134" s="100">
        <f t="shared" si="3535"/>
        <v>0</v>
      </c>
      <c r="BO134" s="100">
        <f t="shared" si="3536"/>
        <v>0</v>
      </c>
      <c r="BP134" s="99"/>
      <c r="BQ134" s="99"/>
      <c r="BR134" s="99"/>
      <c r="BS134" s="99"/>
      <c r="BT134" s="99"/>
      <c r="BU134" s="99"/>
      <c r="BV134" s="99"/>
      <c r="BW134" s="99"/>
      <c r="BX134" s="99">
        <f t="shared" ref="BX134:BX135" si="4095">SUM(BT134+BV134)</f>
        <v>0</v>
      </c>
      <c r="BY134" s="99">
        <f t="shared" ref="BY134:BY135" si="4096">SUM(BU134+BW134)</f>
        <v>0</v>
      </c>
      <c r="BZ134" s="100">
        <f t="shared" si="3542"/>
        <v>0</v>
      </c>
      <c r="CA134" s="100">
        <f t="shared" si="3543"/>
        <v>0</v>
      </c>
      <c r="CB134" s="99"/>
      <c r="CC134" s="99"/>
      <c r="CD134" s="99"/>
      <c r="CE134" s="99"/>
      <c r="CF134" s="99"/>
      <c r="CG134" s="99"/>
      <c r="CH134" s="99"/>
      <c r="CI134" s="99"/>
      <c r="CJ134" s="99">
        <f t="shared" ref="CJ134:CJ135" si="4097">SUM(CF134+CH134)</f>
        <v>0</v>
      </c>
      <c r="CK134" s="99">
        <f t="shared" ref="CK134:CK135" si="4098">SUM(CG134+CI134)</f>
        <v>0</v>
      </c>
      <c r="CL134" s="100">
        <f t="shared" si="3549"/>
        <v>0</v>
      </c>
      <c r="CM134" s="100">
        <f t="shared" si="3550"/>
        <v>0</v>
      </c>
      <c r="CN134" s="99"/>
      <c r="CO134" s="99"/>
      <c r="CP134" s="99"/>
      <c r="CQ134" s="99"/>
      <c r="CR134" s="99"/>
      <c r="CS134" s="99"/>
      <c r="CT134" s="99"/>
      <c r="CU134" s="99"/>
      <c r="CV134" s="99">
        <f t="shared" ref="CV134:CV135" si="4099">SUM(CR134+CT134)</f>
        <v>0</v>
      </c>
      <c r="CW134" s="99">
        <f t="shared" ref="CW134:CW135" si="4100">SUM(CS134+CU134)</f>
        <v>0</v>
      </c>
      <c r="CX134" s="100">
        <f t="shared" si="3556"/>
        <v>0</v>
      </c>
      <c r="CY134" s="100">
        <f t="shared" si="3557"/>
        <v>0</v>
      </c>
      <c r="CZ134" s="99"/>
      <c r="DA134" s="99"/>
      <c r="DB134" s="99"/>
      <c r="DC134" s="99"/>
      <c r="DD134" s="99"/>
      <c r="DE134" s="99"/>
      <c r="DF134" s="99"/>
      <c r="DG134" s="99"/>
      <c r="DH134" s="99">
        <f t="shared" ref="DH134:DH135" si="4101">SUM(DD134+DF134)</f>
        <v>0</v>
      </c>
      <c r="DI134" s="99">
        <f t="shared" ref="DI134:DI135" si="4102">SUM(DE134+DG134)</f>
        <v>0</v>
      </c>
      <c r="DJ134" s="100">
        <f t="shared" si="3563"/>
        <v>0</v>
      </c>
      <c r="DK134" s="100">
        <f t="shared" si="3564"/>
        <v>0</v>
      </c>
      <c r="DL134" s="99"/>
      <c r="DM134" s="99"/>
      <c r="DN134" s="99"/>
      <c r="DO134" s="99"/>
      <c r="DP134" s="99"/>
      <c r="DQ134" s="99"/>
      <c r="DR134" s="99"/>
      <c r="DS134" s="99"/>
      <c r="DT134" s="99">
        <f t="shared" ref="DT134:DT135" si="4103">SUM(DP134+DR134)</f>
        <v>0</v>
      </c>
      <c r="DU134" s="99">
        <f t="shared" ref="DU134:DU135" si="4104">SUM(DQ134+DS134)</f>
        <v>0</v>
      </c>
      <c r="DV134" s="100">
        <f t="shared" si="3570"/>
        <v>0</v>
      </c>
      <c r="DW134" s="100">
        <f t="shared" si="3571"/>
        <v>0</v>
      </c>
      <c r="DX134" s="99"/>
      <c r="DY134" s="99"/>
      <c r="DZ134" s="99"/>
      <c r="EA134" s="99"/>
      <c r="EB134" s="99"/>
      <c r="EC134" s="99"/>
      <c r="ED134" s="99"/>
      <c r="EE134" s="99"/>
      <c r="EF134" s="99">
        <f t="shared" ref="EF134:EF135" si="4105">SUM(EB134+ED134)</f>
        <v>0</v>
      </c>
      <c r="EG134" s="99">
        <f t="shared" ref="EG134:EG135" si="4106">SUM(EC134+EE134)</f>
        <v>0</v>
      </c>
      <c r="EH134" s="100">
        <f t="shared" si="3577"/>
        <v>0</v>
      </c>
      <c r="EI134" s="100">
        <f t="shared" si="3578"/>
        <v>0</v>
      </c>
      <c r="EJ134" s="99"/>
      <c r="EK134" s="99"/>
      <c r="EL134" s="99"/>
      <c r="EM134" s="99"/>
      <c r="EN134" s="99"/>
      <c r="EO134" s="99"/>
      <c r="EP134" s="99"/>
      <c r="EQ134" s="99"/>
      <c r="ER134" s="99">
        <f t="shared" ref="ER134:ER135" si="4107">SUM(EN134+EP134)</f>
        <v>0</v>
      </c>
      <c r="ES134" s="99">
        <f t="shared" ref="ES134:ES135" si="4108">SUM(EO134+EQ134)</f>
        <v>0</v>
      </c>
      <c r="ET134" s="100">
        <f t="shared" si="3584"/>
        <v>0</v>
      </c>
      <c r="EU134" s="100">
        <f t="shared" si="3585"/>
        <v>0</v>
      </c>
      <c r="EV134" s="99"/>
      <c r="EW134" s="99"/>
      <c r="EX134" s="99"/>
      <c r="EY134" s="99"/>
      <c r="EZ134" s="99"/>
      <c r="FA134" s="99"/>
      <c r="FB134" s="99"/>
      <c r="FC134" s="99"/>
      <c r="FD134" s="99">
        <f t="shared" si="4070"/>
        <v>0</v>
      </c>
      <c r="FE134" s="99">
        <f t="shared" si="4071"/>
        <v>0</v>
      </c>
      <c r="FF134" s="100">
        <f t="shared" si="3591"/>
        <v>0</v>
      </c>
      <c r="FG134" s="100">
        <f t="shared" si="3592"/>
        <v>0</v>
      </c>
      <c r="FH134" s="99"/>
      <c r="FI134" s="99"/>
      <c r="FJ134" s="99"/>
      <c r="FK134" s="99"/>
      <c r="FL134" s="99"/>
      <c r="FM134" s="99"/>
      <c r="FN134" s="99"/>
      <c r="FO134" s="99"/>
      <c r="FP134" s="99">
        <f t="shared" si="4072"/>
        <v>0</v>
      </c>
      <c r="FQ134" s="99">
        <f t="shared" si="4073"/>
        <v>0</v>
      </c>
      <c r="FR134" s="100">
        <f t="shared" si="3598"/>
        <v>0</v>
      </c>
      <c r="FS134" s="100">
        <f t="shared" si="3599"/>
        <v>0</v>
      </c>
      <c r="FT134" s="99"/>
      <c r="FU134" s="99"/>
      <c r="FV134" s="99"/>
      <c r="FW134" s="99"/>
      <c r="FX134" s="99"/>
      <c r="FY134" s="99"/>
      <c r="FZ134" s="99"/>
      <c r="GA134" s="99"/>
      <c r="GB134" s="99">
        <f t="shared" si="4074"/>
        <v>0</v>
      </c>
      <c r="GC134" s="99">
        <f t="shared" si="4075"/>
        <v>0</v>
      </c>
      <c r="GD134" s="100">
        <f t="shared" si="3605"/>
        <v>0</v>
      </c>
      <c r="GE134" s="100">
        <f t="shared" si="3606"/>
        <v>0</v>
      </c>
      <c r="GF134" s="99">
        <f t="shared" si="4076"/>
        <v>0</v>
      </c>
      <c r="GG134" s="99">
        <f t="shared" si="4077"/>
        <v>0</v>
      </c>
      <c r="GH134" s="99">
        <f t="shared" si="4078"/>
        <v>0</v>
      </c>
      <c r="GI134" s="99">
        <f t="shared" si="4079"/>
        <v>0</v>
      </c>
      <c r="GJ134" s="99">
        <f t="shared" ref="GJ134" si="4109">SUM(L134,X134,AJ134,AV134,BH134,BT134,CF134,CR134,DD134,DP134,EB134,EN134,EZ134)</f>
        <v>0</v>
      </c>
      <c r="GK134" s="99">
        <f t="shared" ref="GK134" si="4110">SUM(M134,Y134,AK134,AW134,BI134,BU134,CG134,CS134,DE134,DQ134,EC134,EO134,FA134)</f>
        <v>0</v>
      </c>
      <c r="GL134" s="99">
        <f t="shared" ref="GL134" si="4111">SUM(N134,Z134,AL134,AX134,BJ134,BV134,CH134,CT134,DF134,DR134,ED134,EP134,FB134)</f>
        <v>0</v>
      </c>
      <c r="GM134" s="99">
        <f t="shared" ref="GM134" si="4112">SUM(O134,AA134,AM134,AY134,BK134,BW134,CI134,CU134,DG134,DS134,EE134,EQ134,FC134)</f>
        <v>0</v>
      </c>
      <c r="GN134" s="99">
        <f t="shared" ref="GN134" si="4113">SUM(P134,AB134,AN134,AZ134,BL134,BX134,CJ134,CV134,DH134,DT134,EF134,ER134,FD134)</f>
        <v>0</v>
      </c>
      <c r="GO134" s="99">
        <f t="shared" ref="GO134" si="4114">SUM(Q134,AC134,AO134,BA134,BM134,BY134,CK134,CW134,DI134,DU134,EG134,ES134,FE134)</f>
        <v>0</v>
      </c>
      <c r="GP134" s="99"/>
      <c r="GQ134" s="99"/>
      <c r="GR134" s="143"/>
      <c r="GS134" s="78"/>
      <c r="GT134" s="166"/>
      <c r="GU134" s="166"/>
    </row>
    <row r="135" spans="1:204" x14ac:dyDescent="0.2">
      <c r="A135" s="23">
        <v>1</v>
      </c>
      <c r="B135" s="102"/>
      <c r="C135" s="103"/>
      <c r="D135" s="104"/>
      <c r="E135" s="124" t="s">
        <v>58</v>
      </c>
      <c r="F135" s="126">
        <v>30</v>
      </c>
      <c r="G135" s="127">
        <v>254142.60940000002</v>
      </c>
      <c r="H135" s="107">
        <f>VLOOKUP($E135,'ВМП план'!$B$8:$AN$43,8,0)</f>
        <v>0</v>
      </c>
      <c r="I135" s="107">
        <f>VLOOKUP($E135,'ВМП план'!$B$8:$AN$43,9,0)</f>
        <v>0</v>
      </c>
      <c r="J135" s="107">
        <f t="shared" si="279"/>
        <v>0</v>
      </c>
      <c r="K135" s="107">
        <f t="shared" si="280"/>
        <v>0</v>
      </c>
      <c r="L135" s="107"/>
      <c r="M135" s="107"/>
      <c r="N135" s="107"/>
      <c r="O135" s="107"/>
      <c r="P135" s="107">
        <f t="shared" si="3836"/>
        <v>0</v>
      </c>
      <c r="Q135" s="107">
        <f t="shared" si="3837"/>
        <v>0</v>
      </c>
      <c r="R135" s="123">
        <f t="shared" si="2547"/>
        <v>0</v>
      </c>
      <c r="S135" s="123">
        <f t="shared" si="2548"/>
        <v>0</v>
      </c>
      <c r="T135" s="107">
        <f>VLOOKUP($E135,'ВМП план'!$B$8:$AN$43,10,0)</f>
        <v>0</v>
      </c>
      <c r="U135" s="107">
        <f>VLOOKUP($E135,'ВМП план'!$B$8:$AN$43,11,0)</f>
        <v>0</v>
      </c>
      <c r="V135" s="107">
        <f t="shared" si="282"/>
        <v>0</v>
      </c>
      <c r="W135" s="107">
        <f t="shared" si="283"/>
        <v>0</v>
      </c>
      <c r="X135" s="107"/>
      <c r="Y135" s="107"/>
      <c r="Z135" s="107"/>
      <c r="AA135" s="107"/>
      <c r="AB135" s="107">
        <f t="shared" si="4087"/>
        <v>0</v>
      </c>
      <c r="AC135" s="107">
        <f t="shared" si="4088"/>
        <v>0</v>
      </c>
      <c r="AD135" s="123">
        <f t="shared" si="3514"/>
        <v>0</v>
      </c>
      <c r="AE135" s="123">
        <f t="shared" si="3515"/>
        <v>0</v>
      </c>
      <c r="AF135" s="107">
        <f>VLOOKUP($E135,'ВМП план'!$B$8:$AL$43,12,0)</f>
        <v>0</v>
      </c>
      <c r="AG135" s="107">
        <f>VLOOKUP($E135,'ВМП план'!$B$8:$AL$43,13,0)</f>
        <v>0</v>
      </c>
      <c r="AH135" s="107">
        <f t="shared" si="289"/>
        <v>0</v>
      </c>
      <c r="AI135" s="107">
        <f t="shared" si="290"/>
        <v>0</v>
      </c>
      <c r="AJ135" s="107"/>
      <c r="AK135" s="107"/>
      <c r="AL135" s="107"/>
      <c r="AM135" s="107"/>
      <c r="AN135" s="107">
        <f t="shared" ref="AN135:AN137" si="4115">SUM(AJ135+AL135)</f>
        <v>0</v>
      </c>
      <c r="AO135" s="107">
        <f t="shared" ref="AO135:AO137" si="4116">SUM(AK135+AM135)</f>
        <v>0</v>
      </c>
      <c r="AP135" s="123">
        <f t="shared" si="3521"/>
        <v>0</v>
      </c>
      <c r="AQ135" s="123">
        <f t="shared" si="3522"/>
        <v>0</v>
      </c>
      <c r="AR135" s="107"/>
      <c r="AS135" s="107"/>
      <c r="AT135" s="107">
        <f t="shared" si="296"/>
        <v>0</v>
      </c>
      <c r="AU135" s="107">
        <f t="shared" si="297"/>
        <v>0</v>
      </c>
      <c r="AV135" s="107"/>
      <c r="AW135" s="107"/>
      <c r="AX135" s="107"/>
      <c r="AY135" s="107"/>
      <c r="AZ135" s="107">
        <f t="shared" ref="AZ135:AZ137" si="4117">SUM(AV135+AX135)</f>
        <v>0</v>
      </c>
      <c r="BA135" s="107">
        <f t="shared" ref="BA135:BA137" si="4118">SUM(AW135+AY135)</f>
        <v>0</v>
      </c>
      <c r="BB135" s="123">
        <f t="shared" si="3528"/>
        <v>0</v>
      </c>
      <c r="BC135" s="123">
        <f t="shared" si="3529"/>
        <v>0</v>
      </c>
      <c r="BD135" s="107"/>
      <c r="BE135" s="107">
        <v>0</v>
      </c>
      <c r="BF135" s="107">
        <f t="shared" si="303"/>
        <v>0</v>
      </c>
      <c r="BG135" s="107">
        <f t="shared" si="304"/>
        <v>0</v>
      </c>
      <c r="BH135" s="107"/>
      <c r="BI135" s="107"/>
      <c r="BJ135" s="107"/>
      <c r="BK135" s="107"/>
      <c r="BL135" s="107">
        <f t="shared" si="4093"/>
        <v>0</v>
      </c>
      <c r="BM135" s="107">
        <f t="shared" si="4094"/>
        <v>0</v>
      </c>
      <c r="BN135" s="123">
        <f t="shared" si="3535"/>
        <v>0</v>
      </c>
      <c r="BO135" s="123">
        <f t="shared" si="3536"/>
        <v>0</v>
      </c>
      <c r="BP135" s="107">
        <v>1</v>
      </c>
      <c r="BQ135" s="107">
        <v>254142.60940000002</v>
      </c>
      <c r="BR135" s="107">
        <f t="shared" si="310"/>
        <v>0.33333333333333331</v>
      </c>
      <c r="BS135" s="107">
        <f t="shared" si="311"/>
        <v>84714.203133333343</v>
      </c>
      <c r="BT135" s="107"/>
      <c r="BU135" s="107"/>
      <c r="BV135" s="107"/>
      <c r="BW135" s="107"/>
      <c r="BX135" s="107">
        <f t="shared" si="4095"/>
        <v>0</v>
      </c>
      <c r="BY135" s="107">
        <f t="shared" si="4096"/>
        <v>0</v>
      </c>
      <c r="BZ135" s="123">
        <f t="shared" si="3542"/>
        <v>-0.33333333333333331</v>
      </c>
      <c r="CA135" s="123">
        <f t="shared" si="3543"/>
        <v>-84714.203133333343</v>
      </c>
      <c r="CB135" s="107"/>
      <c r="CC135" s="107"/>
      <c r="CD135" s="107">
        <f t="shared" si="317"/>
        <v>0</v>
      </c>
      <c r="CE135" s="107">
        <f t="shared" si="318"/>
        <v>0</v>
      </c>
      <c r="CF135" s="107"/>
      <c r="CG135" s="107"/>
      <c r="CH135" s="107"/>
      <c r="CI135" s="107"/>
      <c r="CJ135" s="107">
        <f t="shared" si="4097"/>
        <v>0</v>
      </c>
      <c r="CK135" s="107">
        <f t="shared" si="4098"/>
        <v>0</v>
      </c>
      <c r="CL135" s="123">
        <f t="shared" si="3549"/>
        <v>0</v>
      </c>
      <c r="CM135" s="123">
        <f t="shared" si="3550"/>
        <v>0</v>
      </c>
      <c r="CN135" s="107"/>
      <c r="CO135" s="107"/>
      <c r="CP135" s="107">
        <f t="shared" si="324"/>
        <v>0</v>
      </c>
      <c r="CQ135" s="107">
        <f t="shared" si="325"/>
        <v>0</v>
      </c>
      <c r="CR135" s="107"/>
      <c r="CS135" s="107"/>
      <c r="CT135" s="107"/>
      <c r="CU135" s="107"/>
      <c r="CV135" s="107">
        <f t="shared" si="4099"/>
        <v>0</v>
      </c>
      <c r="CW135" s="107">
        <f t="shared" si="4100"/>
        <v>0</v>
      </c>
      <c r="CX135" s="123">
        <f t="shared" si="3556"/>
        <v>0</v>
      </c>
      <c r="CY135" s="123">
        <f t="shared" si="3557"/>
        <v>0</v>
      </c>
      <c r="CZ135" s="107"/>
      <c r="DA135" s="107"/>
      <c r="DB135" s="107">
        <f t="shared" si="331"/>
        <v>0</v>
      </c>
      <c r="DC135" s="107">
        <f t="shared" si="332"/>
        <v>0</v>
      </c>
      <c r="DD135" s="107"/>
      <c r="DE135" s="107"/>
      <c r="DF135" s="107"/>
      <c r="DG135" s="107"/>
      <c r="DH135" s="107">
        <f t="shared" si="4101"/>
        <v>0</v>
      </c>
      <c r="DI135" s="107">
        <f t="shared" si="4102"/>
        <v>0</v>
      </c>
      <c r="DJ135" s="123">
        <f t="shared" si="3563"/>
        <v>0</v>
      </c>
      <c r="DK135" s="123">
        <f t="shared" si="3564"/>
        <v>0</v>
      </c>
      <c r="DL135" s="107"/>
      <c r="DM135" s="107"/>
      <c r="DN135" s="107">
        <f t="shared" si="338"/>
        <v>0</v>
      </c>
      <c r="DO135" s="107">
        <f t="shared" si="339"/>
        <v>0</v>
      </c>
      <c r="DP135" s="107"/>
      <c r="DQ135" s="107"/>
      <c r="DR135" s="107"/>
      <c r="DS135" s="107"/>
      <c r="DT135" s="107">
        <f t="shared" si="4103"/>
        <v>0</v>
      </c>
      <c r="DU135" s="107">
        <f t="shared" si="4104"/>
        <v>0</v>
      </c>
      <c r="DV135" s="123">
        <f t="shared" si="3570"/>
        <v>0</v>
      </c>
      <c r="DW135" s="123">
        <f t="shared" si="3571"/>
        <v>0</v>
      </c>
      <c r="DX135" s="107"/>
      <c r="DY135" s="107">
        <v>0</v>
      </c>
      <c r="DZ135" s="107">
        <f t="shared" si="345"/>
        <v>0</v>
      </c>
      <c r="EA135" s="107">
        <f t="shared" si="346"/>
        <v>0</v>
      </c>
      <c r="EB135" s="107"/>
      <c r="EC135" s="107"/>
      <c r="ED135" s="107"/>
      <c r="EE135" s="107"/>
      <c r="EF135" s="107">
        <f t="shared" si="4105"/>
        <v>0</v>
      </c>
      <c r="EG135" s="107">
        <f t="shared" si="4106"/>
        <v>0</v>
      </c>
      <c r="EH135" s="123">
        <f t="shared" si="3577"/>
        <v>0</v>
      </c>
      <c r="EI135" s="123">
        <f t="shared" si="3578"/>
        <v>0</v>
      </c>
      <c r="EJ135" s="107"/>
      <c r="EK135" s="107">
        <v>0</v>
      </c>
      <c r="EL135" s="107">
        <f t="shared" si="352"/>
        <v>0</v>
      </c>
      <c r="EM135" s="107">
        <f t="shared" si="353"/>
        <v>0</v>
      </c>
      <c r="EN135" s="107"/>
      <c r="EO135" s="107"/>
      <c r="EP135" s="107"/>
      <c r="EQ135" s="107"/>
      <c r="ER135" s="107">
        <f t="shared" si="4107"/>
        <v>0</v>
      </c>
      <c r="ES135" s="107">
        <f t="shared" si="4108"/>
        <v>0</v>
      </c>
      <c r="ET135" s="123">
        <f t="shared" si="3584"/>
        <v>0</v>
      </c>
      <c r="EU135" s="123">
        <f t="shared" si="3585"/>
        <v>0</v>
      </c>
      <c r="EV135" s="107"/>
      <c r="EW135" s="107"/>
      <c r="EX135" s="107">
        <f t="shared" si="359"/>
        <v>0</v>
      </c>
      <c r="EY135" s="107">
        <f t="shared" si="360"/>
        <v>0</v>
      </c>
      <c r="EZ135" s="107"/>
      <c r="FA135" s="107"/>
      <c r="FB135" s="107"/>
      <c r="FC135" s="107"/>
      <c r="FD135" s="107">
        <f t="shared" si="4070"/>
        <v>0</v>
      </c>
      <c r="FE135" s="107">
        <f t="shared" si="4071"/>
        <v>0</v>
      </c>
      <c r="FF135" s="123">
        <f t="shared" si="3591"/>
        <v>0</v>
      </c>
      <c r="FG135" s="123">
        <f t="shared" si="3592"/>
        <v>0</v>
      </c>
      <c r="FH135" s="107"/>
      <c r="FI135" s="107"/>
      <c r="FJ135" s="107">
        <f t="shared" si="366"/>
        <v>0</v>
      </c>
      <c r="FK135" s="107">
        <f t="shared" si="367"/>
        <v>0</v>
      </c>
      <c r="FL135" s="107"/>
      <c r="FM135" s="107"/>
      <c r="FN135" s="107"/>
      <c r="FO135" s="107"/>
      <c r="FP135" s="107">
        <f t="shared" si="4072"/>
        <v>0</v>
      </c>
      <c r="FQ135" s="107">
        <f t="shared" si="4073"/>
        <v>0</v>
      </c>
      <c r="FR135" s="123">
        <f t="shared" si="3598"/>
        <v>0</v>
      </c>
      <c r="FS135" s="123">
        <f t="shared" si="3599"/>
        <v>0</v>
      </c>
      <c r="FT135" s="107"/>
      <c r="FU135" s="107"/>
      <c r="FV135" s="107">
        <f t="shared" si="373"/>
        <v>0</v>
      </c>
      <c r="FW135" s="107">
        <f t="shared" si="374"/>
        <v>0</v>
      </c>
      <c r="FX135" s="107"/>
      <c r="FY135" s="107"/>
      <c r="FZ135" s="107"/>
      <c r="GA135" s="107"/>
      <c r="GB135" s="107">
        <f t="shared" si="4074"/>
        <v>0</v>
      </c>
      <c r="GC135" s="107">
        <f t="shared" si="4075"/>
        <v>0</v>
      </c>
      <c r="GD135" s="123">
        <f t="shared" si="3605"/>
        <v>0</v>
      </c>
      <c r="GE135" s="123">
        <f t="shared" si="3606"/>
        <v>0</v>
      </c>
      <c r="GF135" s="107">
        <f t="shared" si="3808"/>
        <v>1</v>
      </c>
      <c r="GG135" s="107">
        <f t="shared" si="3808"/>
        <v>254142.60940000002</v>
      </c>
      <c r="GH135" s="130">
        <f>SUM(GF135/12*$A$2)</f>
        <v>0.33333333333333331</v>
      </c>
      <c r="GI135" s="180">
        <f>SUM(GG135/12*$A$2)</f>
        <v>84714.203133333343</v>
      </c>
      <c r="GJ135" s="107"/>
      <c r="GK135" s="107"/>
      <c r="GL135" s="107"/>
      <c r="GM135" s="107"/>
      <c r="GN135" s="107">
        <f t="shared" ref="GN135" si="4119">SUM(GJ135+GL135)</f>
        <v>0</v>
      </c>
      <c r="GO135" s="107">
        <f t="shared" ref="GO135" si="4120">SUM(GK135+GM135)</f>
        <v>0</v>
      </c>
      <c r="GP135" s="107">
        <f t="shared" si="3814"/>
        <v>-0.33333333333333331</v>
      </c>
      <c r="GQ135" s="107">
        <f t="shared" si="3815"/>
        <v>-84714.203133333343</v>
      </c>
      <c r="GR135" s="146">
        <f>SUM(BT135/BR135)</f>
        <v>0</v>
      </c>
      <c r="GS135" s="146">
        <f>SUM(BU135/BS135)</f>
        <v>0</v>
      </c>
      <c r="GT135" s="166">
        <v>254142.60940000002</v>
      </c>
      <c r="GU135" s="166"/>
    </row>
    <row r="136" spans="1:204" x14ac:dyDescent="0.2">
      <c r="A136" s="23">
        <v>1</v>
      </c>
      <c r="B136" s="78"/>
      <c r="C136" s="81"/>
      <c r="D136" s="82"/>
      <c r="E136" s="85"/>
      <c r="F136" s="86"/>
      <c r="G136" s="98"/>
      <c r="H136" s="99"/>
      <c r="I136" s="99"/>
      <c r="J136" s="99"/>
      <c r="K136" s="99"/>
      <c r="L136" s="99"/>
      <c r="M136" s="99"/>
      <c r="N136" s="99"/>
      <c r="O136" s="99"/>
      <c r="P136" s="99">
        <f>SUM(L136+N136)</f>
        <v>0</v>
      </c>
      <c r="Q136" s="99">
        <f>SUM(M136+O136)</f>
        <v>0</v>
      </c>
      <c r="R136" s="100">
        <f t="shared" si="2547"/>
        <v>0</v>
      </c>
      <c r="S136" s="100">
        <f t="shared" si="2548"/>
        <v>0</v>
      </c>
      <c r="T136" s="99"/>
      <c r="U136" s="99"/>
      <c r="V136" s="99"/>
      <c r="W136" s="99"/>
      <c r="X136" s="99"/>
      <c r="Y136" s="99"/>
      <c r="Z136" s="99"/>
      <c r="AA136" s="99"/>
      <c r="AB136" s="99">
        <f>SUM(X136+Z136)</f>
        <v>0</v>
      </c>
      <c r="AC136" s="99">
        <f>SUM(Y136+AA136)</f>
        <v>0</v>
      </c>
      <c r="AD136" s="100">
        <f t="shared" si="3514"/>
        <v>0</v>
      </c>
      <c r="AE136" s="100">
        <f t="shared" si="3515"/>
        <v>0</v>
      </c>
      <c r="AF136" s="99"/>
      <c r="AG136" s="99"/>
      <c r="AH136" s="99"/>
      <c r="AI136" s="99"/>
      <c r="AJ136" s="99"/>
      <c r="AK136" s="99"/>
      <c r="AL136" s="99"/>
      <c r="AM136" s="99"/>
      <c r="AN136" s="99">
        <f t="shared" si="4115"/>
        <v>0</v>
      </c>
      <c r="AO136" s="99">
        <f t="shared" si="4116"/>
        <v>0</v>
      </c>
      <c r="AP136" s="100">
        <f t="shared" si="3521"/>
        <v>0</v>
      </c>
      <c r="AQ136" s="100">
        <f t="shared" si="3522"/>
        <v>0</v>
      </c>
      <c r="AR136" s="99"/>
      <c r="AS136" s="99"/>
      <c r="AT136" s="99"/>
      <c r="AU136" s="99"/>
      <c r="AV136" s="99"/>
      <c r="AW136" s="99"/>
      <c r="AX136" s="99"/>
      <c r="AY136" s="99"/>
      <c r="AZ136" s="99">
        <f t="shared" si="4117"/>
        <v>0</v>
      </c>
      <c r="BA136" s="99">
        <f t="shared" si="4118"/>
        <v>0</v>
      </c>
      <c r="BB136" s="100">
        <f t="shared" si="3528"/>
        <v>0</v>
      </c>
      <c r="BC136" s="100">
        <f t="shared" si="3529"/>
        <v>0</v>
      </c>
      <c r="BD136" s="99"/>
      <c r="BE136" s="99"/>
      <c r="BF136" s="99"/>
      <c r="BG136" s="99"/>
      <c r="BH136" s="99"/>
      <c r="BI136" s="99"/>
      <c r="BJ136" s="99"/>
      <c r="BK136" s="99"/>
      <c r="BL136" s="99">
        <f>SUM(BH136+BJ136)</f>
        <v>0</v>
      </c>
      <c r="BM136" s="99">
        <f>SUM(BI136+BK136)</f>
        <v>0</v>
      </c>
      <c r="BN136" s="100">
        <f t="shared" si="3535"/>
        <v>0</v>
      </c>
      <c r="BO136" s="100">
        <f t="shared" si="3536"/>
        <v>0</v>
      </c>
      <c r="BP136" s="99"/>
      <c r="BQ136" s="99"/>
      <c r="BR136" s="99"/>
      <c r="BS136" s="99"/>
      <c r="BT136" s="99"/>
      <c r="BU136" s="99"/>
      <c r="BV136" s="99"/>
      <c r="BW136" s="99"/>
      <c r="BX136" s="99">
        <f>SUM(BT136+BV136)</f>
        <v>0</v>
      </c>
      <c r="BY136" s="99">
        <f>SUM(BU136+BW136)</f>
        <v>0</v>
      </c>
      <c r="BZ136" s="100">
        <f t="shared" si="3542"/>
        <v>0</v>
      </c>
      <c r="CA136" s="100">
        <f t="shared" si="3543"/>
        <v>0</v>
      </c>
      <c r="CB136" s="99"/>
      <c r="CC136" s="99"/>
      <c r="CD136" s="99"/>
      <c r="CE136" s="99"/>
      <c r="CF136" s="99"/>
      <c r="CG136" s="99"/>
      <c r="CH136" s="99"/>
      <c r="CI136" s="99"/>
      <c r="CJ136" s="99">
        <f>SUM(CF136+CH136)</f>
        <v>0</v>
      </c>
      <c r="CK136" s="99">
        <f>SUM(CG136+CI136)</f>
        <v>0</v>
      </c>
      <c r="CL136" s="100">
        <f t="shared" si="3549"/>
        <v>0</v>
      </c>
      <c r="CM136" s="100">
        <f t="shared" si="3550"/>
        <v>0</v>
      </c>
      <c r="CN136" s="99"/>
      <c r="CO136" s="99"/>
      <c r="CP136" s="99"/>
      <c r="CQ136" s="99"/>
      <c r="CR136" s="99"/>
      <c r="CS136" s="99"/>
      <c r="CT136" s="99"/>
      <c r="CU136" s="99"/>
      <c r="CV136" s="99">
        <f>SUM(CR136+CT136)</f>
        <v>0</v>
      </c>
      <c r="CW136" s="99">
        <f>SUM(CS136+CU136)</f>
        <v>0</v>
      </c>
      <c r="CX136" s="100">
        <f t="shared" si="3556"/>
        <v>0</v>
      </c>
      <c r="CY136" s="100">
        <f t="shared" si="3557"/>
        <v>0</v>
      </c>
      <c r="CZ136" s="99"/>
      <c r="DA136" s="99"/>
      <c r="DB136" s="99"/>
      <c r="DC136" s="99"/>
      <c r="DD136" s="99"/>
      <c r="DE136" s="99"/>
      <c r="DF136" s="99"/>
      <c r="DG136" s="99"/>
      <c r="DH136" s="99">
        <f>SUM(DD136+DF136)</f>
        <v>0</v>
      </c>
      <c r="DI136" s="99">
        <f>SUM(DE136+DG136)</f>
        <v>0</v>
      </c>
      <c r="DJ136" s="100">
        <f t="shared" si="3563"/>
        <v>0</v>
      </c>
      <c r="DK136" s="100">
        <f t="shared" si="3564"/>
        <v>0</v>
      </c>
      <c r="DL136" s="99"/>
      <c r="DM136" s="99"/>
      <c r="DN136" s="99"/>
      <c r="DO136" s="99"/>
      <c r="DP136" s="99"/>
      <c r="DQ136" s="99"/>
      <c r="DR136" s="99"/>
      <c r="DS136" s="99"/>
      <c r="DT136" s="99">
        <f>SUM(DP136+DR136)</f>
        <v>0</v>
      </c>
      <c r="DU136" s="99">
        <f>SUM(DQ136+DS136)</f>
        <v>0</v>
      </c>
      <c r="DV136" s="100">
        <f t="shared" si="3570"/>
        <v>0</v>
      </c>
      <c r="DW136" s="100">
        <f t="shared" si="3571"/>
        <v>0</v>
      </c>
      <c r="DX136" s="99"/>
      <c r="DY136" s="99"/>
      <c r="DZ136" s="99"/>
      <c r="EA136" s="99"/>
      <c r="EB136" s="99"/>
      <c r="EC136" s="99"/>
      <c r="ED136" s="99"/>
      <c r="EE136" s="99"/>
      <c r="EF136" s="99">
        <f>SUM(EB136+ED136)</f>
        <v>0</v>
      </c>
      <c r="EG136" s="99">
        <f>SUM(EC136+EE136)</f>
        <v>0</v>
      </c>
      <c r="EH136" s="100">
        <f t="shared" si="3577"/>
        <v>0</v>
      </c>
      <c r="EI136" s="100">
        <f t="shared" si="3578"/>
        <v>0</v>
      </c>
      <c r="EJ136" s="99"/>
      <c r="EK136" s="99"/>
      <c r="EL136" s="99"/>
      <c r="EM136" s="99"/>
      <c r="EN136" s="99"/>
      <c r="EO136" s="99"/>
      <c r="EP136" s="99"/>
      <c r="EQ136" s="99"/>
      <c r="ER136" s="99">
        <f>SUM(EN136+EP136)</f>
        <v>0</v>
      </c>
      <c r="ES136" s="99">
        <f>SUM(EO136+EQ136)</f>
        <v>0</v>
      </c>
      <c r="ET136" s="100">
        <f t="shared" si="3584"/>
        <v>0</v>
      </c>
      <c r="EU136" s="100">
        <f t="shared" si="3585"/>
        <v>0</v>
      </c>
      <c r="EV136" s="99"/>
      <c r="EW136" s="99"/>
      <c r="EX136" s="99"/>
      <c r="EY136" s="99"/>
      <c r="EZ136" s="99"/>
      <c r="FA136" s="99"/>
      <c r="FB136" s="99"/>
      <c r="FC136" s="99"/>
      <c r="FD136" s="99">
        <f>SUM(EZ136+FB136)</f>
        <v>0</v>
      </c>
      <c r="FE136" s="99">
        <f>SUM(FA136+FC136)</f>
        <v>0</v>
      </c>
      <c r="FF136" s="100">
        <f t="shared" si="3591"/>
        <v>0</v>
      </c>
      <c r="FG136" s="100">
        <f t="shared" si="3592"/>
        <v>0</v>
      </c>
      <c r="FH136" s="99"/>
      <c r="FI136" s="99"/>
      <c r="FJ136" s="99"/>
      <c r="FK136" s="99"/>
      <c r="FL136" s="99"/>
      <c r="FM136" s="99"/>
      <c r="FN136" s="99"/>
      <c r="FO136" s="99"/>
      <c r="FP136" s="99">
        <f>SUM(FL136+FN136)</f>
        <v>0</v>
      </c>
      <c r="FQ136" s="99">
        <f>SUM(FM136+FO136)</f>
        <v>0</v>
      </c>
      <c r="FR136" s="100">
        <f t="shared" si="3598"/>
        <v>0</v>
      </c>
      <c r="FS136" s="100">
        <f t="shared" si="3599"/>
        <v>0</v>
      </c>
      <c r="FT136" s="99"/>
      <c r="FU136" s="99"/>
      <c r="FV136" s="99"/>
      <c r="FW136" s="99"/>
      <c r="FX136" s="99"/>
      <c r="FY136" s="99"/>
      <c r="FZ136" s="99"/>
      <c r="GA136" s="99"/>
      <c r="GB136" s="99">
        <f>SUM(FX136+FZ136)</f>
        <v>0</v>
      </c>
      <c r="GC136" s="99">
        <f>SUM(FY136+GA136)</f>
        <v>0</v>
      </c>
      <c r="GD136" s="100">
        <f t="shared" si="3605"/>
        <v>0</v>
      </c>
      <c r="GE136" s="100">
        <f t="shared" si="3606"/>
        <v>0</v>
      </c>
      <c r="GF136" s="99">
        <f t="shared" ref="GF136:GF137" si="4121">SUM(H136,T136,AF136,AR136,BD136,BP136,CB136,CN136,CZ136,DL136,DX136,EJ136,EV136)</f>
        <v>0</v>
      </c>
      <c r="GG136" s="99">
        <f t="shared" ref="GG136:GG137" si="4122">SUM(I136,U136,AG136,AS136,BE136,BQ136,CC136,CO136,DA136,DM136,DY136,EK136,EW136)</f>
        <v>0</v>
      </c>
      <c r="GH136" s="99">
        <f t="shared" ref="GH136:GH137" si="4123">SUM(J136,V136,AH136,AT136,BF136,BR136,CD136,CP136,DB136,DN136,DZ136,EL136,EX136)</f>
        <v>0</v>
      </c>
      <c r="GI136" s="99">
        <f t="shared" ref="GI136:GI137" si="4124">SUM(K136,W136,AI136,AU136,BG136,BS136,CE136,CQ136,DC136,DO136,EA136,EM136,EY136)</f>
        <v>0</v>
      </c>
      <c r="GJ136" s="99">
        <f t="shared" ref="GJ136:GJ137" si="4125">SUM(L136,X136,AJ136,AV136,BH136,BT136,CF136,CR136,DD136,DP136,EB136,EN136,EZ136)</f>
        <v>0</v>
      </c>
      <c r="GK136" s="99">
        <f t="shared" ref="GK136:GK137" si="4126">SUM(M136,Y136,AK136,AW136,BI136,BU136,CG136,CS136,DE136,DQ136,EC136,EO136,FA136)</f>
        <v>0</v>
      </c>
      <c r="GL136" s="99">
        <f t="shared" ref="GL136:GL137" si="4127">SUM(N136,Z136,AL136,AX136,BJ136,BV136,CH136,CT136,DF136,DR136,ED136,EP136,FB136)</f>
        <v>0</v>
      </c>
      <c r="GM136" s="99">
        <f t="shared" ref="GM136:GM137" si="4128">SUM(O136,AA136,AM136,AY136,BK136,BW136,CI136,CU136,DG136,DS136,EE136,EQ136,FC136)</f>
        <v>0</v>
      </c>
      <c r="GN136" s="99">
        <f t="shared" ref="GN136:GN137" si="4129">SUM(P136,AB136,AN136,AZ136,BL136,BX136,CJ136,CV136,DH136,DT136,EF136,ER136,FD136)</f>
        <v>0</v>
      </c>
      <c r="GO136" s="99">
        <f t="shared" ref="GO136:GO137" si="4130">SUM(Q136,AC136,AO136,BA136,BM136,BY136,CK136,CW136,DI136,DU136,EG136,ES136,FE136)</f>
        <v>0</v>
      </c>
      <c r="GP136" s="99"/>
      <c r="GQ136" s="99"/>
      <c r="GR136" s="143"/>
      <c r="GS136" s="78"/>
      <c r="GT136" s="166"/>
      <c r="GU136" s="166"/>
    </row>
    <row r="137" spans="1:204" x14ac:dyDescent="0.2">
      <c r="A137" s="23">
        <v>1</v>
      </c>
      <c r="B137" s="78"/>
      <c r="C137" s="81"/>
      <c r="D137" s="82"/>
      <c r="E137" s="85"/>
      <c r="F137" s="86"/>
      <c r="G137" s="98"/>
      <c r="H137" s="99"/>
      <c r="I137" s="99"/>
      <c r="J137" s="99"/>
      <c r="K137" s="99"/>
      <c r="L137" s="99"/>
      <c r="M137" s="99"/>
      <c r="N137" s="99"/>
      <c r="O137" s="99"/>
      <c r="P137" s="99"/>
      <c r="Q137" s="99"/>
      <c r="R137" s="100"/>
      <c r="S137" s="100"/>
      <c r="T137" s="99"/>
      <c r="U137" s="99"/>
      <c r="V137" s="99"/>
      <c r="W137" s="99"/>
      <c r="X137" s="99"/>
      <c r="Y137" s="99"/>
      <c r="Z137" s="99"/>
      <c r="AA137" s="99"/>
      <c r="AB137" s="99"/>
      <c r="AC137" s="99"/>
      <c r="AD137" s="100"/>
      <c r="AE137" s="100"/>
      <c r="AF137" s="99"/>
      <c r="AG137" s="99"/>
      <c r="AH137" s="99"/>
      <c r="AI137" s="99"/>
      <c r="AJ137" s="99"/>
      <c r="AK137" s="99"/>
      <c r="AL137" s="99"/>
      <c r="AM137" s="99"/>
      <c r="AN137" s="99">
        <f t="shared" si="4115"/>
        <v>0</v>
      </c>
      <c r="AO137" s="99">
        <f t="shared" si="4116"/>
        <v>0</v>
      </c>
      <c r="AP137" s="100"/>
      <c r="AQ137" s="100"/>
      <c r="AR137" s="99"/>
      <c r="AS137" s="99"/>
      <c r="AT137" s="99"/>
      <c r="AU137" s="99"/>
      <c r="AV137" s="99"/>
      <c r="AW137" s="99"/>
      <c r="AX137" s="99"/>
      <c r="AY137" s="99"/>
      <c r="AZ137" s="99">
        <f t="shared" si="4117"/>
        <v>0</v>
      </c>
      <c r="BA137" s="99">
        <f t="shared" si="4118"/>
        <v>0</v>
      </c>
      <c r="BB137" s="100"/>
      <c r="BC137" s="100"/>
      <c r="BD137" s="99"/>
      <c r="BE137" s="99"/>
      <c r="BF137" s="99"/>
      <c r="BG137" s="99"/>
      <c r="BH137" s="99"/>
      <c r="BI137" s="99"/>
      <c r="BJ137" s="99"/>
      <c r="BK137" s="99"/>
      <c r="BL137" s="99"/>
      <c r="BM137" s="99"/>
      <c r="BN137" s="100"/>
      <c r="BO137" s="100"/>
      <c r="BP137" s="99"/>
      <c r="BQ137" s="99"/>
      <c r="BR137" s="99"/>
      <c r="BS137" s="99"/>
      <c r="BT137" s="99"/>
      <c r="BU137" s="99"/>
      <c r="BV137" s="99"/>
      <c r="BW137" s="99"/>
      <c r="BX137" s="99"/>
      <c r="BY137" s="99"/>
      <c r="BZ137" s="100"/>
      <c r="CA137" s="100"/>
      <c r="CB137" s="99"/>
      <c r="CC137" s="99"/>
      <c r="CD137" s="99"/>
      <c r="CE137" s="99"/>
      <c r="CF137" s="99"/>
      <c r="CG137" s="99"/>
      <c r="CH137" s="99"/>
      <c r="CI137" s="99"/>
      <c r="CJ137" s="99"/>
      <c r="CK137" s="99"/>
      <c r="CL137" s="100"/>
      <c r="CM137" s="100"/>
      <c r="CN137" s="99"/>
      <c r="CO137" s="99"/>
      <c r="CP137" s="99"/>
      <c r="CQ137" s="99"/>
      <c r="CR137" s="99"/>
      <c r="CS137" s="99"/>
      <c r="CT137" s="99"/>
      <c r="CU137" s="99"/>
      <c r="CV137" s="99"/>
      <c r="CW137" s="99"/>
      <c r="CX137" s="100"/>
      <c r="CY137" s="100"/>
      <c r="CZ137" s="99"/>
      <c r="DA137" s="99"/>
      <c r="DB137" s="99"/>
      <c r="DC137" s="99"/>
      <c r="DD137" s="99"/>
      <c r="DE137" s="99"/>
      <c r="DF137" s="99"/>
      <c r="DG137" s="99"/>
      <c r="DH137" s="99"/>
      <c r="DI137" s="99"/>
      <c r="DJ137" s="100"/>
      <c r="DK137" s="100"/>
      <c r="DL137" s="99"/>
      <c r="DM137" s="99"/>
      <c r="DN137" s="99"/>
      <c r="DO137" s="99"/>
      <c r="DP137" s="99"/>
      <c r="DQ137" s="99"/>
      <c r="DR137" s="99"/>
      <c r="DS137" s="99"/>
      <c r="DT137" s="99"/>
      <c r="DU137" s="99"/>
      <c r="DV137" s="100"/>
      <c r="DW137" s="100"/>
      <c r="DX137" s="99"/>
      <c r="DY137" s="99"/>
      <c r="DZ137" s="99"/>
      <c r="EA137" s="99"/>
      <c r="EB137" s="99"/>
      <c r="EC137" s="99"/>
      <c r="ED137" s="99"/>
      <c r="EE137" s="99"/>
      <c r="EF137" s="99"/>
      <c r="EG137" s="99"/>
      <c r="EH137" s="100"/>
      <c r="EI137" s="100"/>
      <c r="EJ137" s="99"/>
      <c r="EK137" s="99"/>
      <c r="EL137" s="99"/>
      <c r="EM137" s="99"/>
      <c r="EN137" s="99"/>
      <c r="EO137" s="99"/>
      <c r="EP137" s="99"/>
      <c r="EQ137" s="99"/>
      <c r="ER137" s="99"/>
      <c r="ES137" s="99"/>
      <c r="ET137" s="100"/>
      <c r="EU137" s="100"/>
      <c r="EV137" s="99"/>
      <c r="EW137" s="99"/>
      <c r="EX137" s="99"/>
      <c r="EY137" s="99"/>
      <c r="EZ137" s="99"/>
      <c r="FA137" s="99"/>
      <c r="FB137" s="99"/>
      <c r="FC137" s="99"/>
      <c r="FD137" s="99"/>
      <c r="FE137" s="99"/>
      <c r="FF137" s="100"/>
      <c r="FG137" s="100"/>
      <c r="FH137" s="99"/>
      <c r="FI137" s="99"/>
      <c r="FJ137" s="99"/>
      <c r="FK137" s="99"/>
      <c r="FL137" s="99"/>
      <c r="FM137" s="99"/>
      <c r="FN137" s="99"/>
      <c r="FO137" s="99"/>
      <c r="FP137" s="99"/>
      <c r="FQ137" s="99"/>
      <c r="FR137" s="100"/>
      <c r="FS137" s="100"/>
      <c r="FT137" s="99"/>
      <c r="FU137" s="99"/>
      <c r="FV137" s="99"/>
      <c r="FW137" s="99"/>
      <c r="FX137" s="99"/>
      <c r="FY137" s="99"/>
      <c r="FZ137" s="99"/>
      <c r="GA137" s="99"/>
      <c r="GB137" s="99"/>
      <c r="GC137" s="99"/>
      <c r="GD137" s="100"/>
      <c r="GE137" s="100"/>
      <c r="GF137" s="99">
        <f t="shared" si="4121"/>
        <v>0</v>
      </c>
      <c r="GG137" s="99">
        <f t="shared" si="4122"/>
        <v>0</v>
      </c>
      <c r="GH137" s="99">
        <f t="shared" si="4123"/>
        <v>0</v>
      </c>
      <c r="GI137" s="99">
        <f t="shared" si="4124"/>
        <v>0</v>
      </c>
      <c r="GJ137" s="99">
        <f t="shared" si="4125"/>
        <v>0</v>
      </c>
      <c r="GK137" s="99">
        <f t="shared" si="4126"/>
        <v>0</v>
      </c>
      <c r="GL137" s="99">
        <f t="shared" si="4127"/>
        <v>0</v>
      </c>
      <c r="GM137" s="99">
        <f t="shared" si="4128"/>
        <v>0</v>
      </c>
      <c r="GN137" s="99">
        <f t="shared" si="4129"/>
        <v>0</v>
      </c>
      <c r="GO137" s="99">
        <f t="shared" si="4130"/>
        <v>0</v>
      </c>
      <c r="GP137" s="99"/>
      <c r="GQ137" s="99"/>
      <c r="GR137" s="143"/>
      <c r="GS137" s="78"/>
      <c r="GT137" s="166"/>
      <c r="GU137" s="166"/>
    </row>
    <row r="138" spans="1:204" x14ac:dyDescent="0.2">
      <c r="A138" s="23">
        <v>1</v>
      </c>
      <c r="B138" s="102"/>
      <c r="C138" s="103"/>
      <c r="D138" s="104"/>
      <c r="E138" s="124" t="s">
        <v>59</v>
      </c>
      <c r="F138" s="126">
        <v>31</v>
      </c>
      <c r="G138" s="127">
        <v>242676.72100000002</v>
      </c>
      <c r="H138" s="107">
        <f>VLOOKUP($E138,'ВМП план'!$B$8:$AN$43,8,0)</f>
        <v>0</v>
      </c>
      <c r="I138" s="107">
        <f>VLOOKUP($E138,'ВМП план'!$B$8:$AN$43,9,0)</f>
        <v>0</v>
      </c>
      <c r="J138" s="107">
        <f t="shared" si="279"/>
        <v>0</v>
      </c>
      <c r="K138" s="107">
        <f t="shared" si="280"/>
        <v>0</v>
      </c>
      <c r="L138" s="107">
        <f>SUM(L139:L140)</f>
        <v>0</v>
      </c>
      <c r="M138" s="107">
        <f t="shared" ref="M138:N138" si="4131">SUM(M139:M140)</f>
        <v>0</v>
      </c>
      <c r="N138" s="107">
        <f t="shared" si="4131"/>
        <v>0</v>
      </c>
      <c r="O138" s="107">
        <f t="shared" ref="O138:P138" si="4132">SUM(O139:O140)</f>
        <v>0</v>
      </c>
      <c r="P138" s="107">
        <f t="shared" si="4132"/>
        <v>0</v>
      </c>
      <c r="Q138" s="107">
        <f t="shared" ref="Q138" si="4133">SUM(Q139:Q140)</f>
        <v>0</v>
      </c>
      <c r="R138" s="123">
        <f t="shared" si="2547"/>
        <v>0</v>
      </c>
      <c r="S138" s="123">
        <f t="shared" si="2548"/>
        <v>0</v>
      </c>
      <c r="T138" s="107">
        <f>VLOOKUP($E138,'ВМП план'!$B$8:$AN$43,10,0)</f>
        <v>0</v>
      </c>
      <c r="U138" s="107">
        <f>VLOOKUP($E138,'ВМП план'!$B$8:$AN$43,11,0)</f>
        <v>0</v>
      </c>
      <c r="V138" s="107">
        <f t="shared" si="282"/>
        <v>0</v>
      </c>
      <c r="W138" s="107">
        <f t="shared" si="283"/>
        <v>0</v>
      </c>
      <c r="X138" s="107">
        <f>SUM(X139:X140)</f>
        <v>0</v>
      </c>
      <c r="Y138" s="107">
        <f t="shared" ref="Y138" si="4134">SUM(Y139:Y140)</f>
        <v>0</v>
      </c>
      <c r="Z138" s="107">
        <f t="shared" ref="Z138" si="4135">SUM(Z139:Z140)</f>
        <v>0</v>
      </c>
      <c r="AA138" s="107">
        <f t="shared" ref="AA138" si="4136">SUM(AA139:AA140)</f>
        <v>0</v>
      </c>
      <c r="AB138" s="107">
        <f t="shared" ref="AB138" si="4137">SUM(AB139:AB140)</f>
        <v>0</v>
      </c>
      <c r="AC138" s="107">
        <f t="shared" ref="AC138" si="4138">SUM(AC139:AC140)</f>
        <v>0</v>
      </c>
      <c r="AD138" s="123">
        <f t="shared" ref="AD138:AD158" si="4139">SUM(X138-V138)</f>
        <v>0</v>
      </c>
      <c r="AE138" s="123">
        <f t="shared" ref="AE138:AE158" si="4140">SUM(Y138-W138)</f>
        <v>0</v>
      </c>
      <c r="AF138" s="107">
        <f>VLOOKUP($E138,'ВМП план'!$B$8:$AL$43,12,0)</f>
        <v>0</v>
      </c>
      <c r="AG138" s="107">
        <f>VLOOKUP($E138,'ВМП план'!$B$8:$AL$43,13,0)</f>
        <v>0</v>
      </c>
      <c r="AH138" s="107">
        <f t="shared" si="289"/>
        <v>0</v>
      </c>
      <c r="AI138" s="107">
        <f t="shared" si="290"/>
        <v>0</v>
      </c>
      <c r="AJ138" s="107">
        <f>SUM(AJ139:AJ140)</f>
        <v>0</v>
      </c>
      <c r="AK138" s="107">
        <f t="shared" ref="AK138" si="4141">SUM(AK139:AK140)</f>
        <v>0</v>
      </c>
      <c r="AL138" s="107">
        <f t="shared" ref="AL138" si="4142">SUM(AL139:AL140)</f>
        <v>0</v>
      </c>
      <c r="AM138" s="107">
        <f t="shared" ref="AM138" si="4143">SUM(AM139:AM140)</f>
        <v>0</v>
      </c>
      <c r="AN138" s="107">
        <f t="shared" ref="AN138" si="4144">SUM(AN139:AN140)</f>
        <v>0</v>
      </c>
      <c r="AO138" s="107">
        <f t="shared" ref="AO138" si="4145">SUM(AO139:AO140)</f>
        <v>0</v>
      </c>
      <c r="AP138" s="123">
        <f t="shared" ref="AP138:AP158" si="4146">SUM(AJ138-AH138)</f>
        <v>0</v>
      </c>
      <c r="AQ138" s="123">
        <f t="shared" ref="AQ138:AQ158" si="4147">SUM(AK138-AI138)</f>
        <v>0</v>
      </c>
      <c r="AR138" s="107"/>
      <c r="AS138" s="107"/>
      <c r="AT138" s="107">
        <f t="shared" si="296"/>
        <v>0</v>
      </c>
      <c r="AU138" s="107">
        <f t="shared" si="297"/>
        <v>0</v>
      </c>
      <c r="AV138" s="107">
        <f>SUM(AV139:AV140)</f>
        <v>0</v>
      </c>
      <c r="AW138" s="107">
        <f t="shared" ref="AW138" si="4148">SUM(AW139:AW140)</f>
        <v>0</v>
      </c>
      <c r="AX138" s="107">
        <f t="shared" ref="AX138" si="4149">SUM(AX139:AX140)</f>
        <v>0</v>
      </c>
      <c r="AY138" s="107">
        <f t="shared" ref="AY138" si="4150">SUM(AY139:AY140)</f>
        <v>0</v>
      </c>
      <c r="AZ138" s="107">
        <f t="shared" ref="AZ138" si="4151">SUM(AZ139:AZ140)</f>
        <v>0</v>
      </c>
      <c r="BA138" s="107">
        <f t="shared" ref="BA138" si="4152">SUM(BA139:BA140)</f>
        <v>0</v>
      </c>
      <c r="BB138" s="123">
        <f t="shared" ref="BB138:BB158" si="4153">SUM(AV138-AT138)</f>
        <v>0</v>
      </c>
      <c r="BC138" s="123">
        <f t="shared" ref="BC138:BC158" si="4154">SUM(AW138-AU138)</f>
        <v>0</v>
      </c>
      <c r="BD138" s="107">
        <v>200</v>
      </c>
      <c r="BE138" s="107">
        <v>48535344.200000003</v>
      </c>
      <c r="BF138" s="107">
        <f t="shared" si="303"/>
        <v>66.666666666666671</v>
      </c>
      <c r="BG138" s="107">
        <f t="shared" si="304"/>
        <v>16178448.066666668</v>
      </c>
      <c r="BH138" s="107">
        <f>SUM(BH139:BH140)</f>
        <v>3</v>
      </c>
      <c r="BI138" s="107">
        <f t="shared" ref="BI138" si="4155">SUM(BI139:BI140)</f>
        <v>728030.16</v>
      </c>
      <c r="BJ138" s="107">
        <f t="shared" ref="BJ138" si="4156">SUM(BJ139:BJ140)</f>
        <v>0</v>
      </c>
      <c r="BK138" s="107">
        <f t="shared" ref="BK138" si="4157">SUM(BK139:BK140)</f>
        <v>0</v>
      </c>
      <c r="BL138" s="107">
        <f t="shared" ref="BL138" si="4158">SUM(BL139:BL140)</f>
        <v>3</v>
      </c>
      <c r="BM138" s="107">
        <f t="shared" ref="BM138" si="4159">SUM(BM139:BM140)</f>
        <v>728030.16</v>
      </c>
      <c r="BN138" s="123">
        <f t="shared" ref="BN138:BN158" si="4160">SUM(BH138-BF138)</f>
        <v>-63.666666666666671</v>
      </c>
      <c r="BO138" s="123">
        <f t="shared" ref="BO138:BO158" si="4161">SUM(BI138-BG138)</f>
        <v>-15450417.906666668</v>
      </c>
      <c r="BP138" s="107">
        <v>216</v>
      </c>
      <c r="BQ138" s="107">
        <v>52418171.736000001</v>
      </c>
      <c r="BR138" s="107">
        <f t="shared" si="310"/>
        <v>72</v>
      </c>
      <c r="BS138" s="107">
        <f t="shared" si="311"/>
        <v>17472723.912</v>
      </c>
      <c r="BT138" s="107">
        <f>SUM(BT139:BT140)</f>
        <v>62</v>
      </c>
      <c r="BU138" s="107">
        <f t="shared" ref="BU138" si="4162">SUM(BU139:BU140)</f>
        <v>15045956.640000008</v>
      </c>
      <c r="BV138" s="107">
        <f t="shared" ref="BV138" si="4163">SUM(BV139:BV140)</f>
        <v>38</v>
      </c>
      <c r="BW138" s="107">
        <f t="shared" ref="BW138" si="4164">SUM(BW139:BW140)</f>
        <v>9221715.3600000013</v>
      </c>
      <c r="BX138" s="107">
        <f t="shared" ref="BX138" si="4165">SUM(BX139:BX140)</f>
        <v>100</v>
      </c>
      <c r="BY138" s="107">
        <f t="shared" ref="BY138" si="4166">SUM(BY139:BY140)</f>
        <v>24267672.000000007</v>
      </c>
      <c r="BZ138" s="123">
        <f t="shared" ref="BZ138:BZ158" si="4167">SUM(BT138-BR138)</f>
        <v>-10</v>
      </c>
      <c r="CA138" s="123">
        <f t="shared" ref="CA138:CA158" si="4168">SUM(BU138-BS138)</f>
        <v>-2426767.2719999924</v>
      </c>
      <c r="CB138" s="107"/>
      <c r="CC138" s="107"/>
      <c r="CD138" s="107">
        <f t="shared" si="317"/>
        <v>0</v>
      </c>
      <c r="CE138" s="107">
        <f t="shared" si="318"/>
        <v>0</v>
      </c>
      <c r="CF138" s="107">
        <f>SUM(CF139:CF140)</f>
        <v>0</v>
      </c>
      <c r="CG138" s="107">
        <f t="shared" ref="CG138" si="4169">SUM(CG139:CG140)</f>
        <v>0</v>
      </c>
      <c r="CH138" s="107">
        <f t="shared" ref="CH138" si="4170">SUM(CH139:CH140)</f>
        <v>0</v>
      </c>
      <c r="CI138" s="107">
        <f t="shared" ref="CI138" si="4171">SUM(CI139:CI140)</f>
        <v>0</v>
      </c>
      <c r="CJ138" s="107">
        <f t="shared" ref="CJ138" si="4172">SUM(CJ139:CJ140)</f>
        <v>0</v>
      </c>
      <c r="CK138" s="107">
        <f t="shared" ref="CK138" si="4173">SUM(CK139:CK140)</f>
        <v>0</v>
      </c>
      <c r="CL138" s="123">
        <f t="shared" ref="CL138:CL158" si="4174">SUM(CF138-CD138)</f>
        <v>0</v>
      </c>
      <c r="CM138" s="123">
        <f t="shared" ref="CM138:CM158" si="4175">SUM(CG138-CE138)</f>
        <v>0</v>
      </c>
      <c r="CN138" s="107"/>
      <c r="CO138" s="107"/>
      <c r="CP138" s="107">
        <f t="shared" si="324"/>
        <v>0</v>
      </c>
      <c r="CQ138" s="107">
        <f t="shared" si="325"/>
        <v>0</v>
      </c>
      <c r="CR138" s="107">
        <f>SUM(CR139:CR140)</f>
        <v>0</v>
      </c>
      <c r="CS138" s="107">
        <f t="shared" ref="CS138" si="4176">SUM(CS139:CS140)</f>
        <v>0</v>
      </c>
      <c r="CT138" s="107">
        <f t="shared" ref="CT138" si="4177">SUM(CT139:CT140)</f>
        <v>0</v>
      </c>
      <c r="CU138" s="107">
        <f t="shared" ref="CU138" si="4178">SUM(CU139:CU140)</f>
        <v>0</v>
      </c>
      <c r="CV138" s="107">
        <f t="shared" ref="CV138" si="4179">SUM(CV139:CV140)</f>
        <v>0</v>
      </c>
      <c r="CW138" s="107">
        <f t="shared" ref="CW138" si="4180">SUM(CW139:CW140)</f>
        <v>0</v>
      </c>
      <c r="CX138" s="123">
        <f t="shared" ref="CX138:CX158" si="4181">SUM(CR138-CP138)</f>
        <v>0</v>
      </c>
      <c r="CY138" s="123">
        <f t="shared" ref="CY138:CY158" si="4182">SUM(CS138-CQ138)</f>
        <v>0</v>
      </c>
      <c r="CZ138" s="107"/>
      <c r="DA138" s="107"/>
      <c r="DB138" s="107">
        <f t="shared" si="331"/>
        <v>0</v>
      </c>
      <c r="DC138" s="107">
        <f t="shared" si="332"/>
        <v>0</v>
      </c>
      <c r="DD138" s="107">
        <f>SUM(DD139:DD140)</f>
        <v>0</v>
      </c>
      <c r="DE138" s="107">
        <f t="shared" ref="DE138" si="4183">SUM(DE139:DE140)</f>
        <v>0</v>
      </c>
      <c r="DF138" s="107">
        <f t="shared" ref="DF138" si="4184">SUM(DF139:DF140)</f>
        <v>0</v>
      </c>
      <c r="DG138" s="107">
        <f t="shared" ref="DG138" si="4185">SUM(DG139:DG140)</f>
        <v>0</v>
      </c>
      <c r="DH138" s="107">
        <f t="shared" ref="DH138" si="4186">SUM(DH139:DH140)</f>
        <v>0</v>
      </c>
      <c r="DI138" s="107">
        <f t="shared" ref="DI138" si="4187">SUM(DI139:DI140)</f>
        <v>0</v>
      </c>
      <c r="DJ138" s="123">
        <f t="shared" ref="DJ138:DJ158" si="4188">SUM(DD138-DB138)</f>
        <v>0</v>
      </c>
      <c r="DK138" s="123">
        <f t="shared" ref="DK138:DK158" si="4189">SUM(DE138-DC138)</f>
        <v>0</v>
      </c>
      <c r="DL138" s="107"/>
      <c r="DM138" s="107"/>
      <c r="DN138" s="107">
        <f t="shared" si="338"/>
        <v>0</v>
      </c>
      <c r="DO138" s="107">
        <f t="shared" si="339"/>
        <v>0</v>
      </c>
      <c r="DP138" s="107">
        <f>SUM(DP139:DP140)</f>
        <v>0</v>
      </c>
      <c r="DQ138" s="107">
        <f t="shared" ref="DQ138" si="4190">SUM(DQ139:DQ140)</f>
        <v>0</v>
      </c>
      <c r="DR138" s="107">
        <f t="shared" ref="DR138" si="4191">SUM(DR139:DR140)</f>
        <v>0</v>
      </c>
      <c r="DS138" s="107">
        <f t="shared" ref="DS138" si="4192">SUM(DS139:DS140)</f>
        <v>0</v>
      </c>
      <c r="DT138" s="107">
        <f t="shared" ref="DT138" si="4193">SUM(DT139:DT140)</f>
        <v>0</v>
      </c>
      <c r="DU138" s="107">
        <f t="shared" ref="DU138" si="4194">SUM(DU139:DU140)</f>
        <v>0</v>
      </c>
      <c r="DV138" s="123">
        <f t="shared" ref="DV138:DV158" si="4195">SUM(DP138-DN138)</f>
        <v>0</v>
      </c>
      <c r="DW138" s="123">
        <f t="shared" ref="DW138:DW158" si="4196">SUM(DQ138-DO138)</f>
        <v>0</v>
      </c>
      <c r="DX138" s="107"/>
      <c r="DY138" s="107">
        <v>0</v>
      </c>
      <c r="DZ138" s="107">
        <f t="shared" si="345"/>
        <v>0</v>
      </c>
      <c r="EA138" s="107">
        <f t="shared" si="346"/>
        <v>0</v>
      </c>
      <c r="EB138" s="107">
        <f>SUM(EB139:EB140)</f>
        <v>0</v>
      </c>
      <c r="EC138" s="107">
        <f t="shared" ref="EC138" si="4197">SUM(EC139:EC140)</f>
        <v>0</v>
      </c>
      <c r="ED138" s="107">
        <f t="shared" ref="ED138" si="4198">SUM(ED139:ED140)</f>
        <v>0</v>
      </c>
      <c r="EE138" s="107">
        <f t="shared" ref="EE138" si="4199">SUM(EE139:EE140)</f>
        <v>0</v>
      </c>
      <c r="EF138" s="107">
        <f t="shared" ref="EF138" si="4200">SUM(EF139:EF140)</f>
        <v>0</v>
      </c>
      <c r="EG138" s="107">
        <f t="shared" ref="EG138" si="4201">SUM(EG139:EG140)</f>
        <v>0</v>
      </c>
      <c r="EH138" s="123">
        <f t="shared" ref="EH138:EH158" si="4202">SUM(EB138-DZ138)</f>
        <v>0</v>
      </c>
      <c r="EI138" s="123">
        <f t="shared" ref="EI138:EI158" si="4203">SUM(EC138-EA138)</f>
        <v>0</v>
      </c>
      <c r="EJ138" s="107">
        <v>2</v>
      </c>
      <c r="EK138" s="107">
        <v>485353.44200000004</v>
      </c>
      <c r="EL138" s="107">
        <f t="shared" si="352"/>
        <v>0.66666666666666663</v>
      </c>
      <c r="EM138" s="107">
        <f t="shared" si="353"/>
        <v>161784.48066666667</v>
      </c>
      <c r="EN138" s="107">
        <f>SUM(EN139:EN140)</f>
        <v>0</v>
      </c>
      <c r="EO138" s="107">
        <f t="shared" ref="EO138" si="4204">SUM(EO139:EO140)</f>
        <v>0</v>
      </c>
      <c r="EP138" s="107">
        <f t="shared" ref="EP138" si="4205">SUM(EP139:EP140)</f>
        <v>0</v>
      </c>
      <c r="EQ138" s="107">
        <f t="shared" ref="EQ138" si="4206">SUM(EQ139:EQ140)</f>
        <v>0</v>
      </c>
      <c r="ER138" s="107">
        <f t="shared" ref="ER138" si="4207">SUM(ER139:ER140)</f>
        <v>0</v>
      </c>
      <c r="ES138" s="107">
        <f t="shared" ref="ES138" si="4208">SUM(ES139:ES140)</f>
        <v>0</v>
      </c>
      <c r="ET138" s="123">
        <f t="shared" ref="ET138:ET158" si="4209">SUM(EN138-EL138)</f>
        <v>-0.66666666666666663</v>
      </c>
      <c r="EU138" s="123">
        <f t="shared" ref="EU138:EU158" si="4210">SUM(EO138-EM138)</f>
        <v>-161784.48066666667</v>
      </c>
      <c r="EV138" s="107"/>
      <c r="EW138" s="107"/>
      <c r="EX138" s="107">
        <f t="shared" si="359"/>
        <v>0</v>
      </c>
      <c r="EY138" s="107">
        <f t="shared" si="360"/>
        <v>0</v>
      </c>
      <c r="EZ138" s="107">
        <f>SUM(EZ139:EZ140)</f>
        <v>0</v>
      </c>
      <c r="FA138" s="107">
        <f t="shared" ref="FA138" si="4211">SUM(FA139:FA140)</f>
        <v>0</v>
      </c>
      <c r="FB138" s="107">
        <f t="shared" ref="FB138" si="4212">SUM(FB139:FB140)</f>
        <v>0</v>
      </c>
      <c r="FC138" s="107">
        <f t="shared" ref="FC138" si="4213">SUM(FC139:FC140)</f>
        <v>0</v>
      </c>
      <c r="FD138" s="107">
        <f t="shared" ref="FD138" si="4214">SUM(FD139:FD140)</f>
        <v>0</v>
      </c>
      <c r="FE138" s="107">
        <f t="shared" ref="FE138" si="4215">SUM(FE139:FE140)</f>
        <v>0</v>
      </c>
      <c r="FF138" s="123">
        <f t="shared" ref="FF138:FF158" si="4216">SUM(EZ138-EX138)</f>
        <v>0</v>
      </c>
      <c r="FG138" s="123">
        <f t="shared" ref="FG138:FG158" si="4217">SUM(FA138-EY138)</f>
        <v>0</v>
      </c>
      <c r="FH138" s="107"/>
      <c r="FI138" s="107"/>
      <c r="FJ138" s="107">
        <f t="shared" si="366"/>
        <v>0</v>
      </c>
      <c r="FK138" s="107">
        <f t="shared" si="367"/>
        <v>0</v>
      </c>
      <c r="FL138" s="107">
        <f>SUM(FL139:FL140)</f>
        <v>0</v>
      </c>
      <c r="FM138" s="107">
        <f t="shared" ref="FM138" si="4218">SUM(FM139:FM140)</f>
        <v>0</v>
      </c>
      <c r="FN138" s="107">
        <f t="shared" ref="FN138" si="4219">SUM(FN139:FN140)</f>
        <v>0</v>
      </c>
      <c r="FO138" s="107">
        <f t="shared" ref="FO138" si="4220">SUM(FO139:FO140)</f>
        <v>0</v>
      </c>
      <c r="FP138" s="107">
        <f t="shared" ref="FP138" si="4221">SUM(FP139:FP140)</f>
        <v>0</v>
      </c>
      <c r="FQ138" s="107">
        <f t="shared" ref="FQ138" si="4222">SUM(FQ139:FQ140)</f>
        <v>0</v>
      </c>
      <c r="FR138" s="123">
        <f t="shared" ref="FR138:FR158" si="4223">SUM(FL138-FJ138)</f>
        <v>0</v>
      </c>
      <c r="FS138" s="123">
        <f t="shared" ref="FS138:FS158" si="4224">SUM(FM138-FK138)</f>
        <v>0</v>
      </c>
      <c r="FT138" s="107"/>
      <c r="FU138" s="107"/>
      <c r="FV138" s="107">
        <f t="shared" si="373"/>
        <v>0</v>
      </c>
      <c r="FW138" s="107">
        <f t="shared" si="374"/>
        <v>0</v>
      </c>
      <c r="FX138" s="107">
        <f>SUM(FX139:FX140)</f>
        <v>0</v>
      </c>
      <c r="FY138" s="107">
        <f t="shared" ref="FY138" si="4225">SUM(FY139:FY140)</f>
        <v>0</v>
      </c>
      <c r="FZ138" s="107">
        <f t="shared" ref="FZ138" si="4226">SUM(FZ139:FZ140)</f>
        <v>0</v>
      </c>
      <c r="GA138" s="107">
        <f t="shared" ref="GA138" si="4227">SUM(GA139:GA140)</f>
        <v>0</v>
      </c>
      <c r="GB138" s="107">
        <f t="shared" ref="GB138" si="4228">SUM(GB139:GB140)</f>
        <v>0</v>
      </c>
      <c r="GC138" s="107">
        <f t="shared" ref="GC138" si="4229">SUM(GC139:GC140)</f>
        <v>0</v>
      </c>
      <c r="GD138" s="123">
        <f t="shared" ref="GD138:GD158" si="4230">SUM(FX138-FV138)</f>
        <v>0</v>
      </c>
      <c r="GE138" s="123">
        <f t="shared" ref="GE138:GE158" si="4231">SUM(FY138-FW138)</f>
        <v>0</v>
      </c>
      <c r="GF138" s="107">
        <f t="shared" si="3808"/>
        <v>418</v>
      </c>
      <c r="GG138" s="107">
        <f t="shared" si="3808"/>
        <v>101438869.37800001</v>
      </c>
      <c r="GH138" s="130">
        <f>SUM(GF138/12*$A$2)</f>
        <v>139.33333333333334</v>
      </c>
      <c r="GI138" s="180">
        <f>SUM(GG138/12*$A$2)</f>
        <v>33812956.459333338</v>
      </c>
      <c r="GJ138" s="107">
        <f>SUM(GJ139:GJ140)</f>
        <v>65</v>
      </c>
      <c r="GK138" s="107">
        <f t="shared" ref="GK138" si="4232">SUM(GK139:GK140)</f>
        <v>15773986.800000008</v>
      </c>
      <c r="GL138" s="107">
        <f t="shared" ref="GL138" si="4233">SUM(GL139:GL140)</f>
        <v>38</v>
      </c>
      <c r="GM138" s="107">
        <f t="shared" ref="GM138" si="4234">SUM(GM139:GM140)</f>
        <v>9221715.3600000013</v>
      </c>
      <c r="GN138" s="107">
        <f t="shared" ref="GN138" si="4235">SUM(GN139:GN140)</f>
        <v>103</v>
      </c>
      <c r="GO138" s="107">
        <f t="shared" ref="GO138" si="4236">SUM(GO139:GO140)</f>
        <v>24995702.160000008</v>
      </c>
      <c r="GP138" s="107">
        <f t="shared" si="3814"/>
        <v>-74.333333333333343</v>
      </c>
      <c r="GQ138" s="107">
        <f t="shared" si="3815"/>
        <v>-18038969.65933333</v>
      </c>
      <c r="GR138" s="146">
        <f>SUM(BT138/BR138)</f>
        <v>0.86111111111111116</v>
      </c>
      <c r="GS138" s="146">
        <f>SUM(BU138/BS138)</f>
        <v>0.8611111075627238</v>
      </c>
      <c r="GT138" s="166">
        <v>242676.72100000002</v>
      </c>
      <c r="GU138" s="166">
        <f t="shared" si="2399"/>
        <v>242676.72000000012</v>
      </c>
    </row>
    <row r="139" spans="1:204" ht="60" x14ac:dyDescent="0.2">
      <c r="A139" s="23">
        <v>1</v>
      </c>
      <c r="B139" s="73" t="s">
        <v>273</v>
      </c>
      <c r="C139" s="74" t="s">
        <v>274</v>
      </c>
      <c r="D139" s="75">
        <v>527</v>
      </c>
      <c r="E139" s="74" t="s">
        <v>275</v>
      </c>
      <c r="F139" s="86">
        <v>31</v>
      </c>
      <c r="G139" s="98">
        <v>242676.72100000002</v>
      </c>
      <c r="H139" s="99"/>
      <c r="I139" s="99"/>
      <c r="J139" s="99"/>
      <c r="K139" s="99"/>
      <c r="L139" s="99">
        <f>VLOOKUP($D139,'факт '!$D$7:$AQ$94,3,0)</f>
        <v>0</v>
      </c>
      <c r="M139" s="99">
        <f>VLOOKUP($D139,'факт '!$D$7:$AQ$94,4,0)</f>
        <v>0</v>
      </c>
      <c r="N139" s="99"/>
      <c r="O139" s="99"/>
      <c r="P139" s="99">
        <f>SUM(L139+N139)</f>
        <v>0</v>
      </c>
      <c r="Q139" s="99">
        <f>SUM(M139+O139)</f>
        <v>0</v>
      </c>
      <c r="R139" s="100">
        <f t="shared" ref="R139" si="4237">SUM(L139-J139)</f>
        <v>0</v>
      </c>
      <c r="S139" s="100">
        <f t="shared" ref="S139" si="4238">SUM(M139-K139)</f>
        <v>0</v>
      </c>
      <c r="T139" s="99"/>
      <c r="U139" s="99"/>
      <c r="V139" s="99"/>
      <c r="W139" s="99"/>
      <c r="X139" s="99">
        <f>VLOOKUP($D139,'факт '!$D$7:$AQ$94,7,0)</f>
        <v>0</v>
      </c>
      <c r="Y139" s="99">
        <f>VLOOKUP($D139,'факт '!$D$7:$AQ$94,8,0)</f>
        <v>0</v>
      </c>
      <c r="Z139" s="99">
        <f>VLOOKUP($D139,'факт '!$D$7:$AQ$94,9,0)</f>
        <v>0</v>
      </c>
      <c r="AA139" s="99">
        <f>VLOOKUP($D139,'факт '!$D$7:$AQ$94,10,0)</f>
        <v>0</v>
      </c>
      <c r="AB139" s="99">
        <f>SUM(X139+Z139)</f>
        <v>0</v>
      </c>
      <c r="AC139" s="99">
        <f>SUM(Y139+AA139)</f>
        <v>0</v>
      </c>
      <c r="AD139" s="100">
        <f t="shared" ref="AD139" si="4239">SUM(X139-V139)</f>
        <v>0</v>
      </c>
      <c r="AE139" s="100">
        <f t="shared" si="4140"/>
        <v>0</v>
      </c>
      <c r="AF139" s="99"/>
      <c r="AG139" s="99"/>
      <c r="AH139" s="99"/>
      <c r="AI139" s="99"/>
      <c r="AJ139" s="99">
        <f>VLOOKUP($D139,'факт '!$D$7:$AQ$94,5,0)</f>
        <v>0</v>
      </c>
      <c r="AK139" s="99">
        <f>VLOOKUP($D139,'факт '!$D$7:$AQ$94,6,0)</f>
        <v>0</v>
      </c>
      <c r="AL139" s="99"/>
      <c r="AM139" s="99"/>
      <c r="AN139" s="99">
        <f>SUM(AJ139+AL139)</f>
        <v>0</v>
      </c>
      <c r="AO139" s="99">
        <f>SUM(AK139+AM139)</f>
        <v>0</v>
      </c>
      <c r="AP139" s="100">
        <f t="shared" ref="AP139" si="4240">SUM(AJ139-AH139)</f>
        <v>0</v>
      </c>
      <c r="AQ139" s="100">
        <f t="shared" si="4147"/>
        <v>0</v>
      </c>
      <c r="AR139" s="99"/>
      <c r="AS139" s="99"/>
      <c r="AT139" s="99"/>
      <c r="AU139" s="99"/>
      <c r="AV139" s="99">
        <f>VLOOKUP($D139,'факт '!$D$7:$AQ$94,11,0)</f>
        <v>0</v>
      </c>
      <c r="AW139" s="99">
        <f>VLOOKUP($D139,'факт '!$D$7:$AQ$94,12,0)</f>
        <v>0</v>
      </c>
      <c r="AX139" s="99"/>
      <c r="AY139" s="99"/>
      <c r="AZ139" s="99">
        <f>SUM(AV139+AX139)</f>
        <v>0</v>
      </c>
      <c r="BA139" s="99">
        <f>SUM(AW139+AY139)</f>
        <v>0</v>
      </c>
      <c r="BB139" s="100">
        <f t="shared" si="4153"/>
        <v>0</v>
      </c>
      <c r="BC139" s="100">
        <f t="shared" si="4154"/>
        <v>0</v>
      </c>
      <c r="BD139" s="99"/>
      <c r="BE139" s="99"/>
      <c r="BF139" s="99"/>
      <c r="BG139" s="99"/>
      <c r="BH139" s="99">
        <f>VLOOKUP($D139,'факт '!$D$7:$AQ$94,15,0)</f>
        <v>3</v>
      </c>
      <c r="BI139" s="99">
        <f>VLOOKUP($D139,'факт '!$D$7:$AQ$94,16,0)</f>
        <v>728030.16</v>
      </c>
      <c r="BJ139" s="99">
        <f>VLOOKUP($D139,'факт '!$D$7:$AQ$94,17,0)</f>
        <v>0</v>
      </c>
      <c r="BK139" s="99">
        <f>VLOOKUP($D139,'факт '!$D$7:$AQ$94,18,0)</f>
        <v>0</v>
      </c>
      <c r="BL139" s="99">
        <f>SUM(BH139+BJ139)</f>
        <v>3</v>
      </c>
      <c r="BM139" s="99">
        <f>SUM(BI139+BK139)</f>
        <v>728030.16</v>
      </c>
      <c r="BN139" s="100">
        <f t="shared" si="4160"/>
        <v>3</v>
      </c>
      <c r="BO139" s="100">
        <f t="shared" si="4161"/>
        <v>728030.16</v>
      </c>
      <c r="BP139" s="99"/>
      <c r="BQ139" s="99"/>
      <c r="BR139" s="99"/>
      <c r="BS139" s="99"/>
      <c r="BT139" s="99">
        <f>VLOOKUP($D139,'факт '!$D$7:$AQ$94,19,0)</f>
        <v>62</v>
      </c>
      <c r="BU139" s="99">
        <f>VLOOKUP($D139,'факт '!$D$7:$AQ$94,20,0)</f>
        <v>15045956.640000008</v>
      </c>
      <c r="BV139" s="99">
        <f>VLOOKUP($D139,'факт '!$D$7:$AQ$94,21,0)</f>
        <v>38</v>
      </c>
      <c r="BW139" s="99">
        <f>VLOOKUP($D139,'факт '!$D$7:$AQ$94,22,0)</f>
        <v>9221715.3600000013</v>
      </c>
      <c r="BX139" s="99">
        <f>SUM(BT139+BV139)</f>
        <v>100</v>
      </c>
      <c r="BY139" s="99">
        <f>SUM(BU139+BW139)</f>
        <v>24267672.000000007</v>
      </c>
      <c r="BZ139" s="100">
        <f t="shared" si="4167"/>
        <v>62</v>
      </c>
      <c r="CA139" s="100">
        <f t="shared" si="4168"/>
        <v>15045956.640000008</v>
      </c>
      <c r="CB139" s="99"/>
      <c r="CC139" s="99"/>
      <c r="CD139" s="99"/>
      <c r="CE139" s="99"/>
      <c r="CF139" s="99">
        <f>VLOOKUP($D139,'факт '!$D$7:$AQ$94,23,0)</f>
        <v>0</v>
      </c>
      <c r="CG139" s="99">
        <f>VLOOKUP($D139,'факт '!$D$7:$AQ$94,24,0)</f>
        <v>0</v>
      </c>
      <c r="CH139" s="99">
        <f>VLOOKUP($D139,'факт '!$D$7:$AQ$94,25,0)</f>
        <v>0</v>
      </c>
      <c r="CI139" s="99">
        <f>VLOOKUP($D139,'факт '!$D$7:$AQ$94,26,0)</f>
        <v>0</v>
      </c>
      <c r="CJ139" s="99">
        <f>SUM(CF139+CH139)</f>
        <v>0</v>
      </c>
      <c r="CK139" s="99">
        <f>SUM(CG139+CI139)</f>
        <v>0</v>
      </c>
      <c r="CL139" s="100">
        <f t="shared" si="4174"/>
        <v>0</v>
      </c>
      <c r="CM139" s="100">
        <f t="shared" si="4175"/>
        <v>0</v>
      </c>
      <c r="CN139" s="99"/>
      <c r="CO139" s="99"/>
      <c r="CP139" s="99"/>
      <c r="CQ139" s="99"/>
      <c r="CR139" s="99">
        <f>VLOOKUP($D139,'факт '!$D$7:$AQ$94,27,0)</f>
        <v>0</v>
      </c>
      <c r="CS139" s="99">
        <f>VLOOKUP($D139,'факт '!$D$7:$AQ$94,28,0)</f>
        <v>0</v>
      </c>
      <c r="CT139" s="99">
        <f>VLOOKUP($D139,'факт '!$D$7:$AQ$94,29,0)</f>
        <v>0</v>
      </c>
      <c r="CU139" s="99">
        <f>VLOOKUP($D139,'факт '!$D$7:$AQ$94,30,0)</f>
        <v>0</v>
      </c>
      <c r="CV139" s="99">
        <f>SUM(CR139+CT139)</f>
        <v>0</v>
      </c>
      <c r="CW139" s="99">
        <f>SUM(CS139+CU139)</f>
        <v>0</v>
      </c>
      <c r="CX139" s="100">
        <f t="shared" si="4181"/>
        <v>0</v>
      </c>
      <c r="CY139" s="100">
        <f t="shared" si="4182"/>
        <v>0</v>
      </c>
      <c r="CZ139" s="99"/>
      <c r="DA139" s="99"/>
      <c r="DB139" s="99"/>
      <c r="DC139" s="99"/>
      <c r="DD139" s="99">
        <f>VLOOKUP($D139,'факт '!$D$7:$AQ$94,31,0)</f>
        <v>0</v>
      </c>
      <c r="DE139" s="99">
        <f>VLOOKUP($D139,'факт '!$D$7:$AQ$94,32,0)</f>
        <v>0</v>
      </c>
      <c r="DF139" s="99"/>
      <c r="DG139" s="99"/>
      <c r="DH139" s="99">
        <f>SUM(DD139+DF139)</f>
        <v>0</v>
      </c>
      <c r="DI139" s="99">
        <f>SUM(DE139+DG139)</f>
        <v>0</v>
      </c>
      <c r="DJ139" s="100">
        <f t="shared" si="4188"/>
        <v>0</v>
      </c>
      <c r="DK139" s="100">
        <f t="shared" si="4189"/>
        <v>0</v>
      </c>
      <c r="DL139" s="99"/>
      <c r="DM139" s="99"/>
      <c r="DN139" s="99"/>
      <c r="DO139" s="99"/>
      <c r="DP139" s="99">
        <f>VLOOKUP($D139,'факт '!$D$7:$AQ$94,13,0)</f>
        <v>0</v>
      </c>
      <c r="DQ139" s="99">
        <f>VLOOKUP($D139,'факт '!$D$7:$AQ$94,14,0)</f>
        <v>0</v>
      </c>
      <c r="DR139" s="99"/>
      <c r="DS139" s="99"/>
      <c r="DT139" s="99">
        <f>SUM(DP139+DR139)</f>
        <v>0</v>
      </c>
      <c r="DU139" s="99">
        <f>SUM(DQ139+DS139)</f>
        <v>0</v>
      </c>
      <c r="DV139" s="100">
        <f t="shared" si="4195"/>
        <v>0</v>
      </c>
      <c r="DW139" s="100">
        <f t="shared" si="4196"/>
        <v>0</v>
      </c>
      <c r="DX139" s="99"/>
      <c r="DY139" s="99"/>
      <c r="DZ139" s="99"/>
      <c r="EA139" s="99"/>
      <c r="EB139" s="99">
        <f>VLOOKUP($D139,'факт '!$D$7:$AQ$94,33,0)</f>
        <v>0</v>
      </c>
      <c r="EC139" s="99">
        <f>VLOOKUP($D139,'факт '!$D$7:$AQ$94,34,0)</f>
        <v>0</v>
      </c>
      <c r="ED139" s="99">
        <f>VLOOKUP($D139,'факт '!$D$7:$AQ$94,35,0)</f>
        <v>0</v>
      </c>
      <c r="EE139" s="99">
        <f>VLOOKUP($D139,'факт '!$D$7:$AQ$94,36,0)</f>
        <v>0</v>
      </c>
      <c r="EF139" s="99">
        <f>SUM(EB139+ED139)</f>
        <v>0</v>
      </c>
      <c r="EG139" s="99">
        <f>SUM(EC139+EE139)</f>
        <v>0</v>
      </c>
      <c r="EH139" s="100">
        <f t="shared" si="4202"/>
        <v>0</v>
      </c>
      <c r="EI139" s="100">
        <f t="shared" si="4203"/>
        <v>0</v>
      </c>
      <c r="EJ139" s="99"/>
      <c r="EK139" s="99"/>
      <c r="EL139" s="99"/>
      <c r="EM139" s="99"/>
      <c r="EN139" s="99">
        <f>VLOOKUP($D139,'факт '!$D$7:$AQ$94,37,0)</f>
        <v>0</v>
      </c>
      <c r="EO139" s="99">
        <f>VLOOKUP($D139,'факт '!$D$7:$AQ$94,38,0)</f>
        <v>0</v>
      </c>
      <c r="EP139" s="99">
        <f>VLOOKUP($D139,'факт '!$D$7:$AQ$94,39,0)</f>
        <v>0</v>
      </c>
      <c r="EQ139" s="99">
        <f>VLOOKUP($D139,'факт '!$D$7:$AQ$94,40,0)</f>
        <v>0</v>
      </c>
      <c r="ER139" s="99">
        <f>SUM(EN139+EP139)</f>
        <v>0</v>
      </c>
      <c r="ES139" s="99">
        <f>SUM(EO139+EQ139)</f>
        <v>0</v>
      </c>
      <c r="ET139" s="100">
        <f t="shared" si="4209"/>
        <v>0</v>
      </c>
      <c r="EU139" s="100">
        <f t="shared" si="4210"/>
        <v>0</v>
      </c>
      <c r="EV139" s="99"/>
      <c r="EW139" s="99"/>
      <c r="EX139" s="99"/>
      <c r="EY139" s="99"/>
      <c r="EZ139" s="99"/>
      <c r="FA139" s="99"/>
      <c r="FB139" s="99"/>
      <c r="FC139" s="99"/>
      <c r="FD139" s="99">
        <f t="shared" ref="FD139:FD140" si="4241">SUM(EZ139+FB139)</f>
        <v>0</v>
      </c>
      <c r="FE139" s="99">
        <f t="shared" ref="FE139:FE140" si="4242">SUM(FA139+FC139)</f>
        <v>0</v>
      </c>
      <c r="FF139" s="100">
        <f t="shared" si="4216"/>
        <v>0</v>
      </c>
      <c r="FG139" s="100">
        <f t="shared" si="4217"/>
        <v>0</v>
      </c>
      <c r="FH139" s="99"/>
      <c r="FI139" s="99"/>
      <c r="FJ139" s="99"/>
      <c r="FK139" s="99"/>
      <c r="FL139" s="99"/>
      <c r="FM139" s="99"/>
      <c r="FN139" s="99"/>
      <c r="FO139" s="99"/>
      <c r="FP139" s="99">
        <f t="shared" ref="FP139:FP140" si="4243">SUM(FL139+FN139)</f>
        <v>0</v>
      </c>
      <c r="FQ139" s="99">
        <f t="shared" ref="FQ139:FQ140" si="4244">SUM(FM139+FO139)</f>
        <v>0</v>
      </c>
      <c r="FR139" s="100">
        <f t="shared" si="4223"/>
        <v>0</v>
      </c>
      <c r="FS139" s="100">
        <f t="shared" si="4224"/>
        <v>0</v>
      </c>
      <c r="FT139" s="99"/>
      <c r="FU139" s="99"/>
      <c r="FV139" s="99"/>
      <c r="FW139" s="99"/>
      <c r="FX139" s="99"/>
      <c r="FY139" s="99"/>
      <c r="FZ139" s="99"/>
      <c r="GA139" s="99"/>
      <c r="GB139" s="99">
        <f t="shared" ref="GB139:GB140" si="4245">SUM(FX139+FZ139)</f>
        <v>0</v>
      </c>
      <c r="GC139" s="99">
        <f t="shared" ref="GC139:GC140" si="4246">SUM(FY139+GA139)</f>
        <v>0</v>
      </c>
      <c r="GD139" s="100">
        <f t="shared" si="4230"/>
        <v>0</v>
      </c>
      <c r="GE139" s="100">
        <f t="shared" si="4231"/>
        <v>0</v>
      </c>
      <c r="GF139" s="99">
        <f t="shared" ref="GF139:GF140" si="4247">SUM(H139,T139,AF139,AR139,BD139,BP139,CB139,CN139,CZ139,DL139,DX139,EJ139,EV139)</f>
        <v>0</v>
      </c>
      <c r="GG139" s="99">
        <f t="shared" ref="GG139:GG140" si="4248">SUM(I139,U139,AG139,AS139,BE139,BQ139,CC139,CO139,DA139,DM139,DY139,EK139,EW139)</f>
        <v>0</v>
      </c>
      <c r="GH139" s="99">
        <f t="shared" ref="GH139:GH140" si="4249">SUM(J139,V139,AH139,AT139,BF139,BR139,CD139,CP139,DB139,DN139,DZ139,EL139,EX139)</f>
        <v>0</v>
      </c>
      <c r="GI139" s="99">
        <f t="shared" ref="GI139:GI140" si="4250">SUM(K139,W139,AI139,AU139,BG139,BS139,CE139,CQ139,DC139,DO139,EA139,EM139,EY139)</f>
        <v>0</v>
      </c>
      <c r="GJ139" s="99">
        <f t="shared" ref="GJ139" si="4251">SUM(L139,X139,AJ139,AV139,BH139,BT139,CF139,CR139,DD139,DP139,EB139,EN139,EZ139)</f>
        <v>65</v>
      </c>
      <c r="GK139" s="99">
        <f t="shared" ref="GK139" si="4252">SUM(M139,Y139,AK139,AW139,BI139,BU139,CG139,CS139,DE139,DQ139,EC139,EO139,FA139)</f>
        <v>15773986.800000008</v>
      </c>
      <c r="GL139" s="99">
        <f t="shared" ref="GL139" si="4253">SUM(N139,Z139,AL139,AX139,BJ139,BV139,CH139,CT139,DF139,DR139,ED139,EP139,FB139)</f>
        <v>38</v>
      </c>
      <c r="GM139" s="99">
        <f t="shared" ref="GM139" si="4254">SUM(O139,AA139,AM139,AY139,BK139,BW139,CI139,CU139,DG139,DS139,EE139,EQ139,FC139)</f>
        <v>9221715.3600000013</v>
      </c>
      <c r="GN139" s="99">
        <f t="shared" ref="GN139" si="4255">SUM(P139,AB139,AN139,AZ139,BL139,BX139,CJ139,CV139,DH139,DT139,EF139,ER139,FD139)</f>
        <v>103</v>
      </c>
      <c r="GO139" s="99">
        <f t="shared" ref="GO139" si="4256">SUM(Q139,AC139,AO139,BA139,BM139,BY139,CK139,CW139,DI139,DU139,EG139,ES139,FE139)</f>
        <v>24995702.160000008</v>
      </c>
      <c r="GP139" s="99"/>
      <c r="GQ139" s="99"/>
      <c r="GR139" s="143"/>
      <c r="GS139" s="78"/>
      <c r="GT139" s="166">
        <v>242676.72100000002</v>
      </c>
      <c r="GU139" s="166">
        <f t="shared" si="2399"/>
        <v>242676.72000000012</v>
      </c>
      <c r="GV139" s="90">
        <f t="shared" ref="GV139" si="4257">SUM(GT139-GU139)</f>
        <v>9.9999990197829902E-4</v>
      </c>
    </row>
    <row r="140" spans="1:204" x14ac:dyDescent="0.2">
      <c r="A140" s="23">
        <v>1</v>
      </c>
      <c r="B140" s="73"/>
      <c r="C140" s="74"/>
      <c r="D140" s="121"/>
      <c r="E140" s="122"/>
      <c r="F140" s="86"/>
      <c r="G140" s="98"/>
      <c r="H140" s="99"/>
      <c r="I140" s="99"/>
      <c r="J140" s="99"/>
      <c r="K140" s="99"/>
      <c r="L140" s="99"/>
      <c r="M140" s="99"/>
      <c r="N140" s="99"/>
      <c r="O140" s="99"/>
      <c r="P140" s="99">
        <f t="shared" si="3836"/>
        <v>0</v>
      </c>
      <c r="Q140" s="99">
        <f t="shared" si="3837"/>
        <v>0</v>
      </c>
      <c r="R140" s="100">
        <f t="shared" si="2547"/>
        <v>0</v>
      </c>
      <c r="S140" s="100">
        <f t="shared" si="2548"/>
        <v>0</v>
      </c>
      <c r="T140" s="99"/>
      <c r="U140" s="99"/>
      <c r="V140" s="99"/>
      <c r="W140" s="99"/>
      <c r="X140" s="99"/>
      <c r="Y140" s="99"/>
      <c r="Z140" s="99"/>
      <c r="AA140" s="99"/>
      <c r="AB140" s="99">
        <f t="shared" ref="AB140" si="4258">SUM(X140+Z140)</f>
        <v>0</v>
      </c>
      <c r="AC140" s="99">
        <f t="shared" ref="AC140" si="4259">SUM(Y140+AA140)</f>
        <v>0</v>
      </c>
      <c r="AD140" s="100">
        <f t="shared" si="4139"/>
        <v>0</v>
      </c>
      <c r="AE140" s="100">
        <f t="shared" si="4140"/>
        <v>0</v>
      </c>
      <c r="AF140" s="99"/>
      <c r="AG140" s="99"/>
      <c r="AH140" s="99"/>
      <c r="AI140" s="99"/>
      <c r="AJ140" s="99"/>
      <c r="AK140" s="99"/>
      <c r="AL140" s="99"/>
      <c r="AM140" s="99"/>
      <c r="AN140" s="99">
        <f t="shared" ref="AN140" si="4260">SUM(AJ140+AL140)</f>
        <v>0</v>
      </c>
      <c r="AO140" s="99">
        <f t="shared" ref="AO140" si="4261">SUM(AK140+AM140)</f>
        <v>0</v>
      </c>
      <c r="AP140" s="100">
        <f t="shared" si="4146"/>
        <v>0</v>
      </c>
      <c r="AQ140" s="100">
        <f t="shared" si="4147"/>
        <v>0</v>
      </c>
      <c r="AR140" s="99"/>
      <c r="AS140" s="99"/>
      <c r="AT140" s="99"/>
      <c r="AU140" s="99"/>
      <c r="AV140" s="99"/>
      <c r="AW140" s="99"/>
      <c r="AX140" s="99"/>
      <c r="AY140" s="99"/>
      <c r="AZ140" s="99">
        <f t="shared" ref="AZ140" si="4262">SUM(AV140+AX140)</f>
        <v>0</v>
      </c>
      <c r="BA140" s="99">
        <f t="shared" ref="BA140" si="4263">SUM(AW140+AY140)</f>
        <v>0</v>
      </c>
      <c r="BB140" s="100">
        <f t="shared" si="4153"/>
        <v>0</v>
      </c>
      <c r="BC140" s="100">
        <f t="shared" si="4154"/>
        <v>0</v>
      </c>
      <c r="BD140" s="99"/>
      <c r="BE140" s="99"/>
      <c r="BF140" s="99"/>
      <c r="BG140" s="99"/>
      <c r="BH140" s="99"/>
      <c r="BI140" s="99"/>
      <c r="BJ140" s="99"/>
      <c r="BK140" s="99"/>
      <c r="BL140" s="99">
        <f t="shared" ref="BL140" si="4264">SUM(BH140+BJ140)</f>
        <v>0</v>
      </c>
      <c r="BM140" s="99">
        <f t="shared" ref="BM140" si="4265">SUM(BI140+BK140)</f>
        <v>0</v>
      </c>
      <c r="BN140" s="100">
        <f t="shared" si="4160"/>
        <v>0</v>
      </c>
      <c r="BO140" s="100">
        <f t="shared" si="4161"/>
        <v>0</v>
      </c>
      <c r="BP140" s="99"/>
      <c r="BQ140" s="99"/>
      <c r="BR140" s="99"/>
      <c r="BS140" s="99"/>
      <c r="BT140" s="99"/>
      <c r="BU140" s="99"/>
      <c r="BV140" s="99"/>
      <c r="BW140" s="99"/>
      <c r="BX140" s="99">
        <f t="shared" ref="BX140" si="4266">SUM(BT140+BV140)</f>
        <v>0</v>
      </c>
      <c r="BY140" s="99">
        <f t="shared" ref="BY140" si="4267">SUM(BU140+BW140)</f>
        <v>0</v>
      </c>
      <c r="BZ140" s="100">
        <f t="shared" si="4167"/>
        <v>0</v>
      </c>
      <c r="CA140" s="100">
        <f t="shared" si="4168"/>
        <v>0</v>
      </c>
      <c r="CB140" s="99"/>
      <c r="CC140" s="99"/>
      <c r="CD140" s="99"/>
      <c r="CE140" s="99"/>
      <c r="CF140" s="99"/>
      <c r="CG140" s="99"/>
      <c r="CH140" s="99"/>
      <c r="CI140" s="99"/>
      <c r="CJ140" s="99">
        <f t="shared" ref="CJ140" si="4268">SUM(CF140+CH140)</f>
        <v>0</v>
      </c>
      <c r="CK140" s="99">
        <f t="shared" ref="CK140" si="4269">SUM(CG140+CI140)</f>
        <v>0</v>
      </c>
      <c r="CL140" s="100">
        <f t="shared" si="4174"/>
        <v>0</v>
      </c>
      <c r="CM140" s="100">
        <f t="shared" si="4175"/>
        <v>0</v>
      </c>
      <c r="CN140" s="99"/>
      <c r="CO140" s="99"/>
      <c r="CP140" s="99"/>
      <c r="CQ140" s="99"/>
      <c r="CR140" s="99"/>
      <c r="CS140" s="99"/>
      <c r="CT140" s="99"/>
      <c r="CU140" s="99"/>
      <c r="CV140" s="99">
        <f t="shared" ref="CV140" si="4270">SUM(CR140+CT140)</f>
        <v>0</v>
      </c>
      <c r="CW140" s="99">
        <f t="shared" ref="CW140" si="4271">SUM(CS140+CU140)</f>
        <v>0</v>
      </c>
      <c r="CX140" s="100">
        <f t="shared" si="4181"/>
        <v>0</v>
      </c>
      <c r="CY140" s="100">
        <f t="shared" si="4182"/>
        <v>0</v>
      </c>
      <c r="CZ140" s="99"/>
      <c r="DA140" s="99"/>
      <c r="DB140" s="99"/>
      <c r="DC140" s="99"/>
      <c r="DD140" s="99"/>
      <c r="DE140" s="99"/>
      <c r="DF140" s="99"/>
      <c r="DG140" s="99"/>
      <c r="DH140" s="99">
        <f t="shared" ref="DH140" si="4272">SUM(DD140+DF140)</f>
        <v>0</v>
      </c>
      <c r="DI140" s="99">
        <f t="shared" ref="DI140" si="4273">SUM(DE140+DG140)</f>
        <v>0</v>
      </c>
      <c r="DJ140" s="100">
        <f t="shared" si="4188"/>
        <v>0</v>
      </c>
      <c r="DK140" s="100">
        <f t="shared" si="4189"/>
        <v>0</v>
      </c>
      <c r="DL140" s="99"/>
      <c r="DM140" s="99"/>
      <c r="DN140" s="99"/>
      <c r="DO140" s="99"/>
      <c r="DP140" s="99"/>
      <c r="DQ140" s="99"/>
      <c r="DR140" s="99"/>
      <c r="DS140" s="99"/>
      <c r="DT140" s="99">
        <f t="shared" ref="DT140" si="4274">SUM(DP140+DR140)</f>
        <v>0</v>
      </c>
      <c r="DU140" s="99">
        <f t="shared" ref="DU140" si="4275">SUM(DQ140+DS140)</f>
        <v>0</v>
      </c>
      <c r="DV140" s="100">
        <f t="shared" si="4195"/>
        <v>0</v>
      </c>
      <c r="DW140" s="100">
        <f t="shared" si="4196"/>
        <v>0</v>
      </c>
      <c r="DX140" s="99"/>
      <c r="DY140" s="99"/>
      <c r="DZ140" s="99"/>
      <c r="EA140" s="99"/>
      <c r="EB140" s="99"/>
      <c r="EC140" s="99"/>
      <c r="ED140" s="99"/>
      <c r="EE140" s="99"/>
      <c r="EF140" s="99">
        <f t="shared" ref="EF140" si="4276">SUM(EB140+ED140)</f>
        <v>0</v>
      </c>
      <c r="EG140" s="99">
        <f t="shared" ref="EG140" si="4277">SUM(EC140+EE140)</f>
        <v>0</v>
      </c>
      <c r="EH140" s="100">
        <f t="shared" si="4202"/>
        <v>0</v>
      </c>
      <c r="EI140" s="100">
        <f t="shared" si="4203"/>
        <v>0</v>
      </c>
      <c r="EJ140" s="99"/>
      <c r="EK140" s="99"/>
      <c r="EL140" s="99"/>
      <c r="EM140" s="99"/>
      <c r="EN140" s="99"/>
      <c r="EO140" s="99"/>
      <c r="EP140" s="99"/>
      <c r="EQ140" s="99"/>
      <c r="ER140" s="99">
        <f t="shared" ref="ER140" si="4278">SUM(EN140+EP140)</f>
        <v>0</v>
      </c>
      <c r="ES140" s="99">
        <f t="shared" ref="ES140" si="4279">SUM(EO140+EQ140)</f>
        <v>0</v>
      </c>
      <c r="ET140" s="100">
        <f t="shared" si="4209"/>
        <v>0</v>
      </c>
      <c r="EU140" s="100">
        <f t="shared" si="4210"/>
        <v>0</v>
      </c>
      <c r="EV140" s="99"/>
      <c r="EW140" s="99"/>
      <c r="EX140" s="99"/>
      <c r="EY140" s="99"/>
      <c r="EZ140" s="99"/>
      <c r="FA140" s="99"/>
      <c r="FB140" s="99"/>
      <c r="FC140" s="99"/>
      <c r="FD140" s="99">
        <f t="shared" si="4241"/>
        <v>0</v>
      </c>
      <c r="FE140" s="99">
        <f t="shared" si="4242"/>
        <v>0</v>
      </c>
      <c r="FF140" s="100">
        <f t="shared" si="4216"/>
        <v>0</v>
      </c>
      <c r="FG140" s="100">
        <f t="shared" si="4217"/>
        <v>0</v>
      </c>
      <c r="FH140" s="99"/>
      <c r="FI140" s="99"/>
      <c r="FJ140" s="99"/>
      <c r="FK140" s="99"/>
      <c r="FL140" s="99"/>
      <c r="FM140" s="99"/>
      <c r="FN140" s="99"/>
      <c r="FO140" s="99"/>
      <c r="FP140" s="99">
        <f t="shared" si="4243"/>
        <v>0</v>
      </c>
      <c r="FQ140" s="99">
        <f t="shared" si="4244"/>
        <v>0</v>
      </c>
      <c r="FR140" s="100">
        <f t="shared" si="4223"/>
        <v>0</v>
      </c>
      <c r="FS140" s="100">
        <f t="shared" si="4224"/>
        <v>0</v>
      </c>
      <c r="FT140" s="99"/>
      <c r="FU140" s="99"/>
      <c r="FV140" s="99"/>
      <c r="FW140" s="99"/>
      <c r="FX140" s="99"/>
      <c r="FY140" s="99"/>
      <c r="FZ140" s="99"/>
      <c r="GA140" s="99"/>
      <c r="GB140" s="99">
        <f t="shared" si="4245"/>
        <v>0</v>
      </c>
      <c r="GC140" s="99">
        <f t="shared" si="4246"/>
        <v>0</v>
      </c>
      <c r="GD140" s="100">
        <f t="shared" si="4230"/>
        <v>0</v>
      </c>
      <c r="GE140" s="100">
        <f t="shared" si="4231"/>
        <v>0</v>
      </c>
      <c r="GF140" s="99">
        <f t="shared" si="4247"/>
        <v>0</v>
      </c>
      <c r="GG140" s="99">
        <f t="shared" si="4248"/>
        <v>0</v>
      </c>
      <c r="GH140" s="99">
        <f t="shared" si="4249"/>
        <v>0</v>
      </c>
      <c r="GI140" s="99">
        <f t="shared" si="4250"/>
        <v>0</v>
      </c>
      <c r="GJ140" s="99">
        <f t="shared" ref="GJ140" si="4280">SUM(L140,X140,AJ140,AV140,BH140,BT140,CF140,CR140,DD140,DP140,EB140,EN140,EZ140)</f>
        <v>0</v>
      </c>
      <c r="GK140" s="99">
        <f t="shared" ref="GK140" si="4281">SUM(M140,Y140,AK140,AW140,BI140,BU140,CG140,CS140,DE140,DQ140,EC140,EO140,FA140)</f>
        <v>0</v>
      </c>
      <c r="GL140" s="99">
        <f t="shared" ref="GL140" si="4282">SUM(N140,Z140,AL140,AX140,BJ140,BV140,CH140,CT140,DF140,DR140,ED140,EP140,FB140)</f>
        <v>0</v>
      </c>
      <c r="GM140" s="99">
        <f t="shared" ref="GM140" si="4283">SUM(O140,AA140,AM140,AY140,BK140,BW140,CI140,CU140,DG140,DS140,EE140,EQ140,FC140)</f>
        <v>0</v>
      </c>
      <c r="GN140" s="99">
        <f t="shared" ref="GN140" si="4284">SUM(P140,AB140,AN140,AZ140,BL140,BX140,CJ140,CV140,DH140,DT140,EF140,ER140,FD140)</f>
        <v>0</v>
      </c>
      <c r="GO140" s="99">
        <f t="shared" ref="GO140" si="4285">SUM(Q140,AC140,AO140,BA140,BM140,BY140,CK140,CW140,DI140,DU140,EG140,ES140,FE140)</f>
        <v>0</v>
      </c>
      <c r="GP140" s="99"/>
      <c r="GQ140" s="99"/>
      <c r="GR140" s="143"/>
      <c r="GS140" s="78"/>
      <c r="GT140" s="166"/>
      <c r="GU140" s="166"/>
    </row>
    <row r="141" spans="1:204" x14ac:dyDescent="0.2">
      <c r="A141" s="23">
        <v>1</v>
      </c>
      <c r="B141" s="102"/>
      <c r="C141" s="103"/>
      <c r="D141" s="104"/>
      <c r="E141" s="112" t="s">
        <v>60</v>
      </c>
      <c r="F141" s="105"/>
      <c r="G141" s="106"/>
      <c r="H141" s="107">
        <f>SUM(H142:H145)</f>
        <v>0</v>
      </c>
      <c r="I141" s="107">
        <f t="shared" ref="I141:BS141" si="4286">SUM(I142:I145)</f>
        <v>0</v>
      </c>
      <c r="J141" s="107">
        <f t="shared" si="4286"/>
        <v>0</v>
      </c>
      <c r="K141" s="107">
        <f t="shared" si="4286"/>
        <v>0</v>
      </c>
      <c r="L141" s="107">
        <f>SUM(L145,L142)</f>
        <v>0</v>
      </c>
      <c r="M141" s="107">
        <f t="shared" si="4286"/>
        <v>0</v>
      </c>
      <c r="N141" s="107">
        <f t="shared" si="4286"/>
        <v>0</v>
      </c>
      <c r="O141" s="107">
        <f t="shared" si="4286"/>
        <v>0</v>
      </c>
      <c r="P141" s="107">
        <f t="shared" si="4286"/>
        <v>0</v>
      </c>
      <c r="Q141" s="107">
        <f t="shared" si="4286"/>
        <v>0</v>
      </c>
      <c r="R141" s="100">
        <f t="shared" si="2547"/>
        <v>0</v>
      </c>
      <c r="S141" s="100">
        <f t="shared" si="2548"/>
        <v>0</v>
      </c>
      <c r="T141" s="107">
        <f t="shared" si="4286"/>
        <v>0</v>
      </c>
      <c r="U141" s="107">
        <f t="shared" si="4286"/>
        <v>0</v>
      </c>
      <c r="V141" s="107">
        <f t="shared" si="4286"/>
        <v>0</v>
      </c>
      <c r="W141" s="107">
        <f t="shared" si="4286"/>
        <v>0</v>
      </c>
      <c r="X141" s="107">
        <f>SUM(X145,X142)</f>
        <v>0</v>
      </c>
      <c r="Y141" s="107">
        <f t="shared" ref="Y141:AC141" si="4287">SUM(Y142:Y145)</f>
        <v>0</v>
      </c>
      <c r="Z141" s="107">
        <f t="shared" si="4287"/>
        <v>0</v>
      </c>
      <c r="AA141" s="107">
        <f t="shared" si="4287"/>
        <v>0</v>
      </c>
      <c r="AB141" s="107">
        <f t="shared" si="4287"/>
        <v>0</v>
      </c>
      <c r="AC141" s="107">
        <f t="shared" si="4287"/>
        <v>0</v>
      </c>
      <c r="AD141" s="100">
        <f t="shared" si="4139"/>
        <v>0</v>
      </c>
      <c r="AE141" s="100">
        <f t="shared" si="4140"/>
        <v>0</v>
      </c>
      <c r="AF141" s="107">
        <f t="shared" si="4286"/>
        <v>0</v>
      </c>
      <c r="AG141" s="107">
        <f t="shared" si="4286"/>
        <v>0</v>
      </c>
      <c r="AH141" s="107">
        <f t="shared" si="4286"/>
        <v>0</v>
      </c>
      <c r="AI141" s="107">
        <f t="shared" si="4286"/>
        <v>0</v>
      </c>
      <c r="AJ141" s="107">
        <f>SUM(AJ145,AJ142)</f>
        <v>0</v>
      </c>
      <c r="AK141" s="107">
        <f t="shared" ref="AK141:AO141" si="4288">SUM(AK142:AK145)</f>
        <v>0</v>
      </c>
      <c r="AL141" s="107">
        <f t="shared" si="4288"/>
        <v>0</v>
      </c>
      <c r="AM141" s="107">
        <f t="shared" si="4288"/>
        <v>0</v>
      </c>
      <c r="AN141" s="107">
        <f t="shared" si="4288"/>
        <v>0</v>
      </c>
      <c r="AO141" s="107">
        <f t="shared" si="4288"/>
        <v>0</v>
      </c>
      <c r="AP141" s="100">
        <f t="shared" si="4146"/>
        <v>0</v>
      </c>
      <c r="AQ141" s="100">
        <f t="shared" si="4147"/>
        <v>0</v>
      </c>
      <c r="AR141" s="107">
        <f t="shared" si="4286"/>
        <v>0</v>
      </c>
      <c r="AS141" s="107">
        <f t="shared" si="4286"/>
        <v>0</v>
      </c>
      <c r="AT141" s="107">
        <f t="shared" si="4286"/>
        <v>0</v>
      </c>
      <c r="AU141" s="107">
        <f t="shared" si="4286"/>
        <v>0</v>
      </c>
      <c r="AV141" s="107">
        <f>SUM(AV145,AV142)</f>
        <v>0</v>
      </c>
      <c r="AW141" s="107">
        <f t="shared" ref="AW141:BA141" si="4289">SUM(AW142:AW145)</f>
        <v>0</v>
      </c>
      <c r="AX141" s="107">
        <f t="shared" si="4289"/>
        <v>0</v>
      </c>
      <c r="AY141" s="107">
        <f t="shared" si="4289"/>
        <v>0</v>
      </c>
      <c r="AZ141" s="107">
        <f t="shared" si="4289"/>
        <v>0</v>
      </c>
      <c r="BA141" s="107">
        <f t="shared" si="4289"/>
        <v>0</v>
      </c>
      <c r="BB141" s="100">
        <f t="shared" si="4153"/>
        <v>0</v>
      </c>
      <c r="BC141" s="100">
        <f t="shared" si="4154"/>
        <v>0</v>
      </c>
      <c r="BD141" s="107">
        <f t="shared" si="4286"/>
        <v>10</v>
      </c>
      <c r="BE141" s="107">
        <f t="shared" si="4286"/>
        <v>1608196.0527999999</v>
      </c>
      <c r="BF141" s="107">
        <f t="shared" si="4286"/>
        <v>3.6666666666666665</v>
      </c>
      <c r="BG141" s="107">
        <f t="shared" si="4286"/>
        <v>536065.35093333339</v>
      </c>
      <c r="BH141" s="107">
        <f>SUM(BH145,BH142)</f>
        <v>9</v>
      </c>
      <c r="BI141" s="107">
        <f t="shared" ref="BI141:BM141" si="4290">SUM(BI145,BI142)</f>
        <v>1468353.57</v>
      </c>
      <c r="BJ141" s="107">
        <f t="shared" si="4290"/>
        <v>1</v>
      </c>
      <c r="BK141" s="107">
        <f t="shared" si="4290"/>
        <v>139842.47</v>
      </c>
      <c r="BL141" s="107">
        <f t="shared" si="4290"/>
        <v>10</v>
      </c>
      <c r="BM141" s="107">
        <f t="shared" si="4290"/>
        <v>1608196.04</v>
      </c>
      <c r="BN141" s="100">
        <f t="shared" si="4160"/>
        <v>5.3333333333333339</v>
      </c>
      <c r="BO141" s="100">
        <f t="shared" si="4161"/>
        <v>932288.21906666667</v>
      </c>
      <c r="BP141" s="107">
        <f t="shared" si="4286"/>
        <v>0</v>
      </c>
      <c r="BQ141" s="107">
        <f t="shared" si="4286"/>
        <v>0</v>
      </c>
      <c r="BR141" s="107">
        <f t="shared" si="4286"/>
        <v>0</v>
      </c>
      <c r="BS141" s="107">
        <f t="shared" si="4286"/>
        <v>0</v>
      </c>
      <c r="BT141" s="107">
        <f>SUM(BT145,BT142)</f>
        <v>0</v>
      </c>
      <c r="BU141" s="107">
        <f t="shared" ref="BU141" si="4291">SUM(BU145,BU142)</f>
        <v>0</v>
      </c>
      <c r="BV141" s="107">
        <f t="shared" ref="BV141" si="4292">SUM(BV145,BV142)</f>
        <v>0</v>
      </c>
      <c r="BW141" s="107">
        <f t="shared" ref="BW141" si="4293">SUM(BW145,BW142)</f>
        <v>0</v>
      </c>
      <c r="BX141" s="107">
        <f t="shared" ref="BX141" si="4294">SUM(BX145,BX142)</f>
        <v>0</v>
      </c>
      <c r="BY141" s="107">
        <f t="shared" ref="BY141" si="4295">SUM(BY145,BY142)</f>
        <v>0</v>
      </c>
      <c r="BZ141" s="100">
        <f t="shared" si="4167"/>
        <v>0</v>
      </c>
      <c r="CA141" s="100">
        <f t="shared" si="4168"/>
        <v>0</v>
      </c>
      <c r="CB141" s="107">
        <f t="shared" ref="CB141:EA141" si="4296">SUM(CB142:CB145)</f>
        <v>0</v>
      </c>
      <c r="CC141" s="107">
        <f t="shared" si="4296"/>
        <v>0</v>
      </c>
      <c r="CD141" s="107">
        <f t="shared" si="4296"/>
        <v>0</v>
      </c>
      <c r="CE141" s="107">
        <f t="shared" si="4296"/>
        <v>0</v>
      </c>
      <c r="CF141" s="107">
        <f>SUM(CF145,CF142)</f>
        <v>0</v>
      </c>
      <c r="CG141" s="107">
        <f t="shared" ref="CG141" si="4297">SUM(CG145,CG142)</f>
        <v>0</v>
      </c>
      <c r="CH141" s="107">
        <f t="shared" ref="CH141" si="4298">SUM(CH145,CH142)</f>
        <v>0</v>
      </c>
      <c r="CI141" s="107">
        <f t="shared" ref="CI141" si="4299">SUM(CI145,CI142)</f>
        <v>0</v>
      </c>
      <c r="CJ141" s="107">
        <f t="shared" ref="CJ141" si="4300">SUM(CJ145,CJ142)</f>
        <v>0</v>
      </c>
      <c r="CK141" s="107">
        <f t="shared" ref="CK141" si="4301">SUM(CK145,CK142)</f>
        <v>0</v>
      </c>
      <c r="CL141" s="100">
        <f t="shared" si="4174"/>
        <v>0</v>
      </c>
      <c r="CM141" s="100">
        <f t="shared" si="4175"/>
        <v>0</v>
      </c>
      <c r="CN141" s="107">
        <f t="shared" si="4296"/>
        <v>0</v>
      </c>
      <c r="CO141" s="107">
        <f t="shared" si="4296"/>
        <v>0</v>
      </c>
      <c r="CP141" s="107">
        <f t="shared" si="4296"/>
        <v>0</v>
      </c>
      <c r="CQ141" s="107">
        <f t="shared" si="4296"/>
        <v>0</v>
      </c>
      <c r="CR141" s="107">
        <f>SUM(CR145,CR142)</f>
        <v>0</v>
      </c>
      <c r="CS141" s="107">
        <f t="shared" ref="CS141" si="4302">SUM(CS145,CS142)</f>
        <v>0</v>
      </c>
      <c r="CT141" s="107">
        <f t="shared" ref="CT141" si="4303">SUM(CT145,CT142)</f>
        <v>0</v>
      </c>
      <c r="CU141" s="107">
        <f t="shared" ref="CU141" si="4304">SUM(CU145,CU142)</f>
        <v>0</v>
      </c>
      <c r="CV141" s="107">
        <f t="shared" ref="CV141" si="4305">SUM(CV145,CV142)</f>
        <v>0</v>
      </c>
      <c r="CW141" s="107">
        <f t="shared" ref="CW141" si="4306">SUM(CW145,CW142)</f>
        <v>0</v>
      </c>
      <c r="CX141" s="100">
        <f t="shared" si="4181"/>
        <v>0</v>
      </c>
      <c r="CY141" s="100">
        <f t="shared" si="4182"/>
        <v>0</v>
      </c>
      <c r="CZ141" s="107">
        <f t="shared" si="4296"/>
        <v>0</v>
      </c>
      <c r="DA141" s="107">
        <f t="shared" si="4296"/>
        <v>0</v>
      </c>
      <c r="DB141" s="107">
        <f t="shared" si="4296"/>
        <v>0</v>
      </c>
      <c r="DC141" s="107">
        <f t="shared" si="4296"/>
        <v>0</v>
      </c>
      <c r="DD141" s="107">
        <f>SUM(DD145,DD142)</f>
        <v>0</v>
      </c>
      <c r="DE141" s="107">
        <f t="shared" ref="DE141" si="4307">SUM(DE145,DE142)</f>
        <v>0</v>
      </c>
      <c r="DF141" s="107">
        <f t="shared" ref="DF141" si="4308">SUM(DF145,DF142)</f>
        <v>0</v>
      </c>
      <c r="DG141" s="107">
        <f t="shared" ref="DG141" si="4309">SUM(DG145,DG142)</f>
        <v>0</v>
      </c>
      <c r="DH141" s="107">
        <f t="shared" ref="DH141" si="4310">SUM(DH145,DH142)</f>
        <v>0</v>
      </c>
      <c r="DI141" s="107">
        <f t="shared" ref="DI141" si="4311">SUM(DI145,DI142)</f>
        <v>0</v>
      </c>
      <c r="DJ141" s="100">
        <f t="shared" si="4188"/>
        <v>0</v>
      </c>
      <c r="DK141" s="100">
        <f t="shared" si="4189"/>
        <v>0</v>
      </c>
      <c r="DL141" s="107">
        <f t="shared" si="4296"/>
        <v>0</v>
      </c>
      <c r="DM141" s="107">
        <f t="shared" si="4296"/>
        <v>0</v>
      </c>
      <c r="DN141" s="107">
        <f t="shared" si="4296"/>
        <v>0</v>
      </c>
      <c r="DO141" s="107">
        <f t="shared" si="4296"/>
        <v>0</v>
      </c>
      <c r="DP141" s="107">
        <f>SUM(DP145,DP142)</f>
        <v>0</v>
      </c>
      <c r="DQ141" s="107">
        <f t="shared" ref="DQ141" si="4312">SUM(DQ145,DQ142)</f>
        <v>0</v>
      </c>
      <c r="DR141" s="107">
        <f t="shared" ref="DR141" si="4313">SUM(DR145,DR142)</f>
        <v>0</v>
      </c>
      <c r="DS141" s="107">
        <f t="shared" ref="DS141" si="4314">SUM(DS145,DS142)</f>
        <v>0</v>
      </c>
      <c r="DT141" s="107">
        <f t="shared" ref="DT141" si="4315">SUM(DT145,DT142)</f>
        <v>0</v>
      </c>
      <c r="DU141" s="107">
        <f t="shared" ref="DU141" si="4316">SUM(DU145,DU142)</f>
        <v>0</v>
      </c>
      <c r="DV141" s="100">
        <f t="shared" si="4195"/>
        <v>0</v>
      </c>
      <c r="DW141" s="100">
        <f t="shared" si="4196"/>
        <v>0</v>
      </c>
      <c r="DX141" s="107">
        <f t="shared" si="4296"/>
        <v>0</v>
      </c>
      <c r="DY141" s="107">
        <f t="shared" si="4296"/>
        <v>0</v>
      </c>
      <c r="DZ141" s="107">
        <f t="shared" si="4296"/>
        <v>0</v>
      </c>
      <c r="EA141" s="107">
        <f t="shared" si="4296"/>
        <v>0</v>
      </c>
      <c r="EB141" s="107">
        <f>SUM(EB145,EB142)</f>
        <v>0</v>
      </c>
      <c r="EC141" s="107">
        <f t="shared" ref="EC141" si="4317">SUM(EC145,EC142)</f>
        <v>0</v>
      </c>
      <c r="ED141" s="107">
        <f t="shared" ref="ED141" si="4318">SUM(ED145,ED142)</f>
        <v>0</v>
      </c>
      <c r="EE141" s="107">
        <f t="shared" ref="EE141" si="4319">SUM(EE145,EE142)</f>
        <v>0</v>
      </c>
      <c r="EF141" s="107">
        <f t="shared" ref="EF141" si="4320">SUM(EF145,EF142)</f>
        <v>0</v>
      </c>
      <c r="EG141" s="107">
        <f t="shared" ref="EG141" si="4321">SUM(EG145,EG142)</f>
        <v>0</v>
      </c>
      <c r="EH141" s="100">
        <f t="shared" si="4202"/>
        <v>0</v>
      </c>
      <c r="EI141" s="100">
        <f t="shared" si="4203"/>
        <v>0</v>
      </c>
      <c r="EJ141" s="107">
        <f t="shared" ref="EJ141:GQ141" si="4322">SUM(EJ142:EJ145)</f>
        <v>0</v>
      </c>
      <c r="EK141" s="107">
        <f t="shared" si="4322"/>
        <v>0</v>
      </c>
      <c r="EL141" s="107">
        <f t="shared" si="4322"/>
        <v>0</v>
      </c>
      <c r="EM141" s="107">
        <f t="shared" si="4322"/>
        <v>0</v>
      </c>
      <c r="EN141" s="107">
        <f>SUM(EN145,EN142)</f>
        <v>0</v>
      </c>
      <c r="EO141" s="107">
        <f t="shared" ref="EO141" si="4323">SUM(EO145,EO142)</f>
        <v>0</v>
      </c>
      <c r="EP141" s="107">
        <f t="shared" ref="EP141" si="4324">SUM(EP145,EP142)</f>
        <v>0</v>
      </c>
      <c r="EQ141" s="107">
        <f t="shared" ref="EQ141" si="4325">SUM(EQ145,EQ142)</f>
        <v>0</v>
      </c>
      <c r="ER141" s="107">
        <f t="shared" ref="ER141" si="4326">SUM(ER145,ER142)</f>
        <v>0</v>
      </c>
      <c r="ES141" s="107">
        <f t="shared" ref="ES141" si="4327">SUM(ES145,ES142)</f>
        <v>0</v>
      </c>
      <c r="ET141" s="100">
        <f t="shared" si="4209"/>
        <v>0</v>
      </c>
      <c r="EU141" s="100">
        <f t="shared" si="4210"/>
        <v>0</v>
      </c>
      <c r="EV141" s="107">
        <f t="shared" si="4322"/>
        <v>0</v>
      </c>
      <c r="EW141" s="107">
        <f t="shared" si="4322"/>
        <v>0</v>
      </c>
      <c r="EX141" s="107">
        <f t="shared" si="4322"/>
        <v>0</v>
      </c>
      <c r="EY141" s="107">
        <f t="shared" si="4322"/>
        <v>0</v>
      </c>
      <c r="EZ141" s="107">
        <f>SUM(EZ145,EZ142)</f>
        <v>0</v>
      </c>
      <c r="FA141" s="107">
        <f t="shared" ref="FA141" si="4328">SUM(FA145,FA142)</f>
        <v>0</v>
      </c>
      <c r="FB141" s="107">
        <f t="shared" ref="FB141" si="4329">SUM(FB145,FB142)</f>
        <v>0</v>
      </c>
      <c r="FC141" s="107">
        <f t="shared" ref="FC141" si="4330">SUM(FC145,FC142)</f>
        <v>0</v>
      </c>
      <c r="FD141" s="107">
        <f t="shared" ref="FD141" si="4331">SUM(FD145,FD142)</f>
        <v>0</v>
      </c>
      <c r="FE141" s="107">
        <f t="shared" ref="FE141" si="4332">SUM(FE145,FE142)</f>
        <v>0</v>
      </c>
      <c r="FF141" s="100">
        <f t="shared" si="4216"/>
        <v>0</v>
      </c>
      <c r="FG141" s="100">
        <f t="shared" si="4217"/>
        <v>0</v>
      </c>
      <c r="FH141" s="107">
        <f t="shared" si="4322"/>
        <v>0</v>
      </c>
      <c r="FI141" s="107">
        <f t="shared" si="4322"/>
        <v>0</v>
      </c>
      <c r="FJ141" s="107">
        <f t="shared" si="4322"/>
        <v>0</v>
      </c>
      <c r="FK141" s="107">
        <f t="shared" si="4322"/>
        <v>0</v>
      </c>
      <c r="FL141" s="107">
        <f>SUM(FL145,FL142)</f>
        <v>0</v>
      </c>
      <c r="FM141" s="107">
        <f t="shared" ref="FM141" si="4333">SUM(FM145,FM142)</f>
        <v>0</v>
      </c>
      <c r="FN141" s="107">
        <f t="shared" ref="FN141" si="4334">SUM(FN145,FN142)</f>
        <v>0</v>
      </c>
      <c r="FO141" s="107">
        <f t="shared" ref="FO141" si="4335">SUM(FO145,FO142)</f>
        <v>0</v>
      </c>
      <c r="FP141" s="107">
        <f t="shared" ref="FP141" si="4336">SUM(FP145,FP142)</f>
        <v>0</v>
      </c>
      <c r="FQ141" s="107">
        <f t="shared" ref="FQ141" si="4337">SUM(FQ145,FQ142)</f>
        <v>0</v>
      </c>
      <c r="FR141" s="100">
        <f t="shared" si="4223"/>
        <v>0</v>
      </c>
      <c r="FS141" s="100">
        <f t="shared" si="4224"/>
        <v>0</v>
      </c>
      <c r="FT141" s="107">
        <f t="shared" si="4322"/>
        <v>5</v>
      </c>
      <c r="FU141" s="107">
        <f t="shared" si="4322"/>
        <v>699212.35499999998</v>
      </c>
      <c r="FV141" s="107">
        <f t="shared" si="4322"/>
        <v>1.6666666666666667</v>
      </c>
      <c r="FW141" s="107">
        <f t="shared" si="4322"/>
        <v>233070.785</v>
      </c>
      <c r="FX141" s="107">
        <f>SUM(FX145,FX142)</f>
        <v>0</v>
      </c>
      <c r="FY141" s="107">
        <f t="shared" ref="FY141" si="4338">SUM(FY145,FY142)</f>
        <v>0</v>
      </c>
      <c r="FZ141" s="107">
        <f t="shared" ref="FZ141" si="4339">SUM(FZ145,FZ142)</f>
        <v>0</v>
      </c>
      <c r="GA141" s="107">
        <f t="shared" ref="GA141" si="4340">SUM(GA145,GA142)</f>
        <v>0</v>
      </c>
      <c r="GB141" s="107">
        <f t="shared" ref="GB141" si="4341">SUM(GB145,GB142)</f>
        <v>0</v>
      </c>
      <c r="GC141" s="107">
        <f t="shared" ref="GC141" si="4342">SUM(GC145,GC142)</f>
        <v>0</v>
      </c>
      <c r="GD141" s="100">
        <f t="shared" si="4230"/>
        <v>-1.6666666666666667</v>
      </c>
      <c r="GE141" s="100">
        <f t="shared" si="4231"/>
        <v>-233070.785</v>
      </c>
      <c r="GF141" s="107">
        <f>SUM(GF142,GF145)</f>
        <v>15</v>
      </c>
      <c r="GG141" s="107">
        <f t="shared" ref="GG141:GO141" si="4343">SUM(GG142,GG145)</f>
        <v>2307408.4078000002</v>
      </c>
      <c r="GH141" s="130">
        <f t="shared" ref="GH141:GH142" si="4344">SUM(GF141/12*$A$2)</f>
        <v>5</v>
      </c>
      <c r="GI141" s="180">
        <f t="shared" ref="GI141:GI142" si="4345">SUM(GG141/12*$A$2)</f>
        <v>769136.13593333343</v>
      </c>
      <c r="GJ141" s="107">
        <f t="shared" si="4343"/>
        <v>9</v>
      </c>
      <c r="GK141" s="107">
        <f t="shared" si="4343"/>
        <v>1468353.57</v>
      </c>
      <c r="GL141" s="107">
        <f t="shared" si="4343"/>
        <v>1</v>
      </c>
      <c r="GM141" s="107">
        <f t="shared" si="4343"/>
        <v>139842.47</v>
      </c>
      <c r="GN141" s="107">
        <f t="shared" si="4343"/>
        <v>10</v>
      </c>
      <c r="GO141" s="107">
        <f t="shared" si="4343"/>
        <v>1608196.04</v>
      </c>
      <c r="GP141" s="107">
        <f t="shared" si="4322"/>
        <v>4</v>
      </c>
      <c r="GQ141" s="107">
        <f t="shared" si="4322"/>
        <v>699217.43406666676</v>
      </c>
      <c r="GR141" s="143"/>
      <c r="GS141" s="78"/>
      <c r="GT141" s="166"/>
      <c r="GU141" s="166"/>
    </row>
    <row r="142" spans="1:204" x14ac:dyDescent="0.2">
      <c r="A142" s="23">
        <v>1</v>
      </c>
      <c r="B142" s="102"/>
      <c r="C142" s="108"/>
      <c r="D142" s="109"/>
      <c r="E142" s="124" t="s">
        <v>61</v>
      </c>
      <c r="F142" s="126">
        <v>32</v>
      </c>
      <c r="G142" s="127">
        <v>139842.47099999999</v>
      </c>
      <c r="H142" s="107">
        <f>VLOOKUP($E142,'ВМП план'!$B$8:$AN$43,8,0)</f>
        <v>0</v>
      </c>
      <c r="I142" s="107">
        <f>VLOOKUP($E142,'ВМП план'!$B$8:$AN$43,9,0)</f>
        <v>0</v>
      </c>
      <c r="J142" s="107">
        <f t="shared" si="279"/>
        <v>0</v>
      </c>
      <c r="K142" s="107">
        <f t="shared" si="280"/>
        <v>0</v>
      </c>
      <c r="L142" s="107">
        <f>SUM(L143:L144)</f>
        <v>0</v>
      </c>
      <c r="M142" s="107">
        <f t="shared" ref="M142:Q142" si="4346">SUM(M143:M144)</f>
        <v>0</v>
      </c>
      <c r="N142" s="107">
        <f t="shared" si="4346"/>
        <v>0</v>
      </c>
      <c r="O142" s="107">
        <f t="shared" si="4346"/>
        <v>0</v>
      </c>
      <c r="P142" s="107">
        <f t="shared" si="4346"/>
        <v>0</v>
      </c>
      <c r="Q142" s="107">
        <f t="shared" si="4346"/>
        <v>0</v>
      </c>
      <c r="R142" s="123">
        <f t="shared" si="2547"/>
        <v>0</v>
      </c>
      <c r="S142" s="123">
        <f t="shared" si="2548"/>
        <v>0</v>
      </c>
      <c r="T142" s="107">
        <f>VLOOKUP($E142,'ВМП план'!$B$8:$AN$43,10,0)</f>
        <v>0</v>
      </c>
      <c r="U142" s="107">
        <f>VLOOKUP($E142,'ВМП план'!$B$8:$AN$43,11,0)</f>
        <v>0</v>
      </c>
      <c r="V142" s="107">
        <f t="shared" si="282"/>
        <v>0</v>
      </c>
      <c r="W142" s="107">
        <f t="shared" si="283"/>
        <v>0</v>
      </c>
      <c r="X142" s="107">
        <f>SUM(X143:X144)</f>
        <v>0</v>
      </c>
      <c r="Y142" s="107">
        <f t="shared" ref="Y142" si="4347">SUM(Y143:Y144)</f>
        <v>0</v>
      </c>
      <c r="Z142" s="107">
        <f t="shared" ref="Z142" si="4348">SUM(Z143:Z144)</f>
        <v>0</v>
      </c>
      <c r="AA142" s="107">
        <f t="shared" ref="AA142" si="4349">SUM(AA143:AA144)</f>
        <v>0</v>
      </c>
      <c r="AB142" s="107">
        <f t="shared" ref="AB142" si="4350">SUM(AB143:AB144)</f>
        <v>0</v>
      </c>
      <c r="AC142" s="107">
        <f t="shared" ref="AC142" si="4351">SUM(AC143:AC144)</f>
        <v>0</v>
      </c>
      <c r="AD142" s="123">
        <f t="shared" si="4139"/>
        <v>0</v>
      </c>
      <c r="AE142" s="123">
        <f t="shared" si="4140"/>
        <v>0</v>
      </c>
      <c r="AF142" s="107">
        <f>VLOOKUP($E142,'ВМП план'!$B$8:$AL$43,12,0)</f>
        <v>0</v>
      </c>
      <c r="AG142" s="107">
        <f>VLOOKUP($E142,'ВМП план'!$B$8:$AL$43,13,0)</f>
        <v>0</v>
      </c>
      <c r="AH142" s="107">
        <f t="shared" si="289"/>
        <v>0</v>
      </c>
      <c r="AI142" s="107">
        <f t="shared" si="290"/>
        <v>0</v>
      </c>
      <c r="AJ142" s="107">
        <f>SUM(AJ143:AJ144)</f>
        <v>0</v>
      </c>
      <c r="AK142" s="107">
        <f t="shared" ref="AK142" si="4352">SUM(AK143:AK144)</f>
        <v>0</v>
      </c>
      <c r="AL142" s="107">
        <f t="shared" ref="AL142" si="4353">SUM(AL143:AL144)</f>
        <v>0</v>
      </c>
      <c r="AM142" s="107">
        <f t="shared" ref="AM142" si="4354">SUM(AM143:AM144)</f>
        <v>0</v>
      </c>
      <c r="AN142" s="107">
        <f t="shared" ref="AN142" si="4355">SUM(AN143:AN144)</f>
        <v>0</v>
      </c>
      <c r="AO142" s="107">
        <f t="shared" ref="AO142" si="4356">SUM(AO143:AO144)</f>
        <v>0</v>
      </c>
      <c r="AP142" s="123">
        <f t="shared" si="4146"/>
        <v>0</v>
      </c>
      <c r="AQ142" s="123">
        <f t="shared" si="4147"/>
        <v>0</v>
      </c>
      <c r="AR142" s="107"/>
      <c r="AS142" s="107"/>
      <c r="AT142" s="107">
        <f t="shared" si="296"/>
        <v>0</v>
      </c>
      <c r="AU142" s="107">
        <f t="shared" si="297"/>
        <v>0</v>
      </c>
      <c r="AV142" s="107">
        <f>SUM(AV143:AV144)</f>
        <v>0</v>
      </c>
      <c r="AW142" s="107">
        <f t="shared" ref="AW142" si="4357">SUM(AW143:AW144)</f>
        <v>0</v>
      </c>
      <c r="AX142" s="107">
        <f t="shared" ref="AX142" si="4358">SUM(AX143:AX144)</f>
        <v>0</v>
      </c>
      <c r="AY142" s="107">
        <f t="shared" ref="AY142" si="4359">SUM(AY143:AY144)</f>
        <v>0</v>
      </c>
      <c r="AZ142" s="107">
        <f t="shared" ref="AZ142" si="4360">SUM(AZ143:AZ144)</f>
        <v>0</v>
      </c>
      <c r="BA142" s="107">
        <f t="shared" ref="BA142" si="4361">SUM(BA143:BA144)</f>
        <v>0</v>
      </c>
      <c r="BB142" s="123">
        <f t="shared" si="4153"/>
        <v>0</v>
      </c>
      <c r="BC142" s="123">
        <f t="shared" si="4154"/>
        <v>0</v>
      </c>
      <c r="BD142" s="107">
        <v>8</v>
      </c>
      <c r="BE142" s="107">
        <v>1118739.7679999999</v>
      </c>
      <c r="BF142" s="107">
        <f t="shared" si="303"/>
        <v>2.6666666666666665</v>
      </c>
      <c r="BG142" s="107">
        <f t="shared" si="304"/>
        <v>372913.25599999999</v>
      </c>
      <c r="BH142" s="107">
        <f>SUM(BH143:BH144)</f>
        <v>7</v>
      </c>
      <c r="BI142" s="107">
        <f t="shared" ref="BI142" si="4362">SUM(BI143:BI144)</f>
        <v>978897.29</v>
      </c>
      <c r="BJ142" s="107">
        <f t="shared" ref="BJ142" si="4363">SUM(BJ143:BJ144)</f>
        <v>1</v>
      </c>
      <c r="BK142" s="107">
        <f t="shared" ref="BK142" si="4364">SUM(BK143:BK144)</f>
        <v>139842.47</v>
      </c>
      <c r="BL142" s="107">
        <f t="shared" ref="BL142" si="4365">SUM(BL143:BL144)</f>
        <v>8</v>
      </c>
      <c r="BM142" s="107">
        <f t="shared" ref="BM142" si="4366">SUM(BM143:BM144)</f>
        <v>1118739.76</v>
      </c>
      <c r="BN142" s="123">
        <f t="shared" si="4160"/>
        <v>4.3333333333333339</v>
      </c>
      <c r="BO142" s="123">
        <f t="shared" si="4161"/>
        <v>605984.03399999999</v>
      </c>
      <c r="BP142" s="107"/>
      <c r="BQ142" s="107">
        <v>0</v>
      </c>
      <c r="BR142" s="107">
        <f t="shared" si="310"/>
        <v>0</v>
      </c>
      <c r="BS142" s="107">
        <f t="shared" si="311"/>
        <v>0</v>
      </c>
      <c r="BT142" s="107">
        <f>SUM(BT143:BT144)</f>
        <v>0</v>
      </c>
      <c r="BU142" s="107">
        <f t="shared" ref="BU142" si="4367">SUM(BU143:BU144)</f>
        <v>0</v>
      </c>
      <c r="BV142" s="107">
        <f t="shared" ref="BV142" si="4368">SUM(BV143:BV144)</f>
        <v>0</v>
      </c>
      <c r="BW142" s="107">
        <f t="shared" ref="BW142" si="4369">SUM(BW143:BW144)</f>
        <v>0</v>
      </c>
      <c r="BX142" s="107">
        <f t="shared" ref="BX142" si="4370">SUM(BX143:BX144)</f>
        <v>0</v>
      </c>
      <c r="BY142" s="107">
        <f t="shared" ref="BY142" si="4371">SUM(BY143:BY144)</f>
        <v>0</v>
      </c>
      <c r="BZ142" s="123">
        <f t="shared" si="4167"/>
        <v>0</v>
      </c>
      <c r="CA142" s="123">
        <f t="shared" si="4168"/>
        <v>0</v>
      </c>
      <c r="CB142" s="107"/>
      <c r="CC142" s="107"/>
      <c r="CD142" s="107">
        <f t="shared" si="317"/>
        <v>0</v>
      </c>
      <c r="CE142" s="107">
        <f t="shared" si="318"/>
        <v>0</v>
      </c>
      <c r="CF142" s="107">
        <f>SUM(CF143:CF144)</f>
        <v>0</v>
      </c>
      <c r="CG142" s="107">
        <f t="shared" ref="CG142" si="4372">SUM(CG143:CG144)</f>
        <v>0</v>
      </c>
      <c r="CH142" s="107">
        <f t="shared" ref="CH142" si="4373">SUM(CH143:CH144)</f>
        <v>0</v>
      </c>
      <c r="CI142" s="107">
        <f t="shared" ref="CI142" si="4374">SUM(CI143:CI144)</f>
        <v>0</v>
      </c>
      <c r="CJ142" s="107">
        <f t="shared" ref="CJ142" si="4375">SUM(CJ143:CJ144)</f>
        <v>0</v>
      </c>
      <c r="CK142" s="107">
        <f t="shared" ref="CK142" si="4376">SUM(CK143:CK144)</f>
        <v>0</v>
      </c>
      <c r="CL142" s="123">
        <f t="shared" si="4174"/>
        <v>0</v>
      </c>
      <c r="CM142" s="123">
        <f t="shared" si="4175"/>
        <v>0</v>
      </c>
      <c r="CN142" s="107"/>
      <c r="CO142" s="107"/>
      <c r="CP142" s="107">
        <f t="shared" si="324"/>
        <v>0</v>
      </c>
      <c r="CQ142" s="107">
        <f t="shared" si="325"/>
        <v>0</v>
      </c>
      <c r="CR142" s="107">
        <f>SUM(CR143:CR144)</f>
        <v>0</v>
      </c>
      <c r="CS142" s="107">
        <f t="shared" ref="CS142" si="4377">SUM(CS143:CS144)</f>
        <v>0</v>
      </c>
      <c r="CT142" s="107">
        <f t="shared" ref="CT142" si="4378">SUM(CT143:CT144)</f>
        <v>0</v>
      </c>
      <c r="CU142" s="107">
        <f t="shared" ref="CU142" si="4379">SUM(CU143:CU144)</f>
        <v>0</v>
      </c>
      <c r="CV142" s="107">
        <f t="shared" ref="CV142" si="4380">SUM(CV143:CV144)</f>
        <v>0</v>
      </c>
      <c r="CW142" s="107">
        <f t="shared" ref="CW142" si="4381">SUM(CW143:CW144)</f>
        <v>0</v>
      </c>
      <c r="CX142" s="123">
        <f t="shared" si="4181"/>
        <v>0</v>
      </c>
      <c r="CY142" s="123">
        <f t="shared" si="4182"/>
        <v>0</v>
      </c>
      <c r="CZ142" s="107"/>
      <c r="DA142" s="107"/>
      <c r="DB142" s="107">
        <f t="shared" si="331"/>
        <v>0</v>
      </c>
      <c r="DC142" s="107">
        <f t="shared" si="332"/>
        <v>0</v>
      </c>
      <c r="DD142" s="107">
        <f>SUM(DD143:DD144)</f>
        <v>0</v>
      </c>
      <c r="DE142" s="107">
        <f t="shared" ref="DE142" si="4382">SUM(DE143:DE144)</f>
        <v>0</v>
      </c>
      <c r="DF142" s="107">
        <f t="shared" ref="DF142" si="4383">SUM(DF143:DF144)</f>
        <v>0</v>
      </c>
      <c r="DG142" s="107">
        <f t="shared" ref="DG142" si="4384">SUM(DG143:DG144)</f>
        <v>0</v>
      </c>
      <c r="DH142" s="107">
        <f t="shared" ref="DH142" si="4385">SUM(DH143:DH144)</f>
        <v>0</v>
      </c>
      <c r="DI142" s="107">
        <f t="shared" ref="DI142" si="4386">SUM(DI143:DI144)</f>
        <v>0</v>
      </c>
      <c r="DJ142" s="123">
        <f t="shared" si="4188"/>
        <v>0</v>
      </c>
      <c r="DK142" s="123">
        <f t="shared" si="4189"/>
        <v>0</v>
      </c>
      <c r="DL142" s="107"/>
      <c r="DM142" s="107"/>
      <c r="DN142" s="107">
        <f t="shared" si="338"/>
        <v>0</v>
      </c>
      <c r="DO142" s="107">
        <f t="shared" si="339"/>
        <v>0</v>
      </c>
      <c r="DP142" s="107">
        <f>SUM(DP143:DP144)</f>
        <v>0</v>
      </c>
      <c r="DQ142" s="107">
        <f t="shared" ref="DQ142" si="4387">SUM(DQ143:DQ144)</f>
        <v>0</v>
      </c>
      <c r="DR142" s="107">
        <f t="shared" ref="DR142" si="4388">SUM(DR143:DR144)</f>
        <v>0</v>
      </c>
      <c r="DS142" s="107">
        <f t="shared" ref="DS142" si="4389">SUM(DS143:DS144)</f>
        <v>0</v>
      </c>
      <c r="DT142" s="107">
        <f t="shared" ref="DT142" si="4390">SUM(DT143:DT144)</f>
        <v>0</v>
      </c>
      <c r="DU142" s="107">
        <f t="shared" ref="DU142" si="4391">SUM(DU143:DU144)</f>
        <v>0</v>
      </c>
      <c r="DV142" s="123">
        <f t="shared" si="4195"/>
        <v>0</v>
      </c>
      <c r="DW142" s="123">
        <f t="shared" si="4196"/>
        <v>0</v>
      </c>
      <c r="DX142" s="107"/>
      <c r="DY142" s="107">
        <v>0</v>
      </c>
      <c r="DZ142" s="107">
        <f t="shared" si="345"/>
        <v>0</v>
      </c>
      <c r="EA142" s="107">
        <f t="shared" si="346"/>
        <v>0</v>
      </c>
      <c r="EB142" s="107">
        <f>SUM(EB143:EB144)</f>
        <v>0</v>
      </c>
      <c r="EC142" s="107">
        <f t="shared" ref="EC142" si="4392">SUM(EC143:EC144)</f>
        <v>0</v>
      </c>
      <c r="ED142" s="107">
        <f t="shared" ref="ED142" si="4393">SUM(ED143:ED144)</f>
        <v>0</v>
      </c>
      <c r="EE142" s="107">
        <f t="shared" ref="EE142" si="4394">SUM(EE143:EE144)</f>
        <v>0</v>
      </c>
      <c r="EF142" s="107">
        <f t="shared" ref="EF142" si="4395">SUM(EF143:EF144)</f>
        <v>0</v>
      </c>
      <c r="EG142" s="107">
        <f t="shared" ref="EG142" si="4396">SUM(EG143:EG144)</f>
        <v>0</v>
      </c>
      <c r="EH142" s="123">
        <f t="shared" si="4202"/>
        <v>0</v>
      </c>
      <c r="EI142" s="123">
        <f t="shared" si="4203"/>
        <v>0</v>
      </c>
      <c r="EJ142" s="107"/>
      <c r="EK142" s="107">
        <v>0</v>
      </c>
      <c r="EL142" s="107">
        <f t="shared" si="352"/>
        <v>0</v>
      </c>
      <c r="EM142" s="107">
        <f t="shared" si="353"/>
        <v>0</v>
      </c>
      <c r="EN142" s="107">
        <f>SUM(EN143:EN144)</f>
        <v>0</v>
      </c>
      <c r="EO142" s="107">
        <f t="shared" ref="EO142" si="4397">SUM(EO143:EO144)</f>
        <v>0</v>
      </c>
      <c r="EP142" s="107">
        <f t="shared" ref="EP142" si="4398">SUM(EP143:EP144)</f>
        <v>0</v>
      </c>
      <c r="EQ142" s="107">
        <f t="shared" ref="EQ142" si="4399">SUM(EQ143:EQ144)</f>
        <v>0</v>
      </c>
      <c r="ER142" s="107">
        <f t="shared" ref="ER142" si="4400">SUM(ER143:ER144)</f>
        <v>0</v>
      </c>
      <c r="ES142" s="107">
        <f t="shared" ref="ES142" si="4401">SUM(ES143:ES144)</f>
        <v>0</v>
      </c>
      <c r="ET142" s="123">
        <f t="shared" si="4209"/>
        <v>0</v>
      </c>
      <c r="EU142" s="123">
        <f t="shared" si="4210"/>
        <v>0</v>
      </c>
      <c r="EV142" s="107"/>
      <c r="EW142" s="107"/>
      <c r="EX142" s="107">
        <f t="shared" si="359"/>
        <v>0</v>
      </c>
      <c r="EY142" s="107">
        <f t="shared" si="360"/>
        <v>0</v>
      </c>
      <c r="EZ142" s="107">
        <f>SUM(EZ143:EZ144)</f>
        <v>0</v>
      </c>
      <c r="FA142" s="107">
        <f t="shared" ref="FA142" si="4402">SUM(FA143:FA144)</f>
        <v>0</v>
      </c>
      <c r="FB142" s="107">
        <f t="shared" ref="FB142" si="4403">SUM(FB143:FB144)</f>
        <v>0</v>
      </c>
      <c r="FC142" s="107">
        <f t="shared" ref="FC142" si="4404">SUM(FC143:FC144)</f>
        <v>0</v>
      </c>
      <c r="FD142" s="107">
        <f t="shared" ref="FD142" si="4405">SUM(FD143:FD144)</f>
        <v>0</v>
      </c>
      <c r="FE142" s="107">
        <f t="shared" ref="FE142" si="4406">SUM(FE143:FE144)</f>
        <v>0</v>
      </c>
      <c r="FF142" s="123">
        <f t="shared" si="4216"/>
        <v>0</v>
      </c>
      <c r="FG142" s="123">
        <f t="shared" si="4217"/>
        <v>0</v>
      </c>
      <c r="FH142" s="107"/>
      <c r="FI142" s="107"/>
      <c r="FJ142" s="107">
        <f t="shared" si="366"/>
        <v>0</v>
      </c>
      <c r="FK142" s="107">
        <f t="shared" si="367"/>
        <v>0</v>
      </c>
      <c r="FL142" s="107">
        <f>SUM(FL143:FL144)</f>
        <v>0</v>
      </c>
      <c r="FM142" s="107">
        <f t="shared" ref="FM142" si="4407">SUM(FM143:FM144)</f>
        <v>0</v>
      </c>
      <c r="FN142" s="107">
        <f t="shared" ref="FN142" si="4408">SUM(FN143:FN144)</f>
        <v>0</v>
      </c>
      <c r="FO142" s="107">
        <f t="shared" ref="FO142" si="4409">SUM(FO143:FO144)</f>
        <v>0</v>
      </c>
      <c r="FP142" s="107">
        <f t="shared" ref="FP142" si="4410">SUM(FP143:FP144)</f>
        <v>0</v>
      </c>
      <c r="FQ142" s="107">
        <f t="shared" ref="FQ142" si="4411">SUM(FQ143:FQ144)</f>
        <v>0</v>
      </c>
      <c r="FR142" s="123">
        <f t="shared" si="4223"/>
        <v>0</v>
      </c>
      <c r="FS142" s="123">
        <f t="shared" si="4224"/>
        <v>0</v>
      </c>
      <c r="FT142" s="107">
        <v>5</v>
      </c>
      <c r="FU142" s="107">
        <v>699212.35499999998</v>
      </c>
      <c r="FV142" s="107">
        <f t="shared" si="373"/>
        <v>1.6666666666666667</v>
      </c>
      <c r="FW142" s="107">
        <f t="shared" si="374"/>
        <v>233070.785</v>
      </c>
      <c r="FX142" s="107">
        <f>SUM(FX143:FX144)</f>
        <v>0</v>
      </c>
      <c r="FY142" s="107">
        <f t="shared" ref="FY142" si="4412">SUM(FY143:FY144)</f>
        <v>0</v>
      </c>
      <c r="FZ142" s="107">
        <f t="shared" ref="FZ142" si="4413">SUM(FZ143:FZ144)</f>
        <v>0</v>
      </c>
      <c r="GA142" s="107">
        <f t="shared" ref="GA142" si="4414">SUM(GA143:GA144)</f>
        <v>0</v>
      </c>
      <c r="GB142" s="107">
        <f t="shared" ref="GB142" si="4415">SUM(GB143:GB144)</f>
        <v>0</v>
      </c>
      <c r="GC142" s="107">
        <f t="shared" ref="GC142" si="4416">SUM(GC143:GC144)</f>
        <v>0</v>
      </c>
      <c r="GD142" s="123">
        <f t="shared" si="4230"/>
        <v>-1.6666666666666667</v>
      </c>
      <c r="GE142" s="123">
        <f t="shared" si="4231"/>
        <v>-233070.785</v>
      </c>
      <c r="GF142" s="107">
        <f t="shared" ref="GF142:GG145" si="4417">H142+T142+AF142+AR142+BD142+BP142+CB142+CN142+CZ142+DL142+DX142+EJ142+EV142+FH142+FT142</f>
        <v>13</v>
      </c>
      <c r="GG142" s="107">
        <f t="shared" si="4417"/>
        <v>1817952.1229999999</v>
      </c>
      <c r="GH142" s="130">
        <f t="shared" si="4344"/>
        <v>4.333333333333333</v>
      </c>
      <c r="GI142" s="180">
        <f t="shared" si="4345"/>
        <v>605984.04099999997</v>
      </c>
      <c r="GJ142" s="107">
        <f>SUM(GJ143:GJ144)</f>
        <v>7</v>
      </c>
      <c r="GK142" s="107">
        <f t="shared" ref="GK142" si="4418">SUM(GK143:GK144)</f>
        <v>978897.29</v>
      </c>
      <c r="GL142" s="107">
        <f t="shared" ref="GL142" si="4419">SUM(GL143:GL144)</f>
        <v>1</v>
      </c>
      <c r="GM142" s="107">
        <f t="shared" ref="GM142" si="4420">SUM(GM143:GM144)</f>
        <v>139842.47</v>
      </c>
      <c r="GN142" s="107">
        <f t="shared" ref="GN142" si="4421">SUM(GN143:GN144)</f>
        <v>8</v>
      </c>
      <c r="GO142" s="107">
        <f t="shared" ref="GO142" si="4422">SUM(GO143:GO144)</f>
        <v>1118739.76</v>
      </c>
      <c r="GP142" s="107">
        <f t="shared" ref="GP142:GP145" si="4423">SUM(GJ142-GH142)</f>
        <v>2.666666666666667</v>
      </c>
      <c r="GQ142" s="107">
        <f t="shared" ref="GQ142:GQ145" si="4424">SUM(GK142-GI142)</f>
        <v>372913.24900000007</v>
      </c>
      <c r="GR142" s="143"/>
      <c r="GS142" s="78"/>
      <c r="GT142" s="166">
        <v>139842.47099999999</v>
      </c>
      <c r="GU142" s="166">
        <f t="shared" si="2399"/>
        <v>139842.47</v>
      </c>
    </row>
    <row r="143" spans="1:204" ht="36" x14ac:dyDescent="0.2">
      <c r="A143" s="23">
        <v>1</v>
      </c>
      <c r="B143" s="78" t="s">
        <v>210</v>
      </c>
      <c r="C143" s="79" t="s">
        <v>211</v>
      </c>
      <c r="D143" s="86">
        <v>413</v>
      </c>
      <c r="E143" s="83" t="s">
        <v>212</v>
      </c>
      <c r="F143" s="86">
        <v>32</v>
      </c>
      <c r="G143" s="98">
        <v>139842.47099999999</v>
      </c>
      <c r="H143" s="99"/>
      <c r="I143" s="99"/>
      <c r="J143" s="99"/>
      <c r="K143" s="99"/>
      <c r="L143" s="99">
        <f>VLOOKUP($D143,'факт '!$D$7:$AQ$94,3,0)</f>
        <v>0</v>
      </c>
      <c r="M143" s="99">
        <f>VLOOKUP($D143,'факт '!$D$7:$AQ$94,4,0)</f>
        <v>0</v>
      </c>
      <c r="N143" s="99"/>
      <c r="O143" s="99"/>
      <c r="P143" s="99">
        <f>SUM(L143+N143)</f>
        <v>0</v>
      </c>
      <c r="Q143" s="99">
        <f>SUM(M143+O143)</f>
        <v>0</v>
      </c>
      <c r="R143" s="100">
        <f t="shared" ref="R143" si="4425">SUM(L143-J143)</f>
        <v>0</v>
      </c>
      <c r="S143" s="100">
        <f t="shared" ref="S143" si="4426">SUM(M143-K143)</f>
        <v>0</v>
      </c>
      <c r="T143" s="99"/>
      <c r="U143" s="99"/>
      <c r="V143" s="99"/>
      <c r="W143" s="99"/>
      <c r="X143" s="99">
        <f>VLOOKUP($D143,'факт '!$D$7:$AQ$94,7,0)</f>
        <v>0</v>
      </c>
      <c r="Y143" s="99">
        <f>VLOOKUP($D143,'факт '!$D$7:$AQ$94,8,0)</f>
        <v>0</v>
      </c>
      <c r="Z143" s="99">
        <f>VLOOKUP($D143,'факт '!$D$7:$AQ$94,9,0)</f>
        <v>0</v>
      </c>
      <c r="AA143" s="99">
        <f>VLOOKUP($D143,'факт '!$D$7:$AQ$94,10,0)</f>
        <v>0</v>
      </c>
      <c r="AB143" s="99">
        <f>SUM(X143+Z143)</f>
        <v>0</v>
      </c>
      <c r="AC143" s="99">
        <f>SUM(Y143+AA143)</f>
        <v>0</v>
      </c>
      <c r="AD143" s="100">
        <f t="shared" ref="AD143" si="4427">SUM(X143-V143)</f>
        <v>0</v>
      </c>
      <c r="AE143" s="100">
        <f t="shared" si="4140"/>
        <v>0</v>
      </c>
      <c r="AF143" s="99"/>
      <c r="AG143" s="99"/>
      <c r="AH143" s="99"/>
      <c r="AI143" s="99"/>
      <c r="AJ143" s="99">
        <f>VLOOKUP($D143,'факт '!$D$7:$AQ$94,5,0)</f>
        <v>0</v>
      </c>
      <c r="AK143" s="99">
        <f>VLOOKUP($D143,'факт '!$D$7:$AQ$94,6,0)</f>
        <v>0</v>
      </c>
      <c r="AL143" s="99"/>
      <c r="AM143" s="99"/>
      <c r="AN143" s="99">
        <f>SUM(AJ143+AL143)</f>
        <v>0</v>
      </c>
      <c r="AO143" s="99">
        <f>SUM(AK143+AM143)</f>
        <v>0</v>
      </c>
      <c r="AP143" s="100">
        <f t="shared" ref="AP143" si="4428">SUM(AJ143-AH143)</f>
        <v>0</v>
      </c>
      <c r="AQ143" s="100">
        <f t="shared" si="4147"/>
        <v>0</v>
      </c>
      <c r="AR143" s="99"/>
      <c r="AS143" s="99"/>
      <c r="AT143" s="99"/>
      <c r="AU143" s="99"/>
      <c r="AV143" s="99">
        <f>VLOOKUP($D143,'факт '!$D$7:$AQ$94,11,0)</f>
        <v>0</v>
      </c>
      <c r="AW143" s="99">
        <f>VLOOKUP($D143,'факт '!$D$7:$AQ$94,12,0)</f>
        <v>0</v>
      </c>
      <c r="AX143" s="99"/>
      <c r="AY143" s="99"/>
      <c r="AZ143" s="99">
        <f>SUM(AV143+AX143)</f>
        <v>0</v>
      </c>
      <c r="BA143" s="99">
        <f>SUM(AW143+AY143)</f>
        <v>0</v>
      </c>
      <c r="BB143" s="100">
        <f t="shared" si="4153"/>
        <v>0</v>
      </c>
      <c r="BC143" s="100">
        <f t="shared" si="4154"/>
        <v>0</v>
      </c>
      <c r="BD143" s="99"/>
      <c r="BE143" s="99"/>
      <c r="BF143" s="99"/>
      <c r="BG143" s="99"/>
      <c r="BH143" s="99">
        <f>VLOOKUP($D143,'факт '!$D$7:$AQ$94,15,0)</f>
        <v>7</v>
      </c>
      <c r="BI143" s="99">
        <f>VLOOKUP($D143,'факт '!$D$7:$AQ$94,16,0)</f>
        <v>978897.29</v>
      </c>
      <c r="BJ143" s="99">
        <f>VLOOKUP($D143,'факт '!$D$7:$AQ$94,17,0)</f>
        <v>1</v>
      </c>
      <c r="BK143" s="99">
        <f>VLOOKUP($D143,'факт '!$D$7:$AQ$94,18,0)</f>
        <v>139842.47</v>
      </c>
      <c r="BL143" s="99">
        <f>SUM(BH143+BJ143)</f>
        <v>8</v>
      </c>
      <c r="BM143" s="99">
        <f>SUM(BI143+BK143)</f>
        <v>1118739.76</v>
      </c>
      <c r="BN143" s="100">
        <f t="shared" si="4160"/>
        <v>7</v>
      </c>
      <c r="BO143" s="100">
        <f t="shared" si="4161"/>
        <v>978897.29</v>
      </c>
      <c r="BP143" s="99"/>
      <c r="BQ143" s="99"/>
      <c r="BR143" s="99"/>
      <c r="BS143" s="99"/>
      <c r="BT143" s="99">
        <f>VLOOKUP($D143,'факт '!$D$7:$AQ$94,19,0)</f>
        <v>0</v>
      </c>
      <c r="BU143" s="99">
        <f>VLOOKUP($D143,'факт '!$D$7:$AQ$94,20,0)</f>
        <v>0</v>
      </c>
      <c r="BV143" s="99">
        <f>VLOOKUP($D143,'факт '!$D$7:$AQ$94,21,0)</f>
        <v>0</v>
      </c>
      <c r="BW143" s="99">
        <f>VLOOKUP($D143,'факт '!$D$7:$AQ$94,22,0)</f>
        <v>0</v>
      </c>
      <c r="BX143" s="99">
        <f>SUM(BT143+BV143)</f>
        <v>0</v>
      </c>
      <c r="BY143" s="99">
        <f>SUM(BU143+BW143)</f>
        <v>0</v>
      </c>
      <c r="BZ143" s="100">
        <f t="shared" si="4167"/>
        <v>0</v>
      </c>
      <c r="CA143" s="100">
        <f t="shared" si="4168"/>
        <v>0</v>
      </c>
      <c r="CB143" s="99"/>
      <c r="CC143" s="99"/>
      <c r="CD143" s="99"/>
      <c r="CE143" s="99"/>
      <c r="CF143" s="99">
        <f>VLOOKUP($D143,'факт '!$D$7:$AQ$94,23,0)</f>
        <v>0</v>
      </c>
      <c r="CG143" s="99">
        <f>VLOOKUP($D143,'факт '!$D$7:$AQ$94,24,0)</f>
        <v>0</v>
      </c>
      <c r="CH143" s="99">
        <f>VLOOKUP($D143,'факт '!$D$7:$AQ$94,25,0)</f>
        <v>0</v>
      </c>
      <c r="CI143" s="99">
        <f>VLOOKUP($D143,'факт '!$D$7:$AQ$94,26,0)</f>
        <v>0</v>
      </c>
      <c r="CJ143" s="99">
        <f>SUM(CF143+CH143)</f>
        <v>0</v>
      </c>
      <c r="CK143" s="99">
        <f>SUM(CG143+CI143)</f>
        <v>0</v>
      </c>
      <c r="CL143" s="100">
        <f t="shared" si="4174"/>
        <v>0</v>
      </c>
      <c r="CM143" s="100">
        <f t="shared" si="4175"/>
        <v>0</v>
      </c>
      <c r="CN143" s="99"/>
      <c r="CO143" s="99"/>
      <c r="CP143" s="99"/>
      <c r="CQ143" s="99"/>
      <c r="CR143" s="99">
        <f>VLOOKUP($D143,'факт '!$D$7:$AQ$94,27,0)</f>
        <v>0</v>
      </c>
      <c r="CS143" s="99">
        <f>VLOOKUP($D143,'факт '!$D$7:$AQ$94,28,0)</f>
        <v>0</v>
      </c>
      <c r="CT143" s="99">
        <f>VLOOKUP($D143,'факт '!$D$7:$AQ$94,29,0)</f>
        <v>0</v>
      </c>
      <c r="CU143" s="99">
        <f>VLOOKUP($D143,'факт '!$D$7:$AQ$94,30,0)</f>
        <v>0</v>
      </c>
      <c r="CV143" s="99">
        <f>SUM(CR143+CT143)</f>
        <v>0</v>
      </c>
      <c r="CW143" s="99">
        <f>SUM(CS143+CU143)</f>
        <v>0</v>
      </c>
      <c r="CX143" s="100">
        <f t="shared" si="4181"/>
        <v>0</v>
      </c>
      <c r="CY143" s="100">
        <f t="shared" si="4182"/>
        <v>0</v>
      </c>
      <c r="CZ143" s="99"/>
      <c r="DA143" s="99"/>
      <c r="DB143" s="99"/>
      <c r="DC143" s="99"/>
      <c r="DD143" s="99">
        <f>VLOOKUP($D143,'факт '!$D$7:$AQ$94,31,0)</f>
        <v>0</v>
      </c>
      <c r="DE143" s="99">
        <f>VLOOKUP($D143,'факт '!$D$7:$AQ$94,32,0)</f>
        <v>0</v>
      </c>
      <c r="DF143" s="99"/>
      <c r="DG143" s="99"/>
      <c r="DH143" s="99">
        <f>SUM(DD143+DF143)</f>
        <v>0</v>
      </c>
      <c r="DI143" s="99">
        <f>SUM(DE143+DG143)</f>
        <v>0</v>
      </c>
      <c r="DJ143" s="100">
        <f t="shared" si="4188"/>
        <v>0</v>
      </c>
      <c r="DK143" s="100">
        <f t="shared" si="4189"/>
        <v>0</v>
      </c>
      <c r="DL143" s="99"/>
      <c r="DM143" s="99"/>
      <c r="DN143" s="99"/>
      <c r="DO143" s="99"/>
      <c r="DP143" s="99">
        <f>VLOOKUP($D143,'факт '!$D$7:$AQ$94,13,0)</f>
        <v>0</v>
      </c>
      <c r="DQ143" s="99">
        <f>VLOOKUP($D143,'факт '!$D$7:$AQ$94,14,0)</f>
        <v>0</v>
      </c>
      <c r="DR143" s="99"/>
      <c r="DS143" s="99"/>
      <c r="DT143" s="99">
        <f>SUM(DP143+DR143)</f>
        <v>0</v>
      </c>
      <c r="DU143" s="99">
        <f>SUM(DQ143+DS143)</f>
        <v>0</v>
      </c>
      <c r="DV143" s="100">
        <f t="shared" si="4195"/>
        <v>0</v>
      </c>
      <c r="DW143" s="100">
        <f t="shared" si="4196"/>
        <v>0</v>
      </c>
      <c r="DX143" s="99"/>
      <c r="DY143" s="99"/>
      <c r="DZ143" s="99"/>
      <c r="EA143" s="99"/>
      <c r="EB143" s="99">
        <f>VLOOKUP($D143,'факт '!$D$7:$AQ$94,33,0)</f>
        <v>0</v>
      </c>
      <c r="EC143" s="99">
        <f>VLOOKUP($D143,'факт '!$D$7:$AQ$94,34,0)</f>
        <v>0</v>
      </c>
      <c r="ED143" s="99">
        <f>VLOOKUP($D143,'факт '!$D$7:$AQ$94,35,0)</f>
        <v>0</v>
      </c>
      <c r="EE143" s="99">
        <f>VLOOKUP($D143,'факт '!$D$7:$AQ$94,36,0)</f>
        <v>0</v>
      </c>
      <c r="EF143" s="99">
        <f>SUM(EB143+ED143)</f>
        <v>0</v>
      </c>
      <c r="EG143" s="99">
        <f>SUM(EC143+EE143)</f>
        <v>0</v>
      </c>
      <c r="EH143" s="100">
        <f t="shared" si="4202"/>
        <v>0</v>
      </c>
      <c r="EI143" s="100">
        <f t="shared" si="4203"/>
        <v>0</v>
      </c>
      <c r="EJ143" s="99"/>
      <c r="EK143" s="99"/>
      <c r="EL143" s="99"/>
      <c r="EM143" s="99"/>
      <c r="EN143" s="99">
        <f>VLOOKUP($D143,'факт '!$D$7:$AQ$94,37,0)</f>
        <v>0</v>
      </c>
      <c r="EO143" s="99">
        <f>VLOOKUP($D143,'факт '!$D$7:$AQ$94,38,0)</f>
        <v>0</v>
      </c>
      <c r="EP143" s="99">
        <f>VLOOKUP($D143,'факт '!$D$7:$AQ$94,39,0)</f>
        <v>0</v>
      </c>
      <c r="EQ143" s="99">
        <f>VLOOKUP($D143,'факт '!$D$7:$AQ$94,40,0)</f>
        <v>0</v>
      </c>
      <c r="ER143" s="99">
        <f>SUM(EN143+EP143)</f>
        <v>0</v>
      </c>
      <c r="ES143" s="99">
        <f>SUM(EO143+EQ143)</f>
        <v>0</v>
      </c>
      <c r="ET143" s="100">
        <f t="shared" si="4209"/>
        <v>0</v>
      </c>
      <c r="EU143" s="100">
        <f t="shared" si="4210"/>
        <v>0</v>
      </c>
      <c r="EV143" s="99"/>
      <c r="EW143" s="99"/>
      <c r="EX143" s="99"/>
      <c r="EY143" s="99"/>
      <c r="EZ143" s="99"/>
      <c r="FA143" s="99"/>
      <c r="FB143" s="99"/>
      <c r="FC143" s="99"/>
      <c r="FD143" s="99">
        <f t="shared" ref="FD143:FD144" si="4429">SUM(EZ143+FB143)</f>
        <v>0</v>
      </c>
      <c r="FE143" s="99">
        <f t="shared" ref="FE143:FE144" si="4430">SUM(FA143+FC143)</f>
        <v>0</v>
      </c>
      <c r="FF143" s="100">
        <f t="shared" si="4216"/>
        <v>0</v>
      </c>
      <c r="FG143" s="100">
        <f t="shared" si="4217"/>
        <v>0</v>
      </c>
      <c r="FH143" s="99"/>
      <c r="FI143" s="99"/>
      <c r="FJ143" s="99"/>
      <c r="FK143" s="99"/>
      <c r="FL143" s="99"/>
      <c r="FM143" s="99"/>
      <c r="FN143" s="99"/>
      <c r="FO143" s="99"/>
      <c r="FP143" s="99">
        <f t="shared" ref="FP143:FP144" si="4431">SUM(FL143+FN143)</f>
        <v>0</v>
      </c>
      <c r="FQ143" s="99">
        <f t="shared" ref="FQ143:FQ144" si="4432">SUM(FM143+FO143)</f>
        <v>0</v>
      </c>
      <c r="FR143" s="100">
        <f t="shared" si="4223"/>
        <v>0</v>
      </c>
      <c r="FS143" s="100">
        <f t="shared" si="4224"/>
        <v>0</v>
      </c>
      <c r="FT143" s="99"/>
      <c r="FU143" s="99"/>
      <c r="FV143" s="99"/>
      <c r="FW143" s="99"/>
      <c r="FX143" s="99"/>
      <c r="FY143" s="99"/>
      <c r="FZ143" s="99"/>
      <c r="GA143" s="99"/>
      <c r="GB143" s="99">
        <f t="shared" ref="GB143:GB144" si="4433">SUM(FX143+FZ143)</f>
        <v>0</v>
      </c>
      <c r="GC143" s="99">
        <f t="shared" ref="GC143:GC144" si="4434">SUM(FY143+GA143)</f>
        <v>0</v>
      </c>
      <c r="GD143" s="100">
        <f t="shared" si="4230"/>
        <v>0</v>
      </c>
      <c r="GE143" s="100">
        <f t="shared" si="4231"/>
        <v>0</v>
      </c>
      <c r="GF143" s="99">
        <f t="shared" ref="GF143:GF144" si="4435">SUM(H143,T143,AF143,AR143,BD143,BP143,CB143,CN143,CZ143,DL143,DX143,EJ143,EV143)</f>
        <v>0</v>
      </c>
      <c r="GG143" s="99">
        <f t="shared" ref="GG143:GG144" si="4436">SUM(I143,U143,AG143,AS143,BE143,BQ143,CC143,CO143,DA143,DM143,DY143,EK143,EW143)</f>
        <v>0</v>
      </c>
      <c r="GH143" s="99">
        <f t="shared" ref="GH143:GH144" si="4437">SUM(J143,V143,AH143,AT143,BF143,BR143,CD143,CP143,DB143,DN143,DZ143,EL143,EX143)</f>
        <v>0</v>
      </c>
      <c r="GI143" s="99">
        <f t="shared" ref="GI143:GI144" si="4438">SUM(K143,W143,AI143,AU143,BG143,BS143,CE143,CQ143,DC143,DO143,EA143,EM143,EY143)</f>
        <v>0</v>
      </c>
      <c r="GJ143" s="99">
        <f t="shared" ref="GJ143" si="4439">SUM(L143,X143,AJ143,AV143,BH143,BT143,CF143,CR143,DD143,DP143,EB143,EN143,EZ143)</f>
        <v>7</v>
      </c>
      <c r="GK143" s="99">
        <f t="shared" ref="GK143" si="4440">SUM(M143,Y143,AK143,AW143,BI143,BU143,CG143,CS143,DE143,DQ143,EC143,EO143,FA143)</f>
        <v>978897.29</v>
      </c>
      <c r="GL143" s="99">
        <f t="shared" ref="GL143" si="4441">SUM(N143,Z143,AL143,AX143,BJ143,BV143,CH143,CT143,DF143,DR143,ED143,EP143,FB143)</f>
        <v>1</v>
      </c>
      <c r="GM143" s="99">
        <f t="shared" ref="GM143" si="4442">SUM(O143,AA143,AM143,AY143,BK143,BW143,CI143,CU143,DG143,DS143,EE143,EQ143,FC143)</f>
        <v>139842.47</v>
      </c>
      <c r="GN143" s="99">
        <f t="shared" ref="GN143" si="4443">SUM(P143,AB143,AN143,AZ143,BL143,BX143,CJ143,CV143,DH143,DT143,EF143,ER143,FD143)</f>
        <v>8</v>
      </c>
      <c r="GO143" s="99">
        <f t="shared" ref="GO143" si="4444">SUM(Q143,AC143,AO143,BA143,BM143,BY143,CK143,CW143,DI143,DU143,EG143,ES143,FE143)</f>
        <v>1118739.76</v>
      </c>
      <c r="GP143" s="99"/>
      <c r="GQ143" s="99"/>
      <c r="GR143" s="143"/>
      <c r="GS143" s="78"/>
      <c r="GT143" s="166">
        <v>139842.47099999999</v>
      </c>
      <c r="GU143" s="166">
        <f t="shared" ref="GU143:GU189" si="4445">SUM(GK143/GJ143)</f>
        <v>139842.47</v>
      </c>
      <c r="GV143" s="90">
        <f t="shared" ref="GV143" si="4446">SUM(GT143-GU143)</f>
        <v>9.9999998928979039E-4</v>
      </c>
    </row>
    <row r="144" spans="1:204" x14ac:dyDescent="0.2">
      <c r="A144" s="23">
        <v>1</v>
      </c>
      <c r="B144" s="78"/>
      <c r="C144" s="79"/>
      <c r="D144" s="86"/>
      <c r="E144" s="83"/>
      <c r="F144" s="86"/>
      <c r="G144" s="98"/>
      <c r="H144" s="99"/>
      <c r="I144" s="99"/>
      <c r="J144" s="99"/>
      <c r="K144" s="99"/>
      <c r="L144" s="99"/>
      <c r="M144" s="99"/>
      <c r="N144" s="99"/>
      <c r="O144" s="99"/>
      <c r="P144" s="99">
        <f t="shared" ref="P144:P147" si="4447">SUM(L144+N144)</f>
        <v>0</v>
      </c>
      <c r="Q144" s="99">
        <f t="shared" ref="Q144:Q147" si="4448">SUM(M144+O144)</f>
        <v>0</v>
      </c>
      <c r="R144" s="100">
        <f t="shared" si="2547"/>
        <v>0</v>
      </c>
      <c r="S144" s="100">
        <f t="shared" si="2548"/>
        <v>0</v>
      </c>
      <c r="T144" s="99"/>
      <c r="U144" s="99"/>
      <c r="V144" s="99"/>
      <c r="W144" s="99"/>
      <c r="X144" s="99"/>
      <c r="Y144" s="99"/>
      <c r="Z144" s="99"/>
      <c r="AA144" s="99"/>
      <c r="AB144" s="99">
        <f t="shared" ref="AB144" si="4449">SUM(X144+Z144)</f>
        <v>0</v>
      </c>
      <c r="AC144" s="99">
        <f t="shared" ref="AC144" si="4450">SUM(Y144+AA144)</f>
        <v>0</v>
      </c>
      <c r="AD144" s="100">
        <f t="shared" si="4139"/>
        <v>0</v>
      </c>
      <c r="AE144" s="100">
        <f t="shared" si="4140"/>
        <v>0</v>
      </c>
      <c r="AF144" s="99"/>
      <c r="AG144" s="99"/>
      <c r="AH144" s="99"/>
      <c r="AI144" s="99"/>
      <c r="AJ144" s="99"/>
      <c r="AK144" s="99"/>
      <c r="AL144" s="99"/>
      <c r="AM144" s="99"/>
      <c r="AN144" s="99">
        <f t="shared" ref="AN144" si="4451">SUM(AJ144+AL144)</f>
        <v>0</v>
      </c>
      <c r="AO144" s="99">
        <f t="shared" ref="AO144" si="4452">SUM(AK144+AM144)</f>
        <v>0</v>
      </c>
      <c r="AP144" s="100">
        <f t="shared" si="4146"/>
        <v>0</v>
      </c>
      <c r="AQ144" s="100">
        <f t="shared" si="4147"/>
        <v>0</v>
      </c>
      <c r="AR144" s="99"/>
      <c r="AS144" s="99"/>
      <c r="AT144" s="99"/>
      <c r="AU144" s="99"/>
      <c r="AV144" s="99"/>
      <c r="AW144" s="99"/>
      <c r="AX144" s="99"/>
      <c r="AY144" s="99"/>
      <c r="AZ144" s="99">
        <f t="shared" ref="AZ144" si="4453">SUM(AV144+AX144)</f>
        <v>0</v>
      </c>
      <c r="BA144" s="99">
        <f t="shared" ref="BA144" si="4454">SUM(AW144+AY144)</f>
        <v>0</v>
      </c>
      <c r="BB144" s="100">
        <f t="shared" si="4153"/>
        <v>0</v>
      </c>
      <c r="BC144" s="100">
        <f t="shared" si="4154"/>
        <v>0</v>
      </c>
      <c r="BD144" s="99"/>
      <c r="BE144" s="99"/>
      <c r="BF144" s="99"/>
      <c r="BG144" s="99"/>
      <c r="BH144" s="99"/>
      <c r="BI144" s="99"/>
      <c r="BJ144" s="99"/>
      <c r="BK144" s="99"/>
      <c r="BL144" s="99">
        <f t="shared" ref="BL144" si="4455">SUM(BH144+BJ144)</f>
        <v>0</v>
      </c>
      <c r="BM144" s="99">
        <f t="shared" ref="BM144" si="4456">SUM(BI144+BK144)</f>
        <v>0</v>
      </c>
      <c r="BN144" s="100">
        <f t="shared" si="4160"/>
        <v>0</v>
      </c>
      <c r="BO144" s="100">
        <f t="shared" si="4161"/>
        <v>0</v>
      </c>
      <c r="BP144" s="99"/>
      <c r="BQ144" s="99"/>
      <c r="BR144" s="99"/>
      <c r="BS144" s="99"/>
      <c r="BT144" s="99"/>
      <c r="BU144" s="99"/>
      <c r="BV144" s="99"/>
      <c r="BW144" s="99"/>
      <c r="BX144" s="99">
        <f t="shared" ref="BX144" si="4457">SUM(BT144+BV144)</f>
        <v>0</v>
      </c>
      <c r="BY144" s="99">
        <f t="shared" ref="BY144" si="4458">SUM(BU144+BW144)</f>
        <v>0</v>
      </c>
      <c r="BZ144" s="100">
        <f t="shared" si="4167"/>
        <v>0</v>
      </c>
      <c r="CA144" s="100">
        <f t="shared" si="4168"/>
        <v>0</v>
      </c>
      <c r="CB144" s="99"/>
      <c r="CC144" s="99"/>
      <c r="CD144" s="99"/>
      <c r="CE144" s="99"/>
      <c r="CF144" s="99"/>
      <c r="CG144" s="99"/>
      <c r="CH144" s="99"/>
      <c r="CI144" s="99"/>
      <c r="CJ144" s="99">
        <f t="shared" ref="CJ144" si="4459">SUM(CF144+CH144)</f>
        <v>0</v>
      </c>
      <c r="CK144" s="99">
        <f t="shared" ref="CK144" si="4460">SUM(CG144+CI144)</f>
        <v>0</v>
      </c>
      <c r="CL144" s="100">
        <f t="shared" si="4174"/>
        <v>0</v>
      </c>
      <c r="CM144" s="100">
        <f t="shared" si="4175"/>
        <v>0</v>
      </c>
      <c r="CN144" s="99"/>
      <c r="CO144" s="99"/>
      <c r="CP144" s="99"/>
      <c r="CQ144" s="99"/>
      <c r="CR144" s="99"/>
      <c r="CS144" s="99"/>
      <c r="CT144" s="99"/>
      <c r="CU144" s="99"/>
      <c r="CV144" s="99">
        <f t="shared" ref="CV144" si="4461">SUM(CR144+CT144)</f>
        <v>0</v>
      </c>
      <c r="CW144" s="99">
        <f t="shared" ref="CW144" si="4462">SUM(CS144+CU144)</f>
        <v>0</v>
      </c>
      <c r="CX144" s="100">
        <f t="shared" si="4181"/>
        <v>0</v>
      </c>
      <c r="CY144" s="100">
        <f t="shared" si="4182"/>
        <v>0</v>
      </c>
      <c r="CZ144" s="99"/>
      <c r="DA144" s="99"/>
      <c r="DB144" s="99"/>
      <c r="DC144" s="99"/>
      <c r="DD144" s="99"/>
      <c r="DE144" s="99"/>
      <c r="DF144" s="99"/>
      <c r="DG144" s="99"/>
      <c r="DH144" s="99">
        <f t="shared" ref="DH144" si="4463">SUM(DD144+DF144)</f>
        <v>0</v>
      </c>
      <c r="DI144" s="99">
        <f t="shared" ref="DI144" si="4464">SUM(DE144+DG144)</f>
        <v>0</v>
      </c>
      <c r="DJ144" s="100">
        <f t="shared" si="4188"/>
        <v>0</v>
      </c>
      <c r="DK144" s="100">
        <f t="shared" si="4189"/>
        <v>0</v>
      </c>
      <c r="DL144" s="99"/>
      <c r="DM144" s="99"/>
      <c r="DN144" s="99"/>
      <c r="DO144" s="99"/>
      <c r="DP144" s="99"/>
      <c r="DQ144" s="99"/>
      <c r="DR144" s="99"/>
      <c r="DS144" s="99"/>
      <c r="DT144" s="99">
        <f t="shared" ref="DT144" si="4465">SUM(DP144+DR144)</f>
        <v>0</v>
      </c>
      <c r="DU144" s="99">
        <f t="shared" ref="DU144" si="4466">SUM(DQ144+DS144)</f>
        <v>0</v>
      </c>
      <c r="DV144" s="100">
        <f t="shared" si="4195"/>
        <v>0</v>
      </c>
      <c r="DW144" s="100">
        <f t="shared" si="4196"/>
        <v>0</v>
      </c>
      <c r="DX144" s="99"/>
      <c r="DY144" s="99"/>
      <c r="DZ144" s="99"/>
      <c r="EA144" s="99"/>
      <c r="EB144" s="99"/>
      <c r="EC144" s="99"/>
      <c r="ED144" s="99"/>
      <c r="EE144" s="99"/>
      <c r="EF144" s="99">
        <f t="shared" ref="EF144" si="4467">SUM(EB144+ED144)</f>
        <v>0</v>
      </c>
      <c r="EG144" s="99">
        <f t="shared" ref="EG144" si="4468">SUM(EC144+EE144)</f>
        <v>0</v>
      </c>
      <c r="EH144" s="100">
        <f t="shared" si="4202"/>
        <v>0</v>
      </c>
      <c r="EI144" s="100">
        <f t="shared" si="4203"/>
        <v>0</v>
      </c>
      <c r="EJ144" s="99"/>
      <c r="EK144" s="99"/>
      <c r="EL144" s="99"/>
      <c r="EM144" s="99"/>
      <c r="EN144" s="99"/>
      <c r="EO144" s="99"/>
      <c r="EP144" s="99"/>
      <c r="EQ144" s="99"/>
      <c r="ER144" s="99">
        <f t="shared" ref="ER144" si="4469">SUM(EN144+EP144)</f>
        <v>0</v>
      </c>
      <c r="ES144" s="99">
        <f t="shared" ref="ES144" si="4470">SUM(EO144+EQ144)</f>
        <v>0</v>
      </c>
      <c r="ET144" s="100">
        <f t="shared" si="4209"/>
        <v>0</v>
      </c>
      <c r="EU144" s="100">
        <f t="shared" si="4210"/>
        <v>0</v>
      </c>
      <c r="EV144" s="99"/>
      <c r="EW144" s="99"/>
      <c r="EX144" s="99"/>
      <c r="EY144" s="99"/>
      <c r="EZ144" s="99"/>
      <c r="FA144" s="99"/>
      <c r="FB144" s="99"/>
      <c r="FC144" s="99"/>
      <c r="FD144" s="99">
        <f t="shared" si="4429"/>
        <v>0</v>
      </c>
      <c r="FE144" s="99">
        <f t="shared" si="4430"/>
        <v>0</v>
      </c>
      <c r="FF144" s="100">
        <f t="shared" si="4216"/>
        <v>0</v>
      </c>
      <c r="FG144" s="100">
        <f t="shared" si="4217"/>
        <v>0</v>
      </c>
      <c r="FH144" s="99"/>
      <c r="FI144" s="99"/>
      <c r="FJ144" s="99"/>
      <c r="FK144" s="99"/>
      <c r="FL144" s="99"/>
      <c r="FM144" s="99"/>
      <c r="FN144" s="99"/>
      <c r="FO144" s="99"/>
      <c r="FP144" s="99">
        <f t="shared" si="4431"/>
        <v>0</v>
      </c>
      <c r="FQ144" s="99">
        <f t="shared" si="4432"/>
        <v>0</v>
      </c>
      <c r="FR144" s="100">
        <f t="shared" si="4223"/>
        <v>0</v>
      </c>
      <c r="FS144" s="100">
        <f t="shared" si="4224"/>
        <v>0</v>
      </c>
      <c r="FT144" s="99"/>
      <c r="FU144" s="99"/>
      <c r="FV144" s="99"/>
      <c r="FW144" s="99"/>
      <c r="FX144" s="99"/>
      <c r="FY144" s="99"/>
      <c r="FZ144" s="99"/>
      <c r="GA144" s="99"/>
      <c r="GB144" s="99">
        <f t="shared" si="4433"/>
        <v>0</v>
      </c>
      <c r="GC144" s="99">
        <f t="shared" si="4434"/>
        <v>0</v>
      </c>
      <c r="GD144" s="100">
        <f t="shared" si="4230"/>
        <v>0</v>
      </c>
      <c r="GE144" s="100">
        <f t="shared" si="4231"/>
        <v>0</v>
      </c>
      <c r="GF144" s="99">
        <f t="shared" si="4435"/>
        <v>0</v>
      </c>
      <c r="GG144" s="99">
        <f t="shared" si="4436"/>
        <v>0</v>
      </c>
      <c r="GH144" s="99">
        <f t="shared" si="4437"/>
        <v>0</v>
      </c>
      <c r="GI144" s="99">
        <f t="shared" si="4438"/>
        <v>0</v>
      </c>
      <c r="GJ144" s="99">
        <f t="shared" ref="GJ144" si="4471">SUM(L144,X144,AJ144,AV144,BH144,BT144,CF144,CR144,DD144,DP144,EB144,EN144,EZ144)</f>
        <v>0</v>
      </c>
      <c r="GK144" s="99">
        <f t="shared" ref="GK144" si="4472">SUM(M144,Y144,AK144,AW144,BI144,BU144,CG144,CS144,DE144,DQ144,EC144,EO144,FA144)</f>
        <v>0</v>
      </c>
      <c r="GL144" s="99">
        <f t="shared" ref="GL144" si="4473">SUM(N144,Z144,AL144,AX144,BJ144,BV144,CH144,CT144,DF144,DR144,ED144,EP144,FB144)</f>
        <v>0</v>
      </c>
      <c r="GM144" s="99">
        <f t="shared" ref="GM144" si="4474">SUM(O144,AA144,AM144,AY144,BK144,BW144,CI144,CU144,DG144,DS144,EE144,EQ144,FC144)</f>
        <v>0</v>
      </c>
      <c r="GN144" s="99">
        <f t="shared" ref="GN144" si="4475">SUM(P144,AB144,AN144,AZ144,BL144,BX144,CJ144,CV144,DH144,DT144,EF144,ER144,FD144)</f>
        <v>0</v>
      </c>
      <c r="GO144" s="99">
        <f t="shared" ref="GO144" si="4476">SUM(Q144,AC144,AO144,BA144,BM144,BY144,CK144,CW144,DI144,DU144,EG144,ES144,FE144)</f>
        <v>0</v>
      </c>
      <c r="GP144" s="99"/>
      <c r="GQ144" s="99"/>
      <c r="GR144" s="143"/>
      <c r="GS144" s="78"/>
      <c r="GT144" s="166"/>
      <c r="GU144" s="166"/>
    </row>
    <row r="145" spans="1:204" x14ac:dyDescent="0.2">
      <c r="A145" s="23">
        <v>1</v>
      </c>
      <c r="B145" s="102"/>
      <c r="C145" s="103"/>
      <c r="D145" s="104"/>
      <c r="E145" s="124" t="s">
        <v>62</v>
      </c>
      <c r="F145" s="126">
        <v>33</v>
      </c>
      <c r="G145" s="127">
        <v>244728.14240000001</v>
      </c>
      <c r="H145" s="107">
        <f>VLOOKUP($E145,'ВМП план'!$B$8:$AN$43,8,0)</f>
        <v>0</v>
      </c>
      <c r="I145" s="107">
        <f>VLOOKUP($E145,'ВМП план'!$B$8:$AN$43,9,0)</f>
        <v>0</v>
      </c>
      <c r="J145" s="107">
        <f t="shared" si="279"/>
        <v>0</v>
      </c>
      <c r="K145" s="107">
        <f t="shared" si="280"/>
        <v>0</v>
      </c>
      <c r="L145" s="107">
        <f>SUM(L146:L147)</f>
        <v>0</v>
      </c>
      <c r="M145" s="107">
        <f t="shared" ref="M145" si="4477">SUM(M146:M147)</f>
        <v>0</v>
      </c>
      <c r="N145" s="107">
        <f t="shared" ref="N145" si="4478">SUM(N146:N147)</f>
        <v>0</v>
      </c>
      <c r="O145" s="107">
        <f t="shared" ref="O145" si="4479">SUM(O146:O147)</f>
        <v>0</v>
      </c>
      <c r="P145" s="107">
        <f t="shared" ref="P145" si="4480">SUM(P146:P147)</f>
        <v>0</v>
      </c>
      <c r="Q145" s="107">
        <f t="shared" ref="Q145" si="4481">SUM(Q146:Q147)</f>
        <v>0</v>
      </c>
      <c r="R145" s="123">
        <f t="shared" si="2547"/>
        <v>0</v>
      </c>
      <c r="S145" s="123">
        <f t="shared" si="2548"/>
        <v>0</v>
      </c>
      <c r="T145" s="107">
        <f>VLOOKUP($E145,'ВМП план'!$B$8:$AN$43,10,0)</f>
        <v>0</v>
      </c>
      <c r="U145" s="107">
        <f>VLOOKUP($E145,'ВМП план'!$B$8:$AN$43,11,0)</f>
        <v>0</v>
      </c>
      <c r="V145" s="107">
        <f t="shared" si="282"/>
        <v>0</v>
      </c>
      <c r="W145" s="107">
        <f t="shared" si="283"/>
        <v>0</v>
      </c>
      <c r="X145" s="107">
        <f>SUM(X146:X147)</f>
        <v>0</v>
      </c>
      <c r="Y145" s="107">
        <f t="shared" ref="Y145" si="4482">SUM(Y146:Y147)</f>
        <v>0</v>
      </c>
      <c r="Z145" s="107">
        <f t="shared" ref="Z145" si="4483">SUM(Z146:Z147)</f>
        <v>0</v>
      </c>
      <c r="AA145" s="107">
        <f t="shared" ref="AA145" si="4484">SUM(AA146:AA147)</f>
        <v>0</v>
      </c>
      <c r="AB145" s="107">
        <f t="shared" ref="AB145" si="4485">SUM(AB146:AB147)</f>
        <v>0</v>
      </c>
      <c r="AC145" s="107">
        <f t="shared" ref="AC145" si="4486">SUM(AC146:AC147)</f>
        <v>0</v>
      </c>
      <c r="AD145" s="123">
        <f t="shared" si="4139"/>
        <v>0</v>
      </c>
      <c r="AE145" s="123">
        <f t="shared" si="4140"/>
        <v>0</v>
      </c>
      <c r="AF145" s="107">
        <f>VLOOKUP($E145,'ВМП план'!$B$8:$AL$43,12,0)</f>
        <v>0</v>
      </c>
      <c r="AG145" s="107">
        <f>VLOOKUP($E145,'ВМП план'!$B$8:$AL$43,13,0)</f>
        <v>0</v>
      </c>
      <c r="AH145" s="107">
        <f t="shared" si="289"/>
        <v>0</v>
      </c>
      <c r="AI145" s="107">
        <f t="shared" si="290"/>
        <v>0</v>
      </c>
      <c r="AJ145" s="107">
        <f>SUM(AJ146:AJ147)</f>
        <v>0</v>
      </c>
      <c r="AK145" s="107">
        <f t="shared" ref="AK145" si="4487">SUM(AK146:AK147)</f>
        <v>0</v>
      </c>
      <c r="AL145" s="107">
        <f t="shared" ref="AL145" si="4488">SUM(AL146:AL147)</f>
        <v>0</v>
      </c>
      <c r="AM145" s="107">
        <f t="shared" ref="AM145" si="4489">SUM(AM146:AM147)</f>
        <v>0</v>
      </c>
      <c r="AN145" s="107">
        <f t="shared" ref="AN145" si="4490">SUM(AN146:AN147)</f>
        <v>0</v>
      </c>
      <c r="AO145" s="107">
        <f t="shared" ref="AO145" si="4491">SUM(AO146:AO147)</f>
        <v>0</v>
      </c>
      <c r="AP145" s="123">
        <f t="shared" si="4146"/>
        <v>0</v>
      </c>
      <c r="AQ145" s="123">
        <f t="shared" si="4147"/>
        <v>0</v>
      </c>
      <c r="AR145" s="107"/>
      <c r="AS145" s="107"/>
      <c r="AT145" s="107">
        <f t="shared" si="296"/>
        <v>0</v>
      </c>
      <c r="AU145" s="107">
        <f t="shared" si="297"/>
        <v>0</v>
      </c>
      <c r="AV145" s="107">
        <f>SUM(AV146:AV147)</f>
        <v>0</v>
      </c>
      <c r="AW145" s="107">
        <f t="shared" ref="AW145" si="4492">SUM(AW146:AW147)</f>
        <v>0</v>
      </c>
      <c r="AX145" s="107">
        <f t="shared" ref="AX145" si="4493">SUM(AX146:AX147)</f>
        <v>0</v>
      </c>
      <c r="AY145" s="107">
        <f t="shared" ref="AY145" si="4494">SUM(AY146:AY147)</f>
        <v>0</v>
      </c>
      <c r="AZ145" s="107">
        <f t="shared" ref="AZ145" si="4495">SUM(AZ146:AZ147)</f>
        <v>0</v>
      </c>
      <c r="BA145" s="107">
        <f t="shared" ref="BA145" si="4496">SUM(BA146:BA147)</f>
        <v>0</v>
      </c>
      <c r="BB145" s="123">
        <f t="shared" si="4153"/>
        <v>0</v>
      </c>
      <c r="BC145" s="123">
        <f t="shared" si="4154"/>
        <v>0</v>
      </c>
      <c r="BD145" s="107">
        <v>2</v>
      </c>
      <c r="BE145" s="107">
        <v>489456.28480000002</v>
      </c>
      <c r="BF145" s="107">
        <v>1</v>
      </c>
      <c r="BG145" s="107">
        <f t="shared" si="304"/>
        <v>163152.09493333334</v>
      </c>
      <c r="BH145" s="107">
        <f>SUM(BH146:BH147)</f>
        <v>2</v>
      </c>
      <c r="BI145" s="107">
        <f t="shared" ref="BI145" si="4497">SUM(BI146:BI147)</f>
        <v>489456.28</v>
      </c>
      <c r="BJ145" s="107">
        <f t="shared" ref="BJ145" si="4498">SUM(BJ146:BJ147)</f>
        <v>0</v>
      </c>
      <c r="BK145" s="107">
        <f t="shared" ref="BK145" si="4499">SUM(BK146:BK147)</f>
        <v>0</v>
      </c>
      <c r="BL145" s="107">
        <f t="shared" ref="BL145" si="4500">SUM(BL146:BL147)</f>
        <v>2</v>
      </c>
      <c r="BM145" s="107">
        <f t="shared" ref="BM145" si="4501">SUM(BM146:BM147)</f>
        <v>489456.28</v>
      </c>
      <c r="BN145" s="123">
        <f t="shared" si="4160"/>
        <v>1</v>
      </c>
      <c r="BO145" s="123">
        <f t="shared" si="4161"/>
        <v>326304.18506666669</v>
      </c>
      <c r="BP145" s="107"/>
      <c r="BQ145" s="107">
        <v>0</v>
      </c>
      <c r="BR145" s="107">
        <f t="shared" si="310"/>
        <v>0</v>
      </c>
      <c r="BS145" s="107">
        <f t="shared" si="311"/>
        <v>0</v>
      </c>
      <c r="BT145" s="107">
        <f>SUM(BT146:BT147)</f>
        <v>0</v>
      </c>
      <c r="BU145" s="107">
        <f t="shared" ref="BU145" si="4502">SUM(BU146:BU147)</f>
        <v>0</v>
      </c>
      <c r="BV145" s="107">
        <f t="shared" ref="BV145" si="4503">SUM(BV146:BV147)</f>
        <v>0</v>
      </c>
      <c r="BW145" s="107">
        <f t="shared" ref="BW145" si="4504">SUM(BW146:BW147)</f>
        <v>0</v>
      </c>
      <c r="BX145" s="107">
        <f t="shared" ref="BX145" si="4505">SUM(BX146:BX147)</f>
        <v>0</v>
      </c>
      <c r="BY145" s="107">
        <f t="shared" ref="BY145" si="4506">SUM(BY146:BY147)</f>
        <v>0</v>
      </c>
      <c r="BZ145" s="123">
        <f t="shared" si="4167"/>
        <v>0</v>
      </c>
      <c r="CA145" s="123">
        <f t="shared" si="4168"/>
        <v>0</v>
      </c>
      <c r="CB145" s="107"/>
      <c r="CC145" s="107"/>
      <c r="CD145" s="107">
        <f t="shared" si="317"/>
        <v>0</v>
      </c>
      <c r="CE145" s="107">
        <f t="shared" si="318"/>
        <v>0</v>
      </c>
      <c r="CF145" s="107">
        <f>SUM(CF146:CF147)</f>
        <v>0</v>
      </c>
      <c r="CG145" s="107">
        <f t="shared" ref="CG145" si="4507">SUM(CG146:CG147)</f>
        <v>0</v>
      </c>
      <c r="CH145" s="107">
        <f t="shared" ref="CH145" si="4508">SUM(CH146:CH147)</f>
        <v>0</v>
      </c>
      <c r="CI145" s="107">
        <f t="shared" ref="CI145" si="4509">SUM(CI146:CI147)</f>
        <v>0</v>
      </c>
      <c r="CJ145" s="107">
        <f t="shared" ref="CJ145" si="4510">SUM(CJ146:CJ147)</f>
        <v>0</v>
      </c>
      <c r="CK145" s="107">
        <f t="shared" ref="CK145" si="4511">SUM(CK146:CK147)</f>
        <v>0</v>
      </c>
      <c r="CL145" s="123">
        <f t="shared" si="4174"/>
        <v>0</v>
      </c>
      <c r="CM145" s="123">
        <f t="shared" si="4175"/>
        <v>0</v>
      </c>
      <c r="CN145" s="107"/>
      <c r="CO145" s="107"/>
      <c r="CP145" s="107">
        <f t="shared" si="324"/>
        <v>0</v>
      </c>
      <c r="CQ145" s="107">
        <f t="shared" si="325"/>
        <v>0</v>
      </c>
      <c r="CR145" s="107">
        <f>SUM(CR146:CR147)</f>
        <v>0</v>
      </c>
      <c r="CS145" s="107">
        <f t="shared" ref="CS145" si="4512">SUM(CS146:CS147)</f>
        <v>0</v>
      </c>
      <c r="CT145" s="107">
        <f t="shared" ref="CT145" si="4513">SUM(CT146:CT147)</f>
        <v>0</v>
      </c>
      <c r="CU145" s="107">
        <f t="shared" ref="CU145" si="4514">SUM(CU146:CU147)</f>
        <v>0</v>
      </c>
      <c r="CV145" s="107">
        <f t="shared" ref="CV145" si="4515">SUM(CV146:CV147)</f>
        <v>0</v>
      </c>
      <c r="CW145" s="107">
        <f t="shared" ref="CW145" si="4516">SUM(CW146:CW147)</f>
        <v>0</v>
      </c>
      <c r="CX145" s="123">
        <f t="shared" si="4181"/>
        <v>0</v>
      </c>
      <c r="CY145" s="123">
        <f t="shared" si="4182"/>
        <v>0</v>
      </c>
      <c r="CZ145" s="107"/>
      <c r="DA145" s="107"/>
      <c r="DB145" s="107">
        <f t="shared" si="331"/>
        <v>0</v>
      </c>
      <c r="DC145" s="107">
        <f t="shared" si="332"/>
        <v>0</v>
      </c>
      <c r="DD145" s="107">
        <f>SUM(DD146:DD147)</f>
        <v>0</v>
      </c>
      <c r="DE145" s="107">
        <f t="shared" ref="DE145" si="4517">SUM(DE146:DE147)</f>
        <v>0</v>
      </c>
      <c r="DF145" s="107">
        <f t="shared" ref="DF145" si="4518">SUM(DF146:DF147)</f>
        <v>0</v>
      </c>
      <c r="DG145" s="107">
        <f t="shared" ref="DG145" si="4519">SUM(DG146:DG147)</f>
        <v>0</v>
      </c>
      <c r="DH145" s="107">
        <f t="shared" ref="DH145" si="4520">SUM(DH146:DH147)</f>
        <v>0</v>
      </c>
      <c r="DI145" s="107">
        <f t="shared" ref="DI145" si="4521">SUM(DI146:DI147)</f>
        <v>0</v>
      </c>
      <c r="DJ145" s="123">
        <f t="shared" si="4188"/>
        <v>0</v>
      </c>
      <c r="DK145" s="123">
        <f t="shared" si="4189"/>
        <v>0</v>
      </c>
      <c r="DL145" s="107"/>
      <c r="DM145" s="107"/>
      <c r="DN145" s="107">
        <f t="shared" si="338"/>
        <v>0</v>
      </c>
      <c r="DO145" s="107">
        <f t="shared" si="339"/>
        <v>0</v>
      </c>
      <c r="DP145" s="107">
        <f>SUM(DP146:DP147)</f>
        <v>0</v>
      </c>
      <c r="DQ145" s="107">
        <f t="shared" ref="DQ145" si="4522">SUM(DQ146:DQ147)</f>
        <v>0</v>
      </c>
      <c r="DR145" s="107">
        <f t="shared" ref="DR145" si="4523">SUM(DR146:DR147)</f>
        <v>0</v>
      </c>
      <c r="DS145" s="107">
        <f t="shared" ref="DS145" si="4524">SUM(DS146:DS147)</f>
        <v>0</v>
      </c>
      <c r="DT145" s="107">
        <f t="shared" ref="DT145" si="4525">SUM(DT146:DT147)</f>
        <v>0</v>
      </c>
      <c r="DU145" s="107">
        <f t="shared" ref="DU145" si="4526">SUM(DU146:DU147)</f>
        <v>0</v>
      </c>
      <c r="DV145" s="123">
        <f t="shared" si="4195"/>
        <v>0</v>
      </c>
      <c r="DW145" s="123">
        <f t="shared" si="4196"/>
        <v>0</v>
      </c>
      <c r="DX145" s="107"/>
      <c r="DY145" s="107">
        <v>0</v>
      </c>
      <c r="DZ145" s="107">
        <f t="shared" si="345"/>
        <v>0</v>
      </c>
      <c r="EA145" s="107">
        <f t="shared" si="346"/>
        <v>0</v>
      </c>
      <c r="EB145" s="107">
        <f>SUM(EB146:EB147)</f>
        <v>0</v>
      </c>
      <c r="EC145" s="107">
        <f t="shared" ref="EC145" si="4527">SUM(EC146:EC147)</f>
        <v>0</v>
      </c>
      <c r="ED145" s="107">
        <f t="shared" ref="ED145" si="4528">SUM(ED146:ED147)</f>
        <v>0</v>
      </c>
      <c r="EE145" s="107">
        <f t="shared" ref="EE145" si="4529">SUM(EE146:EE147)</f>
        <v>0</v>
      </c>
      <c r="EF145" s="107">
        <f t="shared" ref="EF145" si="4530">SUM(EF146:EF147)</f>
        <v>0</v>
      </c>
      <c r="EG145" s="107">
        <f t="shared" ref="EG145" si="4531">SUM(EG146:EG147)</f>
        <v>0</v>
      </c>
      <c r="EH145" s="123">
        <f t="shared" si="4202"/>
        <v>0</v>
      </c>
      <c r="EI145" s="123">
        <f t="shared" si="4203"/>
        <v>0</v>
      </c>
      <c r="EJ145" s="107"/>
      <c r="EK145" s="107">
        <v>0</v>
      </c>
      <c r="EL145" s="107">
        <f t="shared" si="352"/>
        <v>0</v>
      </c>
      <c r="EM145" s="107">
        <f t="shared" si="353"/>
        <v>0</v>
      </c>
      <c r="EN145" s="107">
        <f>SUM(EN146:EN147)</f>
        <v>0</v>
      </c>
      <c r="EO145" s="107">
        <f t="shared" ref="EO145" si="4532">SUM(EO146:EO147)</f>
        <v>0</v>
      </c>
      <c r="EP145" s="107">
        <f t="shared" ref="EP145" si="4533">SUM(EP146:EP147)</f>
        <v>0</v>
      </c>
      <c r="EQ145" s="107">
        <f t="shared" ref="EQ145" si="4534">SUM(EQ146:EQ147)</f>
        <v>0</v>
      </c>
      <c r="ER145" s="107">
        <f t="shared" ref="ER145" si="4535">SUM(ER146:ER147)</f>
        <v>0</v>
      </c>
      <c r="ES145" s="107">
        <f t="shared" ref="ES145" si="4536">SUM(ES146:ES147)</f>
        <v>0</v>
      </c>
      <c r="ET145" s="123">
        <f t="shared" si="4209"/>
        <v>0</v>
      </c>
      <c r="EU145" s="123">
        <f t="shared" si="4210"/>
        <v>0</v>
      </c>
      <c r="EV145" s="107"/>
      <c r="EW145" s="107"/>
      <c r="EX145" s="107">
        <f t="shared" si="359"/>
        <v>0</v>
      </c>
      <c r="EY145" s="107">
        <f t="shared" si="360"/>
        <v>0</v>
      </c>
      <c r="EZ145" s="107">
        <f>SUM(EZ146:EZ147)</f>
        <v>0</v>
      </c>
      <c r="FA145" s="107">
        <f t="shared" ref="FA145" si="4537">SUM(FA146:FA147)</f>
        <v>0</v>
      </c>
      <c r="FB145" s="107">
        <f t="shared" ref="FB145" si="4538">SUM(FB146:FB147)</f>
        <v>0</v>
      </c>
      <c r="FC145" s="107">
        <f t="shared" ref="FC145" si="4539">SUM(FC146:FC147)</f>
        <v>0</v>
      </c>
      <c r="FD145" s="107">
        <f t="shared" ref="FD145" si="4540">SUM(FD146:FD147)</f>
        <v>0</v>
      </c>
      <c r="FE145" s="107">
        <f t="shared" ref="FE145" si="4541">SUM(FE146:FE147)</f>
        <v>0</v>
      </c>
      <c r="FF145" s="123">
        <f t="shared" si="4216"/>
        <v>0</v>
      </c>
      <c r="FG145" s="123">
        <f t="shared" si="4217"/>
        <v>0</v>
      </c>
      <c r="FH145" s="107"/>
      <c r="FI145" s="107"/>
      <c r="FJ145" s="107">
        <f t="shared" si="366"/>
        <v>0</v>
      </c>
      <c r="FK145" s="107">
        <f t="shared" si="367"/>
        <v>0</v>
      </c>
      <c r="FL145" s="107">
        <f>SUM(FL146:FL147)</f>
        <v>0</v>
      </c>
      <c r="FM145" s="107">
        <f t="shared" ref="FM145" si="4542">SUM(FM146:FM147)</f>
        <v>0</v>
      </c>
      <c r="FN145" s="107">
        <f t="shared" ref="FN145" si="4543">SUM(FN146:FN147)</f>
        <v>0</v>
      </c>
      <c r="FO145" s="107">
        <f t="shared" ref="FO145" si="4544">SUM(FO146:FO147)</f>
        <v>0</v>
      </c>
      <c r="FP145" s="107">
        <f t="shared" ref="FP145" si="4545">SUM(FP146:FP147)</f>
        <v>0</v>
      </c>
      <c r="FQ145" s="107">
        <f t="shared" ref="FQ145" si="4546">SUM(FQ146:FQ147)</f>
        <v>0</v>
      </c>
      <c r="FR145" s="123">
        <f t="shared" si="4223"/>
        <v>0</v>
      </c>
      <c r="FS145" s="123">
        <f t="shared" si="4224"/>
        <v>0</v>
      </c>
      <c r="FT145" s="107"/>
      <c r="FU145" s="107">
        <v>0</v>
      </c>
      <c r="FV145" s="107">
        <f t="shared" si="373"/>
        <v>0</v>
      </c>
      <c r="FW145" s="107">
        <f t="shared" si="374"/>
        <v>0</v>
      </c>
      <c r="FX145" s="107">
        <f>SUM(FX146:FX147)</f>
        <v>0</v>
      </c>
      <c r="FY145" s="107">
        <f t="shared" ref="FY145" si="4547">SUM(FY146:FY147)</f>
        <v>0</v>
      </c>
      <c r="FZ145" s="107">
        <f t="shared" ref="FZ145" si="4548">SUM(FZ146:FZ147)</f>
        <v>0</v>
      </c>
      <c r="GA145" s="107">
        <f t="shared" ref="GA145" si="4549">SUM(GA146:GA147)</f>
        <v>0</v>
      </c>
      <c r="GB145" s="107">
        <f t="shared" ref="GB145" si="4550">SUM(GB146:GB147)</f>
        <v>0</v>
      </c>
      <c r="GC145" s="107">
        <f t="shared" ref="GC145" si="4551">SUM(GC146:GC147)</f>
        <v>0</v>
      </c>
      <c r="GD145" s="123">
        <f t="shared" si="4230"/>
        <v>0</v>
      </c>
      <c r="GE145" s="123">
        <f t="shared" si="4231"/>
        <v>0</v>
      </c>
      <c r="GF145" s="107">
        <f t="shared" si="4417"/>
        <v>2</v>
      </c>
      <c r="GG145" s="107">
        <f t="shared" si="4417"/>
        <v>489456.28480000002</v>
      </c>
      <c r="GH145" s="130">
        <f>SUM(GF145/12*$A$2)</f>
        <v>0.66666666666666663</v>
      </c>
      <c r="GI145" s="180">
        <f>SUM(GG145/12*$A$2)</f>
        <v>163152.09493333334</v>
      </c>
      <c r="GJ145" s="107">
        <f>SUM(GJ146:GJ147)</f>
        <v>2</v>
      </c>
      <c r="GK145" s="107">
        <f t="shared" ref="GK145" si="4552">SUM(GK146:GK147)</f>
        <v>489456.28</v>
      </c>
      <c r="GL145" s="107">
        <f t="shared" ref="GL145" si="4553">SUM(GL146:GL147)</f>
        <v>0</v>
      </c>
      <c r="GM145" s="107">
        <f t="shared" ref="GM145" si="4554">SUM(GM146:GM147)</f>
        <v>0</v>
      </c>
      <c r="GN145" s="107">
        <f t="shared" ref="GN145" si="4555">SUM(GN146:GN147)</f>
        <v>2</v>
      </c>
      <c r="GO145" s="107">
        <f t="shared" ref="GO145" si="4556">SUM(GO146:GO147)</f>
        <v>489456.28</v>
      </c>
      <c r="GP145" s="107">
        <f t="shared" si="4423"/>
        <v>1.3333333333333335</v>
      </c>
      <c r="GQ145" s="107">
        <f t="shared" si="4424"/>
        <v>326304.18506666669</v>
      </c>
      <c r="GR145" s="143"/>
      <c r="GS145" s="78"/>
      <c r="GT145" s="166">
        <v>244728.14240000001</v>
      </c>
      <c r="GU145" s="166">
        <f t="shared" si="4445"/>
        <v>244728.14</v>
      </c>
    </row>
    <row r="146" spans="1:204" ht="48" x14ac:dyDescent="0.2">
      <c r="A146" s="23">
        <v>1</v>
      </c>
      <c r="B146" s="78" t="s">
        <v>213</v>
      </c>
      <c r="C146" s="81" t="s">
        <v>214</v>
      </c>
      <c r="D146" s="82">
        <v>414</v>
      </c>
      <c r="E146" s="83" t="s">
        <v>215</v>
      </c>
      <c r="F146" s="86">
        <v>33</v>
      </c>
      <c r="G146" s="98">
        <v>244728.14240000001</v>
      </c>
      <c r="H146" s="99"/>
      <c r="I146" s="99"/>
      <c r="J146" s="99"/>
      <c r="K146" s="99"/>
      <c r="L146" s="99">
        <f>VLOOKUP($D146,'факт '!$D$7:$AQ$94,3,0)</f>
        <v>0</v>
      </c>
      <c r="M146" s="99">
        <f>VLOOKUP($D146,'факт '!$D$7:$AQ$94,4,0)</f>
        <v>0</v>
      </c>
      <c r="N146" s="99"/>
      <c r="O146" s="99"/>
      <c r="P146" s="99">
        <f>SUM(L146+N146)</f>
        <v>0</v>
      </c>
      <c r="Q146" s="99">
        <f>SUM(M146+O146)</f>
        <v>0</v>
      </c>
      <c r="R146" s="100">
        <f t="shared" ref="R146" si="4557">SUM(L146-J146)</f>
        <v>0</v>
      </c>
      <c r="S146" s="100">
        <f t="shared" ref="S146" si="4558">SUM(M146-K146)</f>
        <v>0</v>
      </c>
      <c r="T146" s="99"/>
      <c r="U146" s="99"/>
      <c r="V146" s="99"/>
      <c r="W146" s="99"/>
      <c r="X146" s="99">
        <f>VLOOKUP($D146,'факт '!$D$7:$AQ$94,7,0)</f>
        <v>0</v>
      </c>
      <c r="Y146" s="99">
        <f>VLOOKUP($D146,'факт '!$D$7:$AQ$94,8,0)</f>
        <v>0</v>
      </c>
      <c r="Z146" s="99">
        <f>VLOOKUP($D146,'факт '!$D$7:$AQ$94,9,0)</f>
        <v>0</v>
      </c>
      <c r="AA146" s="99">
        <f>VLOOKUP($D146,'факт '!$D$7:$AQ$94,10,0)</f>
        <v>0</v>
      </c>
      <c r="AB146" s="99">
        <f>SUM(X146+Z146)</f>
        <v>0</v>
      </c>
      <c r="AC146" s="99">
        <f>SUM(Y146+AA146)</f>
        <v>0</v>
      </c>
      <c r="AD146" s="100">
        <f t="shared" ref="AD146" si="4559">SUM(X146-V146)</f>
        <v>0</v>
      </c>
      <c r="AE146" s="100">
        <f t="shared" si="4140"/>
        <v>0</v>
      </c>
      <c r="AF146" s="99"/>
      <c r="AG146" s="99"/>
      <c r="AH146" s="99"/>
      <c r="AI146" s="99"/>
      <c r="AJ146" s="99">
        <f>VLOOKUP($D146,'факт '!$D$7:$AQ$94,5,0)</f>
        <v>0</v>
      </c>
      <c r="AK146" s="99">
        <f>VLOOKUP($D146,'факт '!$D$7:$AQ$94,6,0)</f>
        <v>0</v>
      </c>
      <c r="AL146" s="99"/>
      <c r="AM146" s="99"/>
      <c r="AN146" s="99">
        <f>SUM(AJ146+AL146)</f>
        <v>0</v>
      </c>
      <c r="AO146" s="99">
        <f>SUM(AK146+AM146)</f>
        <v>0</v>
      </c>
      <c r="AP146" s="100">
        <f t="shared" ref="AP146" si="4560">SUM(AJ146-AH146)</f>
        <v>0</v>
      </c>
      <c r="AQ146" s="100">
        <f t="shared" si="4147"/>
        <v>0</v>
      </c>
      <c r="AR146" s="99"/>
      <c r="AS146" s="99"/>
      <c r="AT146" s="99"/>
      <c r="AU146" s="99"/>
      <c r="AV146" s="99">
        <f>VLOOKUP($D146,'факт '!$D$7:$AQ$94,11,0)</f>
        <v>0</v>
      </c>
      <c r="AW146" s="99">
        <f>VLOOKUP($D146,'факт '!$D$7:$AQ$94,12,0)</f>
        <v>0</v>
      </c>
      <c r="AX146" s="99"/>
      <c r="AY146" s="99"/>
      <c r="AZ146" s="99">
        <f>SUM(AV146+AX146)</f>
        <v>0</v>
      </c>
      <c r="BA146" s="99">
        <f>SUM(AW146+AY146)</f>
        <v>0</v>
      </c>
      <c r="BB146" s="100">
        <f t="shared" si="4153"/>
        <v>0</v>
      </c>
      <c r="BC146" s="100">
        <f t="shared" si="4154"/>
        <v>0</v>
      </c>
      <c r="BD146" s="99"/>
      <c r="BE146" s="99"/>
      <c r="BF146" s="99"/>
      <c r="BG146" s="99"/>
      <c r="BH146" s="99">
        <f>VLOOKUP($D146,'факт '!$D$7:$AQ$94,15,0)</f>
        <v>2</v>
      </c>
      <c r="BI146" s="99">
        <f>VLOOKUP($D146,'факт '!$D$7:$AQ$94,16,0)</f>
        <v>489456.28</v>
      </c>
      <c r="BJ146" s="99">
        <f>VLOOKUP($D146,'факт '!$D$7:$AQ$94,17,0)</f>
        <v>0</v>
      </c>
      <c r="BK146" s="99">
        <f>VLOOKUP($D146,'факт '!$D$7:$AQ$94,18,0)</f>
        <v>0</v>
      </c>
      <c r="BL146" s="99">
        <f>SUM(BH146+BJ146)</f>
        <v>2</v>
      </c>
      <c r="BM146" s="99">
        <f>SUM(BI146+BK146)</f>
        <v>489456.28</v>
      </c>
      <c r="BN146" s="100">
        <f t="shared" si="4160"/>
        <v>2</v>
      </c>
      <c r="BO146" s="100">
        <f t="shared" si="4161"/>
        <v>489456.28</v>
      </c>
      <c r="BP146" s="99"/>
      <c r="BQ146" s="99"/>
      <c r="BR146" s="99"/>
      <c r="BS146" s="99"/>
      <c r="BT146" s="99">
        <f>VLOOKUP($D146,'факт '!$D$7:$AQ$94,19,0)</f>
        <v>0</v>
      </c>
      <c r="BU146" s="99">
        <f>VLOOKUP($D146,'факт '!$D$7:$AQ$94,20,0)</f>
        <v>0</v>
      </c>
      <c r="BV146" s="99">
        <f>VLOOKUP($D146,'факт '!$D$7:$AQ$94,21,0)</f>
        <v>0</v>
      </c>
      <c r="BW146" s="99">
        <f>VLOOKUP($D146,'факт '!$D$7:$AQ$94,22,0)</f>
        <v>0</v>
      </c>
      <c r="BX146" s="99">
        <f>SUM(BT146+BV146)</f>
        <v>0</v>
      </c>
      <c r="BY146" s="99">
        <f>SUM(BU146+BW146)</f>
        <v>0</v>
      </c>
      <c r="BZ146" s="100">
        <f t="shared" si="4167"/>
        <v>0</v>
      </c>
      <c r="CA146" s="100">
        <f t="shared" si="4168"/>
        <v>0</v>
      </c>
      <c r="CB146" s="99"/>
      <c r="CC146" s="99"/>
      <c r="CD146" s="99"/>
      <c r="CE146" s="99"/>
      <c r="CF146" s="99">
        <f>VLOOKUP($D146,'факт '!$D$7:$AQ$94,23,0)</f>
        <v>0</v>
      </c>
      <c r="CG146" s="99">
        <f>VLOOKUP($D146,'факт '!$D$7:$AQ$94,24,0)</f>
        <v>0</v>
      </c>
      <c r="CH146" s="99">
        <f>VLOOKUP($D146,'факт '!$D$7:$AQ$94,25,0)</f>
        <v>0</v>
      </c>
      <c r="CI146" s="99">
        <f>VLOOKUP($D146,'факт '!$D$7:$AQ$94,26,0)</f>
        <v>0</v>
      </c>
      <c r="CJ146" s="99">
        <f>SUM(CF146+CH146)</f>
        <v>0</v>
      </c>
      <c r="CK146" s="99">
        <f>SUM(CG146+CI146)</f>
        <v>0</v>
      </c>
      <c r="CL146" s="100">
        <f t="shared" si="4174"/>
        <v>0</v>
      </c>
      <c r="CM146" s="100">
        <f t="shared" si="4175"/>
        <v>0</v>
      </c>
      <c r="CN146" s="99"/>
      <c r="CO146" s="99"/>
      <c r="CP146" s="99"/>
      <c r="CQ146" s="99"/>
      <c r="CR146" s="99">
        <f>VLOOKUP($D146,'факт '!$D$7:$AQ$94,27,0)</f>
        <v>0</v>
      </c>
      <c r="CS146" s="99">
        <f>VLOOKUP($D146,'факт '!$D$7:$AQ$94,28,0)</f>
        <v>0</v>
      </c>
      <c r="CT146" s="99">
        <f>VLOOKUP($D146,'факт '!$D$7:$AQ$94,29,0)</f>
        <v>0</v>
      </c>
      <c r="CU146" s="99">
        <f>VLOOKUP($D146,'факт '!$D$7:$AQ$94,30,0)</f>
        <v>0</v>
      </c>
      <c r="CV146" s="99">
        <f>SUM(CR146+CT146)</f>
        <v>0</v>
      </c>
      <c r="CW146" s="99">
        <f>SUM(CS146+CU146)</f>
        <v>0</v>
      </c>
      <c r="CX146" s="100">
        <f t="shared" si="4181"/>
        <v>0</v>
      </c>
      <c r="CY146" s="100">
        <f t="shared" si="4182"/>
        <v>0</v>
      </c>
      <c r="CZ146" s="99"/>
      <c r="DA146" s="99"/>
      <c r="DB146" s="99"/>
      <c r="DC146" s="99"/>
      <c r="DD146" s="99">
        <f>VLOOKUP($D146,'факт '!$D$7:$AQ$94,31,0)</f>
        <v>0</v>
      </c>
      <c r="DE146" s="99">
        <f>VLOOKUP($D146,'факт '!$D$7:$AQ$94,32,0)</f>
        <v>0</v>
      </c>
      <c r="DF146" s="99"/>
      <c r="DG146" s="99"/>
      <c r="DH146" s="99">
        <f>SUM(DD146+DF146)</f>
        <v>0</v>
      </c>
      <c r="DI146" s="99">
        <f>SUM(DE146+DG146)</f>
        <v>0</v>
      </c>
      <c r="DJ146" s="100">
        <f t="shared" si="4188"/>
        <v>0</v>
      </c>
      <c r="DK146" s="100">
        <f t="shared" si="4189"/>
        <v>0</v>
      </c>
      <c r="DL146" s="99"/>
      <c r="DM146" s="99"/>
      <c r="DN146" s="99"/>
      <c r="DO146" s="99"/>
      <c r="DP146" s="99">
        <f>VLOOKUP($D146,'факт '!$D$7:$AQ$94,13,0)</f>
        <v>0</v>
      </c>
      <c r="DQ146" s="99">
        <f>VLOOKUP($D146,'факт '!$D$7:$AQ$94,14,0)</f>
        <v>0</v>
      </c>
      <c r="DR146" s="99"/>
      <c r="DS146" s="99"/>
      <c r="DT146" s="99">
        <f>SUM(DP146+DR146)</f>
        <v>0</v>
      </c>
      <c r="DU146" s="99">
        <f>SUM(DQ146+DS146)</f>
        <v>0</v>
      </c>
      <c r="DV146" s="100">
        <f t="shared" si="4195"/>
        <v>0</v>
      </c>
      <c r="DW146" s="100">
        <f t="shared" si="4196"/>
        <v>0</v>
      </c>
      <c r="DX146" s="99"/>
      <c r="DY146" s="99"/>
      <c r="DZ146" s="99"/>
      <c r="EA146" s="99"/>
      <c r="EB146" s="99">
        <f>VLOOKUP($D146,'факт '!$D$7:$AQ$94,33,0)</f>
        <v>0</v>
      </c>
      <c r="EC146" s="99">
        <f>VLOOKUP($D146,'факт '!$D$7:$AQ$94,34,0)</f>
        <v>0</v>
      </c>
      <c r="ED146" s="99">
        <f>VLOOKUP($D146,'факт '!$D$7:$AQ$94,35,0)</f>
        <v>0</v>
      </c>
      <c r="EE146" s="99">
        <f>VLOOKUP($D146,'факт '!$D$7:$AQ$94,36,0)</f>
        <v>0</v>
      </c>
      <c r="EF146" s="99">
        <f>SUM(EB146+ED146)</f>
        <v>0</v>
      </c>
      <c r="EG146" s="99">
        <f>SUM(EC146+EE146)</f>
        <v>0</v>
      </c>
      <c r="EH146" s="100">
        <f t="shared" si="4202"/>
        <v>0</v>
      </c>
      <c r="EI146" s="100">
        <f t="shared" si="4203"/>
        <v>0</v>
      </c>
      <c r="EJ146" s="99"/>
      <c r="EK146" s="99"/>
      <c r="EL146" s="99"/>
      <c r="EM146" s="99"/>
      <c r="EN146" s="99">
        <f>VLOOKUP($D146,'факт '!$D$7:$AQ$94,37,0)</f>
        <v>0</v>
      </c>
      <c r="EO146" s="99">
        <f>VLOOKUP($D146,'факт '!$D$7:$AQ$94,38,0)</f>
        <v>0</v>
      </c>
      <c r="EP146" s="99">
        <f>VLOOKUP($D146,'факт '!$D$7:$AQ$94,39,0)</f>
        <v>0</v>
      </c>
      <c r="EQ146" s="99">
        <f>VLOOKUP($D146,'факт '!$D$7:$AQ$94,40,0)</f>
        <v>0</v>
      </c>
      <c r="ER146" s="99">
        <f>SUM(EN146+EP146)</f>
        <v>0</v>
      </c>
      <c r="ES146" s="99">
        <f>SUM(EO146+EQ146)</f>
        <v>0</v>
      </c>
      <c r="ET146" s="100">
        <f t="shared" si="4209"/>
        <v>0</v>
      </c>
      <c r="EU146" s="100">
        <f t="shared" si="4210"/>
        <v>0</v>
      </c>
      <c r="EV146" s="99"/>
      <c r="EW146" s="99"/>
      <c r="EX146" s="99"/>
      <c r="EY146" s="99"/>
      <c r="EZ146" s="99"/>
      <c r="FA146" s="99"/>
      <c r="FB146" s="99"/>
      <c r="FC146" s="99"/>
      <c r="FD146" s="99">
        <f t="shared" ref="FD146:FD147" si="4561">SUM(EZ146+FB146)</f>
        <v>0</v>
      </c>
      <c r="FE146" s="99">
        <f t="shared" ref="FE146:FE147" si="4562">SUM(FA146+FC146)</f>
        <v>0</v>
      </c>
      <c r="FF146" s="100">
        <f t="shared" si="4216"/>
        <v>0</v>
      </c>
      <c r="FG146" s="100">
        <f t="shared" si="4217"/>
        <v>0</v>
      </c>
      <c r="FH146" s="99"/>
      <c r="FI146" s="99"/>
      <c r="FJ146" s="99"/>
      <c r="FK146" s="99"/>
      <c r="FL146" s="99"/>
      <c r="FM146" s="99"/>
      <c r="FN146" s="99"/>
      <c r="FO146" s="99"/>
      <c r="FP146" s="99">
        <f t="shared" ref="FP146:FP147" si="4563">SUM(FL146+FN146)</f>
        <v>0</v>
      </c>
      <c r="FQ146" s="99">
        <f t="shared" ref="FQ146:FQ147" si="4564">SUM(FM146+FO146)</f>
        <v>0</v>
      </c>
      <c r="FR146" s="100">
        <f t="shared" si="4223"/>
        <v>0</v>
      </c>
      <c r="FS146" s="100">
        <f t="shared" si="4224"/>
        <v>0</v>
      </c>
      <c r="FT146" s="99"/>
      <c r="FU146" s="99"/>
      <c r="FV146" s="99"/>
      <c r="FW146" s="99"/>
      <c r="FX146" s="99"/>
      <c r="FY146" s="99"/>
      <c r="FZ146" s="99"/>
      <c r="GA146" s="99"/>
      <c r="GB146" s="99">
        <f t="shared" ref="GB146:GB147" si="4565">SUM(FX146+FZ146)</f>
        <v>0</v>
      </c>
      <c r="GC146" s="99">
        <f t="shared" ref="GC146:GC147" si="4566">SUM(FY146+GA146)</f>
        <v>0</v>
      </c>
      <c r="GD146" s="100">
        <f t="shared" si="4230"/>
        <v>0</v>
      </c>
      <c r="GE146" s="100">
        <f t="shared" si="4231"/>
        <v>0</v>
      </c>
      <c r="GF146" s="99">
        <f t="shared" ref="GF146:GF147" si="4567">SUM(H146,T146,AF146,AR146,BD146,BP146,CB146,CN146,CZ146,DL146,DX146,EJ146,EV146)</f>
        <v>0</v>
      </c>
      <c r="GG146" s="99">
        <f t="shared" ref="GG146:GG147" si="4568">SUM(I146,U146,AG146,AS146,BE146,BQ146,CC146,CO146,DA146,DM146,DY146,EK146,EW146)</f>
        <v>0</v>
      </c>
      <c r="GH146" s="99">
        <f t="shared" ref="GH146:GH147" si="4569">SUM(J146,V146,AH146,AT146,BF146,BR146,CD146,CP146,DB146,DN146,DZ146,EL146,EX146)</f>
        <v>0</v>
      </c>
      <c r="GI146" s="99">
        <f t="shared" ref="GI146:GI147" si="4570">SUM(K146,W146,AI146,AU146,BG146,BS146,CE146,CQ146,DC146,DO146,EA146,EM146,EY146)</f>
        <v>0</v>
      </c>
      <c r="GJ146" s="99">
        <f t="shared" ref="GJ146" si="4571">SUM(L146,X146,AJ146,AV146,BH146,BT146,CF146,CR146,DD146,DP146,EB146,EN146,EZ146)</f>
        <v>2</v>
      </c>
      <c r="GK146" s="99">
        <f t="shared" ref="GK146" si="4572">SUM(M146,Y146,AK146,AW146,BI146,BU146,CG146,CS146,DE146,DQ146,EC146,EO146,FA146)</f>
        <v>489456.28</v>
      </c>
      <c r="GL146" s="99">
        <f t="shared" ref="GL146" si="4573">SUM(N146,Z146,AL146,AX146,BJ146,BV146,CH146,CT146,DF146,DR146,ED146,EP146,FB146)</f>
        <v>0</v>
      </c>
      <c r="GM146" s="99">
        <f t="shared" ref="GM146" si="4574">SUM(O146,AA146,AM146,AY146,BK146,BW146,CI146,CU146,DG146,DS146,EE146,EQ146,FC146)</f>
        <v>0</v>
      </c>
      <c r="GN146" s="99">
        <f t="shared" ref="GN146" si="4575">SUM(P146,AB146,AN146,AZ146,BL146,BX146,CJ146,CV146,DH146,DT146,EF146,ER146,FD146)</f>
        <v>2</v>
      </c>
      <c r="GO146" s="99">
        <f t="shared" ref="GO146" si="4576">SUM(Q146,AC146,AO146,BA146,BM146,BY146,CK146,CW146,DI146,DU146,EG146,ES146,FE146)</f>
        <v>489456.28</v>
      </c>
      <c r="GP146" s="99"/>
      <c r="GQ146" s="99"/>
      <c r="GR146" s="143"/>
      <c r="GS146" s="78"/>
      <c r="GT146" s="166">
        <v>244728.14240000001</v>
      </c>
      <c r="GU146" s="166">
        <f t="shared" si="4445"/>
        <v>244728.14</v>
      </c>
      <c r="GV146" s="90">
        <f t="shared" ref="GV146" si="4577">SUM(GT146-GU146)</f>
        <v>2.3999999975785613E-3</v>
      </c>
    </row>
    <row r="147" spans="1:204" x14ac:dyDescent="0.2">
      <c r="A147" s="23">
        <v>1</v>
      </c>
      <c r="B147" s="78"/>
      <c r="C147" s="81"/>
      <c r="D147" s="82"/>
      <c r="E147" s="83"/>
      <c r="F147" s="86"/>
      <c r="G147" s="98"/>
      <c r="H147" s="99"/>
      <c r="I147" s="99"/>
      <c r="J147" s="99"/>
      <c r="K147" s="99"/>
      <c r="L147" s="99"/>
      <c r="M147" s="99"/>
      <c r="N147" s="99"/>
      <c r="O147" s="99"/>
      <c r="P147" s="99">
        <f t="shared" si="4447"/>
        <v>0</v>
      </c>
      <c r="Q147" s="99">
        <f t="shared" si="4448"/>
        <v>0</v>
      </c>
      <c r="R147" s="100">
        <f t="shared" si="2547"/>
        <v>0</v>
      </c>
      <c r="S147" s="100">
        <f t="shared" si="2548"/>
        <v>0</v>
      </c>
      <c r="T147" s="99"/>
      <c r="U147" s="99"/>
      <c r="V147" s="99"/>
      <c r="W147" s="99"/>
      <c r="X147" s="99"/>
      <c r="Y147" s="99"/>
      <c r="Z147" s="99"/>
      <c r="AA147" s="99"/>
      <c r="AB147" s="99">
        <f t="shared" ref="AB147" si="4578">SUM(X147+Z147)</f>
        <v>0</v>
      </c>
      <c r="AC147" s="99">
        <f t="shared" ref="AC147" si="4579">SUM(Y147+AA147)</f>
        <v>0</v>
      </c>
      <c r="AD147" s="100">
        <f t="shared" si="4139"/>
        <v>0</v>
      </c>
      <c r="AE147" s="100">
        <f t="shared" si="4140"/>
        <v>0</v>
      </c>
      <c r="AF147" s="99"/>
      <c r="AG147" s="99"/>
      <c r="AH147" s="99"/>
      <c r="AI147" s="99"/>
      <c r="AJ147" s="99"/>
      <c r="AK147" s="99"/>
      <c r="AL147" s="99"/>
      <c r="AM147" s="99"/>
      <c r="AN147" s="99">
        <f t="shared" ref="AN147" si="4580">SUM(AJ147+AL147)</f>
        <v>0</v>
      </c>
      <c r="AO147" s="99">
        <f t="shared" ref="AO147" si="4581">SUM(AK147+AM147)</f>
        <v>0</v>
      </c>
      <c r="AP147" s="100">
        <f t="shared" si="4146"/>
        <v>0</v>
      </c>
      <c r="AQ147" s="100">
        <f t="shared" si="4147"/>
        <v>0</v>
      </c>
      <c r="AR147" s="99"/>
      <c r="AS147" s="99"/>
      <c r="AT147" s="99"/>
      <c r="AU147" s="99"/>
      <c r="AV147" s="99"/>
      <c r="AW147" s="99"/>
      <c r="AX147" s="99"/>
      <c r="AY147" s="99"/>
      <c r="AZ147" s="99">
        <f t="shared" ref="AZ147" si="4582">SUM(AV147+AX147)</f>
        <v>0</v>
      </c>
      <c r="BA147" s="99">
        <f t="shared" ref="BA147" si="4583">SUM(AW147+AY147)</f>
        <v>0</v>
      </c>
      <c r="BB147" s="100">
        <f t="shared" si="4153"/>
        <v>0</v>
      </c>
      <c r="BC147" s="100">
        <f t="shared" si="4154"/>
        <v>0</v>
      </c>
      <c r="BD147" s="99"/>
      <c r="BE147" s="99"/>
      <c r="BF147" s="99"/>
      <c r="BG147" s="99"/>
      <c r="BH147" s="99"/>
      <c r="BI147" s="99"/>
      <c r="BJ147" s="99"/>
      <c r="BK147" s="99"/>
      <c r="BL147" s="99">
        <f t="shared" ref="BL147" si="4584">SUM(BH147+BJ147)</f>
        <v>0</v>
      </c>
      <c r="BM147" s="99">
        <f t="shared" ref="BM147" si="4585">SUM(BI147+BK147)</f>
        <v>0</v>
      </c>
      <c r="BN147" s="100">
        <f t="shared" si="4160"/>
        <v>0</v>
      </c>
      <c r="BO147" s="100">
        <f t="shared" si="4161"/>
        <v>0</v>
      </c>
      <c r="BP147" s="99"/>
      <c r="BQ147" s="99"/>
      <c r="BR147" s="99"/>
      <c r="BS147" s="99"/>
      <c r="BT147" s="99"/>
      <c r="BU147" s="99"/>
      <c r="BV147" s="99"/>
      <c r="BW147" s="99"/>
      <c r="BX147" s="99">
        <f t="shared" ref="BX147" si="4586">SUM(BT147+BV147)</f>
        <v>0</v>
      </c>
      <c r="BY147" s="99">
        <f t="shared" ref="BY147" si="4587">SUM(BU147+BW147)</f>
        <v>0</v>
      </c>
      <c r="BZ147" s="100">
        <f t="shared" si="4167"/>
        <v>0</v>
      </c>
      <c r="CA147" s="100">
        <f t="shared" si="4168"/>
        <v>0</v>
      </c>
      <c r="CB147" s="99"/>
      <c r="CC147" s="99"/>
      <c r="CD147" s="99"/>
      <c r="CE147" s="99"/>
      <c r="CF147" s="99"/>
      <c r="CG147" s="99"/>
      <c r="CH147" s="99"/>
      <c r="CI147" s="99"/>
      <c r="CJ147" s="99">
        <f t="shared" ref="CJ147" si="4588">SUM(CF147+CH147)</f>
        <v>0</v>
      </c>
      <c r="CK147" s="99">
        <f t="shared" ref="CK147" si="4589">SUM(CG147+CI147)</f>
        <v>0</v>
      </c>
      <c r="CL147" s="100">
        <f t="shared" si="4174"/>
        <v>0</v>
      </c>
      <c r="CM147" s="100">
        <f t="shared" si="4175"/>
        <v>0</v>
      </c>
      <c r="CN147" s="99"/>
      <c r="CO147" s="99"/>
      <c r="CP147" s="99"/>
      <c r="CQ147" s="99"/>
      <c r="CR147" s="99"/>
      <c r="CS147" s="99"/>
      <c r="CT147" s="99"/>
      <c r="CU147" s="99"/>
      <c r="CV147" s="99">
        <f t="shared" ref="CV147" si="4590">SUM(CR147+CT147)</f>
        <v>0</v>
      </c>
      <c r="CW147" s="99">
        <f t="shared" ref="CW147" si="4591">SUM(CS147+CU147)</f>
        <v>0</v>
      </c>
      <c r="CX147" s="100">
        <f t="shared" si="4181"/>
        <v>0</v>
      </c>
      <c r="CY147" s="100">
        <f t="shared" si="4182"/>
        <v>0</v>
      </c>
      <c r="CZ147" s="99"/>
      <c r="DA147" s="99"/>
      <c r="DB147" s="99"/>
      <c r="DC147" s="99"/>
      <c r="DD147" s="99"/>
      <c r="DE147" s="99"/>
      <c r="DF147" s="99"/>
      <c r="DG147" s="99"/>
      <c r="DH147" s="99">
        <f t="shared" ref="DH147" si="4592">SUM(DD147+DF147)</f>
        <v>0</v>
      </c>
      <c r="DI147" s="99">
        <f t="shared" ref="DI147" si="4593">SUM(DE147+DG147)</f>
        <v>0</v>
      </c>
      <c r="DJ147" s="100">
        <f t="shared" si="4188"/>
        <v>0</v>
      </c>
      <c r="DK147" s="100">
        <f t="shared" si="4189"/>
        <v>0</v>
      </c>
      <c r="DL147" s="99"/>
      <c r="DM147" s="99"/>
      <c r="DN147" s="99"/>
      <c r="DO147" s="99"/>
      <c r="DP147" s="99"/>
      <c r="DQ147" s="99"/>
      <c r="DR147" s="99"/>
      <c r="DS147" s="99"/>
      <c r="DT147" s="99">
        <f t="shared" ref="DT147" si="4594">SUM(DP147+DR147)</f>
        <v>0</v>
      </c>
      <c r="DU147" s="99">
        <f t="shared" ref="DU147" si="4595">SUM(DQ147+DS147)</f>
        <v>0</v>
      </c>
      <c r="DV147" s="100">
        <f t="shared" si="4195"/>
        <v>0</v>
      </c>
      <c r="DW147" s="100">
        <f t="shared" si="4196"/>
        <v>0</v>
      </c>
      <c r="DX147" s="99"/>
      <c r="DY147" s="99"/>
      <c r="DZ147" s="99"/>
      <c r="EA147" s="99"/>
      <c r="EB147" s="99"/>
      <c r="EC147" s="99"/>
      <c r="ED147" s="99"/>
      <c r="EE147" s="99"/>
      <c r="EF147" s="99">
        <f t="shared" ref="EF147" si="4596">SUM(EB147+ED147)</f>
        <v>0</v>
      </c>
      <c r="EG147" s="99">
        <f t="shared" ref="EG147" si="4597">SUM(EC147+EE147)</f>
        <v>0</v>
      </c>
      <c r="EH147" s="100">
        <f t="shared" si="4202"/>
        <v>0</v>
      </c>
      <c r="EI147" s="100">
        <f t="shared" si="4203"/>
        <v>0</v>
      </c>
      <c r="EJ147" s="99"/>
      <c r="EK147" s="99"/>
      <c r="EL147" s="99"/>
      <c r="EM147" s="99"/>
      <c r="EN147" s="99"/>
      <c r="EO147" s="99"/>
      <c r="EP147" s="99"/>
      <c r="EQ147" s="99"/>
      <c r="ER147" s="99">
        <f t="shared" ref="ER147" si="4598">SUM(EN147+EP147)</f>
        <v>0</v>
      </c>
      <c r="ES147" s="99">
        <f t="shared" ref="ES147" si="4599">SUM(EO147+EQ147)</f>
        <v>0</v>
      </c>
      <c r="ET147" s="100">
        <f t="shared" si="4209"/>
        <v>0</v>
      </c>
      <c r="EU147" s="100">
        <f t="shared" si="4210"/>
        <v>0</v>
      </c>
      <c r="EV147" s="99"/>
      <c r="EW147" s="99"/>
      <c r="EX147" s="99"/>
      <c r="EY147" s="99"/>
      <c r="EZ147" s="99"/>
      <c r="FA147" s="99"/>
      <c r="FB147" s="99"/>
      <c r="FC147" s="99"/>
      <c r="FD147" s="99">
        <f t="shared" si="4561"/>
        <v>0</v>
      </c>
      <c r="FE147" s="99">
        <f t="shared" si="4562"/>
        <v>0</v>
      </c>
      <c r="FF147" s="100">
        <f t="shared" si="4216"/>
        <v>0</v>
      </c>
      <c r="FG147" s="100">
        <f t="shared" si="4217"/>
        <v>0</v>
      </c>
      <c r="FH147" s="99"/>
      <c r="FI147" s="99"/>
      <c r="FJ147" s="99"/>
      <c r="FK147" s="99"/>
      <c r="FL147" s="99"/>
      <c r="FM147" s="99"/>
      <c r="FN147" s="99"/>
      <c r="FO147" s="99"/>
      <c r="FP147" s="99">
        <f t="shared" si="4563"/>
        <v>0</v>
      </c>
      <c r="FQ147" s="99">
        <f t="shared" si="4564"/>
        <v>0</v>
      </c>
      <c r="FR147" s="100">
        <f t="shared" si="4223"/>
        <v>0</v>
      </c>
      <c r="FS147" s="100">
        <f t="shared" si="4224"/>
        <v>0</v>
      </c>
      <c r="FT147" s="99"/>
      <c r="FU147" s="99"/>
      <c r="FV147" s="99"/>
      <c r="FW147" s="99"/>
      <c r="FX147" s="99"/>
      <c r="FY147" s="99"/>
      <c r="FZ147" s="99"/>
      <c r="GA147" s="99"/>
      <c r="GB147" s="99">
        <f t="shared" si="4565"/>
        <v>0</v>
      </c>
      <c r="GC147" s="99">
        <f t="shared" si="4566"/>
        <v>0</v>
      </c>
      <c r="GD147" s="100">
        <f t="shared" si="4230"/>
        <v>0</v>
      </c>
      <c r="GE147" s="100">
        <f t="shared" si="4231"/>
        <v>0</v>
      </c>
      <c r="GF147" s="99">
        <f t="shared" si="4567"/>
        <v>0</v>
      </c>
      <c r="GG147" s="99">
        <f t="shared" si="4568"/>
        <v>0</v>
      </c>
      <c r="GH147" s="99">
        <f t="shared" si="4569"/>
        <v>0</v>
      </c>
      <c r="GI147" s="99">
        <f t="shared" si="4570"/>
        <v>0</v>
      </c>
      <c r="GJ147" s="99">
        <f t="shared" ref="GJ147" si="4600">SUM(L147,X147,AJ147,AV147,BH147,BT147,CF147,CR147,DD147,DP147,EB147,EN147,EZ147)</f>
        <v>0</v>
      </c>
      <c r="GK147" s="99">
        <f t="shared" ref="GK147" si="4601">SUM(M147,Y147,AK147,AW147,BI147,BU147,CG147,CS147,DE147,DQ147,EC147,EO147,FA147)</f>
        <v>0</v>
      </c>
      <c r="GL147" s="99">
        <f t="shared" ref="GL147" si="4602">SUM(N147,Z147,AL147,AX147,BJ147,BV147,CH147,CT147,DF147,DR147,ED147,EP147,FB147)</f>
        <v>0</v>
      </c>
      <c r="GM147" s="99">
        <f t="shared" ref="GM147" si="4603">SUM(O147,AA147,AM147,AY147,BK147,BW147,CI147,CU147,DG147,DS147,EE147,EQ147,FC147)</f>
        <v>0</v>
      </c>
      <c r="GN147" s="99">
        <f t="shared" ref="GN147" si="4604">SUM(P147,AB147,AN147,AZ147,BL147,BX147,CJ147,CV147,DH147,DT147,EF147,ER147,FD147)</f>
        <v>0</v>
      </c>
      <c r="GO147" s="99">
        <f t="shared" ref="GO147" si="4605">SUM(Q147,AC147,AO147,BA147,BM147,BY147,CK147,CW147,DI147,DU147,EG147,ES147,FE147)</f>
        <v>0</v>
      </c>
      <c r="GP147" s="99"/>
      <c r="GQ147" s="99"/>
      <c r="GR147" s="143"/>
      <c r="GS147" s="78"/>
      <c r="GT147" s="166"/>
      <c r="GU147" s="166"/>
    </row>
    <row r="148" spans="1:204" x14ac:dyDescent="0.2">
      <c r="A148" s="23">
        <v>1</v>
      </c>
      <c r="B148" s="102"/>
      <c r="C148" s="103"/>
      <c r="D148" s="104"/>
      <c r="E148" s="105" t="s">
        <v>63</v>
      </c>
      <c r="F148" s="105"/>
      <c r="G148" s="106"/>
      <c r="H148" s="107">
        <f>SUM(H149:H166)</f>
        <v>28</v>
      </c>
      <c r="I148" s="107">
        <f t="shared" ref="I148:BS148" si="4606">SUM(I149:I166)</f>
        <v>4372595.5614</v>
      </c>
      <c r="J148" s="107">
        <f t="shared" si="4606"/>
        <v>9.3333333333333339</v>
      </c>
      <c r="K148" s="107">
        <f t="shared" si="4606"/>
        <v>1457531.8537999999</v>
      </c>
      <c r="L148" s="107">
        <f>SUM(L166,L162,L158,L149)</f>
        <v>12</v>
      </c>
      <c r="M148" s="107">
        <f t="shared" ref="M148:Q148" si="4607">SUM(M166,M162,M158,M149)</f>
        <v>1614841.8</v>
      </c>
      <c r="N148" s="107">
        <f t="shared" si="4607"/>
        <v>0</v>
      </c>
      <c r="O148" s="107">
        <f t="shared" si="4607"/>
        <v>0</v>
      </c>
      <c r="P148" s="107">
        <f t="shared" si="4607"/>
        <v>12</v>
      </c>
      <c r="Q148" s="107">
        <f t="shared" si="4607"/>
        <v>1614841.8</v>
      </c>
      <c r="R148" s="100">
        <f t="shared" si="2547"/>
        <v>2.6666666666666661</v>
      </c>
      <c r="S148" s="100">
        <f t="shared" si="2548"/>
        <v>157309.94620000012</v>
      </c>
      <c r="T148" s="107">
        <f t="shared" si="4606"/>
        <v>683</v>
      </c>
      <c r="U148" s="107">
        <f t="shared" si="4606"/>
        <v>102389037.5676</v>
      </c>
      <c r="V148" s="107">
        <f t="shared" si="4606"/>
        <v>227.66666666666666</v>
      </c>
      <c r="W148" s="107">
        <f t="shared" si="4606"/>
        <v>34129679.189199999</v>
      </c>
      <c r="X148" s="107">
        <f>SUM(X166,X162,X159,X149)</f>
        <v>253</v>
      </c>
      <c r="Y148" s="107">
        <f t="shared" ref="Y148:AC148" si="4608">SUM(Y166,Y162,Y159,Y149)</f>
        <v>36909307.910000004</v>
      </c>
      <c r="Z148" s="107">
        <f t="shared" si="4608"/>
        <v>9</v>
      </c>
      <c r="AA148" s="107">
        <f t="shared" si="4608"/>
        <v>1477891.31</v>
      </c>
      <c r="AB148" s="107">
        <f t="shared" si="4608"/>
        <v>262</v>
      </c>
      <c r="AC148" s="107">
        <f t="shared" si="4608"/>
        <v>38387199.219999999</v>
      </c>
      <c r="AD148" s="100">
        <f t="shared" si="4139"/>
        <v>25.333333333333343</v>
      </c>
      <c r="AE148" s="100">
        <f t="shared" si="4140"/>
        <v>2779628.7208000049</v>
      </c>
      <c r="AF148" s="107">
        <f t="shared" si="4606"/>
        <v>0</v>
      </c>
      <c r="AG148" s="107">
        <f t="shared" si="4606"/>
        <v>0</v>
      </c>
      <c r="AH148" s="107">
        <f t="shared" si="4606"/>
        <v>0</v>
      </c>
      <c r="AI148" s="107">
        <f t="shared" si="4606"/>
        <v>0</v>
      </c>
      <c r="AJ148" s="107">
        <f>SUM(AJ166,AJ162,AJ159,AJ149)</f>
        <v>0</v>
      </c>
      <c r="AK148" s="107">
        <f t="shared" ref="AK148" si="4609">SUM(AK166,AK162,AK159,AK149)</f>
        <v>0</v>
      </c>
      <c r="AL148" s="107">
        <f t="shared" ref="AL148" si="4610">SUM(AL166,AL162,AL159,AL149)</f>
        <v>0</v>
      </c>
      <c r="AM148" s="107">
        <f t="shared" ref="AM148" si="4611">SUM(AM166,AM162,AM159,AM149)</f>
        <v>0</v>
      </c>
      <c r="AN148" s="107">
        <f t="shared" ref="AN148" si="4612">SUM(AN166,AN162,AN159,AN149)</f>
        <v>0</v>
      </c>
      <c r="AO148" s="107">
        <f t="shared" ref="AO148" si="4613">SUM(AO166,AO162,AO159,AO149)</f>
        <v>0</v>
      </c>
      <c r="AP148" s="100">
        <f t="shared" si="4146"/>
        <v>0</v>
      </c>
      <c r="AQ148" s="100">
        <f t="shared" si="4147"/>
        <v>0</v>
      </c>
      <c r="AR148" s="107">
        <f t="shared" si="4606"/>
        <v>0</v>
      </c>
      <c r="AS148" s="107">
        <f t="shared" si="4606"/>
        <v>0</v>
      </c>
      <c r="AT148" s="107">
        <f t="shared" si="4606"/>
        <v>0</v>
      </c>
      <c r="AU148" s="107">
        <f t="shared" si="4606"/>
        <v>0</v>
      </c>
      <c r="AV148" s="107">
        <f>SUM(AV166,AV162,AV159,AV149)</f>
        <v>0</v>
      </c>
      <c r="AW148" s="107">
        <f t="shared" ref="AW148" si="4614">SUM(AW166,AW162,AW159,AW149)</f>
        <v>0</v>
      </c>
      <c r="AX148" s="107">
        <f t="shared" ref="AX148" si="4615">SUM(AX166,AX162,AX159,AX149)</f>
        <v>0</v>
      </c>
      <c r="AY148" s="107">
        <f t="shared" ref="AY148" si="4616">SUM(AY166,AY162,AY159,AY149)</f>
        <v>0</v>
      </c>
      <c r="AZ148" s="107">
        <f t="shared" ref="AZ148" si="4617">SUM(AZ166,AZ162,AZ159,AZ149)</f>
        <v>0</v>
      </c>
      <c r="BA148" s="107">
        <f t="shared" ref="BA148" si="4618">SUM(BA166,BA162,BA159,BA149)</f>
        <v>0</v>
      </c>
      <c r="BB148" s="100">
        <f t="shared" si="4153"/>
        <v>0</v>
      </c>
      <c r="BC148" s="100">
        <f t="shared" si="4154"/>
        <v>0</v>
      </c>
      <c r="BD148" s="107">
        <f t="shared" si="4606"/>
        <v>232</v>
      </c>
      <c r="BE148" s="107">
        <f t="shared" si="4606"/>
        <v>33371031.781599998</v>
      </c>
      <c r="BF148" s="107">
        <f t="shared" si="4606"/>
        <v>77.333333333333343</v>
      </c>
      <c r="BG148" s="107">
        <f t="shared" si="4606"/>
        <v>11123677.260533335</v>
      </c>
      <c r="BH148" s="107">
        <f>SUM(BH166,BH162,BH159,BH149)</f>
        <v>52</v>
      </c>
      <c r="BI148" s="107">
        <f t="shared" ref="BI148" si="4619">SUM(BI166,BI162,BI159,BI149)</f>
        <v>7662885.7099999981</v>
      </c>
      <c r="BJ148" s="107">
        <f t="shared" ref="BJ148" si="4620">SUM(BJ166,BJ162,BJ159,BJ149)</f>
        <v>1</v>
      </c>
      <c r="BK148" s="107">
        <f t="shared" ref="BK148" si="4621">SUM(BK166,BK162,BK159,BK149)</f>
        <v>134570.15</v>
      </c>
      <c r="BL148" s="107">
        <f t="shared" ref="BL148" si="4622">SUM(BL166,BL162,BL159,BL149)</f>
        <v>53</v>
      </c>
      <c r="BM148" s="107">
        <f t="shared" ref="BM148" si="4623">SUM(BM166,BM162,BM159,BM149)</f>
        <v>7797455.8599999985</v>
      </c>
      <c r="BN148" s="100">
        <f t="shared" si="4160"/>
        <v>-25.333333333333343</v>
      </c>
      <c r="BO148" s="100">
        <f t="shared" si="4161"/>
        <v>-3460791.5505333366</v>
      </c>
      <c r="BP148" s="107">
        <f t="shared" si="4606"/>
        <v>0</v>
      </c>
      <c r="BQ148" s="107">
        <f t="shared" si="4606"/>
        <v>0</v>
      </c>
      <c r="BR148" s="107">
        <f t="shared" si="4606"/>
        <v>0</v>
      </c>
      <c r="BS148" s="107">
        <f t="shared" si="4606"/>
        <v>0</v>
      </c>
      <c r="BT148" s="107">
        <f>SUM(BT166,BT162,BT159,BT149)</f>
        <v>0</v>
      </c>
      <c r="BU148" s="107">
        <f t="shared" ref="BU148" si="4624">SUM(BU166,BU162,BU159,BU149)</f>
        <v>0</v>
      </c>
      <c r="BV148" s="107">
        <f t="shared" ref="BV148" si="4625">SUM(BV166,BV162,BV159,BV149)</f>
        <v>0</v>
      </c>
      <c r="BW148" s="107">
        <f t="shared" ref="BW148" si="4626">SUM(BW166,BW162,BW159,BW149)</f>
        <v>0</v>
      </c>
      <c r="BX148" s="107">
        <f t="shared" ref="BX148" si="4627">SUM(BX166,BX162,BX159,BX149)</f>
        <v>0</v>
      </c>
      <c r="BY148" s="107">
        <f t="shared" ref="BY148" si="4628">SUM(BY166,BY162,BY159,BY149)</f>
        <v>0</v>
      </c>
      <c r="BZ148" s="100">
        <f t="shared" si="4167"/>
        <v>0</v>
      </c>
      <c r="CA148" s="100">
        <f t="shared" si="4168"/>
        <v>0</v>
      </c>
      <c r="CB148" s="107">
        <f t="shared" ref="CB148:EA148" si="4629">SUM(CB149:CB166)</f>
        <v>0</v>
      </c>
      <c r="CC148" s="107">
        <f t="shared" si="4629"/>
        <v>0</v>
      </c>
      <c r="CD148" s="107">
        <f t="shared" si="4629"/>
        <v>0</v>
      </c>
      <c r="CE148" s="107">
        <f t="shared" si="4629"/>
        <v>0</v>
      </c>
      <c r="CF148" s="107">
        <f>SUM(CF166,CF162,CF159,CF149)</f>
        <v>0</v>
      </c>
      <c r="CG148" s="107">
        <f t="shared" ref="CG148" si="4630">SUM(CG166,CG162,CG159,CG149)</f>
        <v>0</v>
      </c>
      <c r="CH148" s="107">
        <f t="shared" ref="CH148" si="4631">SUM(CH166,CH162,CH159,CH149)</f>
        <v>0</v>
      </c>
      <c r="CI148" s="107">
        <f t="shared" ref="CI148" si="4632">SUM(CI166,CI162,CI159,CI149)</f>
        <v>0</v>
      </c>
      <c r="CJ148" s="107">
        <f t="shared" ref="CJ148" si="4633">SUM(CJ166,CJ162,CJ159,CJ149)</f>
        <v>0</v>
      </c>
      <c r="CK148" s="107">
        <f t="shared" ref="CK148" si="4634">SUM(CK166,CK162,CK159,CK149)</f>
        <v>0</v>
      </c>
      <c r="CL148" s="100">
        <f t="shared" si="4174"/>
        <v>0</v>
      </c>
      <c r="CM148" s="100">
        <f t="shared" si="4175"/>
        <v>0</v>
      </c>
      <c r="CN148" s="107">
        <f t="shared" si="4629"/>
        <v>0</v>
      </c>
      <c r="CO148" s="107">
        <f t="shared" si="4629"/>
        <v>0</v>
      </c>
      <c r="CP148" s="107">
        <f t="shared" si="4629"/>
        <v>0</v>
      </c>
      <c r="CQ148" s="107">
        <f t="shared" si="4629"/>
        <v>0</v>
      </c>
      <c r="CR148" s="107">
        <f>SUM(CR166,CR162,CR159,CR149)</f>
        <v>0</v>
      </c>
      <c r="CS148" s="107">
        <f t="shared" ref="CS148" si="4635">SUM(CS166,CS162,CS159,CS149)</f>
        <v>0</v>
      </c>
      <c r="CT148" s="107">
        <f t="shared" ref="CT148" si="4636">SUM(CT166,CT162,CT159,CT149)</f>
        <v>0</v>
      </c>
      <c r="CU148" s="107">
        <f t="shared" ref="CU148" si="4637">SUM(CU166,CU162,CU159,CU149)</f>
        <v>0</v>
      </c>
      <c r="CV148" s="107">
        <f t="shared" ref="CV148" si="4638">SUM(CV166,CV162,CV159,CV149)</f>
        <v>0</v>
      </c>
      <c r="CW148" s="107">
        <f t="shared" ref="CW148" si="4639">SUM(CW166,CW162,CW159,CW149)</f>
        <v>0</v>
      </c>
      <c r="CX148" s="100">
        <f t="shared" si="4181"/>
        <v>0</v>
      </c>
      <c r="CY148" s="100">
        <f t="shared" si="4182"/>
        <v>0</v>
      </c>
      <c r="CZ148" s="107">
        <f t="shared" si="4629"/>
        <v>0</v>
      </c>
      <c r="DA148" s="107">
        <f t="shared" si="4629"/>
        <v>0</v>
      </c>
      <c r="DB148" s="107">
        <f t="shared" si="4629"/>
        <v>0</v>
      </c>
      <c r="DC148" s="107">
        <f t="shared" si="4629"/>
        <v>0</v>
      </c>
      <c r="DD148" s="107">
        <f>SUM(DD166,DD162,DD159,DD149)</f>
        <v>0</v>
      </c>
      <c r="DE148" s="107">
        <f t="shared" ref="DE148" si="4640">SUM(DE166,DE162,DE159,DE149)</f>
        <v>0</v>
      </c>
      <c r="DF148" s="107">
        <f t="shared" ref="DF148" si="4641">SUM(DF166,DF162,DF159,DF149)</f>
        <v>0</v>
      </c>
      <c r="DG148" s="107">
        <f t="shared" ref="DG148" si="4642">SUM(DG166,DG162,DG159,DG149)</f>
        <v>0</v>
      </c>
      <c r="DH148" s="107">
        <f t="shared" ref="DH148" si="4643">SUM(DH166,DH162,DH159,DH149)</f>
        <v>0</v>
      </c>
      <c r="DI148" s="107">
        <f t="shared" ref="DI148" si="4644">SUM(DI166,DI162,DI159,DI149)</f>
        <v>0</v>
      </c>
      <c r="DJ148" s="100">
        <f t="shared" si="4188"/>
        <v>0</v>
      </c>
      <c r="DK148" s="100">
        <f t="shared" si="4189"/>
        <v>0</v>
      </c>
      <c r="DL148" s="107">
        <f t="shared" si="4629"/>
        <v>0</v>
      </c>
      <c r="DM148" s="107">
        <f t="shared" si="4629"/>
        <v>0</v>
      </c>
      <c r="DN148" s="107">
        <f t="shared" si="4629"/>
        <v>0</v>
      </c>
      <c r="DO148" s="107">
        <f t="shared" si="4629"/>
        <v>0</v>
      </c>
      <c r="DP148" s="107">
        <f>SUM(DP166,DP162,DP159,DP149)</f>
        <v>0</v>
      </c>
      <c r="DQ148" s="107">
        <f t="shared" ref="DQ148" si="4645">SUM(DQ166,DQ162,DQ159,DQ149)</f>
        <v>0</v>
      </c>
      <c r="DR148" s="107">
        <f t="shared" ref="DR148" si="4646">SUM(DR166,DR162,DR159,DR149)</f>
        <v>0</v>
      </c>
      <c r="DS148" s="107">
        <f t="shared" ref="DS148" si="4647">SUM(DS166,DS162,DS159,DS149)</f>
        <v>0</v>
      </c>
      <c r="DT148" s="107">
        <f t="shared" ref="DT148" si="4648">SUM(DT166,DT162,DT159,DT149)</f>
        <v>0</v>
      </c>
      <c r="DU148" s="107">
        <f t="shared" ref="DU148" si="4649">SUM(DU166,DU162,DU159,DU149)</f>
        <v>0</v>
      </c>
      <c r="DV148" s="100">
        <f t="shared" si="4195"/>
        <v>0</v>
      </c>
      <c r="DW148" s="100">
        <f t="shared" si="4196"/>
        <v>0</v>
      </c>
      <c r="DX148" s="107">
        <f t="shared" si="4629"/>
        <v>0</v>
      </c>
      <c r="DY148" s="107">
        <f t="shared" si="4629"/>
        <v>0</v>
      </c>
      <c r="DZ148" s="107">
        <f t="shared" si="4629"/>
        <v>0</v>
      </c>
      <c r="EA148" s="107">
        <f t="shared" si="4629"/>
        <v>0</v>
      </c>
      <c r="EB148" s="107">
        <f>SUM(EB166,EB162,EB159,EB149)</f>
        <v>0</v>
      </c>
      <c r="EC148" s="107">
        <f t="shared" ref="EC148" si="4650">SUM(EC166,EC162,EC159,EC149)</f>
        <v>0</v>
      </c>
      <c r="ED148" s="107">
        <f t="shared" ref="ED148" si="4651">SUM(ED166,ED162,ED159,ED149)</f>
        <v>0</v>
      </c>
      <c r="EE148" s="107">
        <f t="shared" ref="EE148" si="4652">SUM(EE166,EE162,EE159,EE149)</f>
        <v>0</v>
      </c>
      <c r="EF148" s="107">
        <f t="shared" ref="EF148" si="4653">SUM(EF166,EF162,EF159,EF149)</f>
        <v>0</v>
      </c>
      <c r="EG148" s="107">
        <f t="shared" ref="EG148" si="4654">SUM(EG166,EG162,EG159,EG149)</f>
        <v>0</v>
      </c>
      <c r="EH148" s="100">
        <f t="shared" si="4202"/>
        <v>0</v>
      </c>
      <c r="EI148" s="100">
        <f t="shared" si="4203"/>
        <v>0</v>
      </c>
      <c r="EJ148" s="107">
        <f t="shared" ref="EJ148:GQ148" si="4655">SUM(EJ149:EJ166)</f>
        <v>178</v>
      </c>
      <c r="EK148" s="107">
        <f t="shared" si="4655"/>
        <v>24792368.1138</v>
      </c>
      <c r="EL148" s="107">
        <f t="shared" si="4655"/>
        <v>59.333333333333336</v>
      </c>
      <c r="EM148" s="107">
        <f t="shared" si="4655"/>
        <v>8264122.7046000008</v>
      </c>
      <c r="EN148" s="107">
        <f>SUM(EN166,EN162,EN159,EN149)</f>
        <v>56</v>
      </c>
      <c r="EO148" s="107">
        <f t="shared" ref="EO148" si="4656">SUM(EO166,EO162,EO159,EO149)</f>
        <v>7693218.6099999994</v>
      </c>
      <c r="EP148" s="107">
        <f t="shared" ref="EP148" si="4657">SUM(EP166,EP162,EP159,EP149)</f>
        <v>3</v>
      </c>
      <c r="EQ148" s="107">
        <f t="shared" ref="EQ148" si="4658">SUM(EQ166,EQ162,EQ159,EQ149)</f>
        <v>421187.14</v>
      </c>
      <c r="ER148" s="107">
        <f t="shared" ref="ER148" si="4659">SUM(ER166,ER162,ER159,ER149)</f>
        <v>59</v>
      </c>
      <c r="ES148" s="107">
        <f t="shared" ref="ES148" si="4660">SUM(ES166,ES162,ES159,ES149)</f>
        <v>8114405.7499999991</v>
      </c>
      <c r="ET148" s="100">
        <f t="shared" si="4209"/>
        <v>-3.3333333333333357</v>
      </c>
      <c r="EU148" s="100">
        <f t="shared" si="4210"/>
        <v>-570904.09460000135</v>
      </c>
      <c r="EV148" s="107">
        <f t="shared" si="4655"/>
        <v>25</v>
      </c>
      <c r="EW148" s="107">
        <f t="shared" si="4655"/>
        <v>3801171.0649999999</v>
      </c>
      <c r="EX148" s="107">
        <f t="shared" si="4655"/>
        <v>8.3333333333333339</v>
      </c>
      <c r="EY148" s="107">
        <f t="shared" si="4655"/>
        <v>1267057.0216666667</v>
      </c>
      <c r="EZ148" s="107">
        <f>SUM(EZ166,EZ162,EZ159,EZ149)</f>
        <v>0</v>
      </c>
      <c r="FA148" s="107">
        <f t="shared" ref="FA148" si="4661">SUM(FA166,FA162,FA159,FA149)</f>
        <v>0</v>
      </c>
      <c r="FB148" s="107">
        <f t="shared" ref="FB148" si="4662">SUM(FB166,FB162,FB159,FB149)</f>
        <v>0</v>
      </c>
      <c r="FC148" s="107">
        <f t="shared" ref="FC148" si="4663">SUM(FC166,FC162,FC159,FC149)</f>
        <v>0</v>
      </c>
      <c r="FD148" s="107">
        <f t="shared" ref="FD148" si="4664">SUM(FD166,FD162,FD159,FD149)</f>
        <v>0</v>
      </c>
      <c r="FE148" s="107">
        <f t="shared" ref="FE148" si="4665">SUM(FE166,FE162,FE159,FE149)</f>
        <v>0</v>
      </c>
      <c r="FF148" s="100">
        <f t="shared" si="4216"/>
        <v>-8.3333333333333339</v>
      </c>
      <c r="FG148" s="100">
        <f t="shared" si="4217"/>
        <v>-1267057.0216666667</v>
      </c>
      <c r="FH148" s="107">
        <f t="shared" si="4655"/>
        <v>0</v>
      </c>
      <c r="FI148" s="107">
        <f t="shared" si="4655"/>
        <v>0</v>
      </c>
      <c r="FJ148" s="107">
        <f t="shared" si="4655"/>
        <v>0</v>
      </c>
      <c r="FK148" s="107">
        <f t="shared" si="4655"/>
        <v>0</v>
      </c>
      <c r="FL148" s="107">
        <f>SUM(FL166,FL162,FL159,FL149)</f>
        <v>0</v>
      </c>
      <c r="FM148" s="107">
        <f t="shared" ref="FM148" si="4666">SUM(FM166,FM162,FM159,FM149)</f>
        <v>0</v>
      </c>
      <c r="FN148" s="107">
        <f t="shared" ref="FN148" si="4667">SUM(FN166,FN162,FN159,FN149)</f>
        <v>0</v>
      </c>
      <c r="FO148" s="107">
        <f t="shared" ref="FO148" si="4668">SUM(FO166,FO162,FO159,FO149)</f>
        <v>0</v>
      </c>
      <c r="FP148" s="107">
        <f t="shared" ref="FP148" si="4669">SUM(FP166,FP162,FP159,FP149)</f>
        <v>0</v>
      </c>
      <c r="FQ148" s="107">
        <f t="shared" ref="FQ148" si="4670">SUM(FQ166,FQ162,FQ159,FQ149)</f>
        <v>0</v>
      </c>
      <c r="FR148" s="100">
        <f t="shared" si="4223"/>
        <v>0</v>
      </c>
      <c r="FS148" s="100">
        <f t="shared" si="4224"/>
        <v>0</v>
      </c>
      <c r="FT148" s="107">
        <f t="shared" si="4655"/>
        <v>5</v>
      </c>
      <c r="FU148" s="107">
        <f t="shared" si="4655"/>
        <v>760234.21299999999</v>
      </c>
      <c r="FV148" s="107">
        <f t="shared" si="4655"/>
        <v>1.6666666666666667</v>
      </c>
      <c r="FW148" s="107">
        <f t="shared" si="4655"/>
        <v>253411.40433333334</v>
      </c>
      <c r="FX148" s="107">
        <f>SUM(FX166,FX162,FX159,FX149)</f>
        <v>0</v>
      </c>
      <c r="FY148" s="107">
        <f t="shared" ref="FY148" si="4671">SUM(FY166,FY162,FY159,FY149)</f>
        <v>0</v>
      </c>
      <c r="FZ148" s="107">
        <f t="shared" ref="FZ148" si="4672">SUM(FZ166,FZ162,FZ159,FZ149)</f>
        <v>0</v>
      </c>
      <c r="GA148" s="107">
        <f t="shared" ref="GA148" si="4673">SUM(GA166,GA162,GA159,GA149)</f>
        <v>0</v>
      </c>
      <c r="GB148" s="107">
        <f t="shared" ref="GB148" si="4674">SUM(GB166,GB162,GB159,GB149)</f>
        <v>0</v>
      </c>
      <c r="GC148" s="107">
        <f t="shared" ref="GC148" si="4675">SUM(GC166,GC162,GC159,GC149)</f>
        <v>0</v>
      </c>
      <c r="GD148" s="100">
        <f t="shared" si="4230"/>
        <v>-1.6666666666666667</v>
      </c>
      <c r="GE148" s="100">
        <f t="shared" si="4231"/>
        <v>-253411.40433333334</v>
      </c>
      <c r="GF148" s="107">
        <f>SUM(GF149,GF159,GF162,GF166)</f>
        <v>1151</v>
      </c>
      <c r="GG148" s="107">
        <f t="shared" ref="GG148:GO148" si="4676">SUM(GG149,GG159,GG162,GG166)</f>
        <v>169486438.30239999</v>
      </c>
      <c r="GH148" s="130">
        <f t="shared" ref="GH148:GH149" si="4677">SUM(GF148/12*$A$2)</f>
        <v>383.66666666666669</v>
      </c>
      <c r="GI148" s="180">
        <f t="shared" ref="GI148:GI149" si="4678">SUM(GG148/12*$A$2)</f>
        <v>56495479.434133328</v>
      </c>
      <c r="GJ148" s="107">
        <f t="shared" si="4676"/>
        <v>373</v>
      </c>
      <c r="GK148" s="107">
        <f t="shared" si="4676"/>
        <v>53880254.029999994</v>
      </c>
      <c r="GL148" s="107">
        <f t="shared" si="4676"/>
        <v>13</v>
      </c>
      <c r="GM148" s="107">
        <f t="shared" si="4676"/>
        <v>2033648.6</v>
      </c>
      <c r="GN148" s="107">
        <f t="shared" si="4676"/>
        <v>386</v>
      </c>
      <c r="GO148" s="107">
        <f t="shared" si="4676"/>
        <v>55913902.630000003</v>
      </c>
      <c r="GP148" s="107">
        <f t="shared" si="4655"/>
        <v>-10.666666666666659</v>
      </c>
      <c r="GQ148" s="107">
        <f t="shared" si="4655"/>
        <v>-2615225.4041333357</v>
      </c>
      <c r="GR148" s="143"/>
      <c r="GS148" s="78"/>
      <c r="GT148" s="166"/>
      <c r="GU148" s="166"/>
    </row>
    <row r="149" spans="1:204" ht="15.75" customHeight="1" x14ac:dyDescent="0.2">
      <c r="A149" s="23">
        <v>1</v>
      </c>
      <c r="B149" s="102"/>
      <c r="C149" s="108"/>
      <c r="D149" s="109"/>
      <c r="E149" s="124" t="s">
        <v>64</v>
      </c>
      <c r="F149" s="126">
        <v>34</v>
      </c>
      <c r="G149" s="127">
        <v>134570.1513</v>
      </c>
      <c r="H149" s="107">
        <f>VLOOKUP($E149,'ВМП план'!$B$8:$AN$43,8,0)</f>
        <v>25</v>
      </c>
      <c r="I149" s="107">
        <f>VLOOKUP($E149,'ВМП план'!$B$8:$AN$43,9,0)</f>
        <v>3364253.7824999997</v>
      </c>
      <c r="J149" s="107">
        <f t="shared" si="279"/>
        <v>8.3333333333333339</v>
      </c>
      <c r="K149" s="107">
        <f t="shared" si="280"/>
        <v>1121417.9275</v>
      </c>
      <c r="L149" s="107">
        <f>SUM(L150:L158)</f>
        <v>12</v>
      </c>
      <c r="M149" s="107">
        <f t="shared" ref="M149:Q149" si="4679">SUM(M150:M158)</f>
        <v>1614841.8</v>
      </c>
      <c r="N149" s="107">
        <f t="shared" si="4679"/>
        <v>0</v>
      </c>
      <c r="O149" s="107">
        <f t="shared" si="4679"/>
        <v>0</v>
      </c>
      <c r="P149" s="107">
        <f t="shared" si="4679"/>
        <v>12</v>
      </c>
      <c r="Q149" s="107">
        <f t="shared" si="4679"/>
        <v>1614841.8</v>
      </c>
      <c r="R149" s="123">
        <f t="shared" si="2547"/>
        <v>3.6666666666666661</v>
      </c>
      <c r="S149" s="123">
        <f t="shared" si="2548"/>
        <v>493423.87250000006</v>
      </c>
      <c r="T149" s="107">
        <f>VLOOKUP($E149,'ВМП план'!$B$8:$AN$43,10,0)</f>
        <v>458</v>
      </c>
      <c r="U149" s="107">
        <f>VLOOKUP($E149,'ВМП план'!$B$8:$AN$43,11,0)</f>
        <v>61633129.295400001</v>
      </c>
      <c r="V149" s="107">
        <f t="shared" si="282"/>
        <v>152.66666666666666</v>
      </c>
      <c r="W149" s="107">
        <f t="shared" si="283"/>
        <v>20544376.4318</v>
      </c>
      <c r="X149" s="107">
        <f>SUM(X150:X158)</f>
        <v>199</v>
      </c>
      <c r="Y149" s="107">
        <f t="shared" ref="Y149" si="4680">SUM(Y150:Y158)</f>
        <v>26779459.850000001</v>
      </c>
      <c r="Z149" s="107">
        <f t="shared" ref="Z149" si="4681">SUM(Z150:Z158)</f>
        <v>5</v>
      </c>
      <c r="AA149" s="107">
        <f t="shared" ref="AA149" si="4682">SUM(AA150:AA158)</f>
        <v>672850.75</v>
      </c>
      <c r="AB149" s="107">
        <f t="shared" ref="AB149" si="4683">SUM(AB150:AB158)</f>
        <v>204</v>
      </c>
      <c r="AC149" s="107">
        <f t="shared" ref="AC149" si="4684">SUM(AC150:AC158)</f>
        <v>27452310.600000001</v>
      </c>
      <c r="AD149" s="123">
        <f t="shared" si="4139"/>
        <v>46.333333333333343</v>
      </c>
      <c r="AE149" s="123">
        <f t="shared" si="4140"/>
        <v>6235083.4182000011</v>
      </c>
      <c r="AF149" s="107">
        <f>VLOOKUP($E149,'ВМП план'!$B$8:$AL$43,12,0)</f>
        <v>0</v>
      </c>
      <c r="AG149" s="107">
        <f>VLOOKUP($E149,'ВМП план'!$B$8:$AL$43,13,0)</f>
        <v>0</v>
      </c>
      <c r="AH149" s="107">
        <f t="shared" si="289"/>
        <v>0</v>
      </c>
      <c r="AI149" s="107">
        <f t="shared" si="290"/>
        <v>0</v>
      </c>
      <c r="AJ149" s="107">
        <f>SUM(AJ150:AJ158)</f>
        <v>0</v>
      </c>
      <c r="AK149" s="107">
        <f t="shared" ref="AK149" si="4685">SUM(AK150:AK158)</f>
        <v>0</v>
      </c>
      <c r="AL149" s="107">
        <f t="shared" ref="AL149" si="4686">SUM(AL150:AL158)</f>
        <v>0</v>
      </c>
      <c r="AM149" s="107">
        <f t="shared" ref="AM149" si="4687">SUM(AM150:AM158)</f>
        <v>0</v>
      </c>
      <c r="AN149" s="107">
        <f t="shared" ref="AN149" si="4688">SUM(AN150:AN158)</f>
        <v>0</v>
      </c>
      <c r="AO149" s="107">
        <f t="shared" ref="AO149" si="4689">SUM(AO150:AO158)</f>
        <v>0</v>
      </c>
      <c r="AP149" s="123">
        <f t="shared" si="4146"/>
        <v>0</v>
      </c>
      <c r="AQ149" s="123">
        <f t="shared" si="4147"/>
        <v>0</v>
      </c>
      <c r="AR149" s="107"/>
      <c r="AS149" s="107"/>
      <c r="AT149" s="107">
        <f t="shared" si="296"/>
        <v>0</v>
      </c>
      <c r="AU149" s="107">
        <f t="shared" si="297"/>
        <v>0</v>
      </c>
      <c r="AV149" s="107">
        <f>SUM(AV150:AV158)</f>
        <v>0</v>
      </c>
      <c r="AW149" s="107">
        <f t="shared" ref="AW149" si="4690">SUM(AW150:AW158)</f>
        <v>0</v>
      </c>
      <c r="AX149" s="107">
        <f t="shared" ref="AX149" si="4691">SUM(AX150:AX158)</f>
        <v>0</v>
      </c>
      <c r="AY149" s="107">
        <f t="shared" ref="AY149" si="4692">SUM(AY150:AY158)</f>
        <v>0</v>
      </c>
      <c r="AZ149" s="107">
        <f t="shared" ref="AZ149" si="4693">SUM(AZ150:AZ158)</f>
        <v>0</v>
      </c>
      <c r="BA149" s="107">
        <f t="shared" ref="BA149" si="4694">SUM(BA150:BA158)</f>
        <v>0</v>
      </c>
      <c r="BB149" s="123">
        <f t="shared" si="4153"/>
        <v>0</v>
      </c>
      <c r="BC149" s="123">
        <f t="shared" si="4154"/>
        <v>0</v>
      </c>
      <c r="BD149" s="107">
        <v>130</v>
      </c>
      <c r="BE149" s="107">
        <v>17494119.669</v>
      </c>
      <c r="BF149" s="107">
        <f t="shared" si="303"/>
        <v>43.333333333333336</v>
      </c>
      <c r="BG149" s="107">
        <f t="shared" si="304"/>
        <v>5831373.2230000002</v>
      </c>
      <c r="BH149" s="107">
        <f>SUM(BH150:BH158)</f>
        <v>35</v>
      </c>
      <c r="BI149" s="107">
        <f t="shared" ref="BI149" si="4695">SUM(BI150:BI158)</f>
        <v>4709955.2499999981</v>
      </c>
      <c r="BJ149" s="107">
        <f t="shared" ref="BJ149" si="4696">SUM(BJ150:BJ158)</f>
        <v>1</v>
      </c>
      <c r="BK149" s="107">
        <f t="shared" ref="BK149" si="4697">SUM(BK150:BK158)</f>
        <v>134570.15</v>
      </c>
      <c r="BL149" s="107">
        <f t="shared" ref="BL149" si="4698">SUM(BL150:BL158)</f>
        <v>36</v>
      </c>
      <c r="BM149" s="107">
        <f t="shared" ref="BM149" si="4699">SUM(BM150:BM158)</f>
        <v>4844525.3999999985</v>
      </c>
      <c r="BN149" s="123">
        <f t="shared" si="4160"/>
        <v>-8.3333333333333357</v>
      </c>
      <c r="BO149" s="123">
        <f t="shared" si="4161"/>
        <v>-1121417.9730000021</v>
      </c>
      <c r="BP149" s="107"/>
      <c r="BQ149" s="107">
        <v>0</v>
      </c>
      <c r="BR149" s="107">
        <f t="shared" si="310"/>
        <v>0</v>
      </c>
      <c r="BS149" s="107">
        <f t="shared" si="311"/>
        <v>0</v>
      </c>
      <c r="BT149" s="107">
        <f>SUM(BT150:BT158)</f>
        <v>0</v>
      </c>
      <c r="BU149" s="107">
        <f t="shared" ref="BU149" si="4700">SUM(BU150:BU158)</f>
        <v>0</v>
      </c>
      <c r="BV149" s="107">
        <f t="shared" ref="BV149" si="4701">SUM(BV150:BV158)</f>
        <v>0</v>
      </c>
      <c r="BW149" s="107">
        <f t="shared" ref="BW149" si="4702">SUM(BW150:BW158)</f>
        <v>0</v>
      </c>
      <c r="BX149" s="107">
        <f t="shared" ref="BX149" si="4703">SUM(BX150:BX158)</f>
        <v>0</v>
      </c>
      <c r="BY149" s="107">
        <f t="shared" ref="BY149" si="4704">SUM(BY150:BY158)</f>
        <v>0</v>
      </c>
      <c r="BZ149" s="123">
        <f t="shared" si="4167"/>
        <v>0</v>
      </c>
      <c r="CA149" s="123">
        <f t="shared" si="4168"/>
        <v>0</v>
      </c>
      <c r="CB149" s="107"/>
      <c r="CC149" s="107"/>
      <c r="CD149" s="107">
        <f t="shared" si="317"/>
        <v>0</v>
      </c>
      <c r="CE149" s="107">
        <f t="shared" si="318"/>
        <v>0</v>
      </c>
      <c r="CF149" s="107">
        <f>SUM(CF150:CF158)</f>
        <v>0</v>
      </c>
      <c r="CG149" s="107">
        <f t="shared" ref="CG149" si="4705">SUM(CG150:CG158)</f>
        <v>0</v>
      </c>
      <c r="CH149" s="107">
        <f t="shared" ref="CH149" si="4706">SUM(CH150:CH158)</f>
        <v>0</v>
      </c>
      <c r="CI149" s="107">
        <f t="shared" ref="CI149" si="4707">SUM(CI150:CI158)</f>
        <v>0</v>
      </c>
      <c r="CJ149" s="107">
        <f t="shared" ref="CJ149" si="4708">SUM(CJ150:CJ158)</f>
        <v>0</v>
      </c>
      <c r="CK149" s="107">
        <f t="shared" ref="CK149" si="4709">SUM(CK150:CK158)</f>
        <v>0</v>
      </c>
      <c r="CL149" s="123">
        <f t="shared" si="4174"/>
        <v>0</v>
      </c>
      <c r="CM149" s="123">
        <f t="shared" si="4175"/>
        <v>0</v>
      </c>
      <c r="CN149" s="107"/>
      <c r="CO149" s="107"/>
      <c r="CP149" s="107">
        <f t="shared" si="324"/>
        <v>0</v>
      </c>
      <c r="CQ149" s="107">
        <f t="shared" si="325"/>
        <v>0</v>
      </c>
      <c r="CR149" s="107">
        <f>SUM(CR150:CR158)</f>
        <v>0</v>
      </c>
      <c r="CS149" s="107">
        <f t="shared" ref="CS149" si="4710">SUM(CS150:CS158)</f>
        <v>0</v>
      </c>
      <c r="CT149" s="107">
        <f t="shared" ref="CT149" si="4711">SUM(CT150:CT158)</f>
        <v>0</v>
      </c>
      <c r="CU149" s="107">
        <f t="shared" ref="CU149" si="4712">SUM(CU150:CU158)</f>
        <v>0</v>
      </c>
      <c r="CV149" s="107">
        <f t="shared" ref="CV149" si="4713">SUM(CV150:CV158)</f>
        <v>0</v>
      </c>
      <c r="CW149" s="107">
        <f t="shared" ref="CW149" si="4714">SUM(CW150:CW158)</f>
        <v>0</v>
      </c>
      <c r="CX149" s="123">
        <f t="shared" si="4181"/>
        <v>0</v>
      </c>
      <c r="CY149" s="123">
        <f t="shared" si="4182"/>
        <v>0</v>
      </c>
      <c r="CZ149" s="107"/>
      <c r="DA149" s="107"/>
      <c r="DB149" s="107">
        <f t="shared" si="331"/>
        <v>0</v>
      </c>
      <c r="DC149" s="107">
        <f t="shared" si="332"/>
        <v>0</v>
      </c>
      <c r="DD149" s="107">
        <f>SUM(DD150:DD158)</f>
        <v>0</v>
      </c>
      <c r="DE149" s="107">
        <f t="shared" ref="DE149" si="4715">SUM(DE150:DE158)</f>
        <v>0</v>
      </c>
      <c r="DF149" s="107">
        <f t="shared" ref="DF149" si="4716">SUM(DF150:DF158)</f>
        <v>0</v>
      </c>
      <c r="DG149" s="107">
        <f t="shared" ref="DG149" si="4717">SUM(DG150:DG158)</f>
        <v>0</v>
      </c>
      <c r="DH149" s="107">
        <f t="shared" ref="DH149" si="4718">SUM(DH150:DH158)</f>
        <v>0</v>
      </c>
      <c r="DI149" s="107">
        <f t="shared" ref="DI149" si="4719">SUM(DI150:DI158)</f>
        <v>0</v>
      </c>
      <c r="DJ149" s="123">
        <f t="shared" si="4188"/>
        <v>0</v>
      </c>
      <c r="DK149" s="123">
        <f t="shared" si="4189"/>
        <v>0</v>
      </c>
      <c r="DL149" s="107"/>
      <c r="DM149" s="107"/>
      <c r="DN149" s="107">
        <f t="shared" si="338"/>
        <v>0</v>
      </c>
      <c r="DO149" s="107">
        <f t="shared" si="339"/>
        <v>0</v>
      </c>
      <c r="DP149" s="107">
        <f>SUM(DP150:DP158)</f>
        <v>0</v>
      </c>
      <c r="DQ149" s="107">
        <f t="shared" ref="DQ149" si="4720">SUM(DQ150:DQ158)</f>
        <v>0</v>
      </c>
      <c r="DR149" s="107">
        <f t="shared" ref="DR149" si="4721">SUM(DR150:DR158)</f>
        <v>0</v>
      </c>
      <c r="DS149" s="107">
        <f t="shared" ref="DS149" si="4722">SUM(DS150:DS158)</f>
        <v>0</v>
      </c>
      <c r="DT149" s="107">
        <f t="shared" ref="DT149" si="4723">SUM(DT150:DT158)</f>
        <v>0</v>
      </c>
      <c r="DU149" s="107">
        <f t="shared" ref="DU149" si="4724">SUM(DU150:DU158)</f>
        <v>0</v>
      </c>
      <c r="DV149" s="123">
        <f t="shared" si="4195"/>
        <v>0</v>
      </c>
      <c r="DW149" s="123">
        <f t="shared" si="4196"/>
        <v>0</v>
      </c>
      <c r="DX149" s="107"/>
      <c r="DY149" s="107">
        <v>0</v>
      </c>
      <c r="DZ149" s="107">
        <f t="shared" si="345"/>
        <v>0</v>
      </c>
      <c r="EA149" s="107">
        <f t="shared" si="346"/>
        <v>0</v>
      </c>
      <c r="EB149" s="107">
        <f>SUM(EB150:EB158)</f>
        <v>0</v>
      </c>
      <c r="EC149" s="107">
        <f t="shared" ref="EC149" si="4725">SUM(EC150:EC158)</f>
        <v>0</v>
      </c>
      <c r="ED149" s="107">
        <f t="shared" ref="ED149" si="4726">SUM(ED150:ED158)</f>
        <v>0</v>
      </c>
      <c r="EE149" s="107">
        <f t="shared" ref="EE149" si="4727">SUM(EE150:EE158)</f>
        <v>0</v>
      </c>
      <c r="EF149" s="107">
        <f t="shared" ref="EF149" si="4728">SUM(EF150:EF158)</f>
        <v>0</v>
      </c>
      <c r="EG149" s="107">
        <f t="shared" ref="EG149" si="4729">SUM(EG150:EG158)</f>
        <v>0</v>
      </c>
      <c r="EH149" s="123">
        <f t="shared" si="4202"/>
        <v>0</v>
      </c>
      <c r="EI149" s="123">
        <f t="shared" si="4203"/>
        <v>0</v>
      </c>
      <c r="EJ149" s="107">
        <v>130</v>
      </c>
      <c r="EK149" s="107">
        <v>17494119.669</v>
      </c>
      <c r="EL149" s="107">
        <f t="shared" si="352"/>
        <v>43.333333333333336</v>
      </c>
      <c r="EM149" s="107">
        <f t="shared" si="353"/>
        <v>5831373.2230000002</v>
      </c>
      <c r="EN149" s="107">
        <f>SUM(EN150:EN158)</f>
        <v>47</v>
      </c>
      <c r="EO149" s="107">
        <f t="shared" ref="EO149" si="4730">SUM(EO150:EO158)</f>
        <v>6324797.0499999989</v>
      </c>
      <c r="EP149" s="107">
        <f t="shared" ref="EP149" si="4731">SUM(EP150:EP158)</f>
        <v>2</v>
      </c>
      <c r="EQ149" s="107">
        <f t="shared" ref="EQ149" si="4732">SUM(EQ150:EQ158)</f>
        <v>269140.3</v>
      </c>
      <c r="ER149" s="107">
        <f t="shared" ref="ER149" si="4733">SUM(ER150:ER158)</f>
        <v>49</v>
      </c>
      <c r="ES149" s="107">
        <f t="shared" ref="ES149" si="4734">SUM(ES150:ES158)</f>
        <v>6593937.3499999987</v>
      </c>
      <c r="ET149" s="123">
        <f t="shared" si="4209"/>
        <v>3.6666666666666643</v>
      </c>
      <c r="EU149" s="123">
        <f t="shared" si="4210"/>
        <v>493423.82699999865</v>
      </c>
      <c r="EV149" s="107"/>
      <c r="EW149" s="107"/>
      <c r="EX149" s="107">
        <f t="shared" si="359"/>
        <v>0</v>
      </c>
      <c r="EY149" s="107">
        <f t="shared" si="360"/>
        <v>0</v>
      </c>
      <c r="EZ149" s="107">
        <f>SUM(EZ150:EZ158)</f>
        <v>0</v>
      </c>
      <c r="FA149" s="107">
        <f t="shared" ref="FA149" si="4735">SUM(FA150:FA158)</f>
        <v>0</v>
      </c>
      <c r="FB149" s="107">
        <f t="shared" ref="FB149" si="4736">SUM(FB150:FB158)</f>
        <v>0</v>
      </c>
      <c r="FC149" s="107">
        <f t="shared" ref="FC149" si="4737">SUM(FC150:FC158)</f>
        <v>0</v>
      </c>
      <c r="FD149" s="107">
        <f t="shared" ref="FD149" si="4738">SUM(FD150:FD158)</f>
        <v>0</v>
      </c>
      <c r="FE149" s="107">
        <f t="shared" ref="FE149" si="4739">SUM(FE150:FE158)</f>
        <v>0</v>
      </c>
      <c r="FF149" s="123">
        <f t="shared" si="4216"/>
        <v>0</v>
      </c>
      <c r="FG149" s="123">
        <f t="shared" si="4217"/>
        <v>0</v>
      </c>
      <c r="FH149" s="107"/>
      <c r="FI149" s="107"/>
      <c r="FJ149" s="107">
        <f t="shared" si="366"/>
        <v>0</v>
      </c>
      <c r="FK149" s="107">
        <f t="shared" si="367"/>
        <v>0</v>
      </c>
      <c r="FL149" s="107">
        <f>SUM(FL150:FL158)</f>
        <v>0</v>
      </c>
      <c r="FM149" s="107">
        <f t="shared" ref="FM149" si="4740">SUM(FM150:FM158)</f>
        <v>0</v>
      </c>
      <c r="FN149" s="107">
        <f t="shared" ref="FN149" si="4741">SUM(FN150:FN158)</f>
        <v>0</v>
      </c>
      <c r="FO149" s="107">
        <f t="shared" ref="FO149" si="4742">SUM(FO150:FO158)</f>
        <v>0</v>
      </c>
      <c r="FP149" s="107">
        <f t="shared" ref="FP149" si="4743">SUM(FP150:FP158)</f>
        <v>0</v>
      </c>
      <c r="FQ149" s="107">
        <f t="shared" ref="FQ149" si="4744">SUM(FQ150:FQ158)</f>
        <v>0</v>
      </c>
      <c r="FR149" s="123">
        <f t="shared" si="4223"/>
        <v>0</v>
      </c>
      <c r="FS149" s="123">
        <f t="shared" si="4224"/>
        <v>0</v>
      </c>
      <c r="FT149" s="107"/>
      <c r="FU149" s="107">
        <v>0</v>
      </c>
      <c r="FV149" s="107">
        <f t="shared" si="373"/>
        <v>0</v>
      </c>
      <c r="FW149" s="107">
        <f t="shared" si="374"/>
        <v>0</v>
      </c>
      <c r="FX149" s="107">
        <f>SUM(FX150:FX158)</f>
        <v>0</v>
      </c>
      <c r="FY149" s="107">
        <f t="shared" ref="FY149" si="4745">SUM(FY150:FY158)</f>
        <v>0</v>
      </c>
      <c r="FZ149" s="107">
        <f t="shared" ref="FZ149" si="4746">SUM(FZ150:FZ158)</f>
        <v>0</v>
      </c>
      <c r="GA149" s="107">
        <f t="shared" ref="GA149" si="4747">SUM(GA150:GA158)</f>
        <v>0</v>
      </c>
      <c r="GB149" s="107">
        <f t="shared" ref="GB149" si="4748">SUM(GB150:GB158)</f>
        <v>0</v>
      </c>
      <c r="GC149" s="107">
        <f t="shared" ref="GC149" si="4749">SUM(GC150:GC158)</f>
        <v>0</v>
      </c>
      <c r="GD149" s="123">
        <f t="shared" si="4230"/>
        <v>0</v>
      </c>
      <c r="GE149" s="123">
        <f t="shared" si="4231"/>
        <v>0</v>
      </c>
      <c r="GF149" s="107">
        <f t="shared" ref="GF149:GG162" si="4750">H149+T149+AF149+AR149+BD149+BP149+CB149+CN149+CZ149+DL149+DX149+EJ149+EV149+FH149+FT149</f>
        <v>743</v>
      </c>
      <c r="GG149" s="107">
        <f t="shared" si="4750"/>
        <v>99985622.415899992</v>
      </c>
      <c r="GH149" s="130">
        <f t="shared" si="4677"/>
        <v>247.66666666666666</v>
      </c>
      <c r="GI149" s="180">
        <f t="shared" si="4678"/>
        <v>33328540.805299997</v>
      </c>
      <c r="GJ149" s="107">
        <f>SUM(GJ150:GJ158)</f>
        <v>293</v>
      </c>
      <c r="GK149" s="107">
        <f t="shared" ref="GK149" si="4751">SUM(GK150:GK158)</f>
        <v>39429053.949999996</v>
      </c>
      <c r="GL149" s="107">
        <f t="shared" ref="GL149" si="4752">SUM(GL150:GL158)</f>
        <v>8</v>
      </c>
      <c r="GM149" s="107">
        <f t="shared" ref="GM149" si="4753">SUM(GM150:GM158)</f>
        <v>1076561.2</v>
      </c>
      <c r="GN149" s="107">
        <f t="shared" ref="GN149" si="4754">SUM(GN150:GN158)</f>
        <v>301</v>
      </c>
      <c r="GO149" s="107">
        <f t="shared" ref="GO149" si="4755">SUM(GO150:GO158)</f>
        <v>40505615.149999999</v>
      </c>
      <c r="GP149" s="107">
        <f t="shared" ref="GP149:GP166" si="4756">SUM(GJ149-GH149)</f>
        <v>45.333333333333343</v>
      </c>
      <c r="GQ149" s="107">
        <f t="shared" ref="GQ149:GQ166" si="4757">SUM(GK149-GI149)</f>
        <v>6100513.1446999982</v>
      </c>
      <c r="GR149" s="143"/>
      <c r="GS149" s="78"/>
      <c r="GT149" s="166">
        <v>134570.1513</v>
      </c>
      <c r="GU149" s="166">
        <f t="shared" si="4445"/>
        <v>134570.15</v>
      </c>
      <c r="GV149" s="90">
        <f t="shared" ref="GV149:GV157" si="4758">SUM(GT149-GU149)</f>
        <v>1.3000000035390258E-3</v>
      </c>
    </row>
    <row r="150" spans="1:204" ht="23.25" customHeight="1" x14ac:dyDescent="0.2">
      <c r="A150" s="23">
        <v>1</v>
      </c>
      <c r="B150" s="78" t="s">
        <v>216</v>
      </c>
      <c r="C150" s="79" t="s">
        <v>217</v>
      </c>
      <c r="D150" s="86">
        <v>416</v>
      </c>
      <c r="E150" s="86" t="s">
        <v>218</v>
      </c>
      <c r="F150" s="86">
        <v>34</v>
      </c>
      <c r="G150" s="98">
        <v>134570.1513</v>
      </c>
      <c r="H150" s="99"/>
      <c r="I150" s="99"/>
      <c r="J150" s="99"/>
      <c r="K150" s="99"/>
      <c r="L150" s="99">
        <f>VLOOKUP($D150,'факт '!$D$7:$AQ$94,3,0)</f>
        <v>0</v>
      </c>
      <c r="M150" s="99">
        <f>VLOOKUP($D150,'факт '!$D$7:$AQ$94,4,0)</f>
        <v>0</v>
      </c>
      <c r="N150" s="99"/>
      <c r="O150" s="99"/>
      <c r="P150" s="99">
        <f t="shared" ref="P150:P157" si="4759">SUM(L150+N150)</f>
        <v>0</v>
      </c>
      <c r="Q150" s="99">
        <f t="shared" ref="Q150:Q157" si="4760">SUM(M150+O150)</f>
        <v>0</v>
      </c>
      <c r="R150" s="100">
        <f t="shared" ref="R150:R157" si="4761">SUM(L150-J150)</f>
        <v>0</v>
      </c>
      <c r="S150" s="100">
        <f t="shared" ref="S150:S157" si="4762">SUM(M150-K150)</f>
        <v>0</v>
      </c>
      <c r="T150" s="99"/>
      <c r="U150" s="99"/>
      <c r="V150" s="99"/>
      <c r="W150" s="99"/>
      <c r="X150" s="99">
        <f>VLOOKUP($D150,'факт '!$D$7:$AQ$94,7,0)</f>
        <v>0</v>
      </c>
      <c r="Y150" s="99">
        <f>VLOOKUP($D150,'факт '!$D$7:$AQ$94,8,0)</f>
        <v>0</v>
      </c>
      <c r="Z150" s="99">
        <f>VLOOKUP($D150,'факт '!$D$7:$AQ$94,9,0)</f>
        <v>0</v>
      </c>
      <c r="AA150" s="99">
        <f>VLOOKUP($D150,'факт '!$D$7:$AQ$94,10,0)</f>
        <v>0</v>
      </c>
      <c r="AB150" s="99">
        <f t="shared" ref="AB150:AB157" si="4763">SUM(X150+Z150)</f>
        <v>0</v>
      </c>
      <c r="AC150" s="99">
        <f t="shared" ref="AC150:AC157" si="4764">SUM(Y150+AA150)</f>
        <v>0</v>
      </c>
      <c r="AD150" s="100">
        <f t="shared" ref="AD150:AD157" si="4765">SUM(X150-V150)</f>
        <v>0</v>
      </c>
      <c r="AE150" s="100">
        <f t="shared" si="4140"/>
        <v>0</v>
      </c>
      <c r="AF150" s="99"/>
      <c r="AG150" s="99"/>
      <c r="AH150" s="99"/>
      <c r="AI150" s="99"/>
      <c r="AJ150" s="99">
        <f>VLOOKUP($D150,'факт '!$D$7:$AQ$94,5,0)</f>
        <v>0</v>
      </c>
      <c r="AK150" s="99">
        <f>VLOOKUP($D150,'факт '!$D$7:$AQ$94,6,0)</f>
        <v>0</v>
      </c>
      <c r="AL150" s="99"/>
      <c r="AM150" s="99"/>
      <c r="AN150" s="99">
        <f t="shared" ref="AN150:AN157" si="4766">SUM(AJ150+AL150)</f>
        <v>0</v>
      </c>
      <c r="AO150" s="99">
        <f t="shared" ref="AO150:AO157" si="4767">SUM(AK150+AM150)</f>
        <v>0</v>
      </c>
      <c r="AP150" s="100">
        <f t="shared" ref="AP150:AP157" si="4768">SUM(AJ150-AH150)</f>
        <v>0</v>
      </c>
      <c r="AQ150" s="100">
        <f t="shared" si="4147"/>
        <v>0</v>
      </c>
      <c r="AR150" s="99"/>
      <c r="AS150" s="99"/>
      <c r="AT150" s="99"/>
      <c r="AU150" s="99"/>
      <c r="AV150" s="99">
        <f>VLOOKUP($D150,'факт '!$D$7:$AQ$94,11,0)</f>
        <v>0</v>
      </c>
      <c r="AW150" s="99">
        <f>VLOOKUP($D150,'факт '!$D$7:$AQ$94,12,0)</f>
        <v>0</v>
      </c>
      <c r="AX150" s="99"/>
      <c r="AY150" s="99"/>
      <c r="AZ150" s="99">
        <f t="shared" ref="AZ150:AZ157" si="4769">SUM(AV150+AX150)</f>
        <v>0</v>
      </c>
      <c r="BA150" s="99">
        <f t="shared" ref="BA150:BA157" si="4770">SUM(AW150+AY150)</f>
        <v>0</v>
      </c>
      <c r="BB150" s="100">
        <f t="shared" si="4153"/>
        <v>0</v>
      </c>
      <c r="BC150" s="100">
        <f t="shared" si="4154"/>
        <v>0</v>
      </c>
      <c r="BD150" s="99"/>
      <c r="BE150" s="99"/>
      <c r="BF150" s="99"/>
      <c r="BG150" s="99"/>
      <c r="BH150" s="99">
        <f>VLOOKUP($D150,'факт '!$D$7:$AQ$94,15,0)</f>
        <v>0</v>
      </c>
      <c r="BI150" s="99">
        <f>VLOOKUP($D150,'факт '!$D$7:$AQ$94,16,0)</f>
        <v>0</v>
      </c>
      <c r="BJ150" s="99">
        <f>VLOOKUP($D150,'факт '!$D$7:$AQ$94,17,0)</f>
        <v>0</v>
      </c>
      <c r="BK150" s="99">
        <f>VLOOKUP($D150,'факт '!$D$7:$AQ$94,18,0)</f>
        <v>0</v>
      </c>
      <c r="BL150" s="99">
        <f t="shared" ref="BL150:BL157" si="4771">SUM(BH150+BJ150)</f>
        <v>0</v>
      </c>
      <c r="BM150" s="99">
        <f t="shared" ref="BM150:BM157" si="4772">SUM(BI150+BK150)</f>
        <v>0</v>
      </c>
      <c r="BN150" s="100">
        <f t="shared" si="4160"/>
        <v>0</v>
      </c>
      <c r="BO150" s="100">
        <f t="shared" si="4161"/>
        <v>0</v>
      </c>
      <c r="BP150" s="99"/>
      <c r="BQ150" s="99"/>
      <c r="BR150" s="99"/>
      <c r="BS150" s="99"/>
      <c r="BT150" s="99">
        <f>VLOOKUP($D150,'факт '!$D$7:$AQ$94,19,0)</f>
        <v>0</v>
      </c>
      <c r="BU150" s="99">
        <f>VLOOKUP($D150,'факт '!$D$7:$AQ$94,20,0)</f>
        <v>0</v>
      </c>
      <c r="BV150" s="99">
        <f>VLOOKUP($D150,'факт '!$D$7:$AQ$94,21,0)</f>
        <v>0</v>
      </c>
      <c r="BW150" s="99">
        <f>VLOOKUP($D150,'факт '!$D$7:$AQ$94,22,0)</f>
        <v>0</v>
      </c>
      <c r="BX150" s="99">
        <f t="shared" ref="BX150:BX157" si="4773">SUM(BT150+BV150)</f>
        <v>0</v>
      </c>
      <c r="BY150" s="99">
        <f t="shared" ref="BY150:BY157" si="4774">SUM(BU150+BW150)</f>
        <v>0</v>
      </c>
      <c r="BZ150" s="100">
        <f t="shared" si="4167"/>
        <v>0</v>
      </c>
      <c r="CA150" s="100">
        <f t="shared" si="4168"/>
        <v>0</v>
      </c>
      <c r="CB150" s="99"/>
      <c r="CC150" s="99"/>
      <c r="CD150" s="99"/>
      <c r="CE150" s="99"/>
      <c r="CF150" s="99">
        <f>VLOOKUP($D150,'факт '!$D$7:$AQ$94,23,0)</f>
        <v>0</v>
      </c>
      <c r="CG150" s="99">
        <f>VLOOKUP($D150,'факт '!$D$7:$AQ$94,24,0)</f>
        <v>0</v>
      </c>
      <c r="CH150" s="99">
        <f>VLOOKUP($D150,'факт '!$D$7:$AQ$94,25,0)</f>
        <v>0</v>
      </c>
      <c r="CI150" s="99">
        <f>VLOOKUP($D150,'факт '!$D$7:$AQ$94,26,0)</f>
        <v>0</v>
      </c>
      <c r="CJ150" s="99">
        <f t="shared" ref="CJ150:CJ157" si="4775">SUM(CF150+CH150)</f>
        <v>0</v>
      </c>
      <c r="CK150" s="99">
        <f t="shared" ref="CK150:CK157" si="4776">SUM(CG150+CI150)</f>
        <v>0</v>
      </c>
      <c r="CL150" s="100">
        <f t="shared" si="4174"/>
        <v>0</v>
      </c>
      <c r="CM150" s="100">
        <f t="shared" si="4175"/>
        <v>0</v>
      </c>
      <c r="CN150" s="99"/>
      <c r="CO150" s="99"/>
      <c r="CP150" s="99"/>
      <c r="CQ150" s="99"/>
      <c r="CR150" s="99">
        <f>VLOOKUP($D150,'факт '!$D$7:$AQ$94,27,0)</f>
        <v>0</v>
      </c>
      <c r="CS150" s="99">
        <f>VLOOKUP($D150,'факт '!$D$7:$AQ$94,28,0)</f>
        <v>0</v>
      </c>
      <c r="CT150" s="99">
        <f>VLOOKUP($D150,'факт '!$D$7:$AQ$94,29,0)</f>
        <v>0</v>
      </c>
      <c r="CU150" s="99">
        <f>VLOOKUP($D150,'факт '!$D$7:$AQ$94,30,0)</f>
        <v>0</v>
      </c>
      <c r="CV150" s="99">
        <f t="shared" ref="CV150:CV157" si="4777">SUM(CR150+CT150)</f>
        <v>0</v>
      </c>
      <c r="CW150" s="99">
        <f t="shared" ref="CW150:CW157" si="4778">SUM(CS150+CU150)</f>
        <v>0</v>
      </c>
      <c r="CX150" s="100">
        <f t="shared" si="4181"/>
        <v>0</v>
      </c>
      <c r="CY150" s="100">
        <f t="shared" si="4182"/>
        <v>0</v>
      </c>
      <c r="CZ150" s="99"/>
      <c r="DA150" s="99"/>
      <c r="DB150" s="99"/>
      <c r="DC150" s="99"/>
      <c r="DD150" s="99">
        <f>VLOOKUP($D150,'факт '!$D$7:$AQ$94,31,0)</f>
        <v>0</v>
      </c>
      <c r="DE150" s="99">
        <f>VLOOKUP($D150,'факт '!$D$7:$AQ$94,32,0)</f>
        <v>0</v>
      </c>
      <c r="DF150" s="99"/>
      <c r="DG150" s="99"/>
      <c r="DH150" s="99">
        <f t="shared" ref="DH150:DH157" si="4779">SUM(DD150+DF150)</f>
        <v>0</v>
      </c>
      <c r="DI150" s="99">
        <f t="shared" ref="DI150:DI157" si="4780">SUM(DE150+DG150)</f>
        <v>0</v>
      </c>
      <c r="DJ150" s="100">
        <f t="shared" si="4188"/>
        <v>0</v>
      </c>
      <c r="DK150" s="100">
        <f t="shared" si="4189"/>
        <v>0</v>
      </c>
      <c r="DL150" s="99"/>
      <c r="DM150" s="99"/>
      <c r="DN150" s="99"/>
      <c r="DO150" s="99"/>
      <c r="DP150" s="99">
        <f>VLOOKUP($D150,'факт '!$D$7:$AQ$94,13,0)</f>
        <v>0</v>
      </c>
      <c r="DQ150" s="99">
        <f>VLOOKUP($D150,'факт '!$D$7:$AQ$94,14,0)</f>
        <v>0</v>
      </c>
      <c r="DR150" s="99"/>
      <c r="DS150" s="99"/>
      <c r="DT150" s="99">
        <f t="shared" ref="DT150:DT157" si="4781">SUM(DP150+DR150)</f>
        <v>0</v>
      </c>
      <c r="DU150" s="99">
        <f t="shared" ref="DU150:DU157" si="4782">SUM(DQ150+DS150)</f>
        <v>0</v>
      </c>
      <c r="DV150" s="100">
        <f t="shared" si="4195"/>
        <v>0</v>
      </c>
      <c r="DW150" s="100">
        <f t="shared" si="4196"/>
        <v>0</v>
      </c>
      <c r="DX150" s="99"/>
      <c r="DY150" s="99"/>
      <c r="DZ150" s="99"/>
      <c r="EA150" s="99"/>
      <c r="EB150" s="99">
        <f>VLOOKUP($D150,'факт '!$D$7:$AQ$94,33,0)</f>
        <v>0</v>
      </c>
      <c r="EC150" s="99">
        <f>VLOOKUP($D150,'факт '!$D$7:$AQ$94,34,0)</f>
        <v>0</v>
      </c>
      <c r="ED150" s="99">
        <f>VLOOKUP($D150,'факт '!$D$7:$AQ$94,35,0)</f>
        <v>0</v>
      </c>
      <c r="EE150" s="99">
        <f>VLOOKUP($D150,'факт '!$D$7:$AQ$94,36,0)</f>
        <v>0</v>
      </c>
      <c r="EF150" s="99">
        <f t="shared" ref="EF150:EF157" si="4783">SUM(EB150+ED150)</f>
        <v>0</v>
      </c>
      <c r="EG150" s="99">
        <f t="shared" ref="EG150:EG157" si="4784">SUM(EC150+EE150)</f>
        <v>0</v>
      </c>
      <c r="EH150" s="100">
        <f t="shared" si="4202"/>
        <v>0</v>
      </c>
      <c r="EI150" s="100">
        <f t="shared" si="4203"/>
        <v>0</v>
      </c>
      <c r="EJ150" s="99"/>
      <c r="EK150" s="99"/>
      <c r="EL150" s="99"/>
      <c r="EM150" s="99"/>
      <c r="EN150" s="99">
        <f>VLOOKUP($D150,'факт '!$D$7:$AQ$94,37,0)</f>
        <v>4</v>
      </c>
      <c r="EO150" s="99">
        <f>VLOOKUP($D150,'факт '!$D$7:$AQ$94,38,0)</f>
        <v>538280.6</v>
      </c>
      <c r="EP150" s="99">
        <f>VLOOKUP($D150,'факт '!$D$7:$AQ$94,39,0)</f>
        <v>2</v>
      </c>
      <c r="EQ150" s="99">
        <f>VLOOKUP($D150,'факт '!$D$7:$AQ$94,40,0)</f>
        <v>269140.3</v>
      </c>
      <c r="ER150" s="99">
        <f t="shared" ref="ER150:ER157" si="4785">SUM(EN150+EP150)</f>
        <v>6</v>
      </c>
      <c r="ES150" s="99">
        <f t="shared" ref="ES150:ES157" si="4786">SUM(EO150+EQ150)</f>
        <v>807420.89999999991</v>
      </c>
      <c r="ET150" s="100">
        <f t="shared" si="4209"/>
        <v>4</v>
      </c>
      <c r="EU150" s="100">
        <f t="shared" si="4210"/>
        <v>538280.6</v>
      </c>
      <c r="EV150" s="99"/>
      <c r="EW150" s="99"/>
      <c r="EX150" s="99"/>
      <c r="EY150" s="99"/>
      <c r="EZ150" s="99"/>
      <c r="FA150" s="99"/>
      <c r="FB150" s="99"/>
      <c r="FC150" s="99"/>
      <c r="FD150" s="99">
        <f t="shared" ref="FD150:FD158" si="4787">SUM(EZ150+FB150)</f>
        <v>0</v>
      </c>
      <c r="FE150" s="99">
        <f t="shared" ref="FE150:FE158" si="4788">SUM(FA150+FC150)</f>
        <v>0</v>
      </c>
      <c r="FF150" s="100">
        <f t="shared" si="4216"/>
        <v>0</v>
      </c>
      <c r="FG150" s="100">
        <f t="shared" si="4217"/>
        <v>0</v>
      </c>
      <c r="FH150" s="99"/>
      <c r="FI150" s="99"/>
      <c r="FJ150" s="99"/>
      <c r="FK150" s="99"/>
      <c r="FL150" s="99"/>
      <c r="FM150" s="99"/>
      <c r="FN150" s="99"/>
      <c r="FO150" s="99"/>
      <c r="FP150" s="99">
        <f t="shared" ref="FP150:FP158" si="4789">SUM(FL150+FN150)</f>
        <v>0</v>
      </c>
      <c r="FQ150" s="99">
        <f t="shared" ref="FQ150:FQ158" si="4790">SUM(FM150+FO150)</f>
        <v>0</v>
      </c>
      <c r="FR150" s="100">
        <f t="shared" si="4223"/>
        <v>0</v>
      </c>
      <c r="FS150" s="100">
        <f t="shared" si="4224"/>
        <v>0</v>
      </c>
      <c r="FT150" s="99"/>
      <c r="FU150" s="99"/>
      <c r="FV150" s="99"/>
      <c r="FW150" s="99"/>
      <c r="FX150" s="99"/>
      <c r="FY150" s="99"/>
      <c r="FZ150" s="99"/>
      <c r="GA150" s="99"/>
      <c r="GB150" s="99">
        <f t="shared" ref="GB150:GB158" si="4791">SUM(FX150+FZ150)</f>
        <v>0</v>
      </c>
      <c r="GC150" s="99">
        <f t="shared" ref="GC150:GC158" si="4792">SUM(FY150+GA150)</f>
        <v>0</v>
      </c>
      <c r="GD150" s="100">
        <f t="shared" si="4230"/>
        <v>0</v>
      </c>
      <c r="GE150" s="100">
        <f t="shared" si="4231"/>
        <v>0</v>
      </c>
      <c r="GF150" s="99">
        <f t="shared" ref="GF150:GF158" si="4793">SUM(H150,T150,AF150,AR150,BD150,BP150,CB150,CN150,CZ150,DL150,DX150,EJ150,EV150)</f>
        <v>0</v>
      </c>
      <c r="GG150" s="99">
        <f t="shared" ref="GG150:GG158" si="4794">SUM(I150,U150,AG150,AS150,BE150,BQ150,CC150,CO150,DA150,DM150,DY150,EK150,EW150)</f>
        <v>0</v>
      </c>
      <c r="GH150" s="99">
        <f t="shared" ref="GH150:GH158" si="4795">SUM(J150,V150,AH150,AT150,BF150,BR150,CD150,CP150,DB150,DN150,DZ150,EL150,EX150)</f>
        <v>0</v>
      </c>
      <c r="GI150" s="99">
        <f t="shared" ref="GI150:GI158" si="4796">SUM(K150,W150,AI150,AU150,BG150,BS150,CE150,CQ150,DC150,DO150,EA150,EM150,EY150)</f>
        <v>0</v>
      </c>
      <c r="GJ150" s="99">
        <f t="shared" ref="GJ150:GJ157" si="4797">SUM(L150,X150,AJ150,AV150,BH150,BT150,CF150,CR150,DD150,DP150,EB150,EN150,EZ150)</f>
        <v>4</v>
      </c>
      <c r="GK150" s="99">
        <f t="shared" ref="GK150:GK157" si="4798">SUM(M150,Y150,AK150,AW150,BI150,BU150,CG150,CS150,DE150,DQ150,EC150,EO150,FA150)</f>
        <v>538280.6</v>
      </c>
      <c r="GL150" s="99">
        <f t="shared" ref="GL150:GL157" si="4799">SUM(N150,Z150,AL150,AX150,BJ150,BV150,CH150,CT150,DF150,DR150,ED150,EP150,FB150)</f>
        <v>2</v>
      </c>
      <c r="GM150" s="99">
        <f t="shared" ref="GM150:GM157" si="4800">SUM(O150,AA150,AM150,AY150,BK150,BW150,CI150,CU150,DG150,DS150,EE150,EQ150,FC150)</f>
        <v>269140.3</v>
      </c>
      <c r="GN150" s="99">
        <f t="shared" ref="GN150:GN157" si="4801">SUM(P150,AB150,AN150,AZ150,BL150,BX150,CJ150,CV150,DH150,DT150,EF150,ER150,FD150)</f>
        <v>6</v>
      </c>
      <c r="GO150" s="99">
        <f t="shared" ref="GO150:GO157" si="4802">SUM(Q150,AC150,AO150,BA150,BM150,BY150,CK150,CW150,DI150,DU150,EG150,ES150,FE150)</f>
        <v>807420.89999999991</v>
      </c>
      <c r="GP150" s="99"/>
      <c r="GQ150" s="99"/>
      <c r="GR150" s="143"/>
      <c r="GS150" s="78"/>
      <c r="GT150" s="166">
        <v>134570.1513</v>
      </c>
      <c r="GU150" s="166">
        <f t="shared" si="4445"/>
        <v>134570.15</v>
      </c>
      <c r="GV150" s="90">
        <f t="shared" si="4758"/>
        <v>1.3000000035390258E-3</v>
      </c>
    </row>
    <row r="151" spans="1:204" ht="23.25" customHeight="1" x14ac:dyDescent="0.2">
      <c r="A151" s="23">
        <v>1</v>
      </c>
      <c r="B151" s="78" t="s">
        <v>221</v>
      </c>
      <c r="C151" s="79" t="s">
        <v>222</v>
      </c>
      <c r="D151" s="86">
        <v>419</v>
      </c>
      <c r="E151" s="86" t="s">
        <v>303</v>
      </c>
      <c r="F151" s="86">
        <v>34</v>
      </c>
      <c r="G151" s="98">
        <v>134570.1513</v>
      </c>
      <c r="H151" s="99"/>
      <c r="I151" s="99"/>
      <c r="J151" s="99"/>
      <c r="K151" s="99"/>
      <c r="L151" s="99">
        <f>VLOOKUP($D151,'факт '!$D$7:$AQ$94,3,0)</f>
        <v>1</v>
      </c>
      <c r="M151" s="99">
        <f>VLOOKUP($D151,'факт '!$D$7:$AQ$94,4,0)</f>
        <v>134570.15</v>
      </c>
      <c r="N151" s="99"/>
      <c r="O151" s="99"/>
      <c r="P151" s="99">
        <f t="shared" si="4759"/>
        <v>1</v>
      </c>
      <c r="Q151" s="99">
        <f t="shared" si="4760"/>
        <v>134570.15</v>
      </c>
      <c r="R151" s="100">
        <f t="shared" si="4761"/>
        <v>1</v>
      </c>
      <c r="S151" s="100">
        <f t="shared" si="4762"/>
        <v>134570.15</v>
      </c>
      <c r="T151" s="99"/>
      <c r="U151" s="99"/>
      <c r="V151" s="99"/>
      <c r="W151" s="99"/>
      <c r="X151" s="99">
        <f>VLOOKUP($D151,'факт '!$D$7:$AQ$94,7,0)</f>
        <v>0</v>
      </c>
      <c r="Y151" s="99">
        <f>VLOOKUP($D151,'факт '!$D$7:$AQ$94,8,0)</f>
        <v>0</v>
      </c>
      <c r="Z151" s="99">
        <f>VLOOKUP($D151,'факт '!$D$7:$AQ$94,9,0)</f>
        <v>0</v>
      </c>
      <c r="AA151" s="99">
        <f>VLOOKUP($D151,'факт '!$D$7:$AQ$94,10,0)</f>
        <v>0</v>
      </c>
      <c r="AB151" s="99">
        <f t="shared" si="4763"/>
        <v>0</v>
      </c>
      <c r="AC151" s="99">
        <f t="shared" si="4764"/>
        <v>0</v>
      </c>
      <c r="AD151" s="100">
        <f t="shared" si="4765"/>
        <v>0</v>
      </c>
      <c r="AE151" s="100">
        <f t="shared" si="4140"/>
        <v>0</v>
      </c>
      <c r="AF151" s="99"/>
      <c r="AG151" s="99"/>
      <c r="AH151" s="99"/>
      <c r="AI151" s="99"/>
      <c r="AJ151" s="99">
        <f>VLOOKUP($D151,'факт '!$D$7:$AQ$94,5,0)</f>
        <v>0</v>
      </c>
      <c r="AK151" s="99">
        <f>VLOOKUP($D151,'факт '!$D$7:$AQ$94,6,0)</f>
        <v>0</v>
      </c>
      <c r="AL151" s="99"/>
      <c r="AM151" s="99"/>
      <c r="AN151" s="99">
        <f t="shared" si="4766"/>
        <v>0</v>
      </c>
      <c r="AO151" s="99">
        <f t="shared" si="4767"/>
        <v>0</v>
      </c>
      <c r="AP151" s="100">
        <f t="shared" si="4768"/>
        <v>0</v>
      </c>
      <c r="AQ151" s="100">
        <f t="shared" si="4147"/>
        <v>0</v>
      </c>
      <c r="AR151" s="99"/>
      <c r="AS151" s="99"/>
      <c r="AT151" s="99"/>
      <c r="AU151" s="99"/>
      <c r="AV151" s="99">
        <f>VLOOKUP($D151,'факт '!$D$7:$AQ$94,11,0)</f>
        <v>0</v>
      </c>
      <c r="AW151" s="99">
        <f>VLOOKUP($D151,'факт '!$D$7:$AQ$94,12,0)</f>
        <v>0</v>
      </c>
      <c r="AX151" s="99"/>
      <c r="AY151" s="99"/>
      <c r="AZ151" s="99">
        <f t="shared" si="4769"/>
        <v>0</v>
      </c>
      <c r="BA151" s="99">
        <f t="shared" si="4770"/>
        <v>0</v>
      </c>
      <c r="BB151" s="100">
        <f t="shared" si="4153"/>
        <v>0</v>
      </c>
      <c r="BC151" s="100">
        <f t="shared" si="4154"/>
        <v>0</v>
      </c>
      <c r="BD151" s="99"/>
      <c r="BE151" s="99"/>
      <c r="BF151" s="99"/>
      <c r="BG151" s="99"/>
      <c r="BH151" s="99">
        <f>VLOOKUP($D151,'факт '!$D$7:$AQ$94,15,0)</f>
        <v>0</v>
      </c>
      <c r="BI151" s="99">
        <f>VLOOKUP($D151,'факт '!$D$7:$AQ$94,16,0)</f>
        <v>0</v>
      </c>
      <c r="BJ151" s="99">
        <f>VLOOKUP($D151,'факт '!$D$7:$AQ$94,17,0)</f>
        <v>0</v>
      </c>
      <c r="BK151" s="99">
        <f>VLOOKUP($D151,'факт '!$D$7:$AQ$94,18,0)</f>
        <v>0</v>
      </c>
      <c r="BL151" s="99">
        <f t="shared" si="4771"/>
        <v>0</v>
      </c>
      <c r="BM151" s="99">
        <f t="shared" si="4772"/>
        <v>0</v>
      </c>
      <c r="BN151" s="100">
        <f t="shared" si="4160"/>
        <v>0</v>
      </c>
      <c r="BO151" s="100">
        <f t="shared" si="4161"/>
        <v>0</v>
      </c>
      <c r="BP151" s="99"/>
      <c r="BQ151" s="99"/>
      <c r="BR151" s="99"/>
      <c r="BS151" s="99"/>
      <c r="BT151" s="99">
        <f>VLOOKUP($D151,'факт '!$D$7:$AQ$94,19,0)</f>
        <v>0</v>
      </c>
      <c r="BU151" s="99">
        <f>VLOOKUP($D151,'факт '!$D$7:$AQ$94,20,0)</f>
        <v>0</v>
      </c>
      <c r="BV151" s="99">
        <f>VLOOKUP($D151,'факт '!$D$7:$AQ$94,21,0)</f>
        <v>0</v>
      </c>
      <c r="BW151" s="99">
        <f>VLOOKUP($D151,'факт '!$D$7:$AQ$94,22,0)</f>
        <v>0</v>
      </c>
      <c r="BX151" s="99">
        <f t="shared" si="4773"/>
        <v>0</v>
      </c>
      <c r="BY151" s="99">
        <f t="shared" si="4774"/>
        <v>0</v>
      </c>
      <c r="BZ151" s="100">
        <f t="shared" si="4167"/>
        <v>0</v>
      </c>
      <c r="CA151" s="100">
        <f t="shared" si="4168"/>
        <v>0</v>
      </c>
      <c r="CB151" s="99"/>
      <c r="CC151" s="99"/>
      <c r="CD151" s="99"/>
      <c r="CE151" s="99"/>
      <c r="CF151" s="99">
        <f>VLOOKUP($D151,'факт '!$D$7:$AQ$94,23,0)</f>
        <v>0</v>
      </c>
      <c r="CG151" s="99">
        <f>VLOOKUP($D151,'факт '!$D$7:$AQ$94,24,0)</f>
        <v>0</v>
      </c>
      <c r="CH151" s="99">
        <f>VLOOKUP($D151,'факт '!$D$7:$AQ$94,25,0)</f>
        <v>0</v>
      </c>
      <c r="CI151" s="99">
        <f>VLOOKUP($D151,'факт '!$D$7:$AQ$94,26,0)</f>
        <v>0</v>
      </c>
      <c r="CJ151" s="99">
        <f t="shared" si="4775"/>
        <v>0</v>
      </c>
      <c r="CK151" s="99">
        <f t="shared" si="4776"/>
        <v>0</v>
      </c>
      <c r="CL151" s="100">
        <f t="shared" si="4174"/>
        <v>0</v>
      </c>
      <c r="CM151" s="100">
        <f t="shared" si="4175"/>
        <v>0</v>
      </c>
      <c r="CN151" s="99"/>
      <c r="CO151" s="99"/>
      <c r="CP151" s="99"/>
      <c r="CQ151" s="99"/>
      <c r="CR151" s="99">
        <f>VLOOKUP($D151,'факт '!$D$7:$AQ$94,27,0)</f>
        <v>0</v>
      </c>
      <c r="CS151" s="99">
        <f>VLOOKUP($D151,'факт '!$D$7:$AQ$94,28,0)</f>
        <v>0</v>
      </c>
      <c r="CT151" s="99">
        <f>VLOOKUP($D151,'факт '!$D$7:$AQ$94,29,0)</f>
        <v>0</v>
      </c>
      <c r="CU151" s="99">
        <f>VLOOKUP($D151,'факт '!$D$7:$AQ$94,30,0)</f>
        <v>0</v>
      </c>
      <c r="CV151" s="99">
        <f t="shared" si="4777"/>
        <v>0</v>
      </c>
      <c r="CW151" s="99">
        <f t="shared" si="4778"/>
        <v>0</v>
      </c>
      <c r="CX151" s="100">
        <f t="shared" si="4181"/>
        <v>0</v>
      </c>
      <c r="CY151" s="100">
        <f t="shared" si="4182"/>
        <v>0</v>
      </c>
      <c r="CZ151" s="99"/>
      <c r="DA151" s="99"/>
      <c r="DB151" s="99"/>
      <c r="DC151" s="99"/>
      <c r="DD151" s="99">
        <f>VLOOKUP($D151,'факт '!$D$7:$AQ$94,31,0)</f>
        <v>0</v>
      </c>
      <c r="DE151" s="99">
        <f>VLOOKUP($D151,'факт '!$D$7:$AQ$94,32,0)</f>
        <v>0</v>
      </c>
      <c r="DF151" s="99"/>
      <c r="DG151" s="99"/>
      <c r="DH151" s="99">
        <f t="shared" si="4779"/>
        <v>0</v>
      </c>
      <c r="DI151" s="99">
        <f t="shared" si="4780"/>
        <v>0</v>
      </c>
      <c r="DJ151" s="100">
        <f t="shared" si="4188"/>
        <v>0</v>
      </c>
      <c r="DK151" s="100">
        <f t="shared" si="4189"/>
        <v>0</v>
      </c>
      <c r="DL151" s="99"/>
      <c r="DM151" s="99"/>
      <c r="DN151" s="99"/>
      <c r="DO151" s="99"/>
      <c r="DP151" s="99">
        <f>VLOOKUP($D151,'факт '!$D$7:$AQ$94,13,0)</f>
        <v>0</v>
      </c>
      <c r="DQ151" s="99">
        <f>VLOOKUP($D151,'факт '!$D$7:$AQ$94,14,0)</f>
        <v>0</v>
      </c>
      <c r="DR151" s="99"/>
      <c r="DS151" s="99"/>
      <c r="DT151" s="99">
        <f t="shared" si="4781"/>
        <v>0</v>
      </c>
      <c r="DU151" s="99">
        <f t="shared" si="4782"/>
        <v>0</v>
      </c>
      <c r="DV151" s="100">
        <f t="shared" si="4195"/>
        <v>0</v>
      </c>
      <c r="DW151" s="100">
        <f t="shared" si="4196"/>
        <v>0</v>
      </c>
      <c r="DX151" s="99"/>
      <c r="DY151" s="99"/>
      <c r="DZ151" s="99"/>
      <c r="EA151" s="99"/>
      <c r="EB151" s="99">
        <f>VLOOKUP($D151,'факт '!$D$7:$AQ$94,33,0)</f>
        <v>0</v>
      </c>
      <c r="EC151" s="99">
        <f>VLOOKUP($D151,'факт '!$D$7:$AQ$94,34,0)</f>
        <v>0</v>
      </c>
      <c r="ED151" s="99">
        <f>VLOOKUP($D151,'факт '!$D$7:$AQ$94,35,0)</f>
        <v>0</v>
      </c>
      <c r="EE151" s="99">
        <f>VLOOKUP($D151,'факт '!$D$7:$AQ$94,36,0)</f>
        <v>0</v>
      </c>
      <c r="EF151" s="99">
        <f t="shared" si="4783"/>
        <v>0</v>
      </c>
      <c r="EG151" s="99">
        <f t="shared" si="4784"/>
        <v>0</v>
      </c>
      <c r="EH151" s="100">
        <f t="shared" si="4202"/>
        <v>0</v>
      </c>
      <c r="EI151" s="100">
        <f t="shared" si="4203"/>
        <v>0</v>
      </c>
      <c r="EJ151" s="99"/>
      <c r="EK151" s="99"/>
      <c r="EL151" s="99"/>
      <c r="EM151" s="99"/>
      <c r="EN151" s="99">
        <f>VLOOKUP($D151,'факт '!$D$7:$AQ$94,37,0)</f>
        <v>0</v>
      </c>
      <c r="EO151" s="99">
        <f>VLOOKUP($D151,'факт '!$D$7:$AQ$94,38,0)</f>
        <v>0</v>
      </c>
      <c r="EP151" s="99">
        <f>VLOOKUP($D151,'факт '!$D$7:$AQ$94,39,0)</f>
        <v>0</v>
      </c>
      <c r="EQ151" s="99">
        <f>VLOOKUP($D151,'факт '!$D$7:$AQ$94,40,0)</f>
        <v>0</v>
      </c>
      <c r="ER151" s="99">
        <f t="shared" si="4785"/>
        <v>0</v>
      </c>
      <c r="ES151" s="99">
        <f t="shared" si="4786"/>
        <v>0</v>
      </c>
      <c r="ET151" s="100">
        <f t="shared" si="4209"/>
        <v>0</v>
      </c>
      <c r="EU151" s="100">
        <f t="shared" si="4210"/>
        <v>0</v>
      </c>
      <c r="EV151" s="99"/>
      <c r="EW151" s="99"/>
      <c r="EX151" s="99"/>
      <c r="EY151" s="99"/>
      <c r="EZ151" s="99"/>
      <c r="FA151" s="99"/>
      <c r="FB151" s="99"/>
      <c r="FC151" s="99"/>
      <c r="FD151" s="99"/>
      <c r="FE151" s="99"/>
      <c r="FF151" s="100"/>
      <c r="FG151" s="100"/>
      <c r="FH151" s="99"/>
      <c r="FI151" s="99"/>
      <c r="FJ151" s="99"/>
      <c r="FK151" s="99"/>
      <c r="FL151" s="99"/>
      <c r="FM151" s="99"/>
      <c r="FN151" s="99"/>
      <c r="FO151" s="99"/>
      <c r="FP151" s="99"/>
      <c r="FQ151" s="99"/>
      <c r="FR151" s="100"/>
      <c r="FS151" s="100"/>
      <c r="FT151" s="99"/>
      <c r="FU151" s="99"/>
      <c r="FV151" s="99"/>
      <c r="FW151" s="99"/>
      <c r="FX151" s="99"/>
      <c r="FY151" s="99"/>
      <c r="FZ151" s="99"/>
      <c r="GA151" s="99"/>
      <c r="GB151" s="99"/>
      <c r="GC151" s="99"/>
      <c r="GD151" s="100"/>
      <c r="GE151" s="100"/>
      <c r="GF151" s="99"/>
      <c r="GG151" s="99"/>
      <c r="GH151" s="99"/>
      <c r="GI151" s="99"/>
      <c r="GJ151" s="99">
        <f t="shared" si="4797"/>
        <v>1</v>
      </c>
      <c r="GK151" s="99">
        <f t="shared" si="4798"/>
        <v>134570.15</v>
      </c>
      <c r="GL151" s="99">
        <f t="shared" si="4799"/>
        <v>0</v>
      </c>
      <c r="GM151" s="99">
        <f t="shared" si="4800"/>
        <v>0</v>
      </c>
      <c r="GN151" s="99">
        <f t="shared" si="4801"/>
        <v>1</v>
      </c>
      <c r="GO151" s="99">
        <f t="shared" si="4802"/>
        <v>134570.15</v>
      </c>
      <c r="GP151" s="99"/>
      <c r="GQ151" s="99"/>
      <c r="GR151" s="143"/>
      <c r="GS151" s="78"/>
      <c r="GT151" s="166">
        <v>134570.1513</v>
      </c>
      <c r="GU151" s="166">
        <f t="shared" si="4445"/>
        <v>134570.15</v>
      </c>
      <c r="GV151" s="90">
        <f t="shared" si="4758"/>
        <v>1.3000000035390258E-3</v>
      </c>
    </row>
    <row r="152" spans="1:204" ht="23.25" customHeight="1" x14ac:dyDescent="0.2">
      <c r="A152" s="23">
        <v>1</v>
      </c>
      <c r="B152" s="78" t="s">
        <v>221</v>
      </c>
      <c r="C152" s="79" t="s">
        <v>222</v>
      </c>
      <c r="D152" s="86">
        <v>420</v>
      </c>
      <c r="E152" s="86" t="s">
        <v>223</v>
      </c>
      <c r="F152" s="86">
        <v>34</v>
      </c>
      <c r="G152" s="98">
        <v>134570.1513</v>
      </c>
      <c r="H152" s="99"/>
      <c r="I152" s="99"/>
      <c r="J152" s="99"/>
      <c r="K152" s="99"/>
      <c r="L152" s="99">
        <f>VLOOKUP($D152,'факт '!$D$7:$AQ$94,3,0)</f>
        <v>2</v>
      </c>
      <c r="M152" s="99">
        <f>VLOOKUP($D152,'факт '!$D$7:$AQ$94,4,0)</f>
        <v>269140.3</v>
      </c>
      <c r="N152" s="99"/>
      <c r="O152" s="99"/>
      <c r="P152" s="99">
        <f t="shared" si="4759"/>
        <v>2</v>
      </c>
      <c r="Q152" s="99">
        <f t="shared" si="4760"/>
        <v>269140.3</v>
      </c>
      <c r="R152" s="100">
        <f t="shared" si="4761"/>
        <v>2</v>
      </c>
      <c r="S152" s="100">
        <f t="shared" si="4762"/>
        <v>269140.3</v>
      </c>
      <c r="T152" s="99"/>
      <c r="U152" s="99"/>
      <c r="V152" s="99"/>
      <c r="W152" s="99"/>
      <c r="X152" s="99">
        <f>VLOOKUP($D152,'факт '!$D$7:$AQ$94,7,0)</f>
        <v>35</v>
      </c>
      <c r="Y152" s="99">
        <f>VLOOKUP($D152,'факт '!$D$7:$AQ$94,8,0)</f>
        <v>4709955.2499999991</v>
      </c>
      <c r="Z152" s="99">
        <f>VLOOKUP($D152,'факт '!$D$7:$AQ$94,9,0)</f>
        <v>0</v>
      </c>
      <c r="AA152" s="99">
        <f>VLOOKUP($D152,'факт '!$D$7:$AQ$94,10,0)</f>
        <v>0</v>
      </c>
      <c r="AB152" s="99">
        <f t="shared" si="4763"/>
        <v>35</v>
      </c>
      <c r="AC152" s="99">
        <f t="shared" si="4764"/>
        <v>4709955.2499999991</v>
      </c>
      <c r="AD152" s="100">
        <f t="shared" si="4765"/>
        <v>35</v>
      </c>
      <c r="AE152" s="100">
        <f t="shared" si="4140"/>
        <v>4709955.2499999991</v>
      </c>
      <c r="AF152" s="99"/>
      <c r="AG152" s="99"/>
      <c r="AH152" s="99"/>
      <c r="AI152" s="99"/>
      <c r="AJ152" s="99">
        <f>VLOOKUP($D152,'факт '!$D$7:$AQ$94,5,0)</f>
        <v>0</v>
      </c>
      <c r="AK152" s="99">
        <f>VLOOKUP($D152,'факт '!$D$7:$AQ$94,6,0)</f>
        <v>0</v>
      </c>
      <c r="AL152" s="99"/>
      <c r="AM152" s="99"/>
      <c r="AN152" s="99">
        <f t="shared" si="4766"/>
        <v>0</v>
      </c>
      <c r="AO152" s="99">
        <f t="shared" si="4767"/>
        <v>0</v>
      </c>
      <c r="AP152" s="100">
        <f t="shared" si="4768"/>
        <v>0</v>
      </c>
      <c r="AQ152" s="100">
        <f t="shared" si="4147"/>
        <v>0</v>
      </c>
      <c r="AR152" s="99"/>
      <c r="AS152" s="99"/>
      <c r="AT152" s="99"/>
      <c r="AU152" s="99"/>
      <c r="AV152" s="99">
        <f>VLOOKUP($D152,'факт '!$D$7:$AQ$94,11,0)</f>
        <v>0</v>
      </c>
      <c r="AW152" s="99">
        <f>VLOOKUP($D152,'факт '!$D$7:$AQ$94,12,0)</f>
        <v>0</v>
      </c>
      <c r="AX152" s="99"/>
      <c r="AY152" s="99"/>
      <c r="AZ152" s="99">
        <f t="shared" si="4769"/>
        <v>0</v>
      </c>
      <c r="BA152" s="99">
        <f t="shared" si="4770"/>
        <v>0</v>
      </c>
      <c r="BB152" s="100">
        <f t="shared" si="4153"/>
        <v>0</v>
      </c>
      <c r="BC152" s="100">
        <f t="shared" si="4154"/>
        <v>0</v>
      </c>
      <c r="BD152" s="99"/>
      <c r="BE152" s="99"/>
      <c r="BF152" s="99"/>
      <c r="BG152" s="99"/>
      <c r="BH152" s="99">
        <f>VLOOKUP($D152,'факт '!$D$7:$AQ$94,15,0)</f>
        <v>8</v>
      </c>
      <c r="BI152" s="99">
        <f>VLOOKUP($D152,'факт '!$D$7:$AQ$94,16,0)</f>
        <v>1076561.2</v>
      </c>
      <c r="BJ152" s="99">
        <f>VLOOKUP($D152,'факт '!$D$7:$AQ$94,17,0)</f>
        <v>0</v>
      </c>
      <c r="BK152" s="99">
        <f>VLOOKUP($D152,'факт '!$D$7:$AQ$94,18,0)</f>
        <v>0</v>
      </c>
      <c r="BL152" s="99">
        <f t="shared" si="4771"/>
        <v>8</v>
      </c>
      <c r="BM152" s="99">
        <f t="shared" si="4772"/>
        <v>1076561.2</v>
      </c>
      <c r="BN152" s="100">
        <f t="shared" si="4160"/>
        <v>8</v>
      </c>
      <c r="BO152" s="100">
        <f t="shared" si="4161"/>
        <v>1076561.2</v>
      </c>
      <c r="BP152" s="99"/>
      <c r="BQ152" s="99"/>
      <c r="BR152" s="99"/>
      <c r="BS152" s="99"/>
      <c r="BT152" s="99">
        <f>VLOOKUP($D152,'факт '!$D$7:$AQ$94,19,0)</f>
        <v>0</v>
      </c>
      <c r="BU152" s="99">
        <f>VLOOKUP($D152,'факт '!$D$7:$AQ$94,20,0)</f>
        <v>0</v>
      </c>
      <c r="BV152" s="99">
        <f>VLOOKUP($D152,'факт '!$D$7:$AQ$94,21,0)</f>
        <v>0</v>
      </c>
      <c r="BW152" s="99">
        <f>VLOOKUP($D152,'факт '!$D$7:$AQ$94,22,0)</f>
        <v>0</v>
      </c>
      <c r="BX152" s="99">
        <f t="shared" si="4773"/>
        <v>0</v>
      </c>
      <c r="BY152" s="99">
        <f t="shared" si="4774"/>
        <v>0</v>
      </c>
      <c r="BZ152" s="100">
        <f t="shared" si="4167"/>
        <v>0</v>
      </c>
      <c r="CA152" s="100">
        <f t="shared" si="4168"/>
        <v>0</v>
      </c>
      <c r="CB152" s="99"/>
      <c r="CC152" s="99"/>
      <c r="CD152" s="99"/>
      <c r="CE152" s="99"/>
      <c r="CF152" s="99">
        <f>VLOOKUP($D152,'факт '!$D$7:$AQ$94,23,0)</f>
        <v>0</v>
      </c>
      <c r="CG152" s="99">
        <f>VLOOKUP($D152,'факт '!$D$7:$AQ$94,24,0)</f>
        <v>0</v>
      </c>
      <c r="CH152" s="99">
        <f>VLOOKUP($D152,'факт '!$D$7:$AQ$94,25,0)</f>
        <v>0</v>
      </c>
      <c r="CI152" s="99">
        <f>VLOOKUP($D152,'факт '!$D$7:$AQ$94,26,0)</f>
        <v>0</v>
      </c>
      <c r="CJ152" s="99">
        <f t="shared" si="4775"/>
        <v>0</v>
      </c>
      <c r="CK152" s="99">
        <f t="shared" si="4776"/>
        <v>0</v>
      </c>
      <c r="CL152" s="100">
        <f t="shared" si="4174"/>
        <v>0</v>
      </c>
      <c r="CM152" s="100">
        <f t="shared" si="4175"/>
        <v>0</v>
      </c>
      <c r="CN152" s="99"/>
      <c r="CO152" s="99"/>
      <c r="CP152" s="99"/>
      <c r="CQ152" s="99"/>
      <c r="CR152" s="99">
        <f>VLOOKUP($D152,'факт '!$D$7:$AQ$94,27,0)</f>
        <v>0</v>
      </c>
      <c r="CS152" s="99">
        <f>VLOOKUP($D152,'факт '!$D$7:$AQ$94,28,0)</f>
        <v>0</v>
      </c>
      <c r="CT152" s="99">
        <f>VLOOKUP($D152,'факт '!$D$7:$AQ$94,29,0)</f>
        <v>0</v>
      </c>
      <c r="CU152" s="99">
        <f>VLOOKUP($D152,'факт '!$D$7:$AQ$94,30,0)</f>
        <v>0</v>
      </c>
      <c r="CV152" s="99">
        <f t="shared" si="4777"/>
        <v>0</v>
      </c>
      <c r="CW152" s="99">
        <f t="shared" si="4778"/>
        <v>0</v>
      </c>
      <c r="CX152" s="100">
        <f t="shared" si="4181"/>
        <v>0</v>
      </c>
      <c r="CY152" s="100">
        <f t="shared" si="4182"/>
        <v>0</v>
      </c>
      <c r="CZ152" s="99"/>
      <c r="DA152" s="99"/>
      <c r="DB152" s="99"/>
      <c r="DC152" s="99"/>
      <c r="DD152" s="99">
        <f>VLOOKUP($D152,'факт '!$D$7:$AQ$94,31,0)</f>
        <v>0</v>
      </c>
      <c r="DE152" s="99">
        <f>VLOOKUP($D152,'факт '!$D$7:$AQ$94,32,0)</f>
        <v>0</v>
      </c>
      <c r="DF152" s="99"/>
      <c r="DG152" s="99"/>
      <c r="DH152" s="99">
        <f t="shared" si="4779"/>
        <v>0</v>
      </c>
      <c r="DI152" s="99">
        <f t="shared" si="4780"/>
        <v>0</v>
      </c>
      <c r="DJ152" s="100">
        <f t="shared" si="4188"/>
        <v>0</v>
      </c>
      <c r="DK152" s="100">
        <f t="shared" si="4189"/>
        <v>0</v>
      </c>
      <c r="DL152" s="99"/>
      <c r="DM152" s="99"/>
      <c r="DN152" s="99"/>
      <c r="DO152" s="99"/>
      <c r="DP152" s="99">
        <f>VLOOKUP($D152,'факт '!$D$7:$AQ$94,13,0)</f>
        <v>0</v>
      </c>
      <c r="DQ152" s="99">
        <f>VLOOKUP($D152,'факт '!$D$7:$AQ$94,14,0)</f>
        <v>0</v>
      </c>
      <c r="DR152" s="99"/>
      <c r="DS152" s="99"/>
      <c r="DT152" s="99">
        <f t="shared" si="4781"/>
        <v>0</v>
      </c>
      <c r="DU152" s="99">
        <f t="shared" si="4782"/>
        <v>0</v>
      </c>
      <c r="DV152" s="100">
        <f t="shared" si="4195"/>
        <v>0</v>
      </c>
      <c r="DW152" s="100">
        <f t="shared" si="4196"/>
        <v>0</v>
      </c>
      <c r="DX152" s="99"/>
      <c r="DY152" s="99"/>
      <c r="DZ152" s="99"/>
      <c r="EA152" s="99"/>
      <c r="EB152" s="99">
        <f>VLOOKUP($D152,'факт '!$D$7:$AQ$94,33,0)</f>
        <v>0</v>
      </c>
      <c r="EC152" s="99">
        <f>VLOOKUP($D152,'факт '!$D$7:$AQ$94,34,0)</f>
        <v>0</v>
      </c>
      <c r="ED152" s="99">
        <f>VLOOKUP($D152,'факт '!$D$7:$AQ$94,35,0)</f>
        <v>0</v>
      </c>
      <c r="EE152" s="99">
        <f>VLOOKUP($D152,'факт '!$D$7:$AQ$94,36,0)</f>
        <v>0</v>
      </c>
      <c r="EF152" s="99">
        <f t="shared" si="4783"/>
        <v>0</v>
      </c>
      <c r="EG152" s="99">
        <f t="shared" si="4784"/>
        <v>0</v>
      </c>
      <c r="EH152" s="100">
        <f t="shared" si="4202"/>
        <v>0</v>
      </c>
      <c r="EI152" s="100">
        <f t="shared" si="4203"/>
        <v>0</v>
      </c>
      <c r="EJ152" s="99"/>
      <c r="EK152" s="99"/>
      <c r="EL152" s="99"/>
      <c r="EM152" s="99"/>
      <c r="EN152" s="99">
        <f>VLOOKUP($D152,'факт '!$D$7:$AQ$94,37,0)</f>
        <v>0</v>
      </c>
      <c r="EO152" s="99">
        <f>VLOOKUP($D152,'факт '!$D$7:$AQ$94,38,0)</f>
        <v>0</v>
      </c>
      <c r="EP152" s="99">
        <f>VLOOKUP($D152,'факт '!$D$7:$AQ$94,39,0)</f>
        <v>0</v>
      </c>
      <c r="EQ152" s="99">
        <f>VLOOKUP($D152,'факт '!$D$7:$AQ$94,40,0)</f>
        <v>0</v>
      </c>
      <c r="ER152" s="99">
        <f t="shared" si="4785"/>
        <v>0</v>
      </c>
      <c r="ES152" s="99">
        <f t="shared" si="4786"/>
        <v>0</v>
      </c>
      <c r="ET152" s="100">
        <f t="shared" si="4209"/>
        <v>0</v>
      </c>
      <c r="EU152" s="100">
        <f t="shared" si="4210"/>
        <v>0</v>
      </c>
      <c r="EV152" s="99"/>
      <c r="EW152" s="99"/>
      <c r="EX152" s="99"/>
      <c r="EY152" s="99"/>
      <c r="EZ152" s="99"/>
      <c r="FA152" s="99"/>
      <c r="FB152" s="99"/>
      <c r="FC152" s="99"/>
      <c r="FD152" s="99">
        <f t="shared" si="4787"/>
        <v>0</v>
      </c>
      <c r="FE152" s="99">
        <f t="shared" si="4788"/>
        <v>0</v>
      </c>
      <c r="FF152" s="100">
        <f t="shared" si="4216"/>
        <v>0</v>
      </c>
      <c r="FG152" s="100">
        <f t="shared" si="4217"/>
        <v>0</v>
      </c>
      <c r="FH152" s="99"/>
      <c r="FI152" s="99"/>
      <c r="FJ152" s="99"/>
      <c r="FK152" s="99"/>
      <c r="FL152" s="99"/>
      <c r="FM152" s="99"/>
      <c r="FN152" s="99"/>
      <c r="FO152" s="99"/>
      <c r="FP152" s="99">
        <f t="shared" si="4789"/>
        <v>0</v>
      </c>
      <c r="FQ152" s="99">
        <f t="shared" si="4790"/>
        <v>0</v>
      </c>
      <c r="FR152" s="100">
        <f t="shared" si="4223"/>
        <v>0</v>
      </c>
      <c r="FS152" s="100">
        <f t="shared" si="4224"/>
        <v>0</v>
      </c>
      <c r="FT152" s="99"/>
      <c r="FU152" s="99"/>
      <c r="FV152" s="99"/>
      <c r="FW152" s="99"/>
      <c r="FX152" s="99"/>
      <c r="FY152" s="99"/>
      <c r="FZ152" s="99"/>
      <c r="GA152" s="99"/>
      <c r="GB152" s="99">
        <f t="shared" si="4791"/>
        <v>0</v>
      </c>
      <c r="GC152" s="99">
        <f t="shared" si="4792"/>
        <v>0</v>
      </c>
      <c r="GD152" s="100">
        <f t="shared" si="4230"/>
        <v>0</v>
      </c>
      <c r="GE152" s="100">
        <f t="shared" si="4231"/>
        <v>0</v>
      </c>
      <c r="GF152" s="99">
        <f t="shared" si="4793"/>
        <v>0</v>
      </c>
      <c r="GG152" s="99">
        <f t="shared" si="4794"/>
        <v>0</v>
      </c>
      <c r="GH152" s="99">
        <f t="shared" si="4795"/>
        <v>0</v>
      </c>
      <c r="GI152" s="99">
        <f t="shared" si="4796"/>
        <v>0</v>
      </c>
      <c r="GJ152" s="99">
        <f t="shared" si="4797"/>
        <v>45</v>
      </c>
      <c r="GK152" s="99">
        <f t="shared" si="4798"/>
        <v>6055656.7499999991</v>
      </c>
      <c r="GL152" s="99">
        <f t="shared" si="4799"/>
        <v>0</v>
      </c>
      <c r="GM152" s="99">
        <f t="shared" si="4800"/>
        <v>0</v>
      </c>
      <c r="GN152" s="99">
        <f t="shared" si="4801"/>
        <v>45</v>
      </c>
      <c r="GO152" s="99">
        <f t="shared" si="4802"/>
        <v>6055656.7499999991</v>
      </c>
      <c r="GP152" s="99"/>
      <c r="GQ152" s="99"/>
      <c r="GR152" s="143"/>
      <c r="GS152" s="78"/>
      <c r="GT152" s="166">
        <v>134570.1513</v>
      </c>
      <c r="GU152" s="166">
        <f t="shared" si="4445"/>
        <v>134570.14999999997</v>
      </c>
      <c r="GV152" s="90">
        <f t="shared" si="4758"/>
        <v>1.3000000326428562E-3</v>
      </c>
    </row>
    <row r="153" spans="1:204" ht="23.25" customHeight="1" x14ac:dyDescent="0.2">
      <c r="A153" s="23">
        <v>1</v>
      </c>
      <c r="B153" s="78" t="s">
        <v>224</v>
      </c>
      <c r="C153" s="79" t="s">
        <v>225</v>
      </c>
      <c r="D153" s="86">
        <v>422</v>
      </c>
      <c r="E153" s="86" t="s">
        <v>226</v>
      </c>
      <c r="F153" s="86">
        <v>34</v>
      </c>
      <c r="G153" s="98">
        <v>134570.1513</v>
      </c>
      <c r="H153" s="99"/>
      <c r="I153" s="99"/>
      <c r="J153" s="99"/>
      <c r="K153" s="99"/>
      <c r="L153" s="99">
        <f>VLOOKUP($D153,'факт '!$D$7:$AQ$94,3,0)</f>
        <v>0</v>
      </c>
      <c r="M153" s="99">
        <f>VLOOKUP($D153,'факт '!$D$7:$AQ$94,4,0)</f>
        <v>0</v>
      </c>
      <c r="N153" s="99"/>
      <c r="O153" s="99"/>
      <c r="P153" s="99">
        <f t="shared" si="4759"/>
        <v>0</v>
      </c>
      <c r="Q153" s="99">
        <f t="shared" si="4760"/>
        <v>0</v>
      </c>
      <c r="R153" s="100">
        <f t="shared" si="4761"/>
        <v>0</v>
      </c>
      <c r="S153" s="100">
        <f t="shared" si="4762"/>
        <v>0</v>
      </c>
      <c r="T153" s="99"/>
      <c r="U153" s="99"/>
      <c r="V153" s="99"/>
      <c r="W153" s="99"/>
      <c r="X153" s="99">
        <f>VLOOKUP($D153,'факт '!$D$7:$AQ$94,7,0)</f>
        <v>0</v>
      </c>
      <c r="Y153" s="99">
        <f>VLOOKUP($D153,'факт '!$D$7:$AQ$94,8,0)</f>
        <v>0</v>
      </c>
      <c r="Z153" s="99">
        <f>VLOOKUP($D153,'факт '!$D$7:$AQ$94,9,0)</f>
        <v>0</v>
      </c>
      <c r="AA153" s="99">
        <f>VLOOKUP($D153,'факт '!$D$7:$AQ$94,10,0)</f>
        <v>0</v>
      </c>
      <c r="AB153" s="99">
        <f t="shared" si="4763"/>
        <v>0</v>
      </c>
      <c r="AC153" s="99">
        <f t="shared" si="4764"/>
        <v>0</v>
      </c>
      <c r="AD153" s="100">
        <f t="shared" si="4765"/>
        <v>0</v>
      </c>
      <c r="AE153" s="100">
        <f t="shared" si="4140"/>
        <v>0</v>
      </c>
      <c r="AF153" s="99"/>
      <c r="AG153" s="99"/>
      <c r="AH153" s="99"/>
      <c r="AI153" s="99"/>
      <c r="AJ153" s="99">
        <f>VLOOKUP($D153,'факт '!$D$7:$AQ$94,5,0)</f>
        <v>0</v>
      </c>
      <c r="AK153" s="99">
        <f>VLOOKUP($D153,'факт '!$D$7:$AQ$94,6,0)</f>
        <v>0</v>
      </c>
      <c r="AL153" s="99"/>
      <c r="AM153" s="99"/>
      <c r="AN153" s="99">
        <f t="shared" si="4766"/>
        <v>0</v>
      </c>
      <c r="AO153" s="99">
        <f t="shared" si="4767"/>
        <v>0</v>
      </c>
      <c r="AP153" s="100">
        <f t="shared" si="4768"/>
        <v>0</v>
      </c>
      <c r="AQ153" s="100">
        <f t="shared" si="4147"/>
        <v>0</v>
      </c>
      <c r="AR153" s="99"/>
      <c r="AS153" s="99"/>
      <c r="AT153" s="99"/>
      <c r="AU153" s="99"/>
      <c r="AV153" s="99">
        <f>VLOOKUP($D153,'факт '!$D$7:$AQ$94,11,0)</f>
        <v>0</v>
      </c>
      <c r="AW153" s="99">
        <f>VLOOKUP($D153,'факт '!$D$7:$AQ$94,12,0)</f>
        <v>0</v>
      </c>
      <c r="AX153" s="99"/>
      <c r="AY153" s="99"/>
      <c r="AZ153" s="99">
        <f t="shared" si="4769"/>
        <v>0</v>
      </c>
      <c r="BA153" s="99">
        <f t="shared" si="4770"/>
        <v>0</v>
      </c>
      <c r="BB153" s="100">
        <f t="shared" si="4153"/>
        <v>0</v>
      </c>
      <c r="BC153" s="100">
        <f t="shared" si="4154"/>
        <v>0</v>
      </c>
      <c r="BD153" s="99"/>
      <c r="BE153" s="99"/>
      <c r="BF153" s="99"/>
      <c r="BG153" s="99"/>
      <c r="BH153" s="99">
        <f>VLOOKUP($D153,'факт '!$D$7:$AQ$94,15,0)</f>
        <v>1</v>
      </c>
      <c r="BI153" s="99">
        <f>VLOOKUP($D153,'факт '!$D$7:$AQ$94,16,0)</f>
        <v>134570.15</v>
      </c>
      <c r="BJ153" s="99">
        <f>VLOOKUP($D153,'факт '!$D$7:$AQ$94,17,0)</f>
        <v>0</v>
      </c>
      <c r="BK153" s="99">
        <f>VLOOKUP($D153,'факт '!$D$7:$AQ$94,18,0)</f>
        <v>0</v>
      </c>
      <c r="BL153" s="99">
        <f t="shared" si="4771"/>
        <v>1</v>
      </c>
      <c r="BM153" s="99">
        <f t="shared" si="4772"/>
        <v>134570.15</v>
      </c>
      <c r="BN153" s="100">
        <f t="shared" si="4160"/>
        <v>1</v>
      </c>
      <c r="BO153" s="100">
        <f t="shared" si="4161"/>
        <v>134570.15</v>
      </c>
      <c r="BP153" s="99"/>
      <c r="BQ153" s="99"/>
      <c r="BR153" s="99"/>
      <c r="BS153" s="99"/>
      <c r="BT153" s="99">
        <f>VLOOKUP($D153,'факт '!$D$7:$AQ$94,19,0)</f>
        <v>0</v>
      </c>
      <c r="BU153" s="99">
        <f>VLOOKUP($D153,'факт '!$D$7:$AQ$94,20,0)</f>
        <v>0</v>
      </c>
      <c r="BV153" s="99">
        <f>VLOOKUP($D153,'факт '!$D$7:$AQ$94,21,0)</f>
        <v>0</v>
      </c>
      <c r="BW153" s="99">
        <f>VLOOKUP($D153,'факт '!$D$7:$AQ$94,22,0)</f>
        <v>0</v>
      </c>
      <c r="BX153" s="99">
        <f t="shared" si="4773"/>
        <v>0</v>
      </c>
      <c r="BY153" s="99">
        <f t="shared" si="4774"/>
        <v>0</v>
      </c>
      <c r="BZ153" s="100">
        <f t="shared" si="4167"/>
        <v>0</v>
      </c>
      <c r="CA153" s="100">
        <f t="shared" si="4168"/>
        <v>0</v>
      </c>
      <c r="CB153" s="99"/>
      <c r="CC153" s="99"/>
      <c r="CD153" s="99"/>
      <c r="CE153" s="99"/>
      <c r="CF153" s="99">
        <f>VLOOKUP($D153,'факт '!$D$7:$AQ$94,23,0)</f>
        <v>0</v>
      </c>
      <c r="CG153" s="99">
        <f>VLOOKUP($D153,'факт '!$D$7:$AQ$94,24,0)</f>
        <v>0</v>
      </c>
      <c r="CH153" s="99">
        <f>VLOOKUP($D153,'факт '!$D$7:$AQ$94,25,0)</f>
        <v>0</v>
      </c>
      <c r="CI153" s="99">
        <f>VLOOKUP($D153,'факт '!$D$7:$AQ$94,26,0)</f>
        <v>0</v>
      </c>
      <c r="CJ153" s="99">
        <f t="shared" si="4775"/>
        <v>0</v>
      </c>
      <c r="CK153" s="99">
        <f t="shared" si="4776"/>
        <v>0</v>
      </c>
      <c r="CL153" s="100">
        <f t="shared" si="4174"/>
        <v>0</v>
      </c>
      <c r="CM153" s="100">
        <f t="shared" si="4175"/>
        <v>0</v>
      </c>
      <c r="CN153" s="99"/>
      <c r="CO153" s="99"/>
      <c r="CP153" s="99"/>
      <c r="CQ153" s="99"/>
      <c r="CR153" s="99">
        <f>VLOOKUP($D153,'факт '!$D$7:$AQ$94,27,0)</f>
        <v>0</v>
      </c>
      <c r="CS153" s="99">
        <f>VLOOKUP($D153,'факт '!$D$7:$AQ$94,28,0)</f>
        <v>0</v>
      </c>
      <c r="CT153" s="99">
        <f>VLOOKUP($D153,'факт '!$D$7:$AQ$94,29,0)</f>
        <v>0</v>
      </c>
      <c r="CU153" s="99">
        <f>VLOOKUP($D153,'факт '!$D$7:$AQ$94,30,0)</f>
        <v>0</v>
      </c>
      <c r="CV153" s="99">
        <f t="shared" si="4777"/>
        <v>0</v>
      </c>
      <c r="CW153" s="99">
        <f t="shared" si="4778"/>
        <v>0</v>
      </c>
      <c r="CX153" s="100">
        <f t="shared" si="4181"/>
        <v>0</v>
      </c>
      <c r="CY153" s="100">
        <f t="shared" si="4182"/>
        <v>0</v>
      </c>
      <c r="CZ153" s="99"/>
      <c r="DA153" s="99"/>
      <c r="DB153" s="99"/>
      <c r="DC153" s="99"/>
      <c r="DD153" s="99">
        <f>VLOOKUP($D153,'факт '!$D$7:$AQ$94,31,0)</f>
        <v>0</v>
      </c>
      <c r="DE153" s="99">
        <f>VLOOKUP($D153,'факт '!$D$7:$AQ$94,32,0)</f>
        <v>0</v>
      </c>
      <c r="DF153" s="99"/>
      <c r="DG153" s="99"/>
      <c r="DH153" s="99">
        <f t="shared" si="4779"/>
        <v>0</v>
      </c>
      <c r="DI153" s="99">
        <f t="shared" si="4780"/>
        <v>0</v>
      </c>
      <c r="DJ153" s="100">
        <f t="shared" si="4188"/>
        <v>0</v>
      </c>
      <c r="DK153" s="100">
        <f t="shared" si="4189"/>
        <v>0</v>
      </c>
      <c r="DL153" s="99"/>
      <c r="DM153" s="99"/>
      <c r="DN153" s="99"/>
      <c r="DO153" s="99"/>
      <c r="DP153" s="99">
        <f>VLOOKUP($D153,'факт '!$D$7:$AQ$94,13,0)</f>
        <v>0</v>
      </c>
      <c r="DQ153" s="99">
        <f>VLOOKUP($D153,'факт '!$D$7:$AQ$94,14,0)</f>
        <v>0</v>
      </c>
      <c r="DR153" s="99"/>
      <c r="DS153" s="99"/>
      <c r="DT153" s="99">
        <f t="shared" si="4781"/>
        <v>0</v>
      </c>
      <c r="DU153" s="99">
        <f t="shared" si="4782"/>
        <v>0</v>
      </c>
      <c r="DV153" s="100">
        <f t="shared" si="4195"/>
        <v>0</v>
      </c>
      <c r="DW153" s="100">
        <f t="shared" si="4196"/>
        <v>0</v>
      </c>
      <c r="DX153" s="99"/>
      <c r="DY153" s="99"/>
      <c r="DZ153" s="99"/>
      <c r="EA153" s="99"/>
      <c r="EB153" s="99">
        <f>VLOOKUP($D153,'факт '!$D$7:$AQ$94,33,0)</f>
        <v>0</v>
      </c>
      <c r="EC153" s="99">
        <f>VLOOKUP($D153,'факт '!$D$7:$AQ$94,34,0)</f>
        <v>0</v>
      </c>
      <c r="ED153" s="99">
        <f>VLOOKUP($D153,'факт '!$D$7:$AQ$94,35,0)</f>
        <v>0</v>
      </c>
      <c r="EE153" s="99">
        <f>VLOOKUP($D153,'факт '!$D$7:$AQ$94,36,0)</f>
        <v>0</v>
      </c>
      <c r="EF153" s="99">
        <f t="shared" si="4783"/>
        <v>0</v>
      </c>
      <c r="EG153" s="99">
        <f t="shared" si="4784"/>
        <v>0</v>
      </c>
      <c r="EH153" s="100">
        <f t="shared" si="4202"/>
        <v>0</v>
      </c>
      <c r="EI153" s="100">
        <f t="shared" si="4203"/>
        <v>0</v>
      </c>
      <c r="EJ153" s="99"/>
      <c r="EK153" s="99"/>
      <c r="EL153" s="99"/>
      <c r="EM153" s="99"/>
      <c r="EN153" s="99">
        <f>VLOOKUP($D153,'факт '!$D$7:$AQ$94,37,0)</f>
        <v>0</v>
      </c>
      <c r="EO153" s="99">
        <f>VLOOKUP($D153,'факт '!$D$7:$AQ$94,38,0)</f>
        <v>0</v>
      </c>
      <c r="EP153" s="99">
        <f>VLOOKUP($D153,'факт '!$D$7:$AQ$94,39,0)</f>
        <v>0</v>
      </c>
      <c r="EQ153" s="99">
        <f>VLOOKUP($D153,'факт '!$D$7:$AQ$94,40,0)</f>
        <v>0</v>
      </c>
      <c r="ER153" s="99">
        <f t="shared" si="4785"/>
        <v>0</v>
      </c>
      <c r="ES153" s="99">
        <f t="shared" si="4786"/>
        <v>0</v>
      </c>
      <c r="ET153" s="100">
        <f t="shared" si="4209"/>
        <v>0</v>
      </c>
      <c r="EU153" s="100">
        <f t="shared" si="4210"/>
        <v>0</v>
      </c>
      <c r="EV153" s="99"/>
      <c r="EW153" s="99"/>
      <c r="EX153" s="99"/>
      <c r="EY153" s="99"/>
      <c r="EZ153" s="99"/>
      <c r="FA153" s="99"/>
      <c r="FB153" s="99"/>
      <c r="FC153" s="99"/>
      <c r="FD153" s="99">
        <f t="shared" si="4787"/>
        <v>0</v>
      </c>
      <c r="FE153" s="99">
        <f t="shared" si="4788"/>
        <v>0</v>
      </c>
      <c r="FF153" s="100">
        <f t="shared" si="4216"/>
        <v>0</v>
      </c>
      <c r="FG153" s="100">
        <f t="shared" si="4217"/>
        <v>0</v>
      </c>
      <c r="FH153" s="99"/>
      <c r="FI153" s="99"/>
      <c r="FJ153" s="99"/>
      <c r="FK153" s="99"/>
      <c r="FL153" s="99"/>
      <c r="FM153" s="99"/>
      <c r="FN153" s="99"/>
      <c r="FO153" s="99"/>
      <c r="FP153" s="99">
        <f t="shared" si="4789"/>
        <v>0</v>
      </c>
      <c r="FQ153" s="99">
        <f t="shared" si="4790"/>
        <v>0</v>
      </c>
      <c r="FR153" s="100">
        <f t="shared" si="4223"/>
        <v>0</v>
      </c>
      <c r="FS153" s="100">
        <f t="shared" si="4224"/>
        <v>0</v>
      </c>
      <c r="FT153" s="99"/>
      <c r="FU153" s="99"/>
      <c r="FV153" s="99"/>
      <c r="FW153" s="99"/>
      <c r="FX153" s="99"/>
      <c r="FY153" s="99"/>
      <c r="FZ153" s="99"/>
      <c r="GA153" s="99"/>
      <c r="GB153" s="99">
        <f t="shared" si="4791"/>
        <v>0</v>
      </c>
      <c r="GC153" s="99">
        <f t="shared" si="4792"/>
        <v>0</v>
      </c>
      <c r="GD153" s="100">
        <f t="shared" si="4230"/>
        <v>0</v>
      </c>
      <c r="GE153" s="100">
        <f t="shared" si="4231"/>
        <v>0</v>
      </c>
      <c r="GF153" s="99">
        <f t="shared" si="4793"/>
        <v>0</v>
      </c>
      <c r="GG153" s="99">
        <f t="shared" si="4794"/>
        <v>0</v>
      </c>
      <c r="GH153" s="99">
        <f t="shared" si="4795"/>
        <v>0</v>
      </c>
      <c r="GI153" s="99">
        <f t="shared" si="4796"/>
        <v>0</v>
      </c>
      <c r="GJ153" s="99">
        <f t="shared" si="4797"/>
        <v>1</v>
      </c>
      <c r="GK153" s="99">
        <f t="shared" si="4798"/>
        <v>134570.15</v>
      </c>
      <c r="GL153" s="99">
        <f t="shared" si="4799"/>
        <v>0</v>
      </c>
      <c r="GM153" s="99">
        <f t="shared" si="4800"/>
        <v>0</v>
      </c>
      <c r="GN153" s="99">
        <f t="shared" si="4801"/>
        <v>1</v>
      </c>
      <c r="GO153" s="99">
        <f t="shared" si="4802"/>
        <v>134570.15</v>
      </c>
      <c r="GP153" s="99"/>
      <c r="GQ153" s="99"/>
      <c r="GR153" s="143"/>
      <c r="GS153" s="78"/>
      <c r="GT153" s="166">
        <v>134570.1513</v>
      </c>
      <c r="GU153" s="166">
        <f t="shared" si="4445"/>
        <v>134570.15</v>
      </c>
      <c r="GV153" s="90">
        <f t="shared" si="4758"/>
        <v>1.3000000035390258E-3</v>
      </c>
    </row>
    <row r="154" spans="1:204" ht="23.25" customHeight="1" x14ac:dyDescent="0.2">
      <c r="A154" s="23">
        <v>1</v>
      </c>
      <c r="B154" s="78" t="s">
        <v>224</v>
      </c>
      <c r="C154" s="79" t="s">
        <v>225</v>
      </c>
      <c r="D154" s="86">
        <v>423</v>
      </c>
      <c r="E154" s="86" t="s">
        <v>227</v>
      </c>
      <c r="F154" s="86">
        <v>34</v>
      </c>
      <c r="G154" s="98">
        <v>134570.1513</v>
      </c>
      <c r="H154" s="99"/>
      <c r="I154" s="99"/>
      <c r="J154" s="99"/>
      <c r="K154" s="99"/>
      <c r="L154" s="99">
        <f>VLOOKUP($D154,'факт '!$D$7:$AQ$94,3,0)</f>
        <v>2</v>
      </c>
      <c r="M154" s="99">
        <f>VLOOKUP($D154,'факт '!$D$7:$AQ$94,4,0)</f>
        <v>269140.3</v>
      </c>
      <c r="N154" s="99"/>
      <c r="O154" s="99"/>
      <c r="P154" s="99">
        <f t="shared" si="4759"/>
        <v>2</v>
      </c>
      <c r="Q154" s="99">
        <f t="shared" si="4760"/>
        <v>269140.3</v>
      </c>
      <c r="R154" s="100">
        <f t="shared" si="4761"/>
        <v>2</v>
      </c>
      <c r="S154" s="100">
        <f t="shared" si="4762"/>
        <v>269140.3</v>
      </c>
      <c r="T154" s="99"/>
      <c r="U154" s="99"/>
      <c r="V154" s="99"/>
      <c r="W154" s="99"/>
      <c r="X154" s="99">
        <f>VLOOKUP($D154,'факт '!$D$7:$AQ$94,7,0)</f>
        <v>0</v>
      </c>
      <c r="Y154" s="99">
        <f>VLOOKUP($D154,'факт '!$D$7:$AQ$94,8,0)</f>
        <v>0</v>
      </c>
      <c r="Z154" s="99">
        <f>VLOOKUP($D154,'факт '!$D$7:$AQ$94,9,0)</f>
        <v>0</v>
      </c>
      <c r="AA154" s="99">
        <f>VLOOKUP($D154,'факт '!$D$7:$AQ$94,10,0)</f>
        <v>0</v>
      </c>
      <c r="AB154" s="99">
        <f t="shared" si="4763"/>
        <v>0</v>
      </c>
      <c r="AC154" s="99">
        <f t="shared" si="4764"/>
        <v>0</v>
      </c>
      <c r="AD154" s="100">
        <f t="shared" si="4765"/>
        <v>0</v>
      </c>
      <c r="AE154" s="100">
        <f t="shared" si="4140"/>
        <v>0</v>
      </c>
      <c r="AF154" s="99"/>
      <c r="AG154" s="99"/>
      <c r="AH154" s="99"/>
      <c r="AI154" s="99"/>
      <c r="AJ154" s="99">
        <f>VLOOKUP($D154,'факт '!$D$7:$AQ$94,5,0)</f>
        <v>0</v>
      </c>
      <c r="AK154" s="99">
        <f>VLOOKUP($D154,'факт '!$D$7:$AQ$94,6,0)</f>
        <v>0</v>
      </c>
      <c r="AL154" s="99"/>
      <c r="AM154" s="99"/>
      <c r="AN154" s="99">
        <f t="shared" si="4766"/>
        <v>0</v>
      </c>
      <c r="AO154" s="99">
        <f t="shared" si="4767"/>
        <v>0</v>
      </c>
      <c r="AP154" s="100">
        <f t="shared" si="4768"/>
        <v>0</v>
      </c>
      <c r="AQ154" s="100">
        <f t="shared" si="4147"/>
        <v>0</v>
      </c>
      <c r="AR154" s="99"/>
      <c r="AS154" s="99"/>
      <c r="AT154" s="99"/>
      <c r="AU154" s="99"/>
      <c r="AV154" s="99">
        <f>VLOOKUP($D154,'факт '!$D$7:$AQ$94,11,0)</f>
        <v>0</v>
      </c>
      <c r="AW154" s="99">
        <f>VLOOKUP($D154,'факт '!$D$7:$AQ$94,12,0)</f>
        <v>0</v>
      </c>
      <c r="AX154" s="99"/>
      <c r="AY154" s="99"/>
      <c r="AZ154" s="99">
        <f t="shared" si="4769"/>
        <v>0</v>
      </c>
      <c r="BA154" s="99">
        <f t="shared" si="4770"/>
        <v>0</v>
      </c>
      <c r="BB154" s="100">
        <f t="shared" si="4153"/>
        <v>0</v>
      </c>
      <c r="BC154" s="100">
        <f t="shared" si="4154"/>
        <v>0</v>
      </c>
      <c r="BD154" s="99"/>
      <c r="BE154" s="99"/>
      <c r="BF154" s="99"/>
      <c r="BG154" s="99"/>
      <c r="BH154" s="99">
        <f>VLOOKUP($D154,'факт '!$D$7:$AQ$94,15,0)</f>
        <v>2</v>
      </c>
      <c r="BI154" s="99">
        <f>VLOOKUP($D154,'факт '!$D$7:$AQ$94,16,0)</f>
        <v>269140.3</v>
      </c>
      <c r="BJ154" s="99">
        <f>VLOOKUP($D154,'факт '!$D$7:$AQ$94,17,0)</f>
        <v>0</v>
      </c>
      <c r="BK154" s="99">
        <f>VLOOKUP($D154,'факт '!$D$7:$AQ$94,18,0)</f>
        <v>0</v>
      </c>
      <c r="BL154" s="99">
        <f t="shared" si="4771"/>
        <v>2</v>
      </c>
      <c r="BM154" s="99">
        <f t="shared" si="4772"/>
        <v>269140.3</v>
      </c>
      <c r="BN154" s="100">
        <f t="shared" si="4160"/>
        <v>2</v>
      </c>
      <c r="BO154" s="100">
        <f t="shared" si="4161"/>
        <v>269140.3</v>
      </c>
      <c r="BP154" s="99"/>
      <c r="BQ154" s="99"/>
      <c r="BR154" s="99"/>
      <c r="BS154" s="99"/>
      <c r="BT154" s="99">
        <f>VLOOKUP($D154,'факт '!$D$7:$AQ$94,19,0)</f>
        <v>0</v>
      </c>
      <c r="BU154" s="99">
        <f>VLOOKUP($D154,'факт '!$D$7:$AQ$94,20,0)</f>
        <v>0</v>
      </c>
      <c r="BV154" s="99">
        <f>VLOOKUP($D154,'факт '!$D$7:$AQ$94,21,0)</f>
        <v>0</v>
      </c>
      <c r="BW154" s="99">
        <f>VLOOKUP($D154,'факт '!$D$7:$AQ$94,22,0)</f>
        <v>0</v>
      </c>
      <c r="BX154" s="99">
        <f t="shared" si="4773"/>
        <v>0</v>
      </c>
      <c r="BY154" s="99">
        <f t="shared" si="4774"/>
        <v>0</v>
      </c>
      <c r="BZ154" s="100">
        <f t="shared" si="4167"/>
        <v>0</v>
      </c>
      <c r="CA154" s="100">
        <f t="shared" si="4168"/>
        <v>0</v>
      </c>
      <c r="CB154" s="99"/>
      <c r="CC154" s="99"/>
      <c r="CD154" s="99"/>
      <c r="CE154" s="99"/>
      <c r="CF154" s="99">
        <f>VLOOKUP($D154,'факт '!$D$7:$AQ$94,23,0)</f>
        <v>0</v>
      </c>
      <c r="CG154" s="99">
        <f>VLOOKUP($D154,'факт '!$D$7:$AQ$94,24,0)</f>
        <v>0</v>
      </c>
      <c r="CH154" s="99">
        <f>VLOOKUP($D154,'факт '!$D$7:$AQ$94,25,0)</f>
        <v>0</v>
      </c>
      <c r="CI154" s="99">
        <f>VLOOKUP($D154,'факт '!$D$7:$AQ$94,26,0)</f>
        <v>0</v>
      </c>
      <c r="CJ154" s="99">
        <f t="shared" si="4775"/>
        <v>0</v>
      </c>
      <c r="CK154" s="99">
        <f t="shared" si="4776"/>
        <v>0</v>
      </c>
      <c r="CL154" s="100">
        <f t="shared" si="4174"/>
        <v>0</v>
      </c>
      <c r="CM154" s="100">
        <f t="shared" si="4175"/>
        <v>0</v>
      </c>
      <c r="CN154" s="99"/>
      <c r="CO154" s="99"/>
      <c r="CP154" s="99"/>
      <c r="CQ154" s="99"/>
      <c r="CR154" s="99">
        <f>VLOOKUP($D154,'факт '!$D$7:$AQ$94,27,0)</f>
        <v>0</v>
      </c>
      <c r="CS154" s="99">
        <f>VLOOKUP($D154,'факт '!$D$7:$AQ$94,28,0)</f>
        <v>0</v>
      </c>
      <c r="CT154" s="99">
        <f>VLOOKUP($D154,'факт '!$D$7:$AQ$94,29,0)</f>
        <v>0</v>
      </c>
      <c r="CU154" s="99">
        <f>VLOOKUP($D154,'факт '!$D$7:$AQ$94,30,0)</f>
        <v>0</v>
      </c>
      <c r="CV154" s="99">
        <f t="shared" si="4777"/>
        <v>0</v>
      </c>
      <c r="CW154" s="99">
        <f t="shared" si="4778"/>
        <v>0</v>
      </c>
      <c r="CX154" s="100">
        <f t="shared" si="4181"/>
        <v>0</v>
      </c>
      <c r="CY154" s="100">
        <f t="shared" si="4182"/>
        <v>0</v>
      </c>
      <c r="CZ154" s="99"/>
      <c r="DA154" s="99"/>
      <c r="DB154" s="99"/>
      <c r="DC154" s="99"/>
      <c r="DD154" s="99">
        <f>VLOOKUP($D154,'факт '!$D$7:$AQ$94,31,0)</f>
        <v>0</v>
      </c>
      <c r="DE154" s="99">
        <f>VLOOKUP($D154,'факт '!$D$7:$AQ$94,32,0)</f>
        <v>0</v>
      </c>
      <c r="DF154" s="99"/>
      <c r="DG154" s="99"/>
      <c r="DH154" s="99">
        <f t="shared" si="4779"/>
        <v>0</v>
      </c>
      <c r="DI154" s="99">
        <f t="shared" si="4780"/>
        <v>0</v>
      </c>
      <c r="DJ154" s="100">
        <f t="shared" si="4188"/>
        <v>0</v>
      </c>
      <c r="DK154" s="100">
        <f t="shared" si="4189"/>
        <v>0</v>
      </c>
      <c r="DL154" s="99"/>
      <c r="DM154" s="99"/>
      <c r="DN154" s="99"/>
      <c r="DO154" s="99"/>
      <c r="DP154" s="99">
        <f>VLOOKUP($D154,'факт '!$D$7:$AQ$94,13,0)</f>
        <v>0</v>
      </c>
      <c r="DQ154" s="99">
        <f>VLOOKUP($D154,'факт '!$D$7:$AQ$94,14,0)</f>
        <v>0</v>
      </c>
      <c r="DR154" s="99"/>
      <c r="DS154" s="99"/>
      <c r="DT154" s="99">
        <f t="shared" si="4781"/>
        <v>0</v>
      </c>
      <c r="DU154" s="99">
        <f t="shared" si="4782"/>
        <v>0</v>
      </c>
      <c r="DV154" s="100">
        <f t="shared" si="4195"/>
        <v>0</v>
      </c>
      <c r="DW154" s="100">
        <f t="shared" si="4196"/>
        <v>0</v>
      </c>
      <c r="DX154" s="99"/>
      <c r="DY154" s="99"/>
      <c r="DZ154" s="99"/>
      <c r="EA154" s="99"/>
      <c r="EB154" s="99">
        <f>VLOOKUP($D154,'факт '!$D$7:$AQ$94,33,0)</f>
        <v>0</v>
      </c>
      <c r="EC154" s="99">
        <f>VLOOKUP($D154,'факт '!$D$7:$AQ$94,34,0)</f>
        <v>0</v>
      </c>
      <c r="ED154" s="99">
        <f>VLOOKUP($D154,'факт '!$D$7:$AQ$94,35,0)</f>
        <v>0</v>
      </c>
      <c r="EE154" s="99">
        <f>VLOOKUP($D154,'факт '!$D$7:$AQ$94,36,0)</f>
        <v>0</v>
      </c>
      <c r="EF154" s="99">
        <f t="shared" si="4783"/>
        <v>0</v>
      </c>
      <c r="EG154" s="99">
        <f t="shared" si="4784"/>
        <v>0</v>
      </c>
      <c r="EH154" s="100">
        <f t="shared" si="4202"/>
        <v>0</v>
      </c>
      <c r="EI154" s="100">
        <f t="shared" si="4203"/>
        <v>0</v>
      </c>
      <c r="EJ154" s="99"/>
      <c r="EK154" s="99"/>
      <c r="EL154" s="99"/>
      <c r="EM154" s="99"/>
      <c r="EN154" s="99">
        <f>VLOOKUP($D154,'факт '!$D$7:$AQ$94,37,0)</f>
        <v>40</v>
      </c>
      <c r="EO154" s="99">
        <f>VLOOKUP($D154,'факт '!$D$7:$AQ$94,38,0)</f>
        <v>5382805.9999999991</v>
      </c>
      <c r="EP154" s="99">
        <f>VLOOKUP($D154,'факт '!$D$7:$AQ$94,39,0)</f>
        <v>0</v>
      </c>
      <c r="EQ154" s="99">
        <f>VLOOKUP($D154,'факт '!$D$7:$AQ$94,40,0)</f>
        <v>0</v>
      </c>
      <c r="ER154" s="99">
        <f t="shared" si="4785"/>
        <v>40</v>
      </c>
      <c r="ES154" s="99">
        <f t="shared" si="4786"/>
        <v>5382805.9999999991</v>
      </c>
      <c r="ET154" s="100">
        <f t="shared" si="4209"/>
        <v>40</v>
      </c>
      <c r="EU154" s="100">
        <f t="shared" si="4210"/>
        <v>5382805.9999999991</v>
      </c>
      <c r="EV154" s="99"/>
      <c r="EW154" s="99"/>
      <c r="EX154" s="99"/>
      <c r="EY154" s="99"/>
      <c r="EZ154" s="99"/>
      <c r="FA154" s="99"/>
      <c r="FB154" s="99"/>
      <c r="FC154" s="99"/>
      <c r="FD154" s="99">
        <f t="shared" si="4787"/>
        <v>0</v>
      </c>
      <c r="FE154" s="99">
        <f t="shared" si="4788"/>
        <v>0</v>
      </c>
      <c r="FF154" s="100">
        <f t="shared" si="4216"/>
        <v>0</v>
      </c>
      <c r="FG154" s="100">
        <f t="shared" si="4217"/>
        <v>0</v>
      </c>
      <c r="FH154" s="99"/>
      <c r="FI154" s="99"/>
      <c r="FJ154" s="99"/>
      <c r="FK154" s="99"/>
      <c r="FL154" s="99"/>
      <c r="FM154" s="99"/>
      <c r="FN154" s="99"/>
      <c r="FO154" s="99"/>
      <c r="FP154" s="99">
        <f t="shared" si="4789"/>
        <v>0</v>
      </c>
      <c r="FQ154" s="99">
        <f t="shared" si="4790"/>
        <v>0</v>
      </c>
      <c r="FR154" s="100">
        <f t="shared" si="4223"/>
        <v>0</v>
      </c>
      <c r="FS154" s="100">
        <f t="shared" si="4224"/>
        <v>0</v>
      </c>
      <c r="FT154" s="99"/>
      <c r="FU154" s="99"/>
      <c r="FV154" s="99"/>
      <c r="FW154" s="99"/>
      <c r="FX154" s="99"/>
      <c r="FY154" s="99"/>
      <c r="FZ154" s="99"/>
      <c r="GA154" s="99"/>
      <c r="GB154" s="99">
        <f t="shared" si="4791"/>
        <v>0</v>
      </c>
      <c r="GC154" s="99">
        <f t="shared" si="4792"/>
        <v>0</v>
      </c>
      <c r="GD154" s="100">
        <f t="shared" si="4230"/>
        <v>0</v>
      </c>
      <c r="GE154" s="100">
        <f t="shared" si="4231"/>
        <v>0</v>
      </c>
      <c r="GF154" s="99">
        <f t="shared" si="4793"/>
        <v>0</v>
      </c>
      <c r="GG154" s="99">
        <f t="shared" si="4794"/>
        <v>0</v>
      </c>
      <c r="GH154" s="99">
        <f t="shared" si="4795"/>
        <v>0</v>
      </c>
      <c r="GI154" s="99">
        <f t="shared" si="4796"/>
        <v>0</v>
      </c>
      <c r="GJ154" s="99">
        <f t="shared" si="4797"/>
        <v>44</v>
      </c>
      <c r="GK154" s="99">
        <f t="shared" si="4798"/>
        <v>5921086.5999999987</v>
      </c>
      <c r="GL154" s="99">
        <f t="shared" si="4799"/>
        <v>0</v>
      </c>
      <c r="GM154" s="99">
        <f t="shared" si="4800"/>
        <v>0</v>
      </c>
      <c r="GN154" s="99">
        <f t="shared" si="4801"/>
        <v>44</v>
      </c>
      <c r="GO154" s="99">
        <f t="shared" si="4802"/>
        <v>5921086.5999999987</v>
      </c>
      <c r="GP154" s="99"/>
      <c r="GQ154" s="99"/>
      <c r="GR154" s="143"/>
      <c r="GS154" s="78"/>
      <c r="GT154" s="166">
        <v>134570.1513</v>
      </c>
      <c r="GU154" s="166">
        <f t="shared" si="4445"/>
        <v>134570.14999999997</v>
      </c>
      <c r="GV154" s="90">
        <f t="shared" si="4758"/>
        <v>1.3000000326428562E-3</v>
      </c>
    </row>
    <row r="155" spans="1:204" ht="23.25" customHeight="1" x14ac:dyDescent="0.2">
      <c r="A155" s="23">
        <v>1</v>
      </c>
      <c r="B155" s="78" t="s">
        <v>224</v>
      </c>
      <c r="C155" s="79" t="s">
        <v>225</v>
      </c>
      <c r="D155" s="86">
        <v>424</v>
      </c>
      <c r="E155" s="86" t="s">
        <v>228</v>
      </c>
      <c r="F155" s="86">
        <v>34</v>
      </c>
      <c r="G155" s="98">
        <v>134570.1513</v>
      </c>
      <c r="H155" s="99"/>
      <c r="I155" s="99"/>
      <c r="J155" s="99"/>
      <c r="K155" s="99"/>
      <c r="L155" s="99">
        <f>VLOOKUP($D155,'факт '!$D$7:$AQ$94,3,0)</f>
        <v>2</v>
      </c>
      <c r="M155" s="99">
        <f>VLOOKUP($D155,'факт '!$D$7:$AQ$94,4,0)</f>
        <v>269140.3</v>
      </c>
      <c r="N155" s="99"/>
      <c r="O155" s="99"/>
      <c r="P155" s="99">
        <f t="shared" si="4759"/>
        <v>2</v>
      </c>
      <c r="Q155" s="99">
        <f t="shared" si="4760"/>
        <v>269140.3</v>
      </c>
      <c r="R155" s="100">
        <f t="shared" si="4761"/>
        <v>2</v>
      </c>
      <c r="S155" s="100">
        <f t="shared" si="4762"/>
        <v>269140.3</v>
      </c>
      <c r="T155" s="99"/>
      <c r="U155" s="99"/>
      <c r="V155" s="99"/>
      <c r="W155" s="99"/>
      <c r="X155" s="99">
        <f>VLOOKUP($D155,'факт '!$D$7:$AQ$94,7,0)</f>
        <v>164</v>
      </c>
      <c r="Y155" s="99">
        <f>VLOOKUP($D155,'факт '!$D$7:$AQ$94,8,0)</f>
        <v>22069504.600000001</v>
      </c>
      <c r="Z155" s="99">
        <f>VLOOKUP($D155,'факт '!$D$7:$AQ$94,9,0)</f>
        <v>5</v>
      </c>
      <c r="AA155" s="99">
        <f>VLOOKUP($D155,'факт '!$D$7:$AQ$94,10,0)</f>
        <v>672850.75</v>
      </c>
      <c r="AB155" s="99">
        <f t="shared" si="4763"/>
        <v>169</v>
      </c>
      <c r="AC155" s="99">
        <f t="shared" si="4764"/>
        <v>22742355.350000001</v>
      </c>
      <c r="AD155" s="100">
        <f t="shared" si="4765"/>
        <v>164</v>
      </c>
      <c r="AE155" s="100">
        <f t="shared" si="4140"/>
        <v>22069504.600000001</v>
      </c>
      <c r="AF155" s="99"/>
      <c r="AG155" s="99"/>
      <c r="AH155" s="99"/>
      <c r="AI155" s="99"/>
      <c r="AJ155" s="99">
        <f>VLOOKUP($D155,'факт '!$D$7:$AQ$94,5,0)</f>
        <v>0</v>
      </c>
      <c r="AK155" s="99">
        <f>VLOOKUP($D155,'факт '!$D$7:$AQ$94,6,0)</f>
        <v>0</v>
      </c>
      <c r="AL155" s="99"/>
      <c r="AM155" s="99"/>
      <c r="AN155" s="99">
        <f t="shared" si="4766"/>
        <v>0</v>
      </c>
      <c r="AO155" s="99">
        <f t="shared" si="4767"/>
        <v>0</v>
      </c>
      <c r="AP155" s="100">
        <f t="shared" si="4768"/>
        <v>0</v>
      </c>
      <c r="AQ155" s="100">
        <f t="shared" si="4147"/>
        <v>0</v>
      </c>
      <c r="AR155" s="99"/>
      <c r="AS155" s="99"/>
      <c r="AT155" s="99"/>
      <c r="AU155" s="99"/>
      <c r="AV155" s="99">
        <f>VLOOKUP($D155,'факт '!$D$7:$AQ$94,11,0)</f>
        <v>0</v>
      </c>
      <c r="AW155" s="99">
        <f>VLOOKUP($D155,'факт '!$D$7:$AQ$94,12,0)</f>
        <v>0</v>
      </c>
      <c r="AX155" s="99"/>
      <c r="AY155" s="99"/>
      <c r="AZ155" s="99">
        <f t="shared" si="4769"/>
        <v>0</v>
      </c>
      <c r="BA155" s="99">
        <f t="shared" si="4770"/>
        <v>0</v>
      </c>
      <c r="BB155" s="100">
        <f t="shared" si="4153"/>
        <v>0</v>
      </c>
      <c r="BC155" s="100">
        <f t="shared" si="4154"/>
        <v>0</v>
      </c>
      <c r="BD155" s="99"/>
      <c r="BE155" s="99"/>
      <c r="BF155" s="99"/>
      <c r="BG155" s="99"/>
      <c r="BH155" s="99">
        <f>VLOOKUP($D155,'факт '!$D$7:$AQ$94,15,0)</f>
        <v>24</v>
      </c>
      <c r="BI155" s="99">
        <f>VLOOKUP($D155,'факт '!$D$7:$AQ$94,16,0)</f>
        <v>3229683.5999999987</v>
      </c>
      <c r="BJ155" s="99">
        <f>VLOOKUP($D155,'факт '!$D$7:$AQ$94,17,0)</f>
        <v>1</v>
      </c>
      <c r="BK155" s="99">
        <f>VLOOKUP($D155,'факт '!$D$7:$AQ$94,18,0)</f>
        <v>134570.15</v>
      </c>
      <c r="BL155" s="99">
        <f t="shared" si="4771"/>
        <v>25</v>
      </c>
      <c r="BM155" s="99">
        <f t="shared" si="4772"/>
        <v>3364253.7499999986</v>
      </c>
      <c r="BN155" s="100">
        <f t="shared" si="4160"/>
        <v>24</v>
      </c>
      <c r="BO155" s="100">
        <f t="shared" si="4161"/>
        <v>3229683.5999999987</v>
      </c>
      <c r="BP155" s="99"/>
      <c r="BQ155" s="99"/>
      <c r="BR155" s="99"/>
      <c r="BS155" s="99"/>
      <c r="BT155" s="99">
        <f>VLOOKUP($D155,'факт '!$D$7:$AQ$94,19,0)</f>
        <v>0</v>
      </c>
      <c r="BU155" s="99">
        <f>VLOOKUP($D155,'факт '!$D$7:$AQ$94,20,0)</f>
        <v>0</v>
      </c>
      <c r="BV155" s="99">
        <f>VLOOKUP($D155,'факт '!$D$7:$AQ$94,21,0)</f>
        <v>0</v>
      </c>
      <c r="BW155" s="99">
        <f>VLOOKUP($D155,'факт '!$D$7:$AQ$94,22,0)</f>
        <v>0</v>
      </c>
      <c r="BX155" s="99">
        <f t="shared" si="4773"/>
        <v>0</v>
      </c>
      <c r="BY155" s="99">
        <f t="shared" si="4774"/>
        <v>0</v>
      </c>
      <c r="BZ155" s="100">
        <f t="shared" si="4167"/>
        <v>0</v>
      </c>
      <c r="CA155" s="100">
        <f t="shared" si="4168"/>
        <v>0</v>
      </c>
      <c r="CB155" s="99"/>
      <c r="CC155" s="99"/>
      <c r="CD155" s="99"/>
      <c r="CE155" s="99"/>
      <c r="CF155" s="99">
        <f>VLOOKUP($D155,'факт '!$D$7:$AQ$94,23,0)</f>
        <v>0</v>
      </c>
      <c r="CG155" s="99">
        <f>VLOOKUP($D155,'факт '!$D$7:$AQ$94,24,0)</f>
        <v>0</v>
      </c>
      <c r="CH155" s="99">
        <f>VLOOKUP($D155,'факт '!$D$7:$AQ$94,25,0)</f>
        <v>0</v>
      </c>
      <c r="CI155" s="99">
        <f>VLOOKUP($D155,'факт '!$D$7:$AQ$94,26,0)</f>
        <v>0</v>
      </c>
      <c r="CJ155" s="99">
        <f t="shared" si="4775"/>
        <v>0</v>
      </c>
      <c r="CK155" s="99">
        <f t="shared" si="4776"/>
        <v>0</v>
      </c>
      <c r="CL155" s="100">
        <f t="shared" si="4174"/>
        <v>0</v>
      </c>
      <c r="CM155" s="100">
        <f t="shared" si="4175"/>
        <v>0</v>
      </c>
      <c r="CN155" s="99"/>
      <c r="CO155" s="99"/>
      <c r="CP155" s="99"/>
      <c r="CQ155" s="99"/>
      <c r="CR155" s="99">
        <f>VLOOKUP($D155,'факт '!$D$7:$AQ$94,27,0)</f>
        <v>0</v>
      </c>
      <c r="CS155" s="99">
        <f>VLOOKUP($D155,'факт '!$D$7:$AQ$94,28,0)</f>
        <v>0</v>
      </c>
      <c r="CT155" s="99">
        <f>VLOOKUP($D155,'факт '!$D$7:$AQ$94,29,0)</f>
        <v>0</v>
      </c>
      <c r="CU155" s="99">
        <f>VLOOKUP($D155,'факт '!$D$7:$AQ$94,30,0)</f>
        <v>0</v>
      </c>
      <c r="CV155" s="99">
        <f t="shared" si="4777"/>
        <v>0</v>
      </c>
      <c r="CW155" s="99">
        <f t="shared" si="4778"/>
        <v>0</v>
      </c>
      <c r="CX155" s="100">
        <f t="shared" si="4181"/>
        <v>0</v>
      </c>
      <c r="CY155" s="100">
        <f t="shared" si="4182"/>
        <v>0</v>
      </c>
      <c r="CZ155" s="99"/>
      <c r="DA155" s="99"/>
      <c r="DB155" s="99"/>
      <c r="DC155" s="99"/>
      <c r="DD155" s="99">
        <f>VLOOKUP($D155,'факт '!$D$7:$AQ$94,31,0)</f>
        <v>0</v>
      </c>
      <c r="DE155" s="99">
        <f>VLOOKUP($D155,'факт '!$D$7:$AQ$94,32,0)</f>
        <v>0</v>
      </c>
      <c r="DF155" s="99"/>
      <c r="DG155" s="99"/>
      <c r="DH155" s="99">
        <f t="shared" si="4779"/>
        <v>0</v>
      </c>
      <c r="DI155" s="99">
        <f t="shared" si="4780"/>
        <v>0</v>
      </c>
      <c r="DJ155" s="100">
        <f t="shared" si="4188"/>
        <v>0</v>
      </c>
      <c r="DK155" s="100">
        <f t="shared" si="4189"/>
        <v>0</v>
      </c>
      <c r="DL155" s="99"/>
      <c r="DM155" s="99"/>
      <c r="DN155" s="99"/>
      <c r="DO155" s="99"/>
      <c r="DP155" s="99">
        <f>VLOOKUP($D155,'факт '!$D$7:$AQ$94,13,0)</f>
        <v>0</v>
      </c>
      <c r="DQ155" s="99">
        <f>VLOOKUP($D155,'факт '!$D$7:$AQ$94,14,0)</f>
        <v>0</v>
      </c>
      <c r="DR155" s="99"/>
      <c r="DS155" s="99"/>
      <c r="DT155" s="99">
        <f t="shared" si="4781"/>
        <v>0</v>
      </c>
      <c r="DU155" s="99">
        <f t="shared" si="4782"/>
        <v>0</v>
      </c>
      <c r="DV155" s="100">
        <f t="shared" si="4195"/>
        <v>0</v>
      </c>
      <c r="DW155" s="100">
        <f t="shared" si="4196"/>
        <v>0</v>
      </c>
      <c r="DX155" s="99"/>
      <c r="DY155" s="99"/>
      <c r="DZ155" s="99"/>
      <c r="EA155" s="99"/>
      <c r="EB155" s="99">
        <f>VLOOKUP($D155,'факт '!$D$7:$AQ$94,33,0)</f>
        <v>0</v>
      </c>
      <c r="EC155" s="99">
        <f>VLOOKUP($D155,'факт '!$D$7:$AQ$94,34,0)</f>
        <v>0</v>
      </c>
      <c r="ED155" s="99">
        <f>VLOOKUP($D155,'факт '!$D$7:$AQ$94,35,0)</f>
        <v>0</v>
      </c>
      <c r="EE155" s="99">
        <f>VLOOKUP($D155,'факт '!$D$7:$AQ$94,36,0)</f>
        <v>0</v>
      </c>
      <c r="EF155" s="99">
        <f t="shared" si="4783"/>
        <v>0</v>
      </c>
      <c r="EG155" s="99">
        <f t="shared" si="4784"/>
        <v>0</v>
      </c>
      <c r="EH155" s="100">
        <f t="shared" si="4202"/>
        <v>0</v>
      </c>
      <c r="EI155" s="100">
        <f t="shared" si="4203"/>
        <v>0</v>
      </c>
      <c r="EJ155" s="99"/>
      <c r="EK155" s="99"/>
      <c r="EL155" s="99"/>
      <c r="EM155" s="99"/>
      <c r="EN155" s="99">
        <f>VLOOKUP($D155,'факт '!$D$7:$AQ$94,37,0)</f>
        <v>3</v>
      </c>
      <c r="EO155" s="99">
        <f>VLOOKUP($D155,'факт '!$D$7:$AQ$94,38,0)</f>
        <v>403710.44999999995</v>
      </c>
      <c r="EP155" s="99">
        <f>VLOOKUP($D155,'факт '!$D$7:$AQ$94,39,0)</f>
        <v>0</v>
      </c>
      <c r="EQ155" s="99">
        <f>VLOOKUP($D155,'факт '!$D$7:$AQ$94,40,0)</f>
        <v>0</v>
      </c>
      <c r="ER155" s="99">
        <f t="shared" si="4785"/>
        <v>3</v>
      </c>
      <c r="ES155" s="99">
        <f t="shared" si="4786"/>
        <v>403710.44999999995</v>
      </c>
      <c r="ET155" s="100">
        <f t="shared" si="4209"/>
        <v>3</v>
      </c>
      <c r="EU155" s="100">
        <f t="shared" si="4210"/>
        <v>403710.44999999995</v>
      </c>
      <c r="EV155" s="99"/>
      <c r="EW155" s="99"/>
      <c r="EX155" s="99"/>
      <c r="EY155" s="99"/>
      <c r="EZ155" s="99"/>
      <c r="FA155" s="99"/>
      <c r="FB155" s="99"/>
      <c r="FC155" s="99"/>
      <c r="FD155" s="99">
        <f t="shared" si="4787"/>
        <v>0</v>
      </c>
      <c r="FE155" s="99">
        <f t="shared" si="4788"/>
        <v>0</v>
      </c>
      <c r="FF155" s="100">
        <f t="shared" si="4216"/>
        <v>0</v>
      </c>
      <c r="FG155" s="100">
        <f t="shared" si="4217"/>
        <v>0</v>
      </c>
      <c r="FH155" s="99"/>
      <c r="FI155" s="99"/>
      <c r="FJ155" s="99"/>
      <c r="FK155" s="99"/>
      <c r="FL155" s="99"/>
      <c r="FM155" s="99"/>
      <c r="FN155" s="99"/>
      <c r="FO155" s="99"/>
      <c r="FP155" s="99">
        <f t="shared" si="4789"/>
        <v>0</v>
      </c>
      <c r="FQ155" s="99">
        <f t="shared" si="4790"/>
        <v>0</v>
      </c>
      <c r="FR155" s="100">
        <f t="shared" si="4223"/>
        <v>0</v>
      </c>
      <c r="FS155" s="100">
        <f t="shared" si="4224"/>
        <v>0</v>
      </c>
      <c r="FT155" s="99"/>
      <c r="FU155" s="99"/>
      <c r="FV155" s="99"/>
      <c r="FW155" s="99"/>
      <c r="FX155" s="99"/>
      <c r="FY155" s="99"/>
      <c r="FZ155" s="99"/>
      <c r="GA155" s="99"/>
      <c r="GB155" s="99">
        <f t="shared" si="4791"/>
        <v>0</v>
      </c>
      <c r="GC155" s="99">
        <f t="shared" si="4792"/>
        <v>0</v>
      </c>
      <c r="GD155" s="100">
        <f t="shared" si="4230"/>
        <v>0</v>
      </c>
      <c r="GE155" s="100">
        <f t="shared" si="4231"/>
        <v>0</v>
      </c>
      <c r="GF155" s="99">
        <f t="shared" si="4793"/>
        <v>0</v>
      </c>
      <c r="GG155" s="99">
        <f t="shared" si="4794"/>
        <v>0</v>
      </c>
      <c r="GH155" s="99">
        <f t="shared" si="4795"/>
        <v>0</v>
      </c>
      <c r="GI155" s="99">
        <f t="shared" si="4796"/>
        <v>0</v>
      </c>
      <c r="GJ155" s="99">
        <f t="shared" si="4797"/>
        <v>193</v>
      </c>
      <c r="GK155" s="99">
        <f t="shared" si="4798"/>
        <v>25972038.949999999</v>
      </c>
      <c r="GL155" s="99">
        <f t="shared" si="4799"/>
        <v>6</v>
      </c>
      <c r="GM155" s="99">
        <f t="shared" si="4800"/>
        <v>807420.9</v>
      </c>
      <c r="GN155" s="99">
        <f t="shared" si="4801"/>
        <v>199</v>
      </c>
      <c r="GO155" s="99">
        <f t="shared" si="4802"/>
        <v>26779459.850000001</v>
      </c>
      <c r="GP155" s="99"/>
      <c r="GQ155" s="99"/>
      <c r="GR155" s="143"/>
      <c r="GS155" s="78"/>
      <c r="GT155" s="166">
        <v>134570.1513</v>
      </c>
      <c r="GU155" s="166">
        <f t="shared" si="4445"/>
        <v>134570.15</v>
      </c>
      <c r="GV155" s="90">
        <f t="shared" si="4758"/>
        <v>1.3000000035390258E-3</v>
      </c>
    </row>
    <row r="156" spans="1:204" ht="23.25" customHeight="1" x14ac:dyDescent="0.2">
      <c r="A156" s="23">
        <v>1</v>
      </c>
      <c r="B156" s="78" t="s">
        <v>224</v>
      </c>
      <c r="C156" s="79" t="s">
        <v>225</v>
      </c>
      <c r="D156" s="86">
        <v>425</v>
      </c>
      <c r="E156" s="86" t="s">
        <v>229</v>
      </c>
      <c r="F156" s="86">
        <v>34</v>
      </c>
      <c r="G156" s="98">
        <v>134570.1513</v>
      </c>
      <c r="H156" s="99"/>
      <c r="I156" s="99"/>
      <c r="J156" s="99"/>
      <c r="K156" s="99"/>
      <c r="L156" s="99">
        <f>VLOOKUP($D156,'факт '!$D$7:$AQ$94,3,0)</f>
        <v>3</v>
      </c>
      <c r="M156" s="99">
        <f>VLOOKUP($D156,'факт '!$D$7:$AQ$94,4,0)</f>
        <v>403710.44999999995</v>
      </c>
      <c r="N156" s="99"/>
      <c r="O156" s="99"/>
      <c r="P156" s="99">
        <f t="shared" si="4759"/>
        <v>3</v>
      </c>
      <c r="Q156" s="99">
        <f t="shared" si="4760"/>
        <v>403710.44999999995</v>
      </c>
      <c r="R156" s="100">
        <f t="shared" si="4761"/>
        <v>3</v>
      </c>
      <c r="S156" s="100">
        <f t="shared" si="4762"/>
        <v>403710.44999999995</v>
      </c>
      <c r="T156" s="99"/>
      <c r="U156" s="99"/>
      <c r="V156" s="99"/>
      <c r="W156" s="99"/>
      <c r="X156" s="99">
        <f>VLOOKUP($D156,'факт '!$D$7:$AQ$94,7,0)</f>
        <v>0</v>
      </c>
      <c r="Y156" s="99">
        <f>VLOOKUP($D156,'факт '!$D$7:$AQ$94,8,0)</f>
        <v>0</v>
      </c>
      <c r="Z156" s="99">
        <f>VLOOKUP($D156,'факт '!$D$7:$AQ$94,9,0)</f>
        <v>0</v>
      </c>
      <c r="AA156" s="99">
        <f>VLOOKUP($D156,'факт '!$D$7:$AQ$94,10,0)</f>
        <v>0</v>
      </c>
      <c r="AB156" s="99">
        <f t="shared" si="4763"/>
        <v>0</v>
      </c>
      <c r="AC156" s="99">
        <f t="shared" si="4764"/>
        <v>0</v>
      </c>
      <c r="AD156" s="100">
        <f t="shared" si="4765"/>
        <v>0</v>
      </c>
      <c r="AE156" s="100">
        <f t="shared" si="4140"/>
        <v>0</v>
      </c>
      <c r="AF156" s="99"/>
      <c r="AG156" s="99"/>
      <c r="AH156" s="99"/>
      <c r="AI156" s="99"/>
      <c r="AJ156" s="99">
        <f>VLOOKUP($D156,'факт '!$D$7:$AQ$94,5,0)</f>
        <v>0</v>
      </c>
      <c r="AK156" s="99">
        <f>VLOOKUP($D156,'факт '!$D$7:$AQ$94,6,0)</f>
        <v>0</v>
      </c>
      <c r="AL156" s="99"/>
      <c r="AM156" s="99"/>
      <c r="AN156" s="99">
        <f t="shared" si="4766"/>
        <v>0</v>
      </c>
      <c r="AO156" s="99">
        <f t="shared" si="4767"/>
        <v>0</v>
      </c>
      <c r="AP156" s="100">
        <f t="shared" si="4768"/>
        <v>0</v>
      </c>
      <c r="AQ156" s="100">
        <f t="shared" si="4147"/>
        <v>0</v>
      </c>
      <c r="AR156" s="99"/>
      <c r="AS156" s="99"/>
      <c r="AT156" s="99"/>
      <c r="AU156" s="99"/>
      <c r="AV156" s="99">
        <f>VLOOKUP($D156,'факт '!$D$7:$AQ$94,11,0)</f>
        <v>0</v>
      </c>
      <c r="AW156" s="99">
        <f>VLOOKUP($D156,'факт '!$D$7:$AQ$94,12,0)</f>
        <v>0</v>
      </c>
      <c r="AX156" s="99"/>
      <c r="AY156" s="99"/>
      <c r="AZ156" s="99">
        <f t="shared" si="4769"/>
        <v>0</v>
      </c>
      <c r="BA156" s="99">
        <f t="shared" si="4770"/>
        <v>0</v>
      </c>
      <c r="BB156" s="100">
        <f t="shared" si="4153"/>
        <v>0</v>
      </c>
      <c r="BC156" s="100">
        <f t="shared" si="4154"/>
        <v>0</v>
      </c>
      <c r="BD156" s="99"/>
      <c r="BE156" s="99"/>
      <c r="BF156" s="99"/>
      <c r="BG156" s="99"/>
      <c r="BH156" s="99">
        <f>VLOOKUP($D156,'факт '!$D$7:$AQ$94,15,0)</f>
        <v>0</v>
      </c>
      <c r="BI156" s="99">
        <f>VLOOKUP($D156,'факт '!$D$7:$AQ$94,16,0)</f>
        <v>0</v>
      </c>
      <c r="BJ156" s="99">
        <f>VLOOKUP($D156,'факт '!$D$7:$AQ$94,17,0)</f>
        <v>0</v>
      </c>
      <c r="BK156" s="99">
        <f>VLOOKUP($D156,'факт '!$D$7:$AQ$94,18,0)</f>
        <v>0</v>
      </c>
      <c r="BL156" s="99">
        <f t="shared" si="4771"/>
        <v>0</v>
      </c>
      <c r="BM156" s="99">
        <f t="shared" si="4772"/>
        <v>0</v>
      </c>
      <c r="BN156" s="100">
        <f t="shared" si="4160"/>
        <v>0</v>
      </c>
      <c r="BO156" s="100">
        <f t="shared" si="4161"/>
        <v>0</v>
      </c>
      <c r="BP156" s="99"/>
      <c r="BQ156" s="99"/>
      <c r="BR156" s="99"/>
      <c r="BS156" s="99"/>
      <c r="BT156" s="99">
        <f>VLOOKUP($D156,'факт '!$D$7:$AQ$94,19,0)</f>
        <v>0</v>
      </c>
      <c r="BU156" s="99">
        <f>VLOOKUP($D156,'факт '!$D$7:$AQ$94,20,0)</f>
        <v>0</v>
      </c>
      <c r="BV156" s="99">
        <f>VLOOKUP($D156,'факт '!$D$7:$AQ$94,21,0)</f>
        <v>0</v>
      </c>
      <c r="BW156" s="99">
        <f>VLOOKUP($D156,'факт '!$D$7:$AQ$94,22,0)</f>
        <v>0</v>
      </c>
      <c r="BX156" s="99">
        <f t="shared" si="4773"/>
        <v>0</v>
      </c>
      <c r="BY156" s="99">
        <f t="shared" si="4774"/>
        <v>0</v>
      </c>
      <c r="BZ156" s="100">
        <f t="shared" si="4167"/>
        <v>0</v>
      </c>
      <c r="CA156" s="100">
        <f t="shared" si="4168"/>
        <v>0</v>
      </c>
      <c r="CB156" s="99"/>
      <c r="CC156" s="99"/>
      <c r="CD156" s="99"/>
      <c r="CE156" s="99"/>
      <c r="CF156" s="99">
        <f>VLOOKUP($D156,'факт '!$D$7:$AQ$94,23,0)</f>
        <v>0</v>
      </c>
      <c r="CG156" s="99">
        <f>VLOOKUP($D156,'факт '!$D$7:$AQ$94,24,0)</f>
        <v>0</v>
      </c>
      <c r="CH156" s="99">
        <f>VLOOKUP($D156,'факт '!$D$7:$AQ$94,25,0)</f>
        <v>0</v>
      </c>
      <c r="CI156" s="99">
        <f>VLOOKUP($D156,'факт '!$D$7:$AQ$94,26,0)</f>
        <v>0</v>
      </c>
      <c r="CJ156" s="99">
        <f t="shared" si="4775"/>
        <v>0</v>
      </c>
      <c r="CK156" s="99">
        <f t="shared" si="4776"/>
        <v>0</v>
      </c>
      <c r="CL156" s="100">
        <f t="shared" si="4174"/>
        <v>0</v>
      </c>
      <c r="CM156" s="100">
        <f t="shared" si="4175"/>
        <v>0</v>
      </c>
      <c r="CN156" s="99"/>
      <c r="CO156" s="99"/>
      <c r="CP156" s="99"/>
      <c r="CQ156" s="99"/>
      <c r="CR156" s="99">
        <f>VLOOKUP($D156,'факт '!$D$7:$AQ$94,27,0)</f>
        <v>0</v>
      </c>
      <c r="CS156" s="99">
        <f>VLOOKUP($D156,'факт '!$D$7:$AQ$94,28,0)</f>
        <v>0</v>
      </c>
      <c r="CT156" s="99">
        <f>VLOOKUP($D156,'факт '!$D$7:$AQ$94,29,0)</f>
        <v>0</v>
      </c>
      <c r="CU156" s="99">
        <f>VLOOKUP($D156,'факт '!$D$7:$AQ$94,30,0)</f>
        <v>0</v>
      </c>
      <c r="CV156" s="99">
        <f t="shared" si="4777"/>
        <v>0</v>
      </c>
      <c r="CW156" s="99">
        <f t="shared" si="4778"/>
        <v>0</v>
      </c>
      <c r="CX156" s="100">
        <f t="shared" si="4181"/>
        <v>0</v>
      </c>
      <c r="CY156" s="100">
        <f t="shared" si="4182"/>
        <v>0</v>
      </c>
      <c r="CZ156" s="99"/>
      <c r="DA156" s="99"/>
      <c r="DB156" s="99"/>
      <c r="DC156" s="99"/>
      <c r="DD156" s="99">
        <f>VLOOKUP($D156,'факт '!$D$7:$AQ$94,31,0)</f>
        <v>0</v>
      </c>
      <c r="DE156" s="99">
        <f>VLOOKUP($D156,'факт '!$D$7:$AQ$94,32,0)</f>
        <v>0</v>
      </c>
      <c r="DF156" s="99"/>
      <c r="DG156" s="99"/>
      <c r="DH156" s="99">
        <f t="shared" si="4779"/>
        <v>0</v>
      </c>
      <c r="DI156" s="99">
        <f t="shared" si="4780"/>
        <v>0</v>
      </c>
      <c r="DJ156" s="100">
        <f t="shared" si="4188"/>
        <v>0</v>
      </c>
      <c r="DK156" s="100">
        <f t="shared" si="4189"/>
        <v>0</v>
      </c>
      <c r="DL156" s="99"/>
      <c r="DM156" s="99"/>
      <c r="DN156" s="99"/>
      <c r="DO156" s="99"/>
      <c r="DP156" s="99">
        <f>VLOOKUP($D156,'факт '!$D$7:$AQ$94,13,0)</f>
        <v>0</v>
      </c>
      <c r="DQ156" s="99">
        <f>VLOOKUP($D156,'факт '!$D$7:$AQ$94,14,0)</f>
        <v>0</v>
      </c>
      <c r="DR156" s="99"/>
      <c r="DS156" s="99"/>
      <c r="DT156" s="99">
        <f t="shared" si="4781"/>
        <v>0</v>
      </c>
      <c r="DU156" s="99">
        <f t="shared" si="4782"/>
        <v>0</v>
      </c>
      <c r="DV156" s="100">
        <f t="shared" si="4195"/>
        <v>0</v>
      </c>
      <c r="DW156" s="100">
        <f t="shared" si="4196"/>
        <v>0</v>
      </c>
      <c r="DX156" s="99"/>
      <c r="DY156" s="99"/>
      <c r="DZ156" s="99"/>
      <c r="EA156" s="99"/>
      <c r="EB156" s="99">
        <f>VLOOKUP($D156,'факт '!$D$7:$AQ$94,33,0)</f>
        <v>0</v>
      </c>
      <c r="EC156" s="99">
        <f>VLOOKUP($D156,'факт '!$D$7:$AQ$94,34,0)</f>
        <v>0</v>
      </c>
      <c r="ED156" s="99">
        <f>VLOOKUP($D156,'факт '!$D$7:$AQ$94,35,0)</f>
        <v>0</v>
      </c>
      <c r="EE156" s="99">
        <f>VLOOKUP($D156,'факт '!$D$7:$AQ$94,36,0)</f>
        <v>0</v>
      </c>
      <c r="EF156" s="99">
        <f t="shared" si="4783"/>
        <v>0</v>
      </c>
      <c r="EG156" s="99">
        <f t="shared" si="4784"/>
        <v>0</v>
      </c>
      <c r="EH156" s="100">
        <f t="shared" si="4202"/>
        <v>0</v>
      </c>
      <c r="EI156" s="100">
        <f t="shared" si="4203"/>
        <v>0</v>
      </c>
      <c r="EJ156" s="99"/>
      <c r="EK156" s="99"/>
      <c r="EL156" s="99"/>
      <c r="EM156" s="99"/>
      <c r="EN156" s="99">
        <f>VLOOKUP($D156,'факт '!$D$7:$AQ$94,37,0)</f>
        <v>0</v>
      </c>
      <c r="EO156" s="99">
        <f>VLOOKUP($D156,'факт '!$D$7:$AQ$94,38,0)</f>
        <v>0</v>
      </c>
      <c r="EP156" s="99">
        <f>VLOOKUP($D156,'факт '!$D$7:$AQ$94,39,0)</f>
        <v>0</v>
      </c>
      <c r="EQ156" s="99">
        <f>VLOOKUP($D156,'факт '!$D$7:$AQ$94,40,0)</f>
        <v>0</v>
      </c>
      <c r="ER156" s="99">
        <f t="shared" si="4785"/>
        <v>0</v>
      </c>
      <c r="ES156" s="99">
        <f t="shared" si="4786"/>
        <v>0</v>
      </c>
      <c r="ET156" s="100">
        <f t="shared" si="4209"/>
        <v>0</v>
      </c>
      <c r="EU156" s="100">
        <f t="shared" si="4210"/>
        <v>0</v>
      </c>
      <c r="EV156" s="99"/>
      <c r="EW156" s="99"/>
      <c r="EX156" s="99"/>
      <c r="EY156" s="99"/>
      <c r="EZ156" s="99"/>
      <c r="FA156" s="99"/>
      <c r="FB156" s="99"/>
      <c r="FC156" s="99"/>
      <c r="FD156" s="99">
        <f t="shared" si="4787"/>
        <v>0</v>
      </c>
      <c r="FE156" s="99">
        <f t="shared" si="4788"/>
        <v>0</v>
      </c>
      <c r="FF156" s="100">
        <f t="shared" si="4216"/>
        <v>0</v>
      </c>
      <c r="FG156" s="100">
        <f t="shared" si="4217"/>
        <v>0</v>
      </c>
      <c r="FH156" s="99"/>
      <c r="FI156" s="99"/>
      <c r="FJ156" s="99"/>
      <c r="FK156" s="99"/>
      <c r="FL156" s="99"/>
      <c r="FM156" s="99"/>
      <c r="FN156" s="99"/>
      <c r="FO156" s="99"/>
      <c r="FP156" s="99">
        <f t="shared" si="4789"/>
        <v>0</v>
      </c>
      <c r="FQ156" s="99">
        <f t="shared" si="4790"/>
        <v>0</v>
      </c>
      <c r="FR156" s="100">
        <f t="shared" si="4223"/>
        <v>0</v>
      </c>
      <c r="FS156" s="100">
        <f t="shared" si="4224"/>
        <v>0</v>
      </c>
      <c r="FT156" s="99"/>
      <c r="FU156" s="99"/>
      <c r="FV156" s="99"/>
      <c r="FW156" s="99"/>
      <c r="FX156" s="99"/>
      <c r="FY156" s="99"/>
      <c r="FZ156" s="99"/>
      <c r="GA156" s="99"/>
      <c r="GB156" s="99">
        <f t="shared" si="4791"/>
        <v>0</v>
      </c>
      <c r="GC156" s="99">
        <f t="shared" si="4792"/>
        <v>0</v>
      </c>
      <c r="GD156" s="100">
        <f t="shared" si="4230"/>
        <v>0</v>
      </c>
      <c r="GE156" s="100">
        <f t="shared" si="4231"/>
        <v>0</v>
      </c>
      <c r="GF156" s="99">
        <f t="shared" si="4793"/>
        <v>0</v>
      </c>
      <c r="GG156" s="99">
        <f t="shared" si="4794"/>
        <v>0</v>
      </c>
      <c r="GH156" s="99">
        <f t="shared" si="4795"/>
        <v>0</v>
      </c>
      <c r="GI156" s="99">
        <f t="shared" si="4796"/>
        <v>0</v>
      </c>
      <c r="GJ156" s="99">
        <f t="shared" si="4797"/>
        <v>3</v>
      </c>
      <c r="GK156" s="99">
        <f t="shared" si="4798"/>
        <v>403710.44999999995</v>
      </c>
      <c r="GL156" s="99">
        <f t="shared" si="4799"/>
        <v>0</v>
      </c>
      <c r="GM156" s="99">
        <f t="shared" si="4800"/>
        <v>0</v>
      </c>
      <c r="GN156" s="99">
        <f t="shared" si="4801"/>
        <v>3</v>
      </c>
      <c r="GO156" s="99">
        <f t="shared" si="4802"/>
        <v>403710.44999999995</v>
      </c>
      <c r="GP156" s="99"/>
      <c r="GQ156" s="99"/>
      <c r="GR156" s="143"/>
      <c r="GS156" s="78"/>
      <c r="GT156" s="166">
        <v>134570.1513</v>
      </c>
      <c r="GU156" s="166">
        <f t="shared" si="4445"/>
        <v>134570.15</v>
      </c>
      <c r="GV156" s="90">
        <f t="shared" si="4758"/>
        <v>1.3000000035390258E-3</v>
      </c>
    </row>
    <row r="157" spans="1:204" ht="23.25" customHeight="1" x14ac:dyDescent="0.2">
      <c r="A157" s="23">
        <v>1</v>
      </c>
      <c r="B157" s="78" t="s">
        <v>224</v>
      </c>
      <c r="C157" s="79" t="s">
        <v>225</v>
      </c>
      <c r="D157" s="86">
        <v>426</v>
      </c>
      <c r="E157" s="86" t="s">
        <v>230</v>
      </c>
      <c r="F157" s="86">
        <v>34</v>
      </c>
      <c r="G157" s="98">
        <v>134570.1513</v>
      </c>
      <c r="H157" s="99"/>
      <c r="I157" s="99"/>
      <c r="J157" s="99"/>
      <c r="K157" s="99"/>
      <c r="L157" s="99">
        <f>VLOOKUP($D157,'факт '!$D$7:$AQ$94,3,0)</f>
        <v>2</v>
      </c>
      <c r="M157" s="99">
        <f>VLOOKUP($D157,'факт '!$D$7:$AQ$94,4,0)</f>
        <v>269140.3</v>
      </c>
      <c r="N157" s="99"/>
      <c r="O157" s="99"/>
      <c r="P157" s="99">
        <f t="shared" si="4759"/>
        <v>2</v>
      </c>
      <c r="Q157" s="99">
        <f t="shared" si="4760"/>
        <v>269140.3</v>
      </c>
      <c r="R157" s="100">
        <f t="shared" si="4761"/>
        <v>2</v>
      </c>
      <c r="S157" s="100">
        <f t="shared" si="4762"/>
        <v>269140.3</v>
      </c>
      <c r="T157" s="99"/>
      <c r="U157" s="99"/>
      <c r="V157" s="99"/>
      <c r="W157" s="99"/>
      <c r="X157" s="99">
        <f>VLOOKUP($D157,'факт '!$D$7:$AQ$94,7,0)</f>
        <v>0</v>
      </c>
      <c r="Y157" s="99">
        <f>VLOOKUP($D157,'факт '!$D$7:$AQ$94,8,0)</f>
        <v>0</v>
      </c>
      <c r="Z157" s="99">
        <f>VLOOKUP($D157,'факт '!$D$7:$AQ$94,9,0)</f>
        <v>0</v>
      </c>
      <c r="AA157" s="99">
        <f>VLOOKUP($D157,'факт '!$D$7:$AQ$94,10,0)</f>
        <v>0</v>
      </c>
      <c r="AB157" s="99">
        <f t="shared" si="4763"/>
        <v>0</v>
      </c>
      <c r="AC157" s="99">
        <f t="shared" si="4764"/>
        <v>0</v>
      </c>
      <c r="AD157" s="100">
        <f t="shared" si="4765"/>
        <v>0</v>
      </c>
      <c r="AE157" s="100">
        <f t="shared" si="4140"/>
        <v>0</v>
      </c>
      <c r="AF157" s="99"/>
      <c r="AG157" s="99"/>
      <c r="AH157" s="99"/>
      <c r="AI157" s="99"/>
      <c r="AJ157" s="99">
        <f>VLOOKUP($D157,'факт '!$D$7:$AQ$94,5,0)</f>
        <v>0</v>
      </c>
      <c r="AK157" s="99">
        <f>VLOOKUP($D157,'факт '!$D$7:$AQ$94,6,0)</f>
        <v>0</v>
      </c>
      <c r="AL157" s="99"/>
      <c r="AM157" s="99"/>
      <c r="AN157" s="99">
        <f t="shared" si="4766"/>
        <v>0</v>
      </c>
      <c r="AO157" s="99">
        <f t="shared" si="4767"/>
        <v>0</v>
      </c>
      <c r="AP157" s="100">
        <f t="shared" si="4768"/>
        <v>0</v>
      </c>
      <c r="AQ157" s="100">
        <f t="shared" si="4147"/>
        <v>0</v>
      </c>
      <c r="AR157" s="99"/>
      <c r="AS157" s="99"/>
      <c r="AT157" s="99"/>
      <c r="AU157" s="99"/>
      <c r="AV157" s="99">
        <f>VLOOKUP($D157,'факт '!$D$7:$AQ$94,11,0)</f>
        <v>0</v>
      </c>
      <c r="AW157" s="99">
        <f>VLOOKUP($D157,'факт '!$D$7:$AQ$94,12,0)</f>
        <v>0</v>
      </c>
      <c r="AX157" s="99"/>
      <c r="AY157" s="99"/>
      <c r="AZ157" s="99">
        <f t="shared" si="4769"/>
        <v>0</v>
      </c>
      <c r="BA157" s="99">
        <f t="shared" si="4770"/>
        <v>0</v>
      </c>
      <c r="BB157" s="100">
        <f t="shared" si="4153"/>
        <v>0</v>
      </c>
      <c r="BC157" s="100">
        <f t="shared" si="4154"/>
        <v>0</v>
      </c>
      <c r="BD157" s="99"/>
      <c r="BE157" s="99"/>
      <c r="BF157" s="99"/>
      <c r="BG157" s="99"/>
      <c r="BH157" s="99">
        <f>VLOOKUP($D157,'факт '!$D$7:$AQ$94,15,0)</f>
        <v>0</v>
      </c>
      <c r="BI157" s="99">
        <f>VLOOKUP($D157,'факт '!$D$7:$AQ$94,16,0)</f>
        <v>0</v>
      </c>
      <c r="BJ157" s="99">
        <f>VLOOKUP($D157,'факт '!$D$7:$AQ$94,17,0)</f>
        <v>0</v>
      </c>
      <c r="BK157" s="99">
        <f>VLOOKUP($D157,'факт '!$D$7:$AQ$94,18,0)</f>
        <v>0</v>
      </c>
      <c r="BL157" s="99">
        <f t="shared" si="4771"/>
        <v>0</v>
      </c>
      <c r="BM157" s="99">
        <f t="shared" si="4772"/>
        <v>0</v>
      </c>
      <c r="BN157" s="100">
        <f t="shared" si="4160"/>
        <v>0</v>
      </c>
      <c r="BO157" s="100">
        <f t="shared" si="4161"/>
        <v>0</v>
      </c>
      <c r="BP157" s="99"/>
      <c r="BQ157" s="99"/>
      <c r="BR157" s="99"/>
      <c r="BS157" s="99"/>
      <c r="BT157" s="99">
        <f>VLOOKUP($D157,'факт '!$D$7:$AQ$94,19,0)</f>
        <v>0</v>
      </c>
      <c r="BU157" s="99">
        <f>VLOOKUP($D157,'факт '!$D$7:$AQ$94,20,0)</f>
        <v>0</v>
      </c>
      <c r="BV157" s="99">
        <f>VLOOKUP($D157,'факт '!$D$7:$AQ$94,21,0)</f>
        <v>0</v>
      </c>
      <c r="BW157" s="99">
        <f>VLOOKUP($D157,'факт '!$D$7:$AQ$94,22,0)</f>
        <v>0</v>
      </c>
      <c r="BX157" s="99">
        <f t="shared" si="4773"/>
        <v>0</v>
      </c>
      <c r="BY157" s="99">
        <f t="shared" si="4774"/>
        <v>0</v>
      </c>
      <c r="BZ157" s="100">
        <f t="shared" si="4167"/>
        <v>0</v>
      </c>
      <c r="CA157" s="100">
        <f t="shared" si="4168"/>
        <v>0</v>
      </c>
      <c r="CB157" s="99"/>
      <c r="CC157" s="99"/>
      <c r="CD157" s="99"/>
      <c r="CE157" s="99"/>
      <c r="CF157" s="99">
        <f>VLOOKUP($D157,'факт '!$D$7:$AQ$94,23,0)</f>
        <v>0</v>
      </c>
      <c r="CG157" s="99">
        <f>VLOOKUP($D157,'факт '!$D$7:$AQ$94,24,0)</f>
        <v>0</v>
      </c>
      <c r="CH157" s="99">
        <f>VLOOKUP($D157,'факт '!$D$7:$AQ$94,25,0)</f>
        <v>0</v>
      </c>
      <c r="CI157" s="99">
        <f>VLOOKUP($D157,'факт '!$D$7:$AQ$94,26,0)</f>
        <v>0</v>
      </c>
      <c r="CJ157" s="99">
        <f t="shared" si="4775"/>
        <v>0</v>
      </c>
      <c r="CK157" s="99">
        <f t="shared" si="4776"/>
        <v>0</v>
      </c>
      <c r="CL157" s="100">
        <f t="shared" si="4174"/>
        <v>0</v>
      </c>
      <c r="CM157" s="100">
        <f t="shared" si="4175"/>
        <v>0</v>
      </c>
      <c r="CN157" s="99"/>
      <c r="CO157" s="99"/>
      <c r="CP157" s="99"/>
      <c r="CQ157" s="99"/>
      <c r="CR157" s="99">
        <f>VLOOKUP($D157,'факт '!$D$7:$AQ$94,27,0)</f>
        <v>0</v>
      </c>
      <c r="CS157" s="99">
        <f>VLOOKUP($D157,'факт '!$D$7:$AQ$94,28,0)</f>
        <v>0</v>
      </c>
      <c r="CT157" s="99">
        <f>VLOOKUP($D157,'факт '!$D$7:$AQ$94,29,0)</f>
        <v>0</v>
      </c>
      <c r="CU157" s="99">
        <f>VLOOKUP($D157,'факт '!$D$7:$AQ$94,30,0)</f>
        <v>0</v>
      </c>
      <c r="CV157" s="99">
        <f t="shared" si="4777"/>
        <v>0</v>
      </c>
      <c r="CW157" s="99">
        <f t="shared" si="4778"/>
        <v>0</v>
      </c>
      <c r="CX157" s="100">
        <f t="shared" si="4181"/>
        <v>0</v>
      </c>
      <c r="CY157" s="100">
        <f t="shared" si="4182"/>
        <v>0</v>
      </c>
      <c r="CZ157" s="99"/>
      <c r="DA157" s="99"/>
      <c r="DB157" s="99"/>
      <c r="DC157" s="99"/>
      <c r="DD157" s="99">
        <f>VLOOKUP($D157,'факт '!$D$7:$AQ$94,31,0)</f>
        <v>0</v>
      </c>
      <c r="DE157" s="99">
        <f>VLOOKUP($D157,'факт '!$D$7:$AQ$94,32,0)</f>
        <v>0</v>
      </c>
      <c r="DF157" s="99"/>
      <c r="DG157" s="99"/>
      <c r="DH157" s="99">
        <f t="shared" si="4779"/>
        <v>0</v>
      </c>
      <c r="DI157" s="99">
        <f t="shared" si="4780"/>
        <v>0</v>
      </c>
      <c r="DJ157" s="100">
        <f t="shared" si="4188"/>
        <v>0</v>
      </c>
      <c r="DK157" s="100">
        <f t="shared" si="4189"/>
        <v>0</v>
      </c>
      <c r="DL157" s="99"/>
      <c r="DM157" s="99"/>
      <c r="DN157" s="99"/>
      <c r="DO157" s="99"/>
      <c r="DP157" s="99">
        <f>VLOOKUP($D157,'факт '!$D$7:$AQ$94,13,0)</f>
        <v>0</v>
      </c>
      <c r="DQ157" s="99">
        <f>VLOOKUP($D157,'факт '!$D$7:$AQ$94,14,0)</f>
        <v>0</v>
      </c>
      <c r="DR157" s="99"/>
      <c r="DS157" s="99"/>
      <c r="DT157" s="99">
        <f t="shared" si="4781"/>
        <v>0</v>
      </c>
      <c r="DU157" s="99">
        <f t="shared" si="4782"/>
        <v>0</v>
      </c>
      <c r="DV157" s="100">
        <f t="shared" si="4195"/>
        <v>0</v>
      </c>
      <c r="DW157" s="100">
        <f t="shared" si="4196"/>
        <v>0</v>
      </c>
      <c r="DX157" s="99"/>
      <c r="DY157" s="99"/>
      <c r="DZ157" s="99"/>
      <c r="EA157" s="99"/>
      <c r="EB157" s="99">
        <f>VLOOKUP($D157,'факт '!$D$7:$AQ$94,33,0)</f>
        <v>0</v>
      </c>
      <c r="EC157" s="99">
        <f>VLOOKUP($D157,'факт '!$D$7:$AQ$94,34,0)</f>
        <v>0</v>
      </c>
      <c r="ED157" s="99">
        <f>VLOOKUP($D157,'факт '!$D$7:$AQ$94,35,0)</f>
        <v>0</v>
      </c>
      <c r="EE157" s="99">
        <f>VLOOKUP($D157,'факт '!$D$7:$AQ$94,36,0)</f>
        <v>0</v>
      </c>
      <c r="EF157" s="99">
        <f t="shared" si="4783"/>
        <v>0</v>
      </c>
      <c r="EG157" s="99">
        <f t="shared" si="4784"/>
        <v>0</v>
      </c>
      <c r="EH157" s="100">
        <f t="shared" si="4202"/>
        <v>0</v>
      </c>
      <c r="EI157" s="100">
        <f t="shared" si="4203"/>
        <v>0</v>
      </c>
      <c r="EJ157" s="99"/>
      <c r="EK157" s="99"/>
      <c r="EL157" s="99"/>
      <c r="EM157" s="99"/>
      <c r="EN157" s="99">
        <f>VLOOKUP($D157,'факт '!$D$7:$AQ$94,37,0)</f>
        <v>0</v>
      </c>
      <c r="EO157" s="99">
        <f>VLOOKUP($D157,'факт '!$D$7:$AQ$94,38,0)</f>
        <v>0</v>
      </c>
      <c r="EP157" s="99">
        <f>VLOOKUP($D157,'факт '!$D$7:$AQ$94,39,0)</f>
        <v>0</v>
      </c>
      <c r="EQ157" s="99">
        <f>VLOOKUP($D157,'факт '!$D$7:$AQ$94,40,0)</f>
        <v>0</v>
      </c>
      <c r="ER157" s="99">
        <f t="shared" si="4785"/>
        <v>0</v>
      </c>
      <c r="ES157" s="99">
        <f t="shared" si="4786"/>
        <v>0</v>
      </c>
      <c r="ET157" s="100">
        <f t="shared" si="4209"/>
        <v>0</v>
      </c>
      <c r="EU157" s="100">
        <f t="shared" si="4210"/>
        <v>0</v>
      </c>
      <c r="EV157" s="99"/>
      <c r="EW157" s="99"/>
      <c r="EX157" s="99"/>
      <c r="EY157" s="99"/>
      <c r="EZ157" s="99"/>
      <c r="FA157" s="99"/>
      <c r="FB157" s="99"/>
      <c r="FC157" s="99"/>
      <c r="FD157" s="99">
        <f t="shared" si="4787"/>
        <v>0</v>
      </c>
      <c r="FE157" s="99">
        <f t="shared" si="4788"/>
        <v>0</v>
      </c>
      <c r="FF157" s="100">
        <f t="shared" si="4216"/>
        <v>0</v>
      </c>
      <c r="FG157" s="100">
        <f t="shared" si="4217"/>
        <v>0</v>
      </c>
      <c r="FH157" s="99"/>
      <c r="FI157" s="99"/>
      <c r="FJ157" s="99"/>
      <c r="FK157" s="99"/>
      <c r="FL157" s="99"/>
      <c r="FM157" s="99"/>
      <c r="FN157" s="99"/>
      <c r="FO157" s="99"/>
      <c r="FP157" s="99">
        <f t="shared" si="4789"/>
        <v>0</v>
      </c>
      <c r="FQ157" s="99">
        <f t="shared" si="4790"/>
        <v>0</v>
      </c>
      <c r="FR157" s="100">
        <f t="shared" si="4223"/>
        <v>0</v>
      </c>
      <c r="FS157" s="100">
        <f t="shared" si="4224"/>
        <v>0</v>
      </c>
      <c r="FT157" s="99"/>
      <c r="FU157" s="99"/>
      <c r="FV157" s="99"/>
      <c r="FW157" s="99"/>
      <c r="FX157" s="99"/>
      <c r="FY157" s="99"/>
      <c r="FZ157" s="99"/>
      <c r="GA157" s="99"/>
      <c r="GB157" s="99">
        <f t="shared" si="4791"/>
        <v>0</v>
      </c>
      <c r="GC157" s="99">
        <f t="shared" si="4792"/>
        <v>0</v>
      </c>
      <c r="GD157" s="100">
        <f t="shared" si="4230"/>
        <v>0</v>
      </c>
      <c r="GE157" s="100">
        <f t="shared" si="4231"/>
        <v>0</v>
      </c>
      <c r="GF157" s="99">
        <f t="shared" si="4793"/>
        <v>0</v>
      </c>
      <c r="GG157" s="99">
        <f t="shared" si="4794"/>
        <v>0</v>
      </c>
      <c r="GH157" s="99">
        <f t="shared" si="4795"/>
        <v>0</v>
      </c>
      <c r="GI157" s="99">
        <f t="shared" si="4796"/>
        <v>0</v>
      </c>
      <c r="GJ157" s="99">
        <f t="shared" si="4797"/>
        <v>2</v>
      </c>
      <c r="GK157" s="99">
        <f t="shared" si="4798"/>
        <v>269140.3</v>
      </c>
      <c r="GL157" s="99">
        <f t="shared" si="4799"/>
        <v>0</v>
      </c>
      <c r="GM157" s="99">
        <f t="shared" si="4800"/>
        <v>0</v>
      </c>
      <c r="GN157" s="99">
        <f t="shared" si="4801"/>
        <v>2</v>
      </c>
      <c r="GO157" s="99">
        <f t="shared" si="4802"/>
        <v>269140.3</v>
      </c>
      <c r="GP157" s="99"/>
      <c r="GQ157" s="99"/>
      <c r="GR157" s="143"/>
      <c r="GS157" s="78"/>
      <c r="GT157" s="166">
        <v>134570.1513</v>
      </c>
      <c r="GU157" s="166">
        <f t="shared" si="4445"/>
        <v>134570.15</v>
      </c>
      <c r="GV157" s="90">
        <f t="shared" si="4758"/>
        <v>1.3000000035390258E-3</v>
      </c>
    </row>
    <row r="158" spans="1:204" x14ac:dyDescent="0.2">
      <c r="A158" s="23">
        <v>1</v>
      </c>
      <c r="B158" s="78"/>
      <c r="C158" s="79"/>
      <c r="D158" s="86"/>
      <c r="E158" s="86"/>
      <c r="F158" s="86"/>
      <c r="G158" s="98"/>
      <c r="H158" s="99"/>
      <c r="I158" s="99"/>
      <c r="J158" s="99"/>
      <c r="K158" s="99"/>
      <c r="L158" s="99"/>
      <c r="M158" s="99"/>
      <c r="N158" s="99"/>
      <c r="O158" s="99"/>
      <c r="P158" s="99">
        <f t="shared" ref="P158:P165" si="4803">SUM(L158+N158)</f>
        <v>0</v>
      </c>
      <c r="Q158" s="99">
        <f t="shared" ref="Q158:Q165" si="4804">SUM(M158+O158)</f>
        <v>0</v>
      </c>
      <c r="R158" s="100">
        <f t="shared" si="2547"/>
        <v>0</v>
      </c>
      <c r="S158" s="100">
        <f t="shared" si="2548"/>
        <v>0</v>
      </c>
      <c r="T158" s="99"/>
      <c r="U158" s="99"/>
      <c r="V158" s="99"/>
      <c r="W158" s="99"/>
      <c r="X158" s="99"/>
      <c r="Y158" s="99"/>
      <c r="Z158" s="99"/>
      <c r="AA158" s="99"/>
      <c r="AB158" s="99">
        <f t="shared" ref="AB158" si="4805">SUM(X158+Z158)</f>
        <v>0</v>
      </c>
      <c r="AC158" s="99">
        <f t="shared" ref="AC158" si="4806">SUM(Y158+AA158)</f>
        <v>0</v>
      </c>
      <c r="AD158" s="100">
        <f t="shared" si="4139"/>
        <v>0</v>
      </c>
      <c r="AE158" s="100">
        <f t="shared" si="4140"/>
        <v>0</v>
      </c>
      <c r="AF158" s="99"/>
      <c r="AG158" s="99"/>
      <c r="AH158" s="99"/>
      <c r="AI158" s="99"/>
      <c r="AJ158" s="99"/>
      <c r="AK158" s="99"/>
      <c r="AL158" s="99"/>
      <c r="AM158" s="99"/>
      <c r="AN158" s="99">
        <f t="shared" ref="AN158" si="4807">SUM(AJ158+AL158)</f>
        <v>0</v>
      </c>
      <c r="AO158" s="99">
        <f t="shared" ref="AO158" si="4808">SUM(AK158+AM158)</f>
        <v>0</v>
      </c>
      <c r="AP158" s="100">
        <f t="shared" si="4146"/>
        <v>0</v>
      </c>
      <c r="AQ158" s="100">
        <f t="shared" si="4147"/>
        <v>0</v>
      </c>
      <c r="AR158" s="99"/>
      <c r="AS158" s="99"/>
      <c r="AT158" s="99"/>
      <c r="AU158" s="99"/>
      <c r="AV158" s="99"/>
      <c r="AW158" s="99"/>
      <c r="AX158" s="99"/>
      <c r="AY158" s="99"/>
      <c r="AZ158" s="99">
        <f t="shared" ref="AZ158" si="4809">SUM(AV158+AX158)</f>
        <v>0</v>
      </c>
      <c r="BA158" s="99">
        <f t="shared" ref="BA158" si="4810">SUM(AW158+AY158)</f>
        <v>0</v>
      </c>
      <c r="BB158" s="100">
        <f t="shared" si="4153"/>
        <v>0</v>
      </c>
      <c r="BC158" s="100">
        <f t="shared" si="4154"/>
        <v>0</v>
      </c>
      <c r="BD158" s="99"/>
      <c r="BE158" s="99"/>
      <c r="BF158" s="99"/>
      <c r="BG158" s="99"/>
      <c r="BH158" s="99"/>
      <c r="BI158" s="99"/>
      <c r="BJ158" s="99"/>
      <c r="BK158" s="99"/>
      <c r="BL158" s="99">
        <f t="shared" ref="BL158" si="4811">SUM(BH158+BJ158)</f>
        <v>0</v>
      </c>
      <c r="BM158" s="99">
        <f t="shared" ref="BM158" si="4812">SUM(BI158+BK158)</f>
        <v>0</v>
      </c>
      <c r="BN158" s="100">
        <f t="shared" si="4160"/>
        <v>0</v>
      </c>
      <c r="BO158" s="100">
        <f t="shared" si="4161"/>
        <v>0</v>
      </c>
      <c r="BP158" s="99"/>
      <c r="BQ158" s="99"/>
      <c r="BR158" s="99"/>
      <c r="BS158" s="99"/>
      <c r="BT158" s="99"/>
      <c r="BU158" s="99"/>
      <c r="BV158" s="99"/>
      <c r="BW158" s="99"/>
      <c r="BX158" s="99">
        <f t="shared" ref="BX158" si="4813">SUM(BT158+BV158)</f>
        <v>0</v>
      </c>
      <c r="BY158" s="99">
        <f t="shared" ref="BY158" si="4814">SUM(BU158+BW158)</f>
        <v>0</v>
      </c>
      <c r="BZ158" s="100">
        <f t="shared" si="4167"/>
        <v>0</v>
      </c>
      <c r="CA158" s="100">
        <f t="shared" si="4168"/>
        <v>0</v>
      </c>
      <c r="CB158" s="99"/>
      <c r="CC158" s="99"/>
      <c r="CD158" s="99"/>
      <c r="CE158" s="99"/>
      <c r="CF158" s="99"/>
      <c r="CG158" s="99"/>
      <c r="CH158" s="99"/>
      <c r="CI158" s="99"/>
      <c r="CJ158" s="99">
        <f t="shared" ref="CJ158" si="4815">SUM(CF158+CH158)</f>
        <v>0</v>
      </c>
      <c r="CK158" s="99">
        <f t="shared" ref="CK158" si="4816">SUM(CG158+CI158)</f>
        <v>0</v>
      </c>
      <c r="CL158" s="100">
        <f t="shared" si="4174"/>
        <v>0</v>
      </c>
      <c r="CM158" s="100">
        <f t="shared" si="4175"/>
        <v>0</v>
      </c>
      <c r="CN158" s="99"/>
      <c r="CO158" s="99"/>
      <c r="CP158" s="99"/>
      <c r="CQ158" s="99"/>
      <c r="CR158" s="99"/>
      <c r="CS158" s="99"/>
      <c r="CT158" s="99"/>
      <c r="CU158" s="99"/>
      <c r="CV158" s="99">
        <f t="shared" ref="CV158" si="4817">SUM(CR158+CT158)</f>
        <v>0</v>
      </c>
      <c r="CW158" s="99">
        <f t="shared" ref="CW158" si="4818">SUM(CS158+CU158)</f>
        <v>0</v>
      </c>
      <c r="CX158" s="100">
        <f t="shared" si="4181"/>
        <v>0</v>
      </c>
      <c r="CY158" s="100">
        <f t="shared" si="4182"/>
        <v>0</v>
      </c>
      <c r="CZ158" s="99"/>
      <c r="DA158" s="99"/>
      <c r="DB158" s="99"/>
      <c r="DC158" s="99"/>
      <c r="DD158" s="99"/>
      <c r="DE158" s="99"/>
      <c r="DF158" s="99"/>
      <c r="DG158" s="99"/>
      <c r="DH158" s="99">
        <f t="shared" ref="DH158" si="4819">SUM(DD158+DF158)</f>
        <v>0</v>
      </c>
      <c r="DI158" s="99">
        <f t="shared" ref="DI158" si="4820">SUM(DE158+DG158)</f>
        <v>0</v>
      </c>
      <c r="DJ158" s="100">
        <f t="shared" si="4188"/>
        <v>0</v>
      </c>
      <c r="DK158" s="100">
        <f t="shared" si="4189"/>
        <v>0</v>
      </c>
      <c r="DL158" s="99"/>
      <c r="DM158" s="99"/>
      <c r="DN158" s="99"/>
      <c r="DO158" s="99"/>
      <c r="DP158" s="99"/>
      <c r="DQ158" s="99"/>
      <c r="DR158" s="99"/>
      <c r="DS158" s="99"/>
      <c r="DT158" s="99">
        <f t="shared" ref="DT158" si="4821">SUM(DP158+DR158)</f>
        <v>0</v>
      </c>
      <c r="DU158" s="99">
        <f t="shared" ref="DU158" si="4822">SUM(DQ158+DS158)</f>
        <v>0</v>
      </c>
      <c r="DV158" s="100">
        <f t="shared" si="4195"/>
        <v>0</v>
      </c>
      <c r="DW158" s="100">
        <f t="shared" si="4196"/>
        <v>0</v>
      </c>
      <c r="DX158" s="99"/>
      <c r="DY158" s="99"/>
      <c r="DZ158" s="99"/>
      <c r="EA158" s="99"/>
      <c r="EB158" s="99"/>
      <c r="EC158" s="99"/>
      <c r="ED158" s="99"/>
      <c r="EE158" s="99"/>
      <c r="EF158" s="99">
        <f t="shared" ref="EF158" si="4823">SUM(EB158+ED158)</f>
        <v>0</v>
      </c>
      <c r="EG158" s="99">
        <f t="shared" ref="EG158" si="4824">SUM(EC158+EE158)</f>
        <v>0</v>
      </c>
      <c r="EH158" s="100">
        <f t="shared" si="4202"/>
        <v>0</v>
      </c>
      <c r="EI158" s="100">
        <f t="shared" si="4203"/>
        <v>0</v>
      </c>
      <c r="EJ158" s="99"/>
      <c r="EK158" s="99"/>
      <c r="EL158" s="99"/>
      <c r="EM158" s="99"/>
      <c r="EN158" s="99"/>
      <c r="EO158" s="99"/>
      <c r="EP158" s="99"/>
      <c r="EQ158" s="99"/>
      <c r="ER158" s="99">
        <f t="shared" ref="ER158" si="4825">SUM(EN158+EP158)</f>
        <v>0</v>
      </c>
      <c r="ES158" s="99">
        <f t="shared" ref="ES158" si="4826">SUM(EO158+EQ158)</f>
        <v>0</v>
      </c>
      <c r="ET158" s="100">
        <f t="shared" si="4209"/>
        <v>0</v>
      </c>
      <c r="EU158" s="100">
        <f t="shared" si="4210"/>
        <v>0</v>
      </c>
      <c r="EV158" s="99"/>
      <c r="EW158" s="99"/>
      <c r="EX158" s="99"/>
      <c r="EY158" s="99"/>
      <c r="EZ158" s="99"/>
      <c r="FA158" s="99"/>
      <c r="FB158" s="99"/>
      <c r="FC158" s="99"/>
      <c r="FD158" s="99">
        <f t="shared" si="4787"/>
        <v>0</v>
      </c>
      <c r="FE158" s="99">
        <f t="shared" si="4788"/>
        <v>0</v>
      </c>
      <c r="FF158" s="100">
        <f t="shared" si="4216"/>
        <v>0</v>
      </c>
      <c r="FG158" s="100">
        <f t="shared" si="4217"/>
        <v>0</v>
      </c>
      <c r="FH158" s="99"/>
      <c r="FI158" s="99"/>
      <c r="FJ158" s="99"/>
      <c r="FK158" s="99"/>
      <c r="FL158" s="99"/>
      <c r="FM158" s="99"/>
      <c r="FN158" s="99"/>
      <c r="FO158" s="99"/>
      <c r="FP158" s="99">
        <f t="shared" si="4789"/>
        <v>0</v>
      </c>
      <c r="FQ158" s="99">
        <f t="shared" si="4790"/>
        <v>0</v>
      </c>
      <c r="FR158" s="100">
        <f t="shared" si="4223"/>
        <v>0</v>
      </c>
      <c r="FS158" s="100">
        <f t="shared" si="4224"/>
        <v>0</v>
      </c>
      <c r="FT158" s="99"/>
      <c r="FU158" s="99"/>
      <c r="FV158" s="99"/>
      <c r="FW158" s="99"/>
      <c r="FX158" s="99"/>
      <c r="FY158" s="99"/>
      <c r="FZ158" s="99"/>
      <c r="GA158" s="99"/>
      <c r="GB158" s="99">
        <f t="shared" si="4791"/>
        <v>0</v>
      </c>
      <c r="GC158" s="99">
        <f t="shared" si="4792"/>
        <v>0</v>
      </c>
      <c r="GD158" s="100">
        <f t="shared" si="4230"/>
        <v>0</v>
      </c>
      <c r="GE158" s="100">
        <f t="shared" si="4231"/>
        <v>0</v>
      </c>
      <c r="GF158" s="99">
        <f t="shared" si="4793"/>
        <v>0</v>
      </c>
      <c r="GG158" s="99">
        <f t="shared" si="4794"/>
        <v>0</v>
      </c>
      <c r="GH158" s="99">
        <f t="shared" si="4795"/>
        <v>0</v>
      </c>
      <c r="GI158" s="99">
        <f t="shared" si="4796"/>
        <v>0</v>
      </c>
      <c r="GJ158" s="99">
        <f t="shared" ref="GJ158" si="4827">SUM(L158,X158,AJ158,AV158,BH158,BT158,CF158,CR158,DD158,DP158,EB158,EN158,EZ158)</f>
        <v>0</v>
      </c>
      <c r="GK158" s="99">
        <f t="shared" ref="GK158" si="4828">SUM(M158,Y158,AK158,AW158,BI158,BU158,CG158,CS158,DE158,DQ158,EC158,EO158,FA158)</f>
        <v>0</v>
      </c>
      <c r="GL158" s="99">
        <f t="shared" ref="GL158" si="4829">SUM(N158,Z158,AL158,AX158,BJ158,BV158,CH158,CT158,DF158,DR158,ED158,EP158,FB158)</f>
        <v>0</v>
      </c>
      <c r="GM158" s="99">
        <f t="shared" ref="GM158" si="4830">SUM(O158,AA158,AM158,AY158,BK158,BW158,CI158,CU158,DG158,DS158,EE158,EQ158,FC158)</f>
        <v>0</v>
      </c>
      <c r="GN158" s="99">
        <f t="shared" ref="GN158" si="4831">SUM(P158,AB158,AN158,AZ158,BL158,BX158,CJ158,CV158,DH158,DT158,EF158,ER158,FD158)</f>
        <v>0</v>
      </c>
      <c r="GO158" s="99">
        <f t="shared" ref="GO158" si="4832">SUM(Q158,AC158,AO158,BA158,BM158,BY158,CK158,CW158,DI158,DU158,EG158,ES158,FE158)</f>
        <v>0</v>
      </c>
      <c r="GP158" s="99"/>
      <c r="GQ158" s="99"/>
      <c r="GR158" s="143"/>
      <c r="GS158" s="78"/>
      <c r="GT158" s="166"/>
      <c r="GU158" s="166"/>
    </row>
    <row r="159" spans="1:204" x14ac:dyDescent="0.2">
      <c r="A159" s="23">
        <v>1</v>
      </c>
      <c r="B159" s="102"/>
      <c r="C159" s="103"/>
      <c r="D159" s="104"/>
      <c r="E159" s="124" t="s">
        <v>65</v>
      </c>
      <c r="F159" s="126">
        <v>35</v>
      </c>
      <c r="G159" s="127">
        <v>201260.141</v>
      </c>
      <c r="H159" s="107">
        <f>VLOOKUP($E159,'ВМП план'!$B$8:$AN$43,8,0)</f>
        <v>0</v>
      </c>
      <c r="I159" s="107">
        <f>VLOOKUP($E159,'ВМП план'!$B$8:$AN$43,9,0)</f>
        <v>0</v>
      </c>
      <c r="J159" s="107">
        <f t="shared" si="279"/>
        <v>0</v>
      </c>
      <c r="K159" s="107">
        <f t="shared" si="280"/>
        <v>0</v>
      </c>
      <c r="L159" s="107">
        <f t="shared" ref="L159:Q159" si="4833">SUM(L160:L161)</f>
        <v>0</v>
      </c>
      <c r="M159" s="107">
        <f t="shared" si="4833"/>
        <v>0</v>
      </c>
      <c r="N159" s="107">
        <f t="shared" si="4833"/>
        <v>0</v>
      </c>
      <c r="O159" s="107">
        <f t="shared" si="4833"/>
        <v>0</v>
      </c>
      <c r="P159" s="107">
        <f t="shared" si="4833"/>
        <v>0</v>
      </c>
      <c r="Q159" s="107">
        <f t="shared" si="4833"/>
        <v>0</v>
      </c>
      <c r="R159" s="123">
        <f>SUM(L159-J159)</f>
        <v>0</v>
      </c>
      <c r="S159" s="123">
        <f>SUM(M159-K159)</f>
        <v>0</v>
      </c>
      <c r="T159" s="107">
        <f>VLOOKUP($E159,'ВМП план'!$B$8:$AN$43,10,0)</f>
        <v>133</v>
      </c>
      <c r="U159" s="107">
        <f>VLOOKUP($E159,'ВМП план'!$B$8:$AN$43,11,0)</f>
        <v>26767598.752999999</v>
      </c>
      <c r="V159" s="107">
        <f t="shared" si="282"/>
        <v>44.333333333333336</v>
      </c>
      <c r="W159" s="107">
        <f t="shared" si="283"/>
        <v>8922532.9176666662</v>
      </c>
      <c r="X159" s="107">
        <f t="shared" ref="X159:AC159" si="4834">SUM(X160:X161)</f>
        <v>39</v>
      </c>
      <c r="Y159" s="107">
        <f t="shared" si="4834"/>
        <v>7849145.46</v>
      </c>
      <c r="Z159" s="107">
        <f t="shared" si="4834"/>
        <v>4</v>
      </c>
      <c r="AA159" s="107">
        <f t="shared" si="4834"/>
        <v>805040.56</v>
      </c>
      <c r="AB159" s="107">
        <f t="shared" si="4834"/>
        <v>43</v>
      </c>
      <c r="AC159" s="107">
        <f t="shared" si="4834"/>
        <v>8654186.0199999996</v>
      </c>
      <c r="AD159" s="123">
        <f>SUM(X159-V159)</f>
        <v>-5.3333333333333357</v>
      </c>
      <c r="AE159" s="123">
        <f>SUM(Y159-W159)</f>
        <v>-1073387.4576666662</v>
      </c>
      <c r="AF159" s="107">
        <f>VLOOKUP($E159,'ВМП план'!$B$8:$AL$43,12,0)</f>
        <v>0</v>
      </c>
      <c r="AG159" s="107">
        <f>VLOOKUP($E159,'ВМП план'!$B$8:$AL$43,13,0)</f>
        <v>0</v>
      </c>
      <c r="AH159" s="107">
        <f t="shared" si="289"/>
        <v>0</v>
      </c>
      <c r="AI159" s="107">
        <f t="shared" si="290"/>
        <v>0</v>
      </c>
      <c r="AJ159" s="107">
        <f t="shared" ref="AJ159:AO159" si="4835">SUM(AJ160:AJ161)</f>
        <v>0</v>
      </c>
      <c r="AK159" s="107">
        <f t="shared" si="4835"/>
        <v>0</v>
      </c>
      <c r="AL159" s="107">
        <f t="shared" si="4835"/>
        <v>0</v>
      </c>
      <c r="AM159" s="107">
        <f t="shared" si="4835"/>
        <v>0</v>
      </c>
      <c r="AN159" s="107">
        <f t="shared" si="4835"/>
        <v>0</v>
      </c>
      <c r="AO159" s="107">
        <f t="shared" si="4835"/>
        <v>0</v>
      </c>
      <c r="AP159" s="123">
        <f>SUM(AJ159-AH159)</f>
        <v>0</v>
      </c>
      <c r="AQ159" s="123">
        <f>SUM(AK159-AI159)</f>
        <v>0</v>
      </c>
      <c r="AR159" s="107"/>
      <c r="AS159" s="107"/>
      <c r="AT159" s="107">
        <f t="shared" si="296"/>
        <v>0</v>
      </c>
      <c r="AU159" s="107">
        <f t="shared" si="297"/>
        <v>0</v>
      </c>
      <c r="AV159" s="107">
        <f t="shared" ref="AV159:BA159" si="4836">SUM(AV160:AV161)</f>
        <v>0</v>
      </c>
      <c r="AW159" s="107">
        <f t="shared" si="4836"/>
        <v>0</v>
      </c>
      <c r="AX159" s="107">
        <f t="shared" si="4836"/>
        <v>0</v>
      </c>
      <c r="AY159" s="107">
        <f t="shared" si="4836"/>
        <v>0</v>
      </c>
      <c r="AZ159" s="107">
        <f t="shared" si="4836"/>
        <v>0</v>
      </c>
      <c r="BA159" s="107">
        <f t="shared" si="4836"/>
        <v>0</v>
      </c>
      <c r="BB159" s="123">
        <f>SUM(AV159-AT159)</f>
        <v>0</v>
      </c>
      <c r="BC159" s="123">
        <f>SUM(AW159-AU159)</f>
        <v>0</v>
      </c>
      <c r="BD159" s="107"/>
      <c r="BE159" s="107">
        <v>0</v>
      </c>
      <c r="BF159" s="107">
        <f t="shared" si="303"/>
        <v>0</v>
      </c>
      <c r="BG159" s="107">
        <f t="shared" si="304"/>
        <v>0</v>
      </c>
      <c r="BH159" s="107">
        <f t="shared" ref="BH159:BM159" si="4837">SUM(BH160:BH161)</f>
        <v>0</v>
      </c>
      <c r="BI159" s="107">
        <f t="shared" si="4837"/>
        <v>0</v>
      </c>
      <c r="BJ159" s="107">
        <f t="shared" si="4837"/>
        <v>0</v>
      </c>
      <c r="BK159" s="107">
        <f t="shared" si="4837"/>
        <v>0</v>
      </c>
      <c r="BL159" s="107">
        <f t="shared" si="4837"/>
        <v>0</v>
      </c>
      <c r="BM159" s="107">
        <f t="shared" si="4837"/>
        <v>0</v>
      </c>
      <c r="BN159" s="123">
        <f>SUM(BH159-BF159)</f>
        <v>0</v>
      </c>
      <c r="BO159" s="123">
        <f>SUM(BI159-BG159)</f>
        <v>0</v>
      </c>
      <c r="BP159" s="107"/>
      <c r="BQ159" s="107"/>
      <c r="BR159" s="107">
        <f t="shared" si="310"/>
        <v>0</v>
      </c>
      <c r="BS159" s="107">
        <f t="shared" si="311"/>
        <v>0</v>
      </c>
      <c r="BT159" s="107">
        <f t="shared" ref="BT159:BY159" si="4838">SUM(BT160:BT161)</f>
        <v>0</v>
      </c>
      <c r="BU159" s="107">
        <f t="shared" si="4838"/>
        <v>0</v>
      </c>
      <c r="BV159" s="107">
        <f t="shared" si="4838"/>
        <v>0</v>
      </c>
      <c r="BW159" s="107">
        <f t="shared" si="4838"/>
        <v>0</v>
      </c>
      <c r="BX159" s="107">
        <f t="shared" si="4838"/>
        <v>0</v>
      </c>
      <c r="BY159" s="107">
        <f t="shared" si="4838"/>
        <v>0</v>
      </c>
      <c r="BZ159" s="123">
        <f>SUM(BT159-BR159)</f>
        <v>0</v>
      </c>
      <c r="CA159" s="123">
        <f>SUM(BU159-BS159)</f>
        <v>0</v>
      </c>
      <c r="CB159" s="107"/>
      <c r="CC159" s="107"/>
      <c r="CD159" s="107">
        <f t="shared" si="317"/>
        <v>0</v>
      </c>
      <c r="CE159" s="107">
        <f t="shared" si="318"/>
        <v>0</v>
      </c>
      <c r="CF159" s="107">
        <f t="shared" ref="CF159:CK159" si="4839">SUM(CF160:CF161)</f>
        <v>0</v>
      </c>
      <c r="CG159" s="107">
        <f t="shared" si="4839"/>
        <v>0</v>
      </c>
      <c r="CH159" s="107">
        <f t="shared" si="4839"/>
        <v>0</v>
      </c>
      <c r="CI159" s="107">
        <f t="shared" si="4839"/>
        <v>0</v>
      </c>
      <c r="CJ159" s="107">
        <f t="shared" si="4839"/>
        <v>0</v>
      </c>
      <c r="CK159" s="107">
        <f t="shared" si="4839"/>
        <v>0</v>
      </c>
      <c r="CL159" s="123">
        <f>SUM(CF159-CD159)</f>
        <v>0</v>
      </c>
      <c r="CM159" s="123">
        <f>SUM(CG159-CE159)</f>
        <v>0</v>
      </c>
      <c r="CN159" s="107"/>
      <c r="CO159" s="107"/>
      <c r="CP159" s="107">
        <f t="shared" si="324"/>
        <v>0</v>
      </c>
      <c r="CQ159" s="107">
        <f t="shared" si="325"/>
        <v>0</v>
      </c>
      <c r="CR159" s="107">
        <f t="shared" ref="CR159:CW159" si="4840">SUM(CR160:CR161)</f>
        <v>0</v>
      </c>
      <c r="CS159" s="107">
        <f t="shared" si="4840"/>
        <v>0</v>
      </c>
      <c r="CT159" s="107">
        <f t="shared" si="4840"/>
        <v>0</v>
      </c>
      <c r="CU159" s="107">
        <f t="shared" si="4840"/>
        <v>0</v>
      </c>
      <c r="CV159" s="107">
        <f t="shared" si="4840"/>
        <v>0</v>
      </c>
      <c r="CW159" s="107">
        <f t="shared" si="4840"/>
        <v>0</v>
      </c>
      <c r="CX159" s="123">
        <f>SUM(CR159-CP159)</f>
        <v>0</v>
      </c>
      <c r="CY159" s="123">
        <f>SUM(CS159-CQ159)</f>
        <v>0</v>
      </c>
      <c r="CZ159" s="107"/>
      <c r="DA159" s="107"/>
      <c r="DB159" s="107">
        <f t="shared" si="331"/>
        <v>0</v>
      </c>
      <c r="DC159" s="107">
        <f t="shared" si="332"/>
        <v>0</v>
      </c>
      <c r="DD159" s="107">
        <f t="shared" ref="DD159:DI159" si="4841">SUM(DD160:DD161)</f>
        <v>0</v>
      </c>
      <c r="DE159" s="107">
        <f t="shared" si="4841"/>
        <v>0</v>
      </c>
      <c r="DF159" s="107">
        <f t="shared" si="4841"/>
        <v>0</v>
      </c>
      <c r="DG159" s="107">
        <f t="shared" si="4841"/>
        <v>0</v>
      </c>
      <c r="DH159" s="107">
        <f t="shared" si="4841"/>
        <v>0</v>
      </c>
      <c r="DI159" s="107">
        <f t="shared" si="4841"/>
        <v>0</v>
      </c>
      <c r="DJ159" s="123">
        <f>SUM(DD159-DB159)</f>
        <v>0</v>
      </c>
      <c r="DK159" s="123">
        <f>SUM(DE159-DC159)</f>
        <v>0</v>
      </c>
      <c r="DL159" s="107"/>
      <c r="DM159" s="107"/>
      <c r="DN159" s="107">
        <f t="shared" si="338"/>
        <v>0</v>
      </c>
      <c r="DO159" s="107">
        <f t="shared" si="339"/>
        <v>0</v>
      </c>
      <c r="DP159" s="107">
        <f t="shared" ref="DP159:DU159" si="4842">SUM(DP160:DP161)</f>
        <v>0</v>
      </c>
      <c r="DQ159" s="107">
        <f t="shared" si="4842"/>
        <v>0</v>
      </c>
      <c r="DR159" s="107">
        <f t="shared" si="4842"/>
        <v>0</v>
      </c>
      <c r="DS159" s="107">
        <f t="shared" si="4842"/>
        <v>0</v>
      </c>
      <c r="DT159" s="107">
        <f t="shared" si="4842"/>
        <v>0</v>
      </c>
      <c r="DU159" s="107">
        <f t="shared" si="4842"/>
        <v>0</v>
      </c>
      <c r="DV159" s="123">
        <f>SUM(DP159-DN159)</f>
        <v>0</v>
      </c>
      <c r="DW159" s="123">
        <f>SUM(DQ159-DO159)</f>
        <v>0</v>
      </c>
      <c r="DX159" s="107"/>
      <c r="DY159" s="107">
        <v>0</v>
      </c>
      <c r="DZ159" s="107">
        <f t="shared" si="345"/>
        <v>0</v>
      </c>
      <c r="EA159" s="107">
        <f t="shared" si="346"/>
        <v>0</v>
      </c>
      <c r="EB159" s="107">
        <f t="shared" ref="EB159:EG159" si="4843">SUM(EB160:EB161)</f>
        <v>0</v>
      </c>
      <c r="EC159" s="107">
        <f t="shared" si="4843"/>
        <v>0</v>
      </c>
      <c r="ED159" s="107">
        <f t="shared" si="4843"/>
        <v>0</v>
      </c>
      <c r="EE159" s="107">
        <f t="shared" si="4843"/>
        <v>0</v>
      </c>
      <c r="EF159" s="107">
        <f t="shared" si="4843"/>
        <v>0</v>
      </c>
      <c r="EG159" s="107">
        <f t="shared" si="4843"/>
        <v>0</v>
      </c>
      <c r="EH159" s="123">
        <f>SUM(EB159-DZ159)</f>
        <v>0</v>
      </c>
      <c r="EI159" s="123">
        <f>SUM(EC159-EA159)</f>
        <v>0</v>
      </c>
      <c r="EJ159" s="107"/>
      <c r="EK159" s="107">
        <v>0</v>
      </c>
      <c r="EL159" s="107">
        <f t="shared" si="352"/>
        <v>0</v>
      </c>
      <c r="EM159" s="107">
        <f t="shared" si="353"/>
        <v>0</v>
      </c>
      <c r="EN159" s="107">
        <f t="shared" ref="EN159:ES159" si="4844">SUM(EN160:EN161)</f>
        <v>0</v>
      </c>
      <c r="EO159" s="107">
        <f t="shared" si="4844"/>
        <v>0</v>
      </c>
      <c r="EP159" s="107">
        <f t="shared" si="4844"/>
        <v>0</v>
      </c>
      <c r="EQ159" s="107">
        <f t="shared" si="4844"/>
        <v>0</v>
      </c>
      <c r="ER159" s="107">
        <f t="shared" si="4844"/>
        <v>0</v>
      </c>
      <c r="ES159" s="107">
        <f t="shared" si="4844"/>
        <v>0</v>
      </c>
      <c r="ET159" s="123">
        <f>SUM(EN159-EL159)</f>
        <v>0</v>
      </c>
      <c r="EU159" s="123">
        <f>SUM(EO159-EM159)</f>
        <v>0</v>
      </c>
      <c r="EV159" s="107"/>
      <c r="EW159" s="107"/>
      <c r="EX159" s="107">
        <f t="shared" si="359"/>
        <v>0</v>
      </c>
      <c r="EY159" s="107">
        <f t="shared" si="360"/>
        <v>0</v>
      </c>
      <c r="EZ159" s="107">
        <f t="shared" ref="EZ159:FE159" si="4845">SUM(EZ160:EZ161)</f>
        <v>0</v>
      </c>
      <c r="FA159" s="107">
        <f t="shared" si="4845"/>
        <v>0</v>
      </c>
      <c r="FB159" s="107">
        <f t="shared" si="4845"/>
        <v>0</v>
      </c>
      <c r="FC159" s="107">
        <f t="shared" si="4845"/>
        <v>0</v>
      </c>
      <c r="FD159" s="107">
        <f t="shared" si="4845"/>
        <v>0</v>
      </c>
      <c r="FE159" s="107">
        <f t="shared" si="4845"/>
        <v>0</v>
      </c>
      <c r="FF159" s="123">
        <f>SUM(EZ159-EX159)</f>
        <v>0</v>
      </c>
      <c r="FG159" s="123">
        <f>SUM(FA159-EY159)</f>
        <v>0</v>
      </c>
      <c r="FH159" s="107"/>
      <c r="FI159" s="107"/>
      <c r="FJ159" s="107">
        <f t="shared" si="366"/>
        <v>0</v>
      </c>
      <c r="FK159" s="107">
        <f t="shared" si="367"/>
        <v>0</v>
      </c>
      <c r="FL159" s="107">
        <f t="shared" ref="FL159:FQ159" si="4846">SUM(FL160:FL161)</f>
        <v>0</v>
      </c>
      <c r="FM159" s="107">
        <f t="shared" si="4846"/>
        <v>0</v>
      </c>
      <c r="FN159" s="107">
        <f t="shared" si="4846"/>
        <v>0</v>
      </c>
      <c r="FO159" s="107">
        <f t="shared" si="4846"/>
        <v>0</v>
      </c>
      <c r="FP159" s="107">
        <f t="shared" si="4846"/>
        <v>0</v>
      </c>
      <c r="FQ159" s="107">
        <f t="shared" si="4846"/>
        <v>0</v>
      </c>
      <c r="FR159" s="123">
        <f>SUM(FL159-FJ159)</f>
        <v>0</v>
      </c>
      <c r="FS159" s="123">
        <f>SUM(FM159-FK159)</f>
        <v>0</v>
      </c>
      <c r="FT159" s="107"/>
      <c r="FU159" s="107">
        <v>0</v>
      </c>
      <c r="FV159" s="107">
        <f t="shared" si="373"/>
        <v>0</v>
      </c>
      <c r="FW159" s="107">
        <f t="shared" si="374"/>
        <v>0</v>
      </c>
      <c r="FX159" s="107">
        <f t="shared" ref="FX159:GC159" si="4847">SUM(FX160:FX161)</f>
        <v>0</v>
      </c>
      <c r="FY159" s="107">
        <f t="shared" si="4847"/>
        <v>0</v>
      </c>
      <c r="FZ159" s="107">
        <f t="shared" si="4847"/>
        <v>0</v>
      </c>
      <c r="GA159" s="107">
        <f t="shared" si="4847"/>
        <v>0</v>
      </c>
      <c r="GB159" s="107">
        <f t="shared" si="4847"/>
        <v>0</v>
      </c>
      <c r="GC159" s="107">
        <f t="shared" si="4847"/>
        <v>0</v>
      </c>
      <c r="GD159" s="123">
        <f>SUM(FX159-FV159)</f>
        <v>0</v>
      </c>
      <c r="GE159" s="123">
        <f>SUM(FY159-FW159)</f>
        <v>0</v>
      </c>
      <c r="GF159" s="107">
        <f t="shared" si="4750"/>
        <v>133</v>
      </c>
      <c r="GG159" s="107">
        <f t="shared" si="4750"/>
        <v>26767598.752999999</v>
      </c>
      <c r="GH159" s="130">
        <f>SUM(GF159/12*$A$2)</f>
        <v>44.333333333333336</v>
      </c>
      <c r="GI159" s="180">
        <f>SUM(GG159/12*$A$2)</f>
        <v>8922532.9176666662</v>
      </c>
      <c r="GJ159" s="107">
        <f t="shared" ref="GJ159:GO159" si="4848">SUM(GJ160:GJ161)</f>
        <v>39</v>
      </c>
      <c r="GK159" s="107">
        <f t="shared" si="4848"/>
        <v>7849145.46</v>
      </c>
      <c r="GL159" s="107">
        <f t="shared" si="4848"/>
        <v>4</v>
      </c>
      <c r="GM159" s="107">
        <f t="shared" si="4848"/>
        <v>805040.56</v>
      </c>
      <c r="GN159" s="107">
        <f t="shared" si="4848"/>
        <v>43</v>
      </c>
      <c r="GO159" s="107">
        <f t="shared" si="4848"/>
        <v>8654186.0199999996</v>
      </c>
      <c r="GP159" s="107">
        <f t="shared" si="4756"/>
        <v>-5.3333333333333357</v>
      </c>
      <c r="GQ159" s="107">
        <f t="shared" si="4757"/>
        <v>-1073387.4576666662</v>
      </c>
      <c r="GR159" s="143"/>
      <c r="GS159" s="78"/>
      <c r="GT159" s="166">
        <v>201260.141</v>
      </c>
      <c r="GU159" s="166">
        <f t="shared" si="4445"/>
        <v>201260.13999999998</v>
      </c>
    </row>
    <row r="160" spans="1:204" ht="54" customHeight="1" x14ac:dyDescent="0.2">
      <c r="A160" s="23">
        <v>1</v>
      </c>
      <c r="B160" s="78" t="s">
        <v>219</v>
      </c>
      <c r="C160" s="81" t="s">
        <v>217</v>
      </c>
      <c r="D160" s="82">
        <v>417</v>
      </c>
      <c r="E160" s="86" t="s">
        <v>220</v>
      </c>
      <c r="F160" s="86">
        <v>35</v>
      </c>
      <c r="G160" s="98">
        <v>201260.141</v>
      </c>
      <c r="H160" s="99"/>
      <c r="I160" s="99"/>
      <c r="J160" s="99"/>
      <c r="K160" s="99"/>
      <c r="L160" s="99">
        <f>VLOOKUP($D160,'факт '!$D$7:$AQ$94,3,0)</f>
        <v>0</v>
      </c>
      <c r="M160" s="99">
        <f>VLOOKUP($D160,'факт '!$D$7:$AQ$94,4,0)</f>
        <v>0</v>
      </c>
      <c r="N160" s="99"/>
      <c r="O160" s="99"/>
      <c r="P160" s="99">
        <f>SUM(L160+N160)</f>
        <v>0</v>
      </c>
      <c r="Q160" s="99">
        <f>SUM(M160+O160)</f>
        <v>0</v>
      </c>
      <c r="R160" s="100">
        <f t="shared" ref="R160" si="4849">SUM(L160-J160)</f>
        <v>0</v>
      </c>
      <c r="S160" s="100">
        <f t="shared" ref="S160" si="4850">SUM(M160-K160)</f>
        <v>0</v>
      </c>
      <c r="T160" s="99"/>
      <c r="U160" s="99"/>
      <c r="V160" s="99"/>
      <c r="W160" s="99"/>
      <c r="X160" s="99">
        <f>VLOOKUP($D160,'факт '!$D$7:$AQ$94,7,0)</f>
        <v>39</v>
      </c>
      <c r="Y160" s="99">
        <f>VLOOKUP($D160,'факт '!$D$7:$AQ$94,8,0)</f>
        <v>7849145.46</v>
      </c>
      <c r="Z160" s="99">
        <f>VLOOKUP($D160,'факт '!$D$7:$AQ$94,9,0)</f>
        <v>4</v>
      </c>
      <c r="AA160" s="99">
        <f>VLOOKUP($D160,'факт '!$D$7:$AQ$94,10,0)</f>
        <v>805040.56</v>
      </c>
      <c r="AB160" s="99">
        <f>SUM(X160+Z160)</f>
        <v>43</v>
      </c>
      <c r="AC160" s="99">
        <f>SUM(Y160+AA160)</f>
        <v>8654186.0199999996</v>
      </c>
      <c r="AD160" s="100">
        <f t="shared" ref="AD160" si="4851">SUM(X160-V160)</f>
        <v>39</v>
      </c>
      <c r="AE160" s="100">
        <f t="shared" ref="AE160" si="4852">SUM(Y160-W160)</f>
        <v>7849145.46</v>
      </c>
      <c r="AF160" s="99"/>
      <c r="AG160" s="99"/>
      <c r="AH160" s="99"/>
      <c r="AI160" s="99"/>
      <c r="AJ160" s="99">
        <f>VLOOKUP($D160,'факт '!$D$7:$AQ$94,5,0)</f>
        <v>0</v>
      </c>
      <c r="AK160" s="99">
        <f>VLOOKUP($D160,'факт '!$D$7:$AQ$94,6,0)</f>
        <v>0</v>
      </c>
      <c r="AL160" s="99"/>
      <c r="AM160" s="99"/>
      <c r="AN160" s="99">
        <f>SUM(AJ160+AL160)</f>
        <v>0</v>
      </c>
      <c r="AO160" s="99">
        <f>SUM(AK160+AM160)</f>
        <v>0</v>
      </c>
      <c r="AP160" s="100">
        <f t="shared" ref="AP160" si="4853">SUM(AJ160-AH160)</f>
        <v>0</v>
      </c>
      <c r="AQ160" s="100">
        <f t="shared" ref="AQ160" si="4854">SUM(AK160-AI160)</f>
        <v>0</v>
      </c>
      <c r="AR160" s="99"/>
      <c r="AS160" s="99"/>
      <c r="AT160" s="99"/>
      <c r="AU160" s="99"/>
      <c r="AV160" s="99">
        <f>VLOOKUP($D160,'факт '!$D$7:$AQ$94,11,0)</f>
        <v>0</v>
      </c>
      <c r="AW160" s="99">
        <f>VLOOKUP($D160,'факт '!$D$7:$AQ$94,12,0)</f>
        <v>0</v>
      </c>
      <c r="AX160" s="99"/>
      <c r="AY160" s="99"/>
      <c r="AZ160" s="99">
        <f>SUM(AV160+AX160)</f>
        <v>0</v>
      </c>
      <c r="BA160" s="99">
        <f>SUM(AW160+AY160)</f>
        <v>0</v>
      </c>
      <c r="BB160" s="100">
        <f t="shared" ref="BB160" si="4855">SUM(AV160-AT160)</f>
        <v>0</v>
      </c>
      <c r="BC160" s="100">
        <f t="shared" ref="BC160" si="4856">SUM(AW160-AU160)</f>
        <v>0</v>
      </c>
      <c r="BD160" s="99"/>
      <c r="BE160" s="99"/>
      <c r="BF160" s="99"/>
      <c r="BG160" s="99"/>
      <c r="BH160" s="99">
        <f>VLOOKUP($D160,'факт '!$D$7:$AQ$94,15,0)</f>
        <v>0</v>
      </c>
      <c r="BI160" s="99">
        <f>VLOOKUP($D160,'факт '!$D$7:$AQ$94,16,0)</f>
        <v>0</v>
      </c>
      <c r="BJ160" s="99">
        <f>VLOOKUP($D160,'факт '!$D$7:$AQ$94,17,0)</f>
        <v>0</v>
      </c>
      <c r="BK160" s="99">
        <f>VLOOKUP($D160,'факт '!$D$7:$AQ$94,18,0)</f>
        <v>0</v>
      </c>
      <c r="BL160" s="99">
        <f>SUM(BH160+BJ160)</f>
        <v>0</v>
      </c>
      <c r="BM160" s="99">
        <f>SUM(BI160+BK160)</f>
        <v>0</v>
      </c>
      <c r="BN160" s="100">
        <f t="shared" ref="BN160" si="4857">SUM(BH160-BF160)</f>
        <v>0</v>
      </c>
      <c r="BO160" s="100">
        <f t="shared" ref="BO160" si="4858">SUM(BI160-BG160)</f>
        <v>0</v>
      </c>
      <c r="BP160" s="99"/>
      <c r="BQ160" s="99"/>
      <c r="BR160" s="99"/>
      <c r="BS160" s="99"/>
      <c r="BT160" s="99">
        <f>VLOOKUP($D160,'факт '!$D$7:$AQ$94,19,0)</f>
        <v>0</v>
      </c>
      <c r="BU160" s="99">
        <f>VLOOKUP($D160,'факт '!$D$7:$AQ$94,20,0)</f>
        <v>0</v>
      </c>
      <c r="BV160" s="99">
        <f>VLOOKUP($D160,'факт '!$D$7:$AQ$94,21,0)</f>
        <v>0</v>
      </c>
      <c r="BW160" s="99">
        <f>VLOOKUP($D160,'факт '!$D$7:$AQ$94,22,0)</f>
        <v>0</v>
      </c>
      <c r="BX160" s="99">
        <f>SUM(BT160+BV160)</f>
        <v>0</v>
      </c>
      <c r="BY160" s="99">
        <f>SUM(BU160+BW160)</f>
        <v>0</v>
      </c>
      <c r="BZ160" s="100">
        <f t="shared" ref="BZ160" si="4859">SUM(BT160-BR160)</f>
        <v>0</v>
      </c>
      <c r="CA160" s="100">
        <f t="shared" ref="CA160" si="4860">SUM(BU160-BS160)</f>
        <v>0</v>
      </c>
      <c r="CB160" s="99"/>
      <c r="CC160" s="99"/>
      <c r="CD160" s="99"/>
      <c r="CE160" s="99"/>
      <c r="CF160" s="99">
        <f>VLOOKUP($D160,'факт '!$D$7:$AQ$94,23,0)</f>
        <v>0</v>
      </c>
      <c r="CG160" s="99">
        <f>VLOOKUP($D160,'факт '!$D$7:$AQ$94,24,0)</f>
        <v>0</v>
      </c>
      <c r="CH160" s="99">
        <f>VLOOKUP($D160,'факт '!$D$7:$AQ$94,25,0)</f>
        <v>0</v>
      </c>
      <c r="CI160" s="99">
        <f>VLOOKUP($D160,'факт '!$D$7:$AQ$94,26,0)</f>
        <v>0</v>
      </c>
      <c r="CJ160" s="99">
        <f>SUM(CF160+CH160)</f>
        <v>0</v>
      </c>
      <c r="CK160" s="99">
        <f>SUM(CG160+CI160)</f>
        <v>0</v>
      </c>
      <c r="CL160" s="100">
        <f t="shared" ref="CL160" si="4861">SUM(CF160-CD160)</f>
        <v>0</v>
      </c>
      <c r="CM160" s="100">
        <f t="shared" ref="CM160" si="4862">SUM(CG160-CE160)</f>
        <v>0</v>
      </c>
      <c r="CN160" s="99"/>
      <c r="CO160" s="99"/>
      <c r="CP160" s="99"/>
      <c r="CQ160" s="99"/>
      <c r="CR160" s="99">
        <f>VLOOKUP($D160,'факт '!$D$7:$AQ$94,27,0)</f>
        <v>0</v>
      </c>
      <c r="CS160" s="99">
        <f>VLOOKUP($D160,'факт '!$D$7:$AQ$94,28,0)</f>
        <v>0</v>
      </c>
      <c r="CT160" s="99">
        <f>VLOOKUP($D160,'факт '!$D$7:$AQ$94,29,0)</f>
        <v>0</v>
      </c>
      <c r="CU160" s="99">
        <f>VLOOKUP($D160,'факт '!$D$7:$AQ$94,30,0)</f>
        <v>0</v>
      </c>
      <c r="CV160" s="99">
        <f>SUM(CR160+CT160)</f>
        <v>0</v>
      </c>
      <c r="CW160" s="99">
        <f>SUM(CS160+CU160)</f>
        <v>0</v>
      </c>
      <c r="CX160" s="100">
        <f t="shared" ref="CX160" si="4863">SUM(CR160-CP160)</f>
        <v>0</v>
      </c>
      <c r="CY160" s="100">
        <f t="shared" ref="CY160" si="4864">SUM(CS160-CQ160)</f>
        <v>0</v>
      </c>
      <c r="CZ160" s="99"/>
      <c r="DA160" s="99"/>
      <c r="DB160" s="99"/>
      <c r="DC160" s="99"/>
      <c r="DD160" s="99">
        <f>VLOOKUP($D160,'факт '!$D$7:$AQ$94,31,0)</f>
        <v>0</v>
      </c>
      <c r="DE160" s="99">
        <f>VLOOKUP($D160,'факт '!$D$7:$AQ$94,32,0)</f>
        <v>0</v>
      </c>
      <c r="DF160" s="99"/>
      <c r="DG160" s="99"/>
      <c r="DH160" s="99">
        <f>SUM(DD160+DF160)</f>
        <v>0</v>
      </c>
      <c r="DI160" s="99">
        <f>SUM(DE160+DG160)</f>
        <v>0</v>
      </c>
      <c r="DJ160" s="100">
        <f t="shared" ref="DJ160" si="4865">SUM(DD160-DB160)</f>
        <v>0</v>
      </c>
      <c r="DK160" s="100">
        <f t="shared" ref="DK160" si="4866">SUM(DE160-DC160)</f>
        <v>0</v>
      </c>
      <c r="DL160" s="99"/>
      <c r="DM160" s="99"/>
      <c r="DN160" s="99"/>
      <c r="DO160" s="99"/>
      <c r="DP160" s="99">
        <f>VLOOKUP($D160,'факт '!$D$7:$AQ$94,13,0)</f>
        <v>0</v>
      </c>
      <c r="DQ160" s="99">
        <f>VLOOKUP($D160,'факт '!$D$7:$AQ$94,14,0)</f>
        <v>0</v>
      </c>
      <c r="DR160" s="99"/>
      <c r="DS160" s="99"/>
      <c r="DT160" s="99">
        <f>SUM(DP160+DR160)</f>
        <v>0</v>
      </c>
      <c r="DU160" s="99">
        <f>SUM(DQ160+DS160)</f>
        <v>0</v>
      </c>
      <c r="DV160" s="100">
        <f t="shared" ref="DV160" si="4867">SUM(DP160-DN160)</f>
        <v>0</v>
      </c>
      <c r="DW160" s="100">
        <f t="shared" ref="DW160" si="4868">SUM(DQ160-DO160)</f>
        <v>0</v>
      </c>
      <c r="DX160" s="99"/>
      <c r="DY160" s="99"/>
      <c r="DZ160" s="99"/>
      <c r="EA160" s="99"/>
      <c r="EB160" s="99">
        <f>VLOOKUP($D160,'факт '!$D$7:$AQ$94,33,0)</f>
        <v>0</v>
      </c>
      <c r="EC160" s="99">
        <f>VLOOKUP($D160,'факт '!$D$7:$AQ$94,34,0)</f>
        <v>0</v>
      </c>
      <c r="ED160" s="99">
        <f>VLOOKUP($D160,'факт '!$D$7:$AQ$94,35,0)</f>
        <v>0</v>
      </c>
      <c r="EE160" s="99">
        <f>VLOOKUP($D160,'факт '!$D$7:$AQ$94,36,0)</f>
        <v>0</v>
      </c>
      <c r="EF160" s="99">
        <f>SUM(EB160+ED160)</f>
        <v>0</v>
      </c>
      <c r="EG160" s="99">
        <f>SUM(EC160+EE160)</f>
        <v>0</v>
      </c>
      <c r="EH160" s="100">
        <f t="shared" ref="EH160" si="4869">SUM(EB160-DZ160)</f>
        <v>0</v>
      </c>
      <c r="EI160" s="100">
        <f t="shared" ref="EI160" si="4870">SUM(EC160-EA160)</f>
        <v>0</v>
      </c>
      <c r="EJ160" s="99"/>
      <c r="EK160" s="99"/>
      <c r="EL160" s="99"/>
      <c r="EM160" s="99"/>
      <c r="EN160" s="99">
        <f>VLOOKUP($D160,'факт '!$D$7:$AQ$94,37,0)</f>
        <v>0</v>
      </c>
      <c r="EO160" s="99">
        <f>VLOOKUP($D160,'факт '!$D$7:$AQ$94,38,0)</f>
        <v>0</v>
      </c>
      <c r="EP160" s="99">
        <f>VLOOKUP($D160,'факт '!$D$7:$AQ$94,39,0)</f>
        <v>0</v>
      </c>
      <c r="EQ160" s="99">
        <f>VLOOKUP($D160,'факт '!$D$7:$AQ$94,40,0)</f>
        <v>0</v>
      </c>
      <c r="ER160" s="99">
        <f>SUM(EN160+EP160)</f>
        <v>0</v>
      </c>
      <c r="ES160" s="99">
        <f>SUM(EO160+EQ160)</f>
        <v>0</v>
      </c>
      <c r="ET160" s="100">
        <f t="shared" ref="ET160" si="4871">SUM(EN160-EL160)</f>
        <v>0</v>
      </c>
      <c r="EU160" s="100">
        <f t="shared" ref="EU160" si="4872">SUM(EO160-EM160)</f>
        <v>0</v>
      </c>
      <c r="EV160" s="99"/>
      <c r="EW160" s="99"/>
      <c r="EX160" s="99"/>
      <c r="EY160" s="99"/>
      <c r="EZ160" s="99"/>
      <c r="FA160" s="99"/>
      <c r="FB160" s="99"/>
      <c r="FC160" s="99"/>
      <c r="FD160" s="99">
        <f t="shared" ref="FD160:FD161" si="4873">SUM(EZ160+FB160)</f>
        <v>0</v>
      </c>
      <c r="FE160" s="99">
        <f t="shared" ref="FE160:FE161" si="4874">SUM(FA160+FC160)</f>
        <v>0</v>
      </c>
      <c r="FF160" s="100">
        <f t="shared" ref="FF160:FF161" si="4875">SUM(EZ160-EX160)</f>
        <v>0</v>
      </c>
      <c r="FG160" s="100">
        <f t="shared" ref="FG160:FG161" si="4876">SUM(FA160-EY160)</f>
        <v>0</v>
      </c>
      <c r="FH160" s="99"/>
      <c r="FI160" s="99"/>
      <c r="FJ160" s="99"/>
      <c r="FK160" s="99"/>
      <c r="FL160" s="99"/>
      <c r="FM160" s="99"/>
      <c r="FN160" s="99"/>
      <c r="FO160" s="99"/>
      <c r="FP160" s="99">
        <f t="shared" ref="FP160:FP161" si="4877">SUM(FL160+FN160)</f>
        <v>0</v>
      </c>
      <c r="FQ160" s="99">
        <f t="shared" ref="FQ160:FQ161" si="4878">SUM(FM160+FO160)</f>
        <v>0</v>
      </c>
      <c r="FR160" s="100">
        <f t="shared" ref="FR160:FR161" si="4879">SUM(FL160-FJ160)</f>
        <v>0</v>
      </c>
      <c r="FS160" s="100">
        <f t="shared" ref="FS160:FS161" si="4880">SUM(FM160-FK160)</f>
        <v>0</v>
      </c>
      <c r="FT160" s="99"/>
      <c r="FU160" s="99"/>
      <c r="FV160" s="99"/>
      <c r="FW160" s="99"/>
      <c r="FX160" s="99"/>
      <c r="FY160" s="99"/>
      <c r="FZ160" s="99"/>
      <c r="GA160" s="99"/>
      <c r="GB160" s="99">
        <f t="shared" ref="GB160:GB161" si="4881">SUM(FX160+FZ160)</f>
        <v>0</v>
      </c>
      <c r="GC160" s="99">
        <f t="shared" ref="GC160:GC161" si="4882">SUM(FY160+GA160)</f>
        <v>0</v>
      </c>
      <c r="GD160" s="100">
        <f t="shared" ref="GD160:GD161" si="4883">SUM(FX160-FV160)</f>
        <v>0</v>
      </c>
      <c r="GE160" s="100">
        <f t="shared" ref="GE160:GE161" si="4884">SUM(FY160-FW160)</f>
        <v>0</v>
      </c>
      <c r="GF160" s="99">
        <f t="shared" ref="GF160:GF161" si="4885">SUM(H160,T160,AF160,AR160,BD160,BP160,CB160,CN160,CZ160,DL160,DX160,EJ160,EV160)</f>
        <v>0</v>
      </c>
      <c r="GG160" s="99">
        <f t="shared" ref="GG160:GG161" si="4886">SUM(I160,U160,AG160,AS160,BE160,BQ160,CC160,CO160,DA160,DM160,DY160,EK160,EW160)</f>
        <v>0</v>
      </c>
      <c r="GH160" s="99">
        <f t="shared" ref="GH160:GH161" si="4887">SUM(J160,V160,AH160,AT160,BF160,BR160,CD160,CP160,DB160,DN160,DZ160,EL160,EX160)</f>
        <v>0</v>
      </c>
      <c r="GI160" s="99">
        <f t="shared" ref="GI160:GI161" si="4888">SUM(K160,W160,AI160,AU160,BG160,BS160,CE160,CQ160,DC160,DO160,EA160,EM160,EY160)</f>
        <v>0</v>
      </c>
      <c r="GJ160" s="99">
        <f t="shared" ref="GJ160" si="4889">SUM(L160,X160,AJ160,AV160,BH160,BT160,CF160,CR160,DD160,DP160,EB160,EN160,EZ160)</f>
        <v>39</v>
      </c>
      <c r="GK160" s="99">
        <f t="shared" ref="GK160" si="4890">SUM(M160,Y160,AK160,AW160,BI160,BU160,CG160,CS160,DE160,DQ160,EC160,EO160,FA160)</f>
        <v>7849145.46</v>
      </c>
      <c r="GL160" s="99">
        <f t="shared" ref="GL160" si="4891">SUM(N160,Z160,AL160,AX160,BJ160,BV160,CH160,CT160,DF160,DR160,ED160,EP160,FB160)</f>
        <v>4</v>
      </c>
      <c r="GM160" s="99">
        <f t="shared" ref="GM160" si="4892">SUM(O160,AA160,AM160,AY160,BK160,BW160,CI160,CU160,DG160,DS160,EE160,EQ160,FC160)</f>
        <v>805040.56</v>
      </c>
      <c r="GN160" s="99">
        <f t="shared" ref="GN160" si="4893">SUM(P160,AB160,AN160,AZ160,BL160,BX160,CJ160,CV160,DH160,DT160,EF160,ER160,FD160)</f>
        <v>43</v>
      </c>
      <c r="GO160" s="99">
        <f t="shared" ref="GO160" si="4894">SUM(Q160,AC160,AO160,BA160,BM160,BY160,CK160,CW160,DI160,DU160,EG160,ES160,FE160)</f>
        <v>8654186.0199999996</v>
      </c>
      <c r="GP160" s="99"/>
      <c r="GQ160" s="99"/>
      <c r="GR160" s="143"/>
      <c r="GS160" s="78"/>
      <c r="GT160" s="166">
        <v>201260.141</v>
      </c>
      <c r="GU160" s="166">
        <f t="shared" si="4445"/>
        <v>201260.13999999998</v>
      </c>
      <c r="GV160" s="90">
        <f t="shared" ref="GV160" si="4895">SUM(GT160-GU160)</f>
        <v>1.0000000183936208E-3</v>
      </c>
    </row>
    <row r="161" spans="1:204" x14ac:dyDescent="0.2">
      <c r="A161" s="23">
        <v>1</v>
      </c>
      <c r="B161" s="78"/>
      <c r="C161" s="81"/>
      <c r="D161" s="82"/>
      <c r="E161" s="86"/>
      <c r="F161" s="86"/>
      <c r="G161" s="98"/>
      <c r="H161" s="99"/>
      <c r="I161" s="99"/>
      <c r="J161" s="99"/>
      <c r="K161" s="99"/>
      <c r="L161" s="99"/>
      <c r="M161" s="99"/>
      <c r="N161" s="99"/>
      <c r="O161" s="99"/>
      <c r="P161" s="99">
        <f t="shared" si="4803"/>
        <v>0</v>
      </c>
      <c r="Q161" s="99">
        <f t="shared" si="4804"/>
        <v>0</v>
      </c>
      <c r="R161" s="100">
        <f t="shared" si="2547"/>
        <v>0</v>
      </c>
      <c r="S161" s="100">
        <f t="shared" si="2548"/>
        <v>0</v>
      </c>
      <c r="T161" s="99"/>
      <c r="U161" s="99"/>
      <c r="V161" s="99"/>
      <c r="W161" s="99"/>
      <c r="X161" s="99"/>
      <c r="Y161" s="99"/>
      <c r="Z161" s="99"/>
      <c r="AA161" s="99"/>
      <c r="AB161" s="99">
        <f t="shared" ref="AB161" si="4896">SUM(X161+Z161)</f>
        <v>0</v>
      </c>
      <c r="AC161" s="99">
        <f t="shared" ref="AC161" si="4897">SUM(Y161+AA161)</f>
        <v>0</v>
      </c>
      <c r="AD161" s="100">
        <f t="shared" ref="AD161" si="4898">SUM(X161-V161)</f>
        <v>0</v>
      </c>
      <c r="AE161" s="100">
        <f t="shared" ref="AE161" si="4899">SUM(Y161-W161)</f>
        <v>0</v>
      </c>
      <c r="AF161" s="99"/>
      <c r="AG161" s="99"/>
      <c r="AH161" s="99"/>
      <c r="AI161" s="99"/>
      <c r="AJ161" s="99"/>
      <c r="AK161" s="99"/>
      <c r="AL161" s="99"/>
      <c r="AM161" s="99"/>
      <c r="AN161" s="99">
        <f t="shared" ref="AN161" si="4900">SUM(AJ161+AL161)</f>
        <v>0</v>
      </c>
      <c r="AO161" s="99">
        <f t="shared" ref="AO161" si="4901">SUM(AK161+AM161)</f>
        <v>0</v>
      </c>
      <c r="AP161" s="100">
        <f t="shared" ref="AP161" si="4902">SUM(AJ161-AH161)</f>
        <v>0</v>
      </c>
      <c r="AQ161" s="100">
        <f t="shared" ref="AQ161" si="4903">SUM(AK161-AI161)</f>
        <v>0</v>
      </c>
      <c r="AR161" s="99"/>
      <c r="AS161" s="99"/>
      <c r="AT161" s="99"/>
      <c r="AU161" s="99"/>
      <c r="AV161" s="99"/>
      <c r="AW161" s="99"/>
      <c r="AX161" s="99"/>
      <c r="AY161" s="99"/>
      <c r="AZ161" s="99">
        <f t="shared" ref="AZ161" si="4904">SUM(AV161+AX161)</f>
        <v>0</v>
      </c>
      <c r="BA161" s="99">
        <f t="shared" ref="BA161" si="4905">SUM(AW161+AY161)</f>
        <v>0</v>
      </c>
      <c r="BB161" s="100">
        <f t="shared" ref="BB161" si="4906">SUM(AV161-AT161)</f>
        <v>0</v>
      </c>
      <c r="BC161" s="100">
        <f t="shared" ref="BC161" si="4907">SUM(AW161-AU161)</f>
        <v>0</v>
      </c>
      <c r="BD161" s="99"/>
      <c r="BE161" s="99"/>
      <c r="BF161" s="99"/>
      <c r="BG161" s="99"/>
      <c r="BH161" s="99"/>
      <c r="BI161" s="99"/>
      <c r="BJ161" s="99"/>
      <c r="BK161" s="99"/>
      <c r="BL161" s="99">
        <f t="shared" ref="BL161" si="4908">SUM(BH161+BJ161)</f>
        <v>0</v>
      </c>
      <c r="BM161" s="99">
        <f t="shared" ref="BM161" si="4909">SUM(BI161+BK161)</f>
        <v>0</v>
      </c>
      <c r="BN161" s="100">
        <f t="shared" ref="BN161" si="4910">SUM(BH161-BF161)</f>
        <v>0</v>
      </c>
      <c r="BO161" s="100">
        <f t="shared" ref="BO161" si="4911">SUM(BI161-BG161)</f>
        <v>0</v>
      </c>
      <c r="BP161" s="99"/>
      <c r="BQ161" s="99"/>
      <c r="BR161" s="99"/>
      <c r="BS161" s="99"/>
      <c r="BT161" s="99"/>
      <c r="BU161" s="99"/>
      <c r="BV161" s="99"/>
      <c r="BW161" s="99"/>
      <c r="BX161" s="99">
        <f t="shared" ref="BX161" si="4912">SUM(BT161+BV161)</f>
        <v>0</v>
      </c>
      <c r="BY161" s="99">
        <f t="shared" ref="BY161" si="4913">SUM(BU161+BW161)</f>
        <v>0</v>
      </c>
      <c r="BZ161" s="100">
        <f t="shared" ref="BZ161" si="4914">SUM(BT161-BR161)</f>
        <v>0</v>
      </c>
      <c r="CA161" s="100">
        <f t="shared" ref="CA161" si="4915">SUM(BU161-BS161)</f>
        <v>0</v>
      </c>
      <c r="CB161" s="99"/>
      <c r="CC161" s="99"/>
      <c r="CD161" s="99"/>
      <c r="CE161" s="99"/>
      <c r="CF161" s="99"/>
      <c r="CG161" s="99"/>
      <c r="CH161" s="99"/>
      <c r="CI161" s="99"/>
      <c r="CJ161" s="99">
        <f t="shared" ref="CJ161" si="4916">SUM(CF161+CH161)</f>
        <v>0</v>
      </c>
      <c r="CK161" s="99">
        <f t="shared" ref="CK161" si="4917">SUM(CG161+CI161)</f>
        <v>0</v>
      </c>
      <c r="CL161" s="100">
        <f t="shared" ref="CL161" si="4918">SUM(CF161-CD161)</f>
        <v>0</v>
      </c>
      <c r="CM161" s="100">
        <f t="shared" ref="CM161" si="4919">SUM(CG161-CE161)</f>
        <v>0</v>
      </c>
      <c r="CN161" s="99"/>
      <c r="CO161" s="99"/>
      <c r="CP161" s="99"/>
      <c r="CQ161" s="99"/>
      <c r="CR161" s="99"/>
      <c r="CS161" s="99"/>
      <c r="CT161" s="99"/>
      <c r="CU161" s="99"/>
      <c r="CV161" s="99">
        <f t="shared" ref="CV161" si="4920">SUM(CR161+CT161)</f>
        <v>0</v>
      </c>
      <c r="CW161" s="99">
        <f t="shared" ref="CW161" si="4921">SUM(CS161+CU161)</f>
        <v>0</v>
      </c>
      <c r="CX161" s="100">
        <f t="shared" ref="CX161" si="4922">SUM(CR161-CP161)</f>
        <v>0</v>
      </c>
      <c r="CY161" s="100">
        <f t="shared" ref="CY161" si="4923">SUM(CS161-CQ161)</f>
        <v>0</v>
      </c>
      <c r="CZ161" s="99"/>
      <c r="DA161" s="99"/>
      <c r="DB161" s="99"/>
      <c r="DC161" s="99"/>
      <c r="DD161" s="99"/>
      <c r="DE161" s="99"/>
      <c r="DF161" s="99"/>
      <c r="DG161" s="99"/>
      <c r="DH161" s="99">
        <f t="shared" ref="DH161" si="4924">SUM(DD161+DF161)</f>
        <v>0</v>
      </c>
      <c r="DI161" s="99">
        <f t="shared" ref="DI161" si="4925">SUM(DE161+DG161)</f>
        <v>0</v>
      </c>
      <c r="DJ161" s="100">
        <f t="shared" ref="DJ161" si="4926">SUM(DD161-DB161)</f>
        <v>0</v>
      </c>
      <c r="DK161" s="100">
        <f t="shared" ref="DK161" si="4927">SUM(DE161-DC161)</f>
        <v>0</v>
      </c>
      <c r="DL161" s="99"/>
      <c r="DM161" s="99"/>
      <c r="DN161" s="99"/>
      <c r="DO161" s="99"/>
      <c r="DP161" s="99"/>
      <c r="DQ161" s="99"/>
      <c r="DR161" s="99"/>
      <c r="DS161" s="99"/>
      <c r="DT161" s="99">
        <f t="shared" ref="DT161" si="4928">SUM(DP161+DR161)</f>
        <v>0</v>
      </c>
      <c r="DU161" s="99">
        <f t="shared" ref="DU161" si="4929">SUM(DQ161+DS161)</f>
        <v>0</v>
      </c>
      <c r="DV161" s="100">
        <f t="shared" ref="DV161" si="4930">SUM(DP161-DN161)</f>
        <v>0</v>
      </c>
      <c r="DW161" s="100">
        <f t="shared" ref="DW161" si="4931">SUM(DQ161-DO161)</f>
        <v>0</v>
      </c>
      <c r="DX161" s="99"/>
      <c r="DY161" s="99"/>
      <c r="DZ161" s="99"/>
      <c r="EA161" s="99"/>
      <c r="EB161" s="99"/>
      <c r="EC161" s="99"/>
      <c r="ED161" s="99"/>
      <c r="EE161" s="99"/>
      <c r="EF161" s="99">
        <f t="shared" ref="EF161" si="4932">SUM(EB161+ED161)</f>
        <v>0</v>
      </c>
      <c r="EG161" s="99">
        <f t="shared" ref="EG161" si="4933">SUM(EC161+EE161)</f>
        <v>0</v>
      </c>
      <c r="EH161" s="100">
        <f t="shared" ref="EH161" si="4934">SUM(EB161-DZ161)</f>
        <v>0</v>
      </c>
      <c r="EI161" s="100">
        <f t="shared" ref="EI161" si="4935">SUM(EC161-EA161)</f>
        <v>0</v>
      </c>
      <c r="EJ161" s="99"/>
      <c r="EK161" s="99"/>
      <c r="EL161" s="99"/>
      <c r="EM161" s="99"/>
      <c r="EN161" s="99"/>
      <c r="EO161" s="99"/>
      <c r="EP161" s="99"/>
      <c r="EQ161" s="99"/>
      <c r="ER161" s="99">
        <f t="shared" ref="ER161" si="4936">SUM(EN161+EP161)</f>
        <v>0</v>
      </c>
      <c r="ES161" s="99">
        <f t="shared" ref="ES161" si="4937">SUM(EO161+EQ161)</f>
        <v>0</v>
      </c>
      <c r="ET161" s="100">
        <f t="shared" ref="ET161" si="4938">SUM(EN161-EL161)</f>
        <v>0</v>
      </c>
      <c r="EU161" s="100">
        <f t="shared" ref="EU161" si="4939">SUM(EO161-EM161)</f>
        <v>0</v>
      </c>
      <c r="EV161" s="99"/>
      <c r="EW161" s="99"/>
      <c r="EX161" s="99"/>
      <c r="EY161" s="99"/>
      <c r="EZ161" s="99"/>
      <c r="FA161" s="99"/>
      <c r="FB161" s="99"/>
      <c r="FC161" s="99"/>
      <c r="FD161" s="99">
        <f t="shared" si="4873"/>
        <v>0</v>
      </c>
      <c r="FE161" s="99">
        <f t="shared" si="4874"/>
        <v>0</v>
      </c>
      <c r="FF161" s="100">
        <f t="shared" si="4875"/>
        <v>0</v>
      </c>
      <c r="FG161" s="100">
        <f t="shared" si="4876"/>
        <v>0</v>
      </c>
      <c r="FH161" s="99"/>
      <c r="FI161" s="99"/>
      <c r="FJ161" s="99"/>
      <c r="FK161" s="99"/>
      <c r="FL161" s="99"/>
      <c r="FM161" s="99"/>
      <c r="FN161" s="99"/>
      <c r="FO161" s="99"/>
      <c r="FP161" s="99">
        <f t="shared" si="4877"/>
        <v>0</v>
      </c>
      <c r="FQ161" s="99">
        <f t="shared" si="4878"/>
        <v>0</v>
      </c>
      <c r="FR161" s="100">
        <f t="shared" si="4879"/>
        <v>0</v>
      </c>
      <c r="FS161" s="100">
        <f t="shared" si="4880"/>
        <v>0</v>
      </c>
      <c r="FT161" s="99"/>
      <c r="FU161" s="99"/>
      <c r="FV161" s="99"/>
      <c r="FW161" s="99"/>
      <c r="FX161" s="99"/>
      <c r="FY161" s="99"/>
      <c r="FZ161" s="99"/>
      <c r="GA161" s="99"/>
      <c r="GB161" s="99">
        <f t="shared" si="4881"/>
        <v>0</v>
      </c>
      <c r="GC161" s="99">
        <f t="shared" si="4882"/>
        <v>0</v>
      </c>
      <c r="GD161" s="100">
        <f t="shared" si="4883"/>
        <v>0</v>
      </c>
      <c r="GE161" s="100">
        <f t="shared" si="4884"/>
        <v>0</v>
      </c>
      <c r="GF161" s="99">
        <f t="shared" si="4885"/>
        <v>0</v>
      </c>
      <c r="GG161" s="99">
        <f t="shared" si="4886"/>
        <v>0</v>
      </c>
      <c r="GH161" s="99">
        <f t="shared" si="4887"/>
        <v>0</v>
      </c>
      <c r="GI161" s="99">
        <f t="shared" si="4888"/>
        <v>0</v>
      </c>
      <c r="GJ161" s="99">
        <f t="shared" ref="GJ161" si="4940">SUM(L161,X161,AJ161,AV161,BH161,BT161,CF161,CR161,DD161,DP161,EB161,EN161,EZ161)</f>
        <v>0</v>
      </c>
      <c r="GK161" s="99">
        <f t="shared" ref="GK161" si="4941">SUM(M161,Y161,AK161,AW161,BI161,BU161,CG161,CS161,DE161,DQ161,EC161,EO161,FA161)</f>
        <v>0</v>
      </c>
      <c r="GL161" s="99">
        <f t="shared" ref="GL161" si="4942">SUM(N161,Z161,AL161,AX161,BJ161,BV161,CH161,CT161,DF161,DR161,ED161,EP161,FB161)</f>
        <v>0</v>
      </c>
      <c r="GM161" s="99">
        <f t="shared" ref="GM161" si="4943">SUM(O161,AA161,AM161,AY161,BK161,BW161,CI161,CU161,DG161,DS161,EE161,EQ161,FC161)</f>
        <v>0</v>
      </c>
      <c r="GN161" s="99">
        <f t="shared" ref="GN161" si="4944">SUM(P161,AB161,AN161,AZ161,BL161,BX161,CJ161,CV161,DH161,DT161,EF161,ER161,FD161)</f>
        <v>0</v>
      </c>
      <c r="GO161" s="99">
        <f t="shared" ref="GO161" si="4945">SUM(Q161,AC161,AO161,BA161,BM161,BY161,CK161,CW161,DI161,DU161,EG161,ES161,FE161)</f>
        <v>0</v>
      </c>
      <c r="GP161" s="99"/>
      <c r="GQ161" s="99"/>
      <c r="GR161" s="143"/>
      <c r="GS161" s="78"/>
      <c r="GT161" s="166"/>
      <c r="GU161" s="166"/>
    </row>
    <row r="162" spans="1:204" x14ac:dyDescent="0.2">
      <c r="A162" s="23">
        <v>1</v>
      </c>
      <c r="B162" s="102"/>
      <c r="C162" s="103"/>
      <c r="D162" s="104"/>
      <c r="E162" s="124" t="s">
        <v>66</v>
      </c>
      <c r="F162" s="126">
        <v>36</v>
      </c>
      <c r="G162" s="127">
        <v>152046.8426</v>
      </c>
      <c r="H162" s="107">
        <f>VLOOKUP($E162,'ВМП план'!$B$8:$AN$43,8,0)</f>
        <v>0</v>
      </c>
      <c r="I162" s="107">
        <f>VLOOKUP($E162,'ВМП план'!$B$8:$AN$43,9,0)</f>
        <v>0</v>
      </c>
      <c r="J162" s="107">
        <f t="shared" si="279"/>
        <v>0</v>
      </c>
      <c r="K162" s="107">
        <f t="shared" si="280"/>
        <v>0</v>
      </c>
      <c r="L162" s="107">
        <f>SUM(L163:L165)</f>
        <v>0</v>
      </c>
      <c r="M162" s="107">
        <f t="shared" ref="M162:Q162" si="4946">SUM(M163:M165)</f>
        <v>0</v>
      </c>
      <c r="N162" s="107">
        <f t="shared" si="4946"/>
        <v>0</v>
      </c>
      <c r="O162" s="107">
        <f t="shared" si="4946"/>
        <v>0</v>
      </c>
      <c r="P162" s="107">
        <f t="shared" si="4946"/>
        <v>0</v>
      </c>
      <c r="Q162" s="107">
        <f t="shared" si="4946"/>
        <v>0</v>
      </c>
      <c r="R162" s="123">
        <f>SUM(L162-J162)</f>
        <v>0</v>
      </c>
      <c r="S162" s="123">
        <f>SUM(M162-K162)</f>
        <v>0</v>
      </c>
      <c r="T162" s="107">
        <f>VLOOKUP($E162,'ВМП план'!$B$8:$AN$43,10,0)</f>
        <v>92</v>
      </c>
      <c r="U162" s="107">
        <f>VLOOKUP($E162,'ВМП план'!$B$8:$AN$43,11,0)</f>
        <v>13988309.519200001</v>
      </c>
      <c r="V162" s="107">
        <f t="shared" si="282"/>
        <v>30.666666666666668</v>
      </c>
      <c r="W162" s="107">
        <f t="shared" si="283"/>
        <v>4662769.8397333333</v>
      </c>
      <c r="X162" s="107">
        <f>SUM(X163:X165)</f>
        <v>15</v>
      </c>
      <c r="Y162" s="107">
        <f t="shared" ref="Y162" si="4947">SUM(Y163:Y165)</f>
        <v>2280702.6</v>
      </c>
      <c r="Z162" s="107">
        <f t="shared" ref="Z162" si="4948">SUM(Z163:Z165)</f>
        <v>0</v>
      </c>
      <c r="AA162" s="107">
        <f t="shared" ref="AA162" si="4949">SUM(AA163:AA165)</f>
        <v>0</v>
      </c>
      <c r="AB162" s="107">
        <f t="shared" ref="AB162" si="4950">SUM(AB163:AB165)</f>
        <v>15</v>
      </c>
      <c r="AC162" s="107">
        <f t="shared" ref="AC162" si="4951">SUM(AC163:AC165)</f>
        <v>2280702.6</v>
      </c>
      <c r="AD162" s="123">
        <f>SUM(X162-V162)</f>
        <v>-15.666666666666668</v>
      </c>
      <c r="AE162" s="123">
        <f>SUM(Y162-W162)</f>
        <v>-2382067.2397333332</v>
      </c>
      <c r="AF162" s="107">
        <f>VLOOKUP($E162,'ВМП план'!$B$8:$AL$43,12,0)</f>
        <v>0</v>
      </c>
      <c r="AG162" s="107">
        <f>VLOOKUP($E162,'ВМП план'!$B$8:$AL$43,13,0)</f>
        <v>0</v>
      </c>
      <c r="AH162" s="107">
        <f t="shared" si="289"/>
        <v>0</v>
      </c>
      <c r="AI162" s="107">
        <f t="shared" si="290"/>
        <v>0</v>
      </c>
      <c r="AJ162" s="107">
        <f>SUM(AJ163:AJ165)</f>
        <v>0</v>
      </c>
      <c r="AK162" s="107">
        <f t="shared" ref="AK162" si="4952">SUM(AK163:AK165)</f>
        <v>0</v>
      </c>
      <c r="AL162" s="107">
        <f t="shared" ref="AL162" si="4953">SUM(AL163:AL165)</f>
        <v>0</v>
      </c>
      <c r="AM162" s="107">
        <f t="shared" ref="AM162" si="4954">SUM(AM163:AM165)</f>
        <v>0</v>
      </c>
      <c r="AN162" s="107">
        <f t="shared" ref="AN162" si="4955">SUM(AN163:AN165)</f>
        <v>0</v>
      </c>
      <c r="AO162" s="107">
        <f t="shared" ref="AO162" si="4956">SUM(AO163:AO165)</f>
        <v>0</v>
      </c>
      <c r="AP162" s="123">
        <f>SUM(AJ162-AH162)</f>
        <v>0</v>
      </c>
      <c r="AQ162" s="123">
        <f>SUM(AK162-AI162)</f>
        <v>0</v>
      </c>
      <c r="AR162" s="107"/>
      <c r="AS162" s="107"/>
      <c r="AT162" s="107">
        <f t="shared" si="296"/>
        <v>0</v>
      </c>
      <c r="AU162" s="107">
        <f t="shared" si="297"/>
        <v>0</v>
      </c>
      <c r="AV162" s="107">
        <f>SUM(AV163:AV165)</f>
        <v>0</v>
      </c>
      <c r="AW162" s="107">
        <f t="shared" ref="AW162" si="4957">SUM(AW163:AW165)</f>
        <v>0</v>
      </c>
      <c r="AX162" s="107">
        <f t="shared" ref="AX162" si="4958">SUM(AX163:AX165)</f>
        <v>0</v>
      </c>
      <c r="AY162" s="107">
        <f t="shared" ref="AY162" si="4959">SUM(AY163:AY165)</f>
        <v>0</v>
      </c>
      <c r="AZ162" s="107">
        <f t="shared" ref="AZ162" si="4960">SUM(AZ163:AZ165)</f>
        <v>0</v>
      </c>
      <c r="BA162" s="107">
        <f t="shared" ref="BA162" si="4961">SUM(BA163:BA165)</f>
        <v>0</v>
      </c>
      <c r="BB162" s="123">
        <f>SUM(AV162-AT162)</f>
        <v>0</v>
      </c>
      <c r="BC162" s="123">
        <f>SUM(AW162-AU162)</f>
        <v>0</v>
      </c>
      <c r="BD162" s="107">
        <v>100</v>
      </c>
      <c r="BE162" s="107">
        <v>15204684.26</v>
      </c>
      <c r="BF162" s="107">
        <f t="shared" si="303"/>
        <v>33.333333333333336</v>
      </c>
      <c r="BG162" s="107">
        <f t="shared" si="304"/>
        <v>5068228.0866666669</v>
      </c>
      <c r="BH162" s="107">
        <f>SUM(BH163:BH165)</f>
        <v>15</v>
      </c>
      <c r="BI162" s="107">
        <f t="shared" ref="BI162" si="4962">SUM(BI163:BI165)</f>
        <v>2280702.6</v>
      </c>
      <c r="BJ162" s="107">
        <f t="shared" ref="BJ162" si="4963">SUM(BJ163:BJ165)</f>
        <v>0</v>
      </c>
      <c r="BK162" s="107">
        <f t="shared" ref="BK162" si="4964">SUM(BK163:BK165)</f>
        <v>0</v>
      </c>
      <c r="BL162" s="107">
        <f t="shared" ref="BL162" si="4965">SUM(BL163:BL165)</f>
        <v>15</v>
      </c>
      <c r="BM162" s="107">
        <f t="shared" ref="BM162" si="4966">SUM(BM163:BM165)</f>
        <v>2280702.6</v>
      </c>
      <c r="BN162" s="123">
        <f>SUM(BH162-BF162)</f>
        <v>-18.333333333333336</v>
      </c>
      <c r="BO162" s="123">
        <f>SUM(BI162-BG162)</f>
        <v>-2787525.4866666668</v>
      </c>
      <c r="BP162" s="107"/>
      <c r="BQ162" s="107"/>
      <c r="BR162" s="107">
        <f t="shared" si="310"/>
        <v>0</v>
      </c>
      <c r="BS162" s="107">
        <f t="shared" si="311"/>
        <v>0</v>
      </c>
      <c r="BT162" s="107">
        <f>SUM(BT163:BT165)</f>
        <v>0</v>
      </c>
      <c r="BU162" s="107">
        <f t="shared" ref="BU162" si="4967">SUM(BU163:BU165)</f>
        <v>0</v>
      </c>
      <c r="BV162" s="107">
        <f t="shared" ref="BV162" si="4968">SUM(BV163:BV165)</f>
        <v>0</v>
      </c>
      <c r="BW162" s="107">
        <f t="shared" ref="BW162" si="4969">SUM(BW163:BW165)</f>
        <v>0</v>
      </c>
      <c r="BX162" s="107">
        <f t="shared" ref="BX162" si="4970">SUM(BX163:BX165)</f>
        <v>0</v>
      </c>
      <c r="BY162" s="107">
        <f t="shared" ref="BY162" si="4971">SUM(BY163:BY165)</f>
        <v>0</v>
      </c>
      <c r="BZ162" s="123">
        <f>SUM(BT162-BR162)</f>
        <v>0</v>
      </c>
      <c r="CA162" s="123">
        <f>SUM(BU162-BS162)</f>
        <v>0</v>
      </c>
      <c r="CB162" s="107"/>
      <c r="CC162" s="107"/>
      <c r="CD162" s="107">
        <f t="shared" si="317"/>
        <v>0</v>
      </c>
      <c r="CE162" s="107">
        <f t="shared" si="318"/>
        <v>0</v>
      </c>
      <c r="CF162" s="107">
        <f>SUM(CF163:CF165)</f>
        <v>0</v>
      </c>
      <c r="CG162" s="107">
        <f t="shared" ref="CG162" si="4972">SUM(CG163:CG165)</f>
        <v>0</v>
      </c>
      <c r="CH162" s="107">
        <f t="shared" ref="CH162" si="4973">SUM(CH163:CH165)</f>
        <v>0</v>
      </c>
      <c r="CI162" s="107">
        <f t="shared" ref="CI162" si="4974">SUM(CI163:CI165)</f>
        <v>0</v>
      </c>
      <c r="CJ162" s="107">
        <f t="shared" ref="CJ162" si="4975">SUM(CJ163:CJ165)</f>
        <v>0</v>
      </c>
      <c r="CK162" s="107">
        <f t="shared" ref="CK162" si="4976">SUM(CK163:CK165)</f>
        <v>0</v>
      </c>
      <c r="CL162" s="123">
        <f>SUM(CF162-CD162)</f>
        <v>0</v>
      </c>
      <c r="CM162" s="123">
        <f>SUM(CG162-CE162)</f>
        <v>0</v>
      </c>
      <c r="CN162" s="107"/>
      <c r="CO162" s="107"/>
      <c r="CP162" s="107">
        <f t="shared" si="324"/>
        <v>0</v>
      </c>
      <c r="CQ162" s="107">
        <f t="shared" si="325"/>
        <v>0</v>
      </c>
      <c r="CR162" s="107">
        <f>SUM(CR163:CR165)</f>
        <v>0</v>
      </c>
      <c r="CS162" s="107">
        <f t="shared" ref="CS162" si="4977">SUM(CS163:CS165)</f>
        <v>0</v>
      </c>
      <c r="CT162" s="107">
        <f t="shared" ref="CT162" si="4978">SUM(CT163:CT165)</f>
        <v>0</v>
      </c>
      <c r="CU162" s="107">
        <f t="shared" ref="CU162" si="4979">SUM(CU163:CU165)</f>
        <v>0</v>
      </c>
      <c r="CV162" s="107">
        <f t="shared" ref="CV162" si="4980">SUM(CV163:CV165)</f>
        <v>0</v>
      </c>
      <c r="CW162" s="107">
        <f t="shared" ref="CW162" si="4981">SUM(CW163:CW165)</f>
        <v>0</v>
      </c>
      <c r="CX162" s="123">
        <f>SUM(CR162-CP162)</f>
        <v>0</v>
      </c>
      <c r="CY162" s="123">
        <f>SUM(CS162-CQ162)</f>
        <v>0</v>
      </c>
      <c r="CZ162" s="107"/>
      <c r="DA162" s="107"/>
      <c r="DB162" s="107">
        <f t="shared" si="331"/>
        <v>0</v>
      </c>
      <c r="DC162" s="107">
        <f t="shared" si="332"/>
        <v>0</v>
      </c>
      <c r="DD162" s="107">
        <f>SUM(DD163:DD165)</f>
        <v>0</v>
      </c>
      <c r="DE162" s="107">
        <f t="shared" ref="DE162" si="4982">SUM(DE163:DE165)</f>
        <v>0</v>
      </c>
      <c r="DF162" s="107">
        <f t="shared" ref="DF162" si="4983">SUM(DF163:DF165)</f>
        <v>0</v>
      </c>
      <c r="DG162" s="107">
        <f t="shared" ref="DG162" si="4984">SUM(DG163:DG165)</f>
        <v>0</v>
      </c>
      <c r="DH162" s="107">
        <f t="shared" ref="DH162" si="4985">SUM(DH163:DH165)</f>
        <v>0</v>
      </c>
      <c r="DI162" s="107">
        <f t="shared" ref="DI162" si="4986">SUM(DI163:DI165)</f>
        <v>0</v>
      </c>
      <c r="DJ162" s="123">
        <f>SUM(DD162-DB162)</f>
        <v>0</v>
      </c>
      <c r="DK162" s="123">
        <f>SUM(DE162-DC162)</f>
        <v>0</v>
      </c>
      <c r="DL162" s="107"/>
      <c r="DM162" s="107"/>
      <c r="DN162" s="107">
        <f t="shared" si="338"/>
        <v>0</v>
      </c>
      <c r="DO162" s="107">
        <f t="shared" si="339"/>
        <v>0</v>
      </c>
      <c r="DP162" s="107">
        <f>SUM(DP163:DP165)</f>
        <v>0</v>
      </c>
      <c r="DQ162" s="107">
        <f t="shared" ref="DQ162" si="4987">SUM(DQ163:DQ165)</f>
        <v>0</v>
      </c>
      <c r="DR162" s="107">
        <f t="shared" ref="DR162" si="4988">SUM(DR163:DR165)</f>
        <v>0</v>
      </c>
      <c r="DS162" s="107">
        <f t="shared" ref="DS162" si="4989">SUM(DS163:DS165)</f>
        <v>0</v>
      </c>
      <c r="DT162" s="107">
        <f t="shared" ref="DT162" si="4990">SUM(DT163:DT165)</f>
        <v>0</v>
      </c>
      <c r="DU162" s="107">
        <f t="shared" ref="DU162" si="4991">SUM(DU163:DU165)</f>
        <v>0</v>
      </c>
      <c r="DV162" s="123">
        <f>SUM(DP162-DN162)</f>
        <v>0</v>
      </c>
      <c r="DW162" s="123">
        <f>SUM(DQ162-DO162)</f>
        <v>0</v>
      </c>
      <c r="DX162" s="107"/>
      <c r="DY162" s="107">
        <v>0</v>
      </c>
      <c r="DZ162" s="107">
        <f t="shared" si="345"/>
        <v>0</v>
      </c>
      <c r="EA162" s="107">
        <f t="shared" si="346"/>
        <v>0</v>
      </c>
      <c r="EB162" s="107">
        <f>SUM(EB163:EB165)</f>
        <v>0</v>
      </c>
      <c r="EC162" s="107">
        <f t="shared" ref="EC162" si="4992">SUM(EC163:EC165)</f>
        <v>0</v>
      </c>
      <c r="ED162" s="107">
        <f t="shared" ref="ED162" si="4993">SUM(ED163:ED165)</f>
        <v>0</v>
      </c>
      <c r="EE162" s="107">
        <f t="shared" ref="EE162" si="4994">SUM(EE163:EE165)</f>
        <v>0</v>
      </c>
      <c r="EF162" s="107">
        <f t="shared" ref="EF162" si="4995">SUM(EF163:EF165)</f>
        <v>0</v>
      </c>
      <c r="EG162" s="107">
        <f t="shared" ref="EG162" si="4996">SUM(EG163:EG165)</f>
        <v>0</v>
      </c>
      <c r="EH162" s="123">
        <f>SUM(EB162-DZ162)</f>
        <v>0</v>
      </c>
      <c r="EI162" s="123">
        <f>SUM(EC162-EA162)</f>
        <v>0</v>
      </c>
      <c r="EJ162" s="107">
        <v>48</v>
      </c>
      <c r="EK162" s="107">
        <v>7298248.4448000006</v>
      </c>
      <c r="EL162" s="107">
        <f t="shared" si="352"/>
        <v>16</v>
      </c>
      <c r="EM162" s="107">
        <f t="shared" si="353"/>
        <v>2432749.4816000001</v>
      </c>
      <c r="EN162" s="107">
        <f>SUM(EN163:EN165)</f>
        <v>9</v>
      </c>
      <c r="EO162" s="107">
        <f t="shared" ref="EO162" si="4997">SUM(EO163:EO165)</f>
        <v>1368421.56</v>
      </c>
      <c r="EP162" s="107">
        <f t="shared" ref="EP162" si="4998">SUM(EP163:EP165)</f>
        <v>1</v>
      </c>
      <c r="EQ162" s="107">
        <f t="shared" ref="EQ162" si="4999">SUM(EQ163:EQ165)</f>
        <v>152046.84</v>
      </c>
      <c r="ER162" s="107">
        <f t="shared" ref="ER162" si="5000">SUM(ER163:ER165)</f>
        <v>10</v>
      </c>
      <c r="ES162" s="107">
        <f t="shared" ref="ES162" si="5001">SUM(ES163:ES165)</f>
        <v>1520468.4000000001</v>
      </c>
      <c r="ET162" s="123">
        <f>SUM(EN162-EL162)</f>
        <v>-7</v>
      </c>
      <c r="EU162" s="123">
        <f>SUM(EO162-EM162)</f>
        <v>-1064327.9216</v>
      </c>
      <c r="EV162" s="107">
        <v>25</v>
      </c>
      <c r="EW162" s="107">
        <v>3801171.0649999999</v>
      </c>
      <c r="EX162" s="107">
        <f t="shared" si="359"/>
        <v>8.3333333333333339</v>
      </c>
      <c r="EY162" s="107">
        <f t="shared" si="360"/>
        <v>1267057.0216666667</v>
      </c>
      <c r="EZ162" s="107">
        <f>SUM(EZ163:EZ165)</f>
        <v>0</v>
      </c>
      <c r="FA162" s="107">
        <f t="shared" ref="FA162" si="5002">SUM(FA163:FA165)</f>
        <v>0</v>
      </c>
      <c r="FB162" s="107">
        <f t="shared" ref="FB162" si="5003">SUM(FB163:FB165)</f>
        <v>0</v>
      </c>
      <c r="FC162" s="107">
        <f t="shared" ref="FC162" si="5004">SUM(FC163:FC165)</f>
        <v>0</v>
      </c>
      <c r="FD162" s="107">
        <f t="shared" ref="FD162" si="5005">SUM(FD163:FD165)</f>
        <v>0</v>
      </c>
      <c r="FE162" s="107">
        <f t="shared" ref="FE162" si="5006">SUM(FE163:FE165)</f>
        <v>0</v>
      </c>
      <c r="FF162" s="123">
        <f>SUM(EZ162-EX162)</f>
        <v>-8.3333333333333339</v>
      </c>
      <c r="FG162" s="123">
        <f>SUM(FA162-EY162)</f>
        <v>-1267057.0216666667</v>
      </c>
      <c r="FH162" s="107"/>
      <c r="FI162" s="107"/>
      <c r="FJ162" s="107">
        <f t="shared" si="366"/>
        <v>0</v>
      </c>
      <c r="FK162" s="107">
        <f t="shared" si="367"/>
        <v>0</v>
      </c>
      <c r="FL162" s="107">
        <f>SUM(FL163:FL165)</f>
        <v>0</v>
      </c>
      <c r="FM162" s="107">
        <f t="shared" ref="FM162" si="5007">SUM(FM163:FM165)</f>
        <v>0</v>
      </c>
      <c r="FN162" s="107">
        <f t="shared" ref="FN162" si="5008">SUM(FN163:FN165)</f>
        <v>0</v>
      </c>
      <c r="FO162" s="107">
        <f t="shared" ref="FO162" si="5009">SUM(FO163:FO165)</f>
        <v>0</v>
      </c>
      <c r="FP162" s="107">
        <f t="shared" ref="FP162" si="5010">SUM(FP163:FP165)</f>
        <v>0</v>
      </c>
      <c r="FQ162" s="107">
        <f t="shared" ref="FQ162" si="5011">SUM(FQ163:FQ165)</f>
        <v>0</v>
      </c>
      <c r="FR162" s="123">
        <f>SUM(FL162-FJ162)</f>
        <v>0</v>
      </c>
      <c r="FS162" s="123">
        <f>SUM(FM162-FK162)</f>
        <v>0</v>
      </c>
      <c r="FT162" s="107">
        <v>5</v>
      </c>
      <c r="FU162" s="107">
        <v>760234.21299999999</v>
      </c>
      <c r="FV162" s="107">
        <f t="shared" si="373"/>
        <v>1.6666666666666667</v>
      </c>
      <c r="FW162" s="107">
        <f t="shared" si="374"/>
        <v>253411.40433333334</v>
      </c>
      <c r="FX162" s="107">
        <f>SUM(FX163:FX165)</f>
        <v>0</v>
      </c>
      <c r="FY162" s="107">
        <f t="shared" ref="FY162" si="5012">SUM(FY163:FY165)</f>
        <v>0</v>
      </c>
      <c r="FZ162" s="107">
        <f t="shared" ref="FZ162" si="5013">SUM(FZ163:FZ165)</f>
        <v>0</v>
      </c>
      <c r="GA162" s="107">
        <f t="shared" ref="GA162" si="5014">SUM(GA163:GA165)</f>
        <v>0</v>
      </c>
      <c r="GB162" s="107">
        <f t="shared" ref="GB162" si="5015">SUM(GB163:GB165)</f>
        <v>0</v>
      </c>
      <c r="GC162" s="107">
        <f t="shared" ref="GC162" si="5016">SUM(GC163:GC165)</f>
        <v>0</v>
      </c>
      <c r="GD162" s="123">
        <f>SUM(FX162-FV162)</f>
        <v>-1.6666666666666667</v>
      </c>
      <c r="GE162" s="123">
        <f>SUM(FY162-FW162)</f>
        <v>-253411.40433333334</v>
      </c>
      <c r="GF162" s="107">
        <f t="shared" si="4750"/>
        <v>270</v>
      </c>
      <c r="GG162" s="107">
        <f t="shared" si="4750"/>
        <v>41052647.502000004</v>
      </c>
      <c r="GH162" s="130">
        <f>SUM(GF162/12*$A$2)</f>
        <v>90</v>
      </c>
      <c r="GI162" s="180">
        <f>SUM(GG162/12*$A$2)</f>
        <v>13684215.834000001</v>
      </c>
      <c r="GJ162" s="107">
        <f>SUM(GJ163:GJ165)</f>
        <v>39</v>
      </c>
      <c r="GK162" s="107">
        <f t="shared" ref="GK162" si="5017">SUM(GK163:GK165)</f>
        <v>5929826.7599999998</v>
      </c>
      <c r="GL162" s="107">
        <f t="shared" ref="GL162" si="5018">SUM(GL163:GL165)</f>
        <v>1</v>
      </c>
      <c r="GM162" s="107">
        <f t="shared" ref="GM162" si="5019">SUM(GM163:GM165)</f>
        <v>152046.84</v>
      </c>
      <c r="GN162" s="107">
        <f t="shared" ref="GN162" si="5020">SUM(GN163:GN165)</f>
        <v>40</v>
      </c>
      <c r="GO162" s="107">
        <f t="shared" ref="GO162" si="5021">SUM(GO163:GO165)</f>
        <v>6081873.6000000006</v>
      </c>
      <c r="GP162" s="107">
        <f t="shared" si="4756"/>
        <v>-51</v>
      </c>
      <c r="GQ162" s="107">
        <f t="shared" si="4757"/>
        <v>-7754389.074000001</v>
      </c>
      <c r="GR162" s="143"/>
      <c r="GS162" s="78"/>
      <c r="GT162" s="166">
        <v>152046.8426</v>
      </c>
      <c r="GU162" s="166">
        <f t="shared" si="4445"/>
        <v>152046.84</v>
      </c>
    </row>
    <row r="163" spans="1:204" ht="24" x14ac:dyDescent="0.2">
      <c r="A163" s="23">
        <v>1</v>
      </c>
      <c r="B163" s="78" t="s">
        <v>231</v>
      </c>
      <c r="C163" s="81" t="s">
        <v>232</v>
      </c>
      <c r="D163" s="82">
        <v>428</v>
      </c>
      <c r="E163" s="86" t="s">
        <v>233</v>
      </c>
      <c r="F163" s="86">
        <v>36</v>
      </c>
      <c r="G163" s="98">
        <v>152046.8426</v>
      </c>
      <c r="H163" s="99"/>
      <c r="I163" s="99"/>
      <c r="J163" s="99"/>
      <c r="K163" s="99"/>
      <c r="L163" s="99">
        <f>VLOOKUP($D163,'факт '!$D$7:$AQ$94,3,0)</f>
        <v>0</v>
      </c>
      <c r="M163" s="99">
        <f>VLOOKUP($D163,'факт '!$D$7:$AQ$94,4,0)</f>
        <v>0</v>
      </c>
      <c r="N163" s="99"/>
      <c r="O163" s="99"/>
      <c r="P163" s="99">
        <f t="shared" ref="P163:P164" si="5022">SUM(L163+N163)</f>
        <v>0</v>
      </c>
      <c r="Q163" s="99">
        <f t="shared" ref="Q163:Q164" si="5023">SUM(M163+O163)</f>
        <v>0</v>
      </c>
      <c r="R163" s="100">
        <f t="shared" ref="R163:R164" si="5024">SUM(L163-J163)</f>
        <v>0</v>
      </c>
      <c r="S163" s="100">
        <f t="shared" ref="S163:S164" si="5025">SUM(M163-K163)</f>
        <v>0</v>
      </c>
      <c r="T163" s="99"/>
      <c r="U163" s="99"/>
      <c r="V163" s="99"/>
      <c r="W163" s="99"/>
      <c r="X163" s="99">
        <f>VLOOKUP($D163,'факт '!$D$7:$AQ$94,7,0)</f>
        <v>5</v>
      </c>
      <c r="Y163" s="99">
        <f>VLOOKUP($D163,'факт '!$D$7:$AQ$94,8,0)</f>
        <v>760234.2</v>
      </c>
      <c r="Z163" s="99">
        <f>VLOOKUP($D163,'факт '!$D$7:$AQ$94,9,0)</f>
        <v>0</v>
      </c>
      <c r="AA163" s="99">
        <f>VLOOKUP($D163,'факт '!$D$7:$AQ$94,10,0)</f>
        <v>0</v>
      </c>
      <c r="AB163" s="99">
        <f t="shared" ref="AB163:AB164" si="5026">SUM(X163+Z163)</f>
        <v>5</v>
      </c>
      <c r="AC163" s="99">
        <f t="shared" ref="AC163:AC164" si="5027">SUM(Y163+AA163)</f>
        <v>760234.2</v>
      </c>
      <c r="AD163" s="100">
        <f t="shared" ref="AD163:AD164" si="5028">SUM(X163-V163)</f>
        <v>5</v>
      </c>
      <c r="AE163" s="100">
        <f t="shared" ref="AE163:AE164" si="5029">SUM(Y163-W163)</f>
        <v>760234.2</v>
      </c>
      <c r="AF163" s="99"/>
      <c r="AG163" s="99"/>
      <c r="AH163" s="99"/>
      <c r="AI163" s="99"/>
      <c r="AJ163" s="99">
        <f>VLOOKUP($D163,'факт '!$D$7:$AQ$94,5,0)</f>
        <v>0</v>
      </c>
      <c r="AK163" s="99">
        <f>VLOOKUP($D163,'факт '!$D$7:$AQ$94,6,0)</f>
        <v>0</v>
      </c>
      <c r="AL163" s="99"/>
      <c r="AM163" s="99"/>
      <c r="AN163" s="99">
        <f t="shared" ref="AN163:AN164" si="5030">SUM(AJ163+AL163)</f>
        <v>0</v>
      </c>
      <c r="AO163" s="99">
        <f t="shared" ref="AO163:AO164" si="5031">SUM(AK163+AM163)</f>
        <v>0</v>
      </c>
      <c r="AP163" s="100">
        <f t="shared" ref="AP163:AP164" si="5032">SUM(AJ163-AH163)</f>
        <v>0</v>
      </c>
      <c r="AQ163" s="100">
        <f t="shared" ref="AQ163:AQ164" si="5033">SUM(AK163-AI163)</f>
        <v>0</v>
      </c>
      <c r="AR163" s="99"/>
      <c r="AS163" s="99"/>
      <c r="AT163" s="99"/>
      <c r="AU163" s="99"/>
      <c r="AV163" s="99">
        <f>VLOOKUP($D163,'факт '!$D$7:$AQ$94,11,0)</f>
        <v>0</v>
      </c>
      <c r="AW163" s="99">
        <f>VLOOKUP($D163,'факт '!$D$7:$AQ$94,12,0)</f>
        <v>0</v>
      </c>
      <c r="AX163" s="99"/>
      <c r="AY163" s="99"/>
      <c r="AZ163" s="99">
        <f t="shared" ref="AZ163:AZ164" si="5034">SUM(AV163+AX163)</f>
        <v>0</v>
      </c>
      <c r="BA163" s="99">
        <f t="shared" ref="BA163:BA164" si="5035">SUM(AW163+AY163)</f>
        <v>0</v>
      </c>
      <c r="BB163" s="100">
        <f t="shared" ref="BB163:BB164" si="5036">SUM(AV163-AT163)</f>
        <v>0</v>
      </c>
      <c r="BC163" s="100">
        <f t="shared" ref="BC163:BC164" si="5037">SUM(AW163-AU163)</f>
        <v>0</v>
      </c>
      <c r="BD163" s="99"/>
      <c r="BE163" s="99"/>
      <c r="BF163" s="99"/>
      <c r="BG163" s="99"/>
      <c r="BH163" s="99">
        <f>VLOOKUP($D163,'факт '!$D$7:$AQ$94,15,0)</f>
        <v>0</v>
      </c>
      <c r="BI163" s="99">
        <f>VLOOKUP($D163,'факт '!$D$7:$AQ$94,16,0)</f>
        <v>0</v>
      </c>
      <c r="BJ163" s="99">
        <f>VLOOKUP($D163,'факт '!$D$7:$AQ$94,17,0)</f>
        <v>0</v>
      </c>
      <c r="BK163" s="99">
        <f>VLOOKUP($D163,'факт '!$D$7:$AQ$94,18,0)</f>
        <v>0</v>
      </c>
      <c r="BL163" s="99">
        <f t="shared" ref="BL163:BL164" si="5038">SUM(BH163+BJ163)</f>
        <v>0</v>
      </c>
      <c r="BM163" s="99">
        <f t="shared" ref="BM163:BM164" si="5039">SUM(BI163+BK163)</f>
        <v>0</v>
      </c>
      <c r="BN163" s="100">
        <f t="shared" ref="BN163:BN164" si="5040">SUM(BH163-BF163)</f>
        <v>0</v>
      </c>
      <c r="BO163" s="100">
        <f t="shared" ref="BO163:BO164" si="5041">SUM(BI163-BG163)</f>
        <v>0</v>
      </c>
      <c r="BP163" s="99"/>
      <c r="BQ163" s="99"/>
      <c r="BR163" s="99"/>
      <c r="BS163" s="99"/>
      <c r="BT163" s="99">
        <f>VLOOKUP($D163,'факт '!$D$7:$AQ$94,19,0)</f>
        <v>0</v>
      </c>
      <c r="BU163" s="99">
        <f>VLOOKUP($D163,'факт '!$D$7:$AQ$94,20,0)</f>
        <v>0</v>
      </c>
      <c r="BV163" s="99">
        <f>VLOOKUP($D163,'факт '!$D$7:$AQ$94,21,0)</f>
        <v>0</v>
      </c>
      <c r="BW163" s="99">
        <f>VLOOKUP($D163,'факт '!$D$7:$AQ$94,22,0)</f>
        <v>0</v>
      </c>
      <c r="BX163" s="99">
        <f t="shared" ref="BX163:BX164" si="5042">SUM(BT163+BV163)</f>
        <v>0</v>
      </c>
      <c r="BY163" s="99">
        <f t="shared" ref="BY163:BY164" si="5043">SUM(BU163+BW163)</f>
        <v>0</v>
      </c>
      <c r="BZ163" s="100">
        <f t="shared" ref="BZ163:BZ164" si="5044">SUM(BT163-BR163)</f>
        <v>0</v>
      </c>
      <c r="CA163" s="100">
        <f t="shared" ref="CA163:CA164" si="5045">SUM(BU163-BS163)</f>
        <v>0</v>
      </c>
      <c r="CB163" s="99"/>
      <c r="CC163" s="99"/>
      <c r="CD163" s="99"/>
      <c r="CE163" s="99"/>
      <c r="CF163" s="99">
        <f>VLOOKUP($D163,'факт '!$D$7:$AQ$94,23,0)</f>
        <v>0</v>
      </c>
      <c r="CG163" s="99">
        <f>VLOOKUP($D163,'факт '!$D$7:$AQ$94,24,0)</f>
        <v>0</v>
      </c>
      <c r="CH163" s="99">
        <f>VLOOKUP($D163,'факт '!$D$7:$AQ$94,25,0)</f>
        <v>0</v>
      </c>
      <c r="CI163" s="99">
        <f>VLOOKUP($D163,'факт '!$D$7:$AQ$94,26,0)</f>
        <v>0</v>
      </c>
      <c r="CJ163" s="99">
        <f t="shared" ref="CJ163:CJ164" si="5046">SUM(CF163+CH163)</f>
        <v>0</v>
      </c>
      <c r="CK163" s="99">
        <f t="shared" ref="CK163:CK164" si="5047">SUM(CG163+CI163)</f>
        <v>0</v>
      </c>
      <c r="CL163" s="100">
        <f t="shared" ref="CL163:CL164" si="5048">SUM(CF163-CD163)</f>
        <v>0</v>
      </c>
      <c r="CM163" s="100">
        <f t="shared" ref="CM163:CM164" si="5049">SUM(CG163-CE163)</f>
        <v>0</v>
      </c>
      <c r="CN163" s="99"/>
      <c r="CO163" s="99"/>
      <c r="CP163" s="99"/>
      <c r="CQ163" s="99"/>
      <c r="CR163" s="99">
        <f>VLOOKUP($D163,'факт '!$D$7:$AQ$94,27,0)</f>
        <v>0</v>
      </c>
      <c r="CS163" s="99">
        <f>VLOOKUP($D163,'факт '!$D$7:$AQ$94,28,0)</f>
        <v>0</v>
      </c>
      <c r="CT163" s="99">
        <f>VLOOKUP($D163,'факт '!$D$7:$AQ$94,29,0)</f>
        <v>0</v>
      </c>
      <c r="CU163" s="99">
        <f>VLOOKUP($D163,'факт '!$D$7:$AQ$94,30,0)</f>
        <v>0</v>
      </c>
      <c r="CV163" s="99">
        <f t="shared" ref="CV163:CV164" si="5050">SUM(CR163+CT163)</f>
        <v>0</v>
      </c>
      <c r="CW163" s="99">
        <f t="shared" ref="CW163:CW164" si="5051">SUM(CS163+CU163)</f>
        <v>0</v>
      </c>
      <c r="CX163" s="100">
        <f t="shared" ref="CX163:CX164" si="5052">SUM(CR163-CP163)</f>
        <v>0</v>
      </c>
      <c r="CY163" s="100">
        <f t="shared" ref="CY163:CY164" si="5053">SUM(CS163-CQ163)</f>
        <v>0</v>
      </c>
      <c r="CZ163" s="99"/>
      <c r="DA163" s="99"/>
      <c r="DB163" s="99"/>
      <c r="DC163" s="99"/>
      <c r="DD163" s="99">
        <f>VLOOKUP($D163,'факт '!$D$7:$AQ$94,31,0)</f>
        <v>0</v>
      </c>
      <c r="DE163" s="99">
        <f>VLOOKUP($D163,'факт '!$D$7:$AQ$94,32,0)</f>
        <v>0</v>
      </c>
      <c r="DF163" s="99"/>
      <c r="DG163" s="99"/>
      <c r="DH163" s="99">
        <f t="shared" ref="DH163:DH164" si="5054">SUM(DD163+DF163)</f>
        <v>0</v>
      </c>
      <c r="DI163" s="99">
        <f t="shared" ref="DI163:DI164" si="5055">SUM(DE163+DG163)</f>
        <v>0</v>
      </c>
      <c r="DJ163" s="100">
        <f t="shared" ref="DJ163:DJ164" si="5056">SUM(DD163-DB163)</f>
        <v>0</v>
      </c>
      <c r="DK163" s="100">
        <f t="shared" ref="DK163:DK164" si="5057">SUM(DE163-DC163)</f>
        <v>0</v>
      </c>
      <c r="DL163" s="99"/>
      <c r="DM163" s="99"/>
      <c r="DN163" s="99"/>
      <c r="DO163" s="99"/>
      <c r="DP163" s="99">
        <f>VLOOKUP($D163,'факт '!$D$7:$AQ$94,13,0)</f>
        <v>0</v>
      </c>
      <c r="DQ163" s="99">
        <f>VLOOKUP($D163,'факт '!$D$7:$AQ$94,14,0)</f>
        <v>0</v>
      </c>
      <c r="DR163" s="99"/>
      <c r="DS163" s="99"/>
      <c r="DT163" s="99">
        <f t="shared" ref="DT163:DT164" si="5058">SUM(DP163+DR163)</f>
        <v>0</v>
      </c>
      <c r="DU163" s="99">
        <f t="shared" ref="DU163:DU164" si="5059">SUM(DQ163+DS163)</f>
        <v>0</v>
      </c>
      <c r="DV163" s="100">
        <f t="shared" ref="DV163:DV164" si="5060">SUM(DP163-DN163)</f>
        <v>0</v>
      </c>
      <c r="DW163" s="100">
        <f t="shared" ref="DW163:DW164" si="5061">SUM(DQ163-DO163)</f>
        <v>0</v>
      </c>
      <c r="DX163" s="99"/>
      <c r="DY163" s="99"/>
      <c r="DZ163" s="99"/>
      <c r="EA163" s="99"/>
      <c r="EB163" s="99">
        <f>VLOOKUP($D163,'факт '!$D$7:$AQ$94,33,0)</f>
        <v>0</v>
      </c>
      <c r="EC163" s="99">
        <f>VLOOKUP($D163,'факт '!$D$7:$AQ$94,34,0)</f>
        <v>0</v>
      </c>
      <c r="ED163" s="99">
        <f>VLOOKUP($D163,'факт '!$D$7:$AQ$94,35,0)</f>
        <v>0</v>
      </c>
      <c r="EE163" s="99">
        <f>VLOOKUP($D163,'факт '!$D$7:$AQ$94,36,0)</f>
        <v>0</v>
      </c>
      <c r="EF163" s="99">
        <f t="shared" ref="EF163:EF164" si="5062">SUM(EB163+ED163)</f>
        <v>0</v>
      </c>
      <c r="EG163" s="99">
        <f t="shared" ref="EG163:EG164" si="5063">SUM(EC163+EE163)</f>
        <v>0</v>
      </c>
      <c r="EH163" s="100">
        <f t="shared" ref="EH163:EH164" si="5064">SUM(EB163-DZ163)</f>
        <v>0</v>
      </c>
      <c r="EI163" s="100">
        <f t="shared" ref="EI163:EI164" si="5065">SUM(EC163-EA163)</f>
        <v>0</v>
      </c>
      <c r="EJ163" s="99"/>
      <c r="EK163" s="99"/>
      <c r="EL163" s="99"/>
      <c r="EM163" s="99"/>
      <c r="EN163" s="99">
        <f>VLOOKUP($D163,'факт '!$D$7:$AQ$94,37,0)</f>
        <v>1</v>
      </c>
      <c r="EO163" s="99">
        <f>VLOOKUP($D163,'факт '!$D$7:$AQ$94,38,0)</f>
        <v>152046.84</v>
      </c>
      <c r="EP163" s="99">
        <f>VLOOKUP($D163,'факт '!$D$7:$AQ$94,39,0)</f>
        <v>0</v>
      </c>
      <c r="EQ163" s="99">
        <f>VLOOKUP($D163,'факт '!$D$7:$AQ$94,40,0)</f>
        <v>0</v>
      </c>
      <c r="ER163" s="99">
        <f t="shared" ref="ER163:ER164" si="5066">SUM(EN163+EP163)</f>
        <v>1</v>
      </c>
      <c r="ES163" s="99">
        <f t="shared" ref="ES163:ES164" si="5067">SUM(EO163+EQ163)</f>
        <v>152046.84</v>
      </c>
      <c r="ET163" s="100">
        <f t="shared" ref="ET163:ET164" si="5068">SUM(EN163-EL163)</f>
        <v>1</v>
      </c>
      <c r="EU163" s="100">
        <f t="shared" ref="EU163:EU164" si="5069">SUM(EO163-EM163)</f>
        <v>152046.84</v>
      </c>
      <c r="EV163" s="99"/>
      <c r="EW163" s="99"/>
      <c r="EX163" s="99"/>
      <c r="EY163" s="99"/>
      <c r="EZ163" s="99"/>
      <c r="FA163" s="99"/>
      <c r="FB163" s="99"/>
      <c r="FC163" s="99"/>
      <c r="FD163" s="99">
        <f t="shared" ref="FD163:FD165" si="5070">SUM(EZ163+FB163)</f>
        <v>0</v>
      </c>
      <c r="FE163" s="99">
        <f t="shared" ref="FE163:FE165" si="5071">SUM(FA163+FC163)</f>
        <v>0</v>
      </c>
      <c r="FF163" s="100">
        <f t="shared" ref="FF163:FF167" si="5072">SUM(EZ163-EX163)</f>
        <v>0</v>
      </c>
      <c r="FG163" s="100">
        <f t="shared" ref="FG163:FG167" si="5073">SUM(FA163-EY163)</f>
        <v>0</v>
      </c>
      <c r="FH163" s="99"/>
      <c r="FI163" s="99"/>
      <c r="FJ163" s="99"/>
      <c r="FK163" s="99"/>
      <c r="FL163" s="99"/>
      <c r="FM163" s="99"/>
      <c r="FN163" s="99"/>
      <c r="FO163" s="99"/>
      <c r="FP163" s="99">
        <f t="shared" ref="FP163:FP165" si="5074">SUM(FL163+FN163)</f>
        <v>0</v>
      </c>
      <c r="FQ163" s="99">
        <f t="shared" ref="FQ163:FQ165" si="5075">SUM(FM163+FO163)</f>
        <v>0</v>
      </c>
      <c r="FR163" s="100">
        <f t="shared" ref="FR163:FR167" si="5076">SUM(FL163-FJ163)</f>
        <v>0</v>
      </c>
      <c r="FS163" s="100">
        <f t="shared" ref="FS163:FS167" si="5077">SUM(FM163-FK163)</f>
        <v>0</v>
      </c>
      <c r="FT163" s="99"/>
      <c r="FU163" s="99"/>
      <c r="FV163" s="99"/>
      <c r="FW163" s="99"/>
      <c r="FX163" s="99"/>
      <c r="FY163" s="99"/>
      <c r="FZ163" s="99"/>
      <c r="GA163" s="99"/>
      <c r="GB163" s="99">
        <f t="shared" ref="GB163:GB165" si="5078">SUM(FX163+FZ163)</f>
        <v>0</v>
      </c>
      <c r="GC163" s="99">
        <f t="shared" ref="GC163:GC165" si="5079">SUM(FY163+GA163)</f>
        <v>0</v>
      </c>
      <c r="GD163" s="100">
        <f t="shared" ref="GD163:GD167" si="5080">SUM(FX163-FV163)</f>
        <v>0</v>
      </c>
      <c r="GE163" s="100">
        <f t="shared" ref="GE163:GE167" si="5081">SUM(FY163-FW163)</f>
        <v>0</v>
      </c>
      <c r="GF163" s="99">
        <f t="shared" ref="GF163:GF165" si="5082">SUM(H163,T163,AF163,AR163,BD163,BP163,CB163,CN163,CZ163,DL163,DX163,EJ163,EV163)</f>
        <v>0</v>
      </c>
      <c r="GG163" s="99">
        <f t="shared" ref="GG163:GG165" si="5083">SUM(I163,U163,AG163,AS163,BE163,BQ163,CC163,CO163,DA163,DM163,DY163,EK163,EW163)</f>
        <v>0</v>
      </c>
      <c r="GH163" s="99">
        <f t="shared" ref="GH163:GH165" si="5084">SUM(J163,V163,AH163,AT163,BF163,BR163,CD163,CP163,DB163,DN163,DZ163,EL163,EX163)</f>
        <v>0</v>
      </c>
      <c r="GI163" s="99">
        <f t="shared" ref="GI163:GI165" si="5085">SUM(K163,W163,AI163,AU163,BG163,BS163,CE163,CQ163,DC163,DO163,EA163,EM163,EY163)</f>
        <v>0</v>
      </c>
      <c r="GJ163" s="99">
        <f t="shared" ref="GJ163:GJ164" si="5086">SUM(L163,X163,AJ163,AV163,BH163,BT163,CF163,CR163,DD163,DP163,EB163,EN163,EZ163)</f>
        <v>6</v>
      </c>
      <c r="GK163" s="99">
        <f t="shared" ref="GK163:GK164" si="5087">SUM(M163,Y163,AK163,AW163,BI163,BU163,CG163,CS163,DE163,DQ163,EC163,EO163,FA163)</f>
        <v>912281.03999999992</v>
      </c>
      <c r="GL163" s="99">
        <f t="shared" ref="GL163:GL164" si="5088">SUM(N163,Z163,AL163,AX163,BJ163,BV163,CH163,CT163,DF163,DR163,ED163,EP163,FB163)</f>
        <v>0</v>
      </c>
      <c r="GM163" s="99">
        <f t="shared" ref="GM163:GM164" si="5089">SUM(O163,AA163,AM163,AY163,BK163,BW163,CI163,CU163,DG163,DS163,EE163,EQ163,FC163)</f>
        <v>0</v>
      </c>
      <c r="GN163" s="99">
        <f t="shared" ref="GN163:GN164" si="5090">SUM(P163,AB163,AN163,AZ163,BL163,BX163,CJ163,CV163,DH163,DT163,EF163,ER163,FD163)</f>
        <v>6</v>
      </c>
      <c r="GO163" s="99">
        <f t="shared" ref="GO163:GO164" si="5091">SUM(Q163,AC163,AO163,BA163,BM163,BY163,CK163,CW163,DI163,DU163,EG163,ES163,FE163)</f>
        <v>912281.03999999992</v>
      </c>
      <c r="GP163" s="99"/>
      <c r="GQ163" s="99"/>
      <c r="GR163" s="143"/>
      <c r="GS163" s="78"/>
      <c r="GT163" s="166">
        <v>152046.8426</v>
      </c>
      <c r="GU163" s="166">
        <f t="shared" si="4445"/>
        <v>152046.84</v>
      </c>
      <c r="GV163" s="90">
        <f t="shared" ref="GV163:GV164" si="5092">SUM(GT163-GU163)</f>
        <v>2.6000000070780516E-3</v>
      </c>
    </row>
    <row r="164" spans="1:204" ht="24" x14ac:dyDescent="0.2">
      <c r="A164" s="23">
        <v>1</v>
      </c>
      <c r="B164" s="78" t="s">
        <v>231</v>
      </c>
      <c r="C164" s="81" t="s">
        <v>232</v>
      </c>
      <c r="D164" s="82">
        <v>521</v>
      </c>
      <c r="E164" s="86" t="s">
        <v>233</v>
      </c>
      <c r="F164" s="86">
        <v>36</v>
      </c>
      <c r="G164" s="98">
        <v>152046.8426</v>
      </c>
      <c r="H164" s="99"/>
      <c r="I164" s="99"/>
      <c r="J164" s="99"/>
      <c r="K164" s="99"/>
      <c r="L164" s="99">
        <f>VLOOKUP($D164,'факт '!$D$7:$AQ$94,3,0)</f>
        <v>0</v>
      </c>
      <c r="M164" s="99">
        <f>VLOOKUP($D164,'факт '!$D$7:$AQ$94,4,0)</f>
        <v>0</v>
      </c>
      <c r="N164" s="99"/>
      <c r="O164" s="99"/>
      <c r="P164" s="99">
        <f t="shared" si="5022"/>
        <v>0</v>
      </c>
      <c r="Q164" s="99">
        <f t="shared" si="5023"/>
        <v>0</v>
      </c>
      <c r="R164" s="100">
        <f t="shared" si="5024"/>
        <v>0</v>
      </c>
      <c r="S164" s="100">
        <f t="shared" si="5025"/>
        <v>0</v>
      </c>
      <c r="T164" s="99"/>
      <c r="U164" s="99"/>
      <c r="V164" s="99"/>
      <c r="W164" s="99"/>
      <c r="X164" s="99">
        <f>VLOOKUP($D164,'факт '!$D$7:$AQ$94,7,0)</f>
        <v>10</v>
      </c>
      <c r="Y164" s="99">
        <f>VLOOKUP($D164,'факт '!$D$7:$AQ$94,8,0)</f>
        <v>1520468.4000000001</v>
      </c>
      <c r="Z164" s="99">
        <f>VLOOKUP($D164,'факт '!$D$7:$AQ$94,9,0)</f>
        <v>0</v>
      </c>
      <c r="AA164" s="99">
        <f>VLOOKUP($D164,'факт '!$D$7:$AQ$94,10,0)</f>
        <v>0</v>
      </c>
      <c r="AB164" s="99">
        <f t="shared" si="5026"/>
        <v>10</v>
      </c>
      <c r="AC164" s="99">
        <f t="shared" si="5027"/>
        <v>1520468.4000000001</v>
      </c>
      <c r="AD164" s="100">
        <f t="shared" si="5028"/>
        <v>10</v>
      </c>
      <c r="AE164" s="100">
        <f t="shared" si="5029"/>
        <v>1520468.4000000001</v>
      </c>
      <c r="AF164" s="99"/>
      <c r="AG164" s="99"/>
      <c r="AH164" s="99"/>
      <c r="AI164" s="99"/>
      <c r="AJ164" s="99">
        <f>VLOOKUP($D164,'факт '!$D$7:$AQ$94,5,0)</f>
        <v>0</v>
      </c>
      <c r="AK164" s="99">
        <f>VLOOKUP($D164,'факт '!$D$7:$AQ$94,6,0)</f>
        <v>0</v>
      </c>
      <c r="AL164" s="99"/>
      <c r="AM164" s="99"/>
      <c r="AN164" s="99">
        <f t="shared" si="5030"/>
        <v>0</v>
      </c>
      <c r="AO164" s="99">
        <f t="shared" si="5031"/>
        <v>0</v>
      </c>
      <c r="AP164" s="100">
        <f t="shared" si="5032"/>
        <v>0</v>
      </c>
      <c r="AQ164" s="100">
        <f t="shared" si="5033"/>
        <v>0</v>
      </c>
      <c r="AR164" s="99"/>
      <c r="AS164" s="99"/>
      <c r="AT164" s="99"/>
      <c r="AU164" s="99"/>
      <c r="AV164" s="99">
        <f>VLOOKUP($D164,'факт '!$D$7:$AQ$94,11,0)</f>
        <v>0</v>
      </c>
      <c r="AW164" s="99">
        <f>VLOOKUP($D164,'факт '!$D$7:$AQ$94,12,0)</f>
        <v>0</v>
      </c>
      <c r="AX164" s="99"/>
      <c r="AY164" s="99"/>
      <c r="AZ164" s="99">
        <f t="shared" si="5034"/>
        <v>0</v>
      </c>
      <c r="BA164" s="99">
        <f t="shared" si="5035"/>
        <v>0</v>
      </c>
      <c r="BB164" s="100">
        <f t="shared" si="5036"/>
        <v>0</v>
      </c>
      <c r="BC164" s="100">
        <f t="shared" si="5037"/>
        <v>0</v>
      </c>
      <c r="BD164" s="99"/>
      <c r="BE164" s="99"/>
      <c r="BF164" s="99"/>
      <c r="BG164" s="99"/>
      <c r="BH164" s="99">
        <f>VLOOKUP($D164,'факт '!$D$7:$AQ$94,15,0)</f>
        <v>15</v>
      </c>
      <c r="BI164" s="99">
        <f>VLOOKUP($D164,'факт '!$D$7:$AQ$94,16,0)</f>
        <v>2280702.6</v>
      </c>
      <c r="BJ164" s="99">
        <f>VLOOKUP($D164,'факт '!$D$7:$AQ$94,17,0)</f>
        <v>0</v>
      </c>
      <c r="BK164" s="99">
        <f>VLOOKUP($D164,'факт '!$D$7:$AQ$94,18,0)</f>
        <v>0</v>
      </c>
      <c r="BL164" s="99">
        <f t="shared" si="5038"/>
        <v>15</v>
      </c>
      <c r="BM164" s="99">
        <f t="shared" si="5039"/>
        <v>2280702.6</v>
      </c>
      <c r="BN164" s="100">
        <f t="shared" si="5040"/>
        <v>15</v>
      </c>
      <c r="BO164" s="100">
        <f t="shared" si="5041"/>
        <v>2280702.6</v>
      </c>
      <c r="BP164" s="99"/>
      <c r="BQ164" s="99"/>
      <c r="BR164" s="99"/>
      <c r="BS164" s="99"/>
      <c r="BT164" s="99">
        <f>VLOOKUP($D164,'факт '!$D$7:$AQ$94,19,0)</f>
        <v>0</v>
      </c>
      <c r="BU164" s="99">
        <f>VLOOKUP($D164,'факт '!$D$7:$AQ$94,20,0)</f>
        <v>0</v>
      </c>
      <c r="BV164" s="99">
        <f>VLOOKUP($D164,'факт '!$D$7:$AQ$94,21,0)</f>
        <v>0</v>
      </c>
      <c r="BW164" s="99">
        <f>VLOOKUP($D164,'факт '!$D$7:$AQ$94,22,0)</f>
        <v>0</v>
      </c>
      <c r="BX164" s="99">
        <f t="shared" si="5042"/>
        <v>0</v>
      </c>
      <c r="BY164" s="99">
        <f t="shared" si="5043"/>
        <v>0</v>
      </c>
      <c r="BZ164" s="100">
        <f t="shared" si="5044"/>
        <v>0</v>
      </c>
      <c r="CA164" s="100">
        <f t="shared" si="5045"/>
        <v>0</v>
      </c>
      <c r="CB164" s="99"/>
      <c r="CC164" s="99"/>
      <c r="CD164" s="99"/>
      <c r="CE164" s="99"/>
      <c r="CF164" s="99">
        <f>VLOOKUP($D164,'факт '!$D$7:$AQ$94,23,0)</f>
        <v>0</v>
      </c>
      <c r="CG164" s="99">
        <f>VLOOKUP($D164,'факт '!$D$7:$AQ$94,24,0)</f>
        <v>0</v>
      </c>
      <c r="CH164" s="99">
        <f>VLOOKUP($D164,'факт '!$D$7:$AQ$94,25,0)</f>
        <v>0</v>
      </c>
      <c r="CI164" s="99">
        <f>VLOOKUP($D164,'факт '!$D$7:$AQ$94,26,0)</f>
        <v>0</v>
      </c>
      <c r="CJ164" s="99">
        <f t="shared" si="5046"/>
        <v>0</v>
      </c>
      <c r="CK164" s="99">
        <f t="shared" si="5047"/>
        <v>0</v>
      </c>
      <c r="CL164" s="100">
        <f t="shared" si="5048"/>
        <v>0</v>
      </c>
      <c r="CM164" s="100">
        <f t="shared" si="5049"/>
        <v>0</v>
      </c>
      <c r="CN164" s="99"/>
      <c r="CO164" s="99"/>
      <c r="CP164" s="99"/>
      <c r="CQ164" s="99"/>
      <c r="CR164" s="99">
        <f>VLOOKUP($D164,'факт '!$D$7:$AQ$94,27,0)</f>
        <v>0</v>
      </c>
      <c r="CS164" s="99">
        <f>VLOOKUP($D164,'факт '!$D$7:$AQ$94,28,0)</f>
        <v>0</v>
      </c>
      <c r="CT164" s="99">
        <f>VLOOKUP($D164,'факт '!$D$7:$AQ$94,29,0)</f>
        <v>0</v>
      </c>
      <c r="CU164" s="99">
        <f>VLOOKUP($D164,'факт '!$D$7:$AQ$94,30,0)</f>
        <v>0</v>
      </c>
      <c r="CV164" s="99">
        <f t="shared" si="5050"/>
        <v>0</v>
      </c>
      <c r="CW164" s="99">
        <f t="shared" si="5051"/>
        <v>0</v>
      </c>
      <c r="CX164" s="100">
        <f t="shared" si="5052"/>
        <v>0</v>
      </c>
      <c r="CY164" s="100">
        <f t="shared" si="5053"/>
        <v>0</v>
      </c>
      <c r="CZ164" s="99"/>
      <c r="DA164" s="99"/>
      <c r="DB164" s="99"/>
      <c r="DC164" s="99"/>
      <c r="DD164" s="99">
        <f>VLOOKUP($D164,'факт '!$D$7:$AQ$94,31,0)</f>
        <v>0</v>
      </c>
      <c r="DE164" s="99">
        <f>VLOOKUP($D164,'факт '!$D$7:$AQ$94,32,0)</f>
        <v>0</v>
      </c>
      <c r="DF164" s="99"/>
      <c r="DG164" s="99"/>
      <c r="DH164" s="99">
        <f t="shared" si="5054"/>
        <v>0</v>
      </c>
      <c r="DI164" s="99">
        <f t="shared" si="5055"/>
        <v>0</v>
      </c>
      <c r="DJ164" s="100">
        <f t="shared" si="5056"/>
        <v>0</v>
      </c>
      <c r="DK164" s="100">
        <f t="shared" si="5057"/>
        <v>0</v>
      </c>
      <c r="DL164" s="99"/>
      <c r="DM164" s="99"/>
      <c r="DN164" s="99"/>
      <c r="DO164" s="99"/>
      <c r="DP164" s="99">
        <f>VLOOKUP($D164,'факт '!$D$7:$AQ$94,13,0)</f>
        <v>0</v>
      </c>
      <c r="DQ164" s="99">
        <f>VLOOKUP($D164,'факт '!$D$7:$AQ$94,14,0)</f>
        <v>0</v>
      </c>
      <c r="DR164" s="99"/>
      <c r="DS164" s="99"/>
      <c r="DT164" s="99">
        <f t="shared" si="5058"/>
        <v>0</v>
      </c>
      <c r="DU164" s="99">
        <f t="shared" si="5059"/>
        <v>0</v>
      </c>
      <c r="DV164" s="100">
        <f t="shared" si="5060"/>
        <v>0</v>
      </c>
      <c r="DW164" s="100">
        <f t="shared" si="5061"/>
        <v>0</v>
      </c>
      <c r="DX164" s="99"/>
      <c r="DY164" s="99"/>
      <c r="DZ164" s="99"/>
      <c r="EA164" s="99"/>
      <c r="EB164" s="99">
        <f>VLOOKUP($D164,'факт '!$D$7:$AQ$94,33,0)</f>
        <v>0</v>
      </c>
      <c r="EC164" s="99">
        <f>VLOOKUP($D164,'факт '!$D$7:$AQ$94,34,0)</f>
        <v>0</v>
      </c>
      <c r="ED164" s="99">
        <f>VLOOKUP($D164,'факт '!$D$7:$AQ$94,35,0)</f>
        <v>0</v>
      </c>
      <c r="EE164" s="99">
        <f>VLOOKUP($D164,'факт '!$D$7:$AQ$94,36,0)</f>
        <v>0</v>
      </c>
      <c r="EF164" s="99">
        <f t="shared" si="5062"/>
        <v>0</v>
      </c>
      <c r="EG164" s="99">
        <f t="shared" si="5063"/>
        <v>0</v>
      </c>
      <c r="EH164" s="100">
        <f t="shared" si="5064"/>
        <v>0</v>
      </c>
      <c r="EI164" s="100">
        <f t="shared" si="5065"/>
        <v>0</v>
      </c>
      <c r="EJ164" s="99"/>
      <c r="EK164" s="99"/>
      <c r="EL164" s="99"/>
      <c r="EM164" s="99"/>
      <c r="EN164" s="99">
        <f>VLOOKUP($D164,'факт '!$D$7:$AQ$94,37,0)</f>
        <v>8</v>
      </c>
      <c r="EO164" s="99">
        <f>VLOOKUP($D164,'факт '!$D$7:$AQ$94,38,0)</f>
        <v>1216374.72</v>
      </c>
      <c r="EP164" s="99">
        <f>VLOOKUP($D164,'факт '!$D$7:$AQ$94,39,0)</f>
        <v>1</v>
      </c>
      <c r="EQ164" s="99">
        <f>VLOOKUP($D164,'факт '!$D$7:$AQ$94,40,0)</f>
        <v>152046.84</v>
      </c>
      <c r="ER164" s="99">
        <f t="shared" si="5066"/>
        <v>9</v>
      </c>
      <c r="ES164" s="99">
        <f t="shared" si="5067"/>
        <v>1368421.56</v>
      </c>
      <c r="ET164" s="100">
        <f t="shared" si="5068"/>
        <v>8</v>
      </c>
      <c r="EU164" s="100">
        <f t="shared" si="5069"/>
        <v>1216374.72</v>
      </c>
      <c r="EV164" s="99"/>
      <c r="EW164" s="99"/>
      <c r="EX164" s="99"/>
      <c r="EY164" s="99"/>
      <c r="EZ164" s="99"/>
      <c r="FA164" s="99"/>
      <c r="FB164" s="99"/>
      <c r="FC164" s="99"/>
      <c r="FD164" s="99">
        <f t="shared" si="5070"/>
        <v>0</v>
      </c>
      <c r="FE164" s="99">
        <f t="shared" si="5071"/>
        <v>0</v>
      </c>
      <c r="FF164" s="100">
        <f t="shared" si="5072"/>
        <v>0</v>
      </c>
      <c r="FG164" s="100">
        <f t="shared" si="5073"/>
        <v>0</v>
      </c>
      <c r="FH164" s="99"/>
      <c r="FI164" s="99"/>
      <c r="FJ164" s="99"/>
      <c r="FK164" s="99"/>
      <c r="FL164" s="99"/>
      <c r="FM164" s="99"/>
      <c r="FN164" s="99"/>
      <c r="FO164" s="99"/>
      <c r="FP164" s="99">
        <f t="shared" si="5074"/>
        <v>0</v>
      </c>
      <c r="FQ164" s="99">
        <f t="shared" si="5075"/>
        <v>0</v>
      </c>
      <c r="FR164" s="100">
        <f t="shared" si="5076"/>
        <v>0</v>
      </c>
      <c r="FS164" s="100">
        <f t="shared" si="5077"/>
        <v>0</v>
      </c>
      <c r="FT164" s="99"/>
      <c r="FU164" s="99"/>
      <c r="FV164" s="99"/>
      <c r="FW164" s="99"/>
      <c r="FX164" s="99"/>
      <c r="FY164" s="99"/>
      <c r="FZ164" s="99"/>
      <c r="GA164" s="99"/>
      <c r="GB164" s="99">
        <f t="shared" si="5078"/>
        <v>0</v>
      </c>
      <c r="GC164" s="99">
        <f t="shared" si="5079"/>
        <v>0</v>
      </c>
      <c r="GD164" s="100">
        <f t="shared" si="5080"/>
        <v>0</v>
      </c>
      <c r="GE164" s="100">
        <f t="shared" si="5081"/>
        <v>0</v>
      </c>
      <c r="GF164" s="99">
        <f t="shared" si="5082"/>
        <v>0</v>
      </c>
      <c r="GG164" s="99">
        <f t="shared" si="5083"/>
        <v>0</v>
      </c>
      <c r="GH164" s="99">
        <f t="shared" si="5084"/>
        <v>0</v>
      </c>
      <c r="GI164" s="99">
        <f t="shared" si="5085"/>
        <v>0</v>
      </c>
      <c r="GJ164" s="99">
        <f t="shared" si="5086"/>
        <v>33</v>
      </c>
      <c r="GK164" s="99">
        <f t="shared" si="5087"/>
        <v>5017545.72</v>
      </c>
      <c r="GL164" s="99">
        <f t="shared" si="5088"/>
        <v>1</v>
      </c>
      <c r="GM164" s="99">
        <f t="shared" si="5089"/>
        <v>152046.84</v>
      </c>
      <c r="GN164" s="99">
        <f t="shared" si="5090"/>
        <v>34</v>
      </c>
      <c r="GO164" s="99">
        <f t="shared" si="5091"/>
        <v>5169592.5600000005</v>
      </c>
      <c r="GP164" s="99"/>
      <c r="GQ164" s="99"/>
      <c r="GR164" s="143"/>
      <c r="GS164" s="78"/>
      <c r="GT164" s="166">
        <v>152046.8426</v>
      </c>
      <c r="GU164" s="166">
        <f t="shared" si="4445"/>
        <v>152046.84</v>
      </c>
      <c r="GV164" s="90">
        <f t="shared" si="5092"/>
        <v>2.6000000070780516E-3</v>
      </c>
    </row>
    <row r="165" spans="1:204" x14ac:dyDescent="0.2">
      <c r="A165" s="23">
        <v>1</v>
      </c>
      <c r="B165" s="78"/>
      <c r="C165" s="81"/>
      <c r="D165" s="82"/>
      <c r="E165" s="86"/>
      <c r="F165" s="86"/>
      <c r="G165" s="98"/>
      <c r="H165" s="99"/>
      <c r="I165" s="99"/>
      <c r="J165" s="99"/>
      <c r="K165" s="99"/>
      <c r="L165" s="99"/>
      <c r="M165" s="99"/>
      <c r="N165" s="99"/>
      <c r="O165" s="99"/>
      <c r="P165" s="99">
        <f t="shared" si="4803"/>
        <v>0</v>
      </c>
      <c r="Q165" s="99">
        <f t="shared" si="4804"/>
        <v>0</v>
      </c>
      <c r="R165" s="100">
        <f t="shared" ref="R165:R195" si="5093">SUM(L165-J165)</f>
        <v>0</v>
      </c>
      <c r="S165" s="100">
        <f t="shared" ref="S165:S195" si="5094">SUM(M165-K165)</f>
        <v>0</v>
      </c>
      <c r="T165" s="99"/>
      <c r="U165" s="99"/>
      <c r="V165" s="99"/>
      <c r="W165" s="99"/>
      <c r="X165" s="99"/>
      <c r="Y165" s="99"/>
      <c r="Z165" s="99"/>
      <c r="AA165" s="99"/>
      <c r="AB165" s="99">
        <f t="shared" ref="AB165" si="5095">SUM(X165+Z165)</f>
        <v>0</v>
      </c>
      <c r="AC165" s="99">
        <f t="shared" ref="AC165" si="5096">SUM(Y165+AA165)</f>
        <v>0</v>
      </c>
      <c r="AD165" s="100">
        <f t="shared" ref="AD165:AD167" si="5097">SUM(X165-V165)</f>
        <v>0</v>
      </c>
      <c r="AE165" s="100">
        <f t="shared" ref="AE165:AE167" si="5098">SUM(Y165-W165)</f>
        <v>0</v>
      </c>
      <c r="AF165" s="99"/>
      <c r="AG165" s="99"/>
      <c r="AH165" s="99"/>
      <c r="AI165" s="99"/>
      <c r="AJ165" s="99"/>
      <c r="AK165" s="99"/>
      <c r="AL165" s="99"/>
      <c r="AM165" s="99"/>
      <c r="AN165" s="99">
        <f t="shared" ref="AN165" si="5099">SUM(AJ165+AL165)</f>
        <v>0</v>
      </c>
      <c r="AO165" s="99">
        <f t="shared" ref="AO165" si="5100">SUM(AK165+AM165)</f>
        <v>0</v>
      </c>
      <c r="AP165" s="100">
        <f t="shared" ref="AP165:AP167" si="5101">SUM(AJ165-AH165)</f>
        <v>0</v>
      </c>
      <c r="AQ165" s="100">
        <f t="shared" ref="AQ165:AQ167" si="5102">SUM(AK165-AI165)</f>
        <v>0</v>
      </c>
      <c r="AR165" s="99"/>
      <c r="AS165" s="99"/>
      <c r="AT165" s="99"/>
      <c r="AU165" s="99"/>
      <c r="AV165" s="99"/>
      <c r="AW165" s="99"/>
      <c r="AX165" s="99"/>
      <c r="AY165" s="99"/>
      <c r="AZ165" s="99">
        <f t="shared" ref="AZ165" si="5103">SUM(AV165+AX165)</f>
        <v>0</v>
      </c>
      <c r="BA165" s="99">
        <f t="shared" ref="BA165" si="5104">SUM(AW165+AY165)</f>
        <v>0</v>
      </c>
      <c r="BB165" s="100">
        <f t="shared" ref="BB165:BB167" si="5105">SUM(AV165-AT165)</f>
        <v>0</v>
      </c>
      <c r="BC165" s="100">
        <f t="shared" ref="BC165:BC167" si="5106">SUM(AW165-AU165)</f>
        <v>0</v>
      </c>
      <c r="BD165" s="99"/>
      <c r="BE165" s="99"/>
      <c r="BF165" s="99"/>
      <c r="BG165" s="99"/>
      <c r="BH165" s="99"/>
      <c r="BI165" s="99"/>
      <c r="BJ165" s="99"/>
      <c r="BK165" s="99"/>
      <c r="BL165" s="99">
        <f t="shared" ref="BL165" si="5107">SUM(BH165+BJ165)</f>
        <v>0</v>
      </c>
      <c r="BM165" s="99">
        <f t="shared" ref="BM165" si="5108">SUM(BI165+BK165)</f>
        <v>0</v>
      </c>
      <c r="BN165" s="100">
        <f t="shared" ref="BN165:BN167" si="5109">SUM(BH165-BF165)</f>
        <v>0</v>
      </c>
      <c r="BO165" s="100">
        <f t="shared" ref="BO165:BO167" si="5110">SUM(BI165-BG165)</f>
        <v>0</v>
      </c>
      <c r="BP165" s="99"/>
      <c r="BQ165" s="99"/>
      <c r="BR165" s="99"/>
      <c r="BS165" s="99"/>
      <c r="BT165" s="99"/>
      <c r="BU165" s="99"/>
      <c r="BV165" s="99"/>
      <c r="BW165" s="99"/>
      <c r="BX165" s="99">
        <f t="shared" ref="BX165" si="5111">SUM(BT165+BV165)</f>
        <v>0</v>
      </c>
      <c r="BY165" s="99">
        <f t="shared" ref="BY165" si="5112">SUM(BU165+BW165)</f>
        <v>0</v>
      </c>
      <c r="BZ165" s="100">
        <f t="shared" ref="BZ165:BZ167" si="5113">SUM(BT165-BR165)</f>
        <v>0</v>
      </c>
      <c r="CA165" s="100">
        <f t="shared" ref="CA165:CA167" si="5114">SUM(BU165-BS165)</f>
        <v>0</v>
      </c>
      <c r="CB165" s="99"/>
      <c r="CC165" s="99"/>
      <c r="CD165" s="99"/>
      <c r="CE165" s="99"/>
      <c r="CF165" s="99"/>
      <c r="CG165" s="99"/>
      <c r="CH165" s="99"/>
      <c r="CI165" s="99"/>
      <c r="CJ165" s="99">
        <f t="shared" ref="CJ165" si="5115">SUM(CF165+CH165)</f>
        <v>0</v>
      </c>
      <c r="CK165" s="99">
        <f t="shared" ref="CK165" si="5116">SUM(CG165+CI165)</f>
        <v>0</v>
      </c>
      <c r="CL165" s="100">
        <f t="shared" ref="CL165:CL167" si="5117">SUM(CF165-CD165)</f>
        <v>0</v>
      </c>
      <c r="CM165" s="100">
        <f t="shared" ref="CM165:CM167" si="5118">SUM(CG165-CE165)</f>
        <v>0</v>
      </c>
      <c r="CN165" s="99"/>
      <c r="CO165" s="99"/>
      <c r="CP165" s="99"/>
      <c r="CQ165" s="99"/>
      <c r="CR165" s="99"/>
      <c r="CS165" s="99"/>
      <c r="CT165" s="99"/>
      <c r="CU165" s="99"/>
      <c r="CV165" s="99">
        <f t="shared" ref="CV165" si="5119">SUM(CR165+CT165)</f>
        <v>0</v>
      </c>
      <c r="CW165" s="99">
        <f t="shared" ref="CW165" si="5120">SUM(CS165+CU165)</f>
        <v>0</v>
      </c>
      <c r="CX165" s="100">
        <f t="shared" ref="CX165:CX167" si="5121">SUM(CR165-CP165)</f>
        <v>0</v>
      </c>
      <c r="CY165" s="100">
        <f t="shared" ref="CY165:CY167" si="5122">SUM(CS165-CQ165)</f>
        <v>0</v>
      </c>
      <c r="CZ165" s="99"/>
      <c r="DA165" s="99"/>
      <c r="DB165" s="99"/>
      <c r="DC165" s="99"/>
      <c r="DD165" s="99"/>
      <c r="DE165" s="99"/>
      <c r="DF165" s="99"/>
      <c r="DG165" s="99"/>
      <c r="DH165" s="99">
        <f t="shared" ref="DH165" si="5123">SUM(DD165+DF165)</f>
        <v>0</v>
      </c>
      <c r="DI165" s="99">
        <f t="shared" ref="DI165" si="5124">SUM(DE165+DG165)</f>
        <v>0</v>
      </c>
      <c r="DJ165" s="100">
        <f t="shared" ref="DJ165:DJ167" si="5125">SUM(DD165-DB165)</f>
        <v>0</v>
      </c>
      <c r="DK165" s="100">
        <f t="shared" ref="DK165:DK167" si="5126">SUM(DE165-DC165)</f>
        <v>0</v>
      </c>
      <c r="DL165" s="99"/>
      <c r="DM165" s="99"/>
      <c r="DN165" s="99"/>
      <c r="DO165" s="99"/>
      <c r="DP165" s="99"/>
      <c r="DQ165" s="99"/>
      <c r="DR165" s="99"/>
      <c r="DS165" s="99"/>
      <c r="DT165" s="99">
        <f t="shared" ref="DT165" si="5127">SUM(DP165+DR165)</f>
        <v>0</v>
      </c>
      <c r="DU165" s="99">
        <f t="shared" ref="DU165" si="5128">SUM(DQ165+DS165)</f>
        <v>0</v>
      </c>
      <c r="DV165" s="100">
        <f t="shared" ref="DV165:DV167" si="5129">SUM(DP165-DN165)</f>
        <v>0</v>
      </c>
      <c r="DW165" s="100">
        <f t="shared" ref="DW165:DW167" si="5130">SUM(DQ165-DO165)</f>
        <v>0</v>
      </c>
      <c r="DX165" s="99"/>
      <c r="DY165" s="99"/>
      <c r="DZ165" s="99"/>
      <c r="EA165" s="99"/>
      <c r="EB165" s="99"/>
      <c r="EC165" s="99"/>
      <c r="ED165" s="99"/>
      <c r="EE165" s="99"/>
      <c r="EF165" s="99">
        <f t="shared" ref="EF165" si="5131">SUM(EB165+ED165)</f>
        <v>0</v>
      </c>
      <c r="EG165" s="99">
        <f t="shared" ref="EG165" si="5132">SUM(EC165+EE165)</f>
        <v>0</v>
      </c>
      <c r="EH165" s="100">
        <f t="shared" ref="EH165:EH167" si="5133">SUM(EB165-DZ165)</f>
        <v>0</v>
      </c>
      <c r="EI165" s="100">
        <f t="shared" ref="EI165:EI167" si="5134">SUM(EC165-EA165)</f>
        <v>0</v>
      </c>
      <c r="EJ165" s="99"/>
      <c r="EK165" s="99"/>
      <c r="EL165" s="99"/>
      <c r="EM165" s="99"/>
      <c r="EN165" s="99"/>
      <c r="EO165" s="99"/>
      <c r="EP165" s="99"/>
      <c r="EQ165" s="99"/>
      <c r="ER165" s="99">
        <f t="shared" ref="ER165" si="5135">SUM(EN165+EP165)</f>
        <v>0</v>
      </c>
      <c r="ES165" s="99">
        <f t="shared" ref="ES165" si="5136">SUM(EO165+EQ165)</f>
        <v>0</v>
      </c>
      <c r="ET165" s="100">
        <f t="shared" ref="ET165:ET167" si="5137">SUM(EN165-EL165)</f>
        <v>0</v>
      </c>
      <c r="EU165" s="100">
        <f t="shared" ref="EU165:EU167" si="5138">SUM(EO165-EM165)</f>
        <v>0</v>
      </c>
      <c r="EV165" s="99"/>
      <c r="EW165" s="99"/>
      <c r="EX165" s="99"/>
      <c r="EY165" s="99"/>
      <c r="EZ165" s="99"/>
      <c r="FA165" s="99"/>
      <c r="FB165" s="99"/>
      <c r="FC165" s="99"/>
      <c r="FD165" s="99">
        <f t="shared" si="5070"/>
        <v>0</v>
      </c>
      <c r="FE165" s="99">
        <f t="shared" si="5071"/>
        <v>0</v>
      </c>
      <c r="FF165" s="100">
        <f t="shared" si="5072"/>
        <v>0</v>
      </c>
      <c r="FG165" s="100">
        <f t="shared" si="5073"/>
        <v>0</v>
      </c>
      <c r="FH165" s="99"/>
      <c r="FI165" s="99"/>
      <c r="FJ165" s="99"/>
      <c r="FK165" s="99"/>
      <c r="FL165" s="99"/>
      <c r="FM165" s="99"/>
      <c r="FN165" s="99"/>
      <c r="FO165" s="99"/>
      <c r="FP165" s="99">
        <f t="shared" si="5074"/>
        <v>0</v>
      </c>
      <c r="FQ165" s="99">
        <f t="shared" si="5075"/>
        <v>0</v>
      </c>
      <c r="FR165" s="100">
        <f t="shared" si="5076"/>
        <v>0</v>
      </c>
      <c r="FS165" s="100">
        <f t="shared" si="5077"/>
        <v>0</v>
      </c>
      <c r="FT165" s="99"/>
      <c r="FU165" s="99"/>
      <c r="FV165" s="99"/>
      <c r="FW165" s="99"/>
      <c r="FX165" s="99"/>
      <c r="FY165" s="99"/>
      <c r="FZ165" s="99"/>
      <c r="GA165" s="99"/>
      <c r="GB165" s="99">
        <f t="shared" si="5078"/>
        <v>0</v>
      </c>
      <c r="GC165" s="99">
        <f t="shared" si="5079"/>
        <v>0</v>
      </c>
      <c r="GD165" s="100">
        <f t="shared" si="5080"/>
        <v>0</v>
      </c>
      <c r="GE165" s="100">
        <f t="shared" si="5081"/>
        <v>0</v>
      </c>
      <c r="GF165" s="99">
        <f t="shared" si="5082"/>
        <v>0</v>
      </c>
      <c r="GG165" s="99">
        <f t="shared" si="5083"/>
        <v>0</v>
      </c>
      <c r="GH165" s="99">
        <f t="shared" si="5084"/>
        <v>0</v>
      </c>
      <c r="GI165" s="99">
        <f t="shared" si="5085"/>
        <v>0</v>
      </c>
      <c r="GJ165" s="99">
        <f t="shared" ref="GJ165" si="5139">SUM(L165,X165,AJ165,AV165,BH165,BT165,CF165,CR165,DD165,DP165,EB165,EN165,EZ165)</f>
        <v>0</v>
      </c>
      <c r="GK165" s="99">
        <f t="shared" ref="GK165" si="5140">SUM(M165,Y165,AK165,AW165,BI165,BU165,CG165,CS165,DE165,DQ165,EC165,EO165,FA165)</f>
        <v>0</v>
      </c>
      <c r="GL165" s="99">
        <f t="shared" ref="GL165" si="5141">SUM(N165,Z165,AL165,AX165,BJ165,BV165,CH165,CT165,DF165,DR165,ED165,EP165,FB165)</f>
        <v>0</v>
      </c>
      <c r="GM165" s="99">
        <f t="shared" ref="GM165" si="5142">SUM(O165,AA165,AM165,AY165,BK165,BW165,CI165,CU165,DG165,DS165,EE165,EQ165,FC165)</f>
        <v>0</v>
      </c>
      <c r="GN165" s="99">
        <f t="shared" ref="GN165" si="5143">SUM(P165,AB165,AN165,AZ165,BL165,BX165,CJ165,CV165,DH165,DT165,EF165,ER165,FD165)</f>
        <v>0</v>
      </c>
      <c r="GO165" s="99">
        <f t="shared" ref="GO165" si="5144">SUM(Q165,AC165,AO165,BA165,BM165,BY165,CK165,CW165,DI165,DU165,EG165,ES165,FE165)</f>
        <v>0</v>
      </c>
      <c r="GP165" s="99"/>
      <c r="GQ165" s="99"/>
      <c r="GR165" s="143"/>
      <c r="GS165" s="78"/>
      <c r="GT165" s="166"/>
      <c r="GU165" s="166"/>
    </row>
    <row r="166" spans="1:204" x14ac:dyDescent="0.2">
      <c r="A166" s="23">
        <v>1</v>
      </c>
      <c r="B166" s="102"/>
      <c r="C166" s="103"/>
      <c r="D166" s="104"/>
      <c r="E166" s="124" t="s">
        <v>67</v>
      </c>
      <c r="F166" s="126">
        <v>37</v>
      </c>
      <c r="G166" s="127">
        <v>336113.92629999999</v>
      </c>
      <c r="H166" s="107">
        <f>VLOOKUP($E166,'ВМП план'!$B$8:$AN$43,8,0)</f>
        <v>3</v>
      </c>
      <c r="I166" s="107">
        <f>VLOOKUP($E166,'ВМП план'!$B$8:$AN$43,9,0)</f>
        <v>1008341.7789</v>
      </c>
      <c r="J166" s="107">
        <f t="shared" si="279"/>
        <v>1</v>
      </c>
      <c r="K166" s="107">
        <f t="shared" si="280"/>
        <v>336113.92629999999</v>
      </c>
      <c r="L166" s="107">
        <f>SUM(L167:L169)</f>
        <v>0</v>
      </c>
      <c r="M166" s="107">
        <f t="shared" ref="M166:Q166" si="5145">SUM(M167:M169)</f>
        <v>0</v>
      </c>
      <c r="N166" s="107">
        <f t="shared" si="5145"/>
        <v>0</v>
      </c>
      <c r="O166" s="107">
        <f t="shared" si="5145"/>
        <v>0</v>
      </c>
      <c r="P166" s="107">
        <f t="shared" si="5145"/>
        <v>0</v>
      </c>
      <c r="Q166" s="107">
        <f t="shared" si="5145"/>
        <v>0</v>
      </c>
      <c r="R166" s="123">
        <f t="shared" si="5093"/>
        <v>-1</v>
      </c>
      <c r="S166" s="123">
        <f t="shared" si="5094"/>
        <v>-336113.92629999999</v>
      </c>
      <c r="T166" s="107">
        <f>VLOOKUP($E166,'ВМП план'!$B$8:$AN$43,10,0)</f>
        <v>0</v>
      </c>
      <c r="U166" s="107">
        <f>VLOOKUP($E166,'ВМП план'!$B$8:$AN$43,11,0)</f>
        <v>0</v>
      </c>
      <c r="V166" s="107">
        <f t="shared" si="282"/>
        <v>0</v>
      </c>
      <c r="W166" s="107">
        <f t="shared" si="283"/>
        <v>0</v>
      </c>
      <c r="X166" s="107">
        <f>SUM(X167:X169)</f>
        <v>0</v>
      </c>
      <c r="Y166" s="107">
        <f t="shared" ref="Y166" si="5146">SUM(Y167:Y169)</f>
        <v>0</v>
      </c>
      <c r="Z166" s="107">
        <f t="shared" ref="Z166" si="5147">SUM(Z167:Z169)</f>
        <v>0</v>
      </c>
      <c r="AA166" s="107">
        <f t="shared" ref="AA166" si="5148">SUM(AA167:AA169)</f>
        <v>0</v>
      </c>
      <c r="AB166" s="107">
        <f t="shared" ref="AB166" si="5149">SUM(AB167:AB169)</f>
        <v>0</v>
      </c>
      <c r="AC166" s="107">
        <f t="shared" ref="AC166" si="5150">SUM(AC167:AC169)</f>
        <v>0</v>
      </c>
      <c r="AD166" s="123">
        <f t="shared" si="5097"/>
        <v>0</v>
      </c>
      <c r="AE166" s="123">
        <f t="shared" si="5098"/>
        <v>0</v>
      </c>
      <c r="AF166" s="107">
        <f>VLOOKUP($E166,'ВМП план'!$B$8:$AL$43,12,0)</f>
        <v>0</v>
      </c>
      <c r="AG166" s="107">
        <f>VLOOKUP($E166,'ВМП план'!$B$8:$AL$43,13,0)</f>
        <v>0</v>
      </c>
      <c r="AH166" s="107">
        <f t="shared" si="289"/>
        <v>0</v>
      </c>
      <c r="AI166" s="107">
        <f t="shared" si="290"/>
        <v>0</v>
      </c>
      <c r="AJ166" s="107">
        <f>SUM(AJ167:AJ169)</f>
        <v>0</v>
      </c>
      <c r="AK166" s="107">
        <f t="shared" ref="AK166" si="5151">SUM(AK167:AK169)</f>
        <v>0</v>
      </c>
      <c r="AL166" s="107">
        <f t="shared" ref="AL166" si="5152">SUM(AL167:AL169)</f>
        <v>0</v>
      </c>
      <c r="AM166" s="107">
        <f t="shared" ref="AM166" si="5153">SUM(AM167:AM169)</f>
        <v>0</v>
      </c>
      <c r="AN166" s="107">
        <f t="shared" ref="AN166" si="5154">SUM(AN167:AN169)</f>
        <v>0</v>
      </c>
      <c r="AO166" s="107">
        <f t="shared" ref="AO166" si="5155">SUM(AO167:AO169)</f>
        <v>0</v>
      </c>
      <c r="AP166" s="123">
        <f t="shared" si="5101"/>
        <v>0</v>
      </c>
      <c r="AQ166" s="123">
        <f t="shared" si="5102"/>
        <v>0</v>
      </c>
      <c r="AR166" s="107"/>
      <c r="AS166" s="107"/>
      <c r="AT166" s="107">
        <f t="shared" si="296"/>
        <v>0</v>
      </c>
      <c r="AU166" s="107">
        <f t="shared" si="297"/>
        <v>0</v>
      </c>
      <c r="AV166" s="107">
        <f>SUM(AV167:AV169)</f>
        <v>0</v>
      </c>
      <c r="AW166" s="107">
        <f t="shared" ref="AW166" si="5156">SUM(AW167:AW169)</f>
        <v>0</v>
      </c>
      <c r="AX166" s="107">
        <f t="shared" ref="AX166" si="5157">SUM(AX167:AX169)</f>
        <v>0</v>
      </c>
      <c r="AY166" s="107">
        <f t="shared" ref="AY166" si="5158">SUM(AY167:AY169)</f>
        <v>0</v>
      </c>
      <c r="AZ166" s="107">
        <f t="shared" ref="AZ166" si="5159">SUM(AZ167:AZ169)</f>
        <v>0</v>
      </c>
      <c r="BA166" s="107">
        <f t="shared" ref="BA166" si="5160">SUM(BA167:BA169)</f>
        <v>0</v>
      </c>
      <c r="BB166" s="123">
        <f t="shared" si="5105"/>
        <v>0</v>
      </c>
      <c r="BC166" s="123">
        <f t="shared" si="5106"/>
        <v>0</v>
      </c>
      <c r="BD166" s="107">
        <v>2</v>
      </c>
      <c r="BE166" s="107">
        <v>672227.85259999998</v>
      </c>
      <c r="BF166" s="107">
        <f t="shared" si="303"/>
        <v>0.66666666666666663</v>
      </c>
      <c r="BG166" s="107">
        <f t="shared" si="304"/>
        <v>224075.95086666665</v>
      </c>
      <c r="BH166" s="107">
        <f>SUM(BH167:BH169)</f>
        <v>2</v>
      </c>
      <c r="BI166" s="107">
        <f t="shared" ref="BI166" si="5161">SUM(BI167:BI169)</f>
        <v>672227.86</v>
      </c>
      <c r="BJ166" s="107">
        <f t="shared" ref="BJ166" si="5162">SUM(BJ167:BJ169)</f>
        <v>0</v>
      </c>
      <c r="BK166" s="107">
        <f t="shared" ref="BK166" si="5163">SUM(BK167:BK169)</f>
        <v>0</v>
      </c>
      <c r="BL166" s="107">
        <f t="shared" ref="BL166" si="5164">SUM(BL167:BL169)</f>
        <v>2</v>
      </c>
      <c r="BM166" s="107">
        <f t="shared" ref="BM166" si="5165">SUM(BM167:BM169)</f>
        <v>672227.86</v>
      </c>
      <c r="BN166" s="123">
        <f t="shared" si="5109"/>
        <v>1.3333333333333335</v>
      </c>
      <c r="BO166" s="123">
        <f t="shared" si="5110"/>
        <v>448151.90913333336</v>
      </c>
      <c r="BP166" s="107"/>
      <c r="BQ166" s="107"/>
      <c r="BR166" s="107">
        <f t="shared" si="310"/>
        <v>0</v>
      </c>
      <c r="BS166" s="107">
        <f t="shared" si="311"/>
        <v>0</v>
      </c>
      <c r="BT166" s="107">
        <f>SUM(BT167:BT169)</f>
        <v>0</v>
      </c>
      <c r="BU166" s="107">
        <f t="shared" ref="BU166" si="5166">SUM(BU167:BU169)</f>
        <v>0</v>
      </c>
      <c r="BV166" s="107">
        <f t="shared" ref="BV166" si="5167">SUM(BV167:BV169)</f>
        <v>0</v>
      </c>
      <c r="BW166" s="107">
        <f t="shared" ref="BW166" si="5168">SUM(BW167:BW169)</f>
        <v>0</v>
      </c>
      <c r="BX166" s="107">
        <f t="shared" ref="BX166" si="5169">SUM(BX167:BX169)</f>
        <v>0</v>
      </c>
      <c r="BY166" s="107">
        <f t="shared" ref="BY166" si="5170">SUM(BY167:BY169)</f>
        <v>0</v>
      </c>
      <c r="BZ166" s="123">
        <f t="shared" si="5113"/>
        <v>0</v>
      </c>
      <c r="CA166" s="123">
        <f t="shared" si="5114"/>
        <v>0</v>
      </c>
      <c r="CB166" s="107"/>
      <c r="CC166" s="107"/>
      <c r="CD166" s="107">
        <f t="shared" si="317"/>
        <v>0</v>
      </c>
      <c r="CE166" s="107">
        <f t="shared" si="318"/>
        <v>0</v>
      </c>
      <c r="CF166" s="107">
        <f>SUM(CF167:CF169)</f>
        <v>0</v>
      </c>
      <c r="CG166" s="107">
        <f t="shared" ref="CG166" si="5171">SUM(CG167:CG169)</f>
        <v>0</v>
      </c>
      <c r="CH166" s="107">
        <f t="shared" ref="CH166" si="5172">SUM(CH167:CH169)</f>
        <v>0</v>
      </c>
      <c r="CI166" s="107">
        <f t="shared" ref="CI166" si="5173">SUM(CI167:CI169)</f>
        <v>0</v>
      </c>
      <c r="CJ166" s="107">
        <f t="shared" ref="CJ166" si="5174">SUM(CJ167:CJ169)</f>
        <v>0</v>
      </c>
      <c r="CK166" s="107">
        <f t="shared" ref="CK166" si="5175">SUM(CK167:CK169)</f>
        <v>0</v>
      </c>
      <c r="CL166" s="123">
        <f t="shared" si="5117"/>
        <v>0</v>
      </c>
      <c r="CM166" s="123">
        <f t="shared" si="5118"/>
        <v>0</v>
      </c>
      <c r="CN166" s="107"/>
      <c r="CO166" s="107"/>
      <c r="CP166" s="107">
        <f t="shared" si="324"/>
        <v>0</v>
      </c>
      <c r="CQ166" s="107">
        <f t="shared" si="325"/>
        <v>0</v>
      </c>
      <c r="CR166" s="107">
        <f>SUM(CR167:CR169)</f>
        <v>0</v>
      </c>
      <c r="CS166" s="107">
        <f t="shared" ref="CS166" si="5176">SUM(CS167:CS169)</f>
        <v>0</v>
      </c>
      <c r="CT166" s="107">
        <f t="shared" ref="CT166" si="5177">SUM(CT167:CT169)</f>
        <v>0</v>
      </c>
      <c r="CU166" s="107">
        <f t="shared" ref="CU166" si="5178">SUM(CU167:CU169)</f>
        <v>0</v>
      </c>
      <c r="CV166" s="107">
        <f t="shared" ref="CV166" si="5179">SUM(CV167:CV169)</f>
        <v>0</v>
      </c>
      <c r="CW166" s="107">
        <f t="shared" ref="CW166" si="5180">SUM(CW167:CW169)</f>
        <v>0</v>
      </c>
      <c r="CX166" s="123">
        <f t="shared" si="5121"/>
        <v>0</v>
      </c>
      <c r="CY166" s="123">
        <f t="shared" si="5122"/>
        <v>0</v>
      </c>
      <c r="CZ166" s="107"/>
      <c r="DA166" s="107"/>
      <c r="DB166" s="107">
        <f t="shared" si="331"/>
        <v>0</v>
      </c>
      <c r="DC166" s="107">
        <f t="shared" si="332"/>
        <v>0</v>
      </c>
      <c r="DD166" s="107">
        <f>SUM(DD167:DD169)</f>
        <v>0</v>
      </c>
      <c r="DE166" s="107">
        <f t="shared" ref="DE166" si="5181">SUM(DE167:DE169)</f>
        <v>0</v>
      </c>
      <c r="DF166" s="107">
        <f t="shared" ref="DF166" si="5182">SUM(DF167:DF169)</f>
        <v>0</v>
      </c>
      <c r="DG166" s="107">
        <f t="shared" ref="DG166" si="5183">SUM(DG167:DG169)</f>
        <v>0</v>
      </c>
      <c r="DH166" s="107">
        <f t="shared" ref="DH166" si="5184">SUM(DH167:DH169)</f>
        <v>0</v>
      </c>
      <c r="DI166" s="107">
        <f t="shared" ref="DI166" si="5185">SUM(DI167:DI169)</f>
        <v>0</v>
      </c>
      <c r="DJ166" s="123">
        <f t="shared" si="5125"/>
        <v>0</v>
      </c>
      <c r="DK166" s="123">
        <f t="shared" si="5126"/>
        <v>0</v>
      </c>
      <c r="DL166" s="107"/>
      <c r="DM166" s="107"/>
      <c r="DN166" s="107">
        <f t="shared" si="338"/>
        <v>0</v>
      </c>
      <c r="DO166" s="107">
        <f t="shared" si="339"/>
        <v>0</v>
      </c>
      <c r="DP166" s="107">
        <f>SUM(DP167:DP169)</f>
        <v>0</v>
      </c>
      <c r="DQ166" s="107">
        <f t="shared" ref="DQ166" si="5186">SUM(DQ167:DQ169)</f>
        <v>0</v>
      </c>
      <c r="DR166" s="107">
        <f t="shared" ref="DR166" si="5187">SUM(DR167:DR169)</f>
        <v>0</v>
      </c>
      <c r="DS166" s="107">
        <f t="shared" ref="DS166" si="5188">SUM(DS167:DS169)</f>
        <v>0</v>
      </c>
      <c r="DT166" s="107">
        <f t="shared" ref="DT166" si="5189">SUM(DT167:DT169)</f>
        <v>0</v>
      </c>
      <c r="DU166" s="107">
        <f t="shared" ref="DU166" si="5190">SUM(DU167:DU169)</f>
        <v>0</v>
      </c>
      <c r="DV166" s="123">
        <f t="shared" si="5129"/>
        <v>0</v>
      </c>
      <c r="DW166" s="123">
        <f t="shared" si="5130"/>
        <v>0</v>
      </c>
      <c r="DX166" s="107"/>
      <c r="DY166" s="107">
        <v>0</v>
      </c>
      <c r="DZ166" s="107">
        <f t="shared" si="345"/>
        <v>0</v>
      </c>
      <c r="EA166" s="107">
        <f t="shared" si="346"/>
        <v>0</v>
      </c>
      <c r="EB166" s="107">
        <f>SUM(EB167:EB169)</f>
        <v>0</v>
      </c>
      <c r="EC166" s="107">
        <f t="shared" ref="EC166" si="5191">SUM(EC167:EC169)</f>
        <v>0</v>
      </c>
      <c r="ED166" s="107">
        <f t="shared" ref="ED166" si="5192">SUM(ED167:ED169)</f>
        <v>0</v>
      </c>
      <c r="EE166" s="107">
        <f t="shared" ref="EE166" si="5193">SUM(EE167:EE169)</f>
        <v>0</v>
      </c>
      <c r="EF166" s="107">
        <f t="shared" ref="EF166" si="5194">SUM(EF167:EF169)</f>
        <v>0</v>
      </c>
      <c r="EG166" s="107">
        <f t="shared" ref="EG166" si="5195">SUM(EG167:EG169)</f>
        <v>0</v>
      </c>
      <c r="EH166" s="123">
        <f t="shared" si="5133"/>
        <v>0</v>
      </c>
      <c r="EI166" s="123">
        <f t="shared" si="5134"/>
        <v>0</v>
      </c>
      <c r="EJ166" s="107"/>
      <c r="EK166" s="107">
        <v>0</v>
      </c>
      <c r="EL166" s="107">
        <f t="shared" si="352"/>
        <v>0</v>
      </c>
      <c r="EM166" s="107">
        <f t="shared" si="353"/>
        <v>0</v>
      </c>
      <c r="EN166" s="107">
        <f>SUM(EN167:EN169)</f>
        <v>0</v>
      </c>
      <c r="EO166" s="107">
        <f t="shared" ref="EO166" si="5196">SUM(EO167:EO169)</f>
        <v>0</v>
      </c>
      <c r="EP166" s="107">
        <f t="shared" ref="EP166" si="5197">SUM(EP167:EP169)</f>
        <v>0</v>
      </c>
      <c r="EQ166" s="107">
        <f t="shared" ref="EQ166" si="5198">SUM(EQ167:EQ169)</f>
        <v>0</v>
      </c>
      <c r="ER166" s="107">
        <f t="shared" ref="ER166" si="5199">SUM(ER167:ER169)</f>
        <v>0</v>
      </c>
      <c r="ES166" s="107">
        <f t="shared" ref="ES166" si="5200">SUM(ES167:ES169)</f>
        <v>0</v>
      </c>
      <c r="ET166" s="123">
        <f t="shared" si="5137"/>
        <v>0</v>
      </c>
      <c r="EU166" s="123">
        <f t="shared" si="5138"/>
        <v>0</v>
      </c>
      <c r="EV166" s="107"/>
      <c r="EW166" s="107"/>
      <c r="EX166" s="107">
        <f t="shared" si="359"/>
        <v>0</v>
      </c>
      <c r="EY166" s="107">
        <f t="shared" si="360"/>
        <v>0</v>
      </c>
      <c r="EZ166" s="107">
        <f>SUM(EZ167:EZ169)</f>
        <v>0</v>
      </c>
      <c r="FA166" s="107">
        <f t="shared" ref="FA166" si="5201">SUM(FA167:FA169)</f>
        <v>0</v>
      </c>
      <c r="FB166" s="107">
        <f t="shared" ref="FB166" si="5202">SUM(FB167:FB169)</f>
        <v>0</v>
      </c>
      <c r="FC166" s="107">
        <f t="shared" ref="FC166" si="5203">SUM(FC167:FC169)</f>
        <v>0</v>
      </c>
      <c r="FD166" s="107">
        <f t="shared" ref="FD166" si="5204">SUM(FD167:FD169)</f>
        <v>0</v>
      </c>
      <c r="FE166" s="107">
        <f t="shared" ref="FE166" si="5205">SUM(FE167:FE169)</f>
        <v>0</v>
      </c>
      <c r="FF166" s="123">
        <f t="shared" si="5072"/>
        <v>0</v>
      </c>
      <c r="FG166" s="123">
        <f t="shared" si="5073"/>
        <v>0</v>
      </c>
      <c r="FH166" s="107"/>
      <c r="FI166" s="107"/>
      <c r="FJ166" s="107">
        <f t="shared" si="366"/>
        <v>0</v>
      </c>
      <c r="FK166" s="107">
        <f t="shared" si="367"/>
        <v>0</v>
      </c>
      <c r="FL166" s="107">
        <f>SUM(FL167:FL169)</f>
        <v>0</v>
      </c>
      <c r="FM166" s="107">
        <f t="shared" ref="FM166" si="5206">SUM(FM167:FM169)</f>
        <v>0</v>
      </c>
      <c r="FN166" s="107">
        <f t="shared" ref="FN166" si="5207">SUM(FN167:FN169)</f>
        <v>0</v>
      </c>
      <c r="FO166" s="107">
        <f t="shared" ref="FO166" si="5208">SUM(FO167:FO169)</f>
        <v>0</v>
      </c>
      <c r="FP166" s="107">
        <f t="shared" ref="FP166" si="5209">SUM(FP167:FP169)</f>
        <v>0</v>
      </c>
      <c r="FQ166" s="107">
        <f t="shared" ref="FQ166" si="5210">SUM(FQ167:FQ169)</f>
        <v>0</v>
      </c>
      <c r="FR166" s="123">
        <f t="shared" si="5076"/>
        <v>0</v>
      </c>
      <c r="FS166" s="123">
        <f t="shared" si="5077"/>
        <v>0</v>
      </c>
      <c r="FT166" s="107"/>
      <c r="FU166" s="107"/>
      <c r="FV166" s="107">
        <f t="shared" si="373"/>
        <v>0</v>
      </c>
      <c r="FW166" s="107">
        <f t="shared" si="374"/>
        <v>0</v>
      </c>
      <c r="FX166" s="107">
        <f>SUM(FX167:FX169)</f>
        <v>0</v>
      </c>
      <c r="FY166" s="107">
        <f t="shared" ref="FY166" si="5211">SUM(FY167:FY169)</f>
        <v>0</v>
      </c>
      <c r="FZ166" s="107">
        <f t="shared" ref="FZ166" si="5212">SUM(FZ167:FZ169)</f>
        <v>0</v>
      </c>
      <c r="GA166" s="107">
        <f t="shared" ref="GA166" si="5213">SUM(GA167:GA169)</f>
        <v>0</v>
      </c>
      <c r="GB166" s="107">
        <f t="shared" ref="GB166" si="5214">SUM(GB167:GB169)</f>
        <v>0</v>
      </c>
      <c r="GC166" s="107">
        <f t="shared" ref="GC166" si="5215">SUM(GC167:GC169)</f>
        <v>0</v>
      </c>
      <c r="GD166" s="123">
        <f t="shared" si="5080"/>
        <v>0</v>
      </c>
      <c r="GE166" s="123">
        <f t="shared" si="5081"/>
        <v>0</v>
      </c>
      <c r="GF166" s="107">
        <f>H166+T166+AF166+AR166+BD166+BP166+CB166+CN166+CZ166+DL166+DX166+EJ166+EV166+FH166+FT166</f>
        <v>5</v>
      </c>
      <c r="GG166" s="107">
        <f>I166+U166+AG166+AS166+BE166+BQ166+CC166+CO166+DA166+DM166+DY166+EK166+EW166+FI166+FU166</f>
        <v>1680569.6315000001</v>
      </c>
      <c r="GH166" s="130">
        <f>SUM(GF166/12*$A$2)</f>
        <v>1.6666666666666667</v>
      </c>
      <c r="GI166" s="180">
        <f>SUM(GG166/12*$A$2)</f>
        <v>560189.87716666667</v>
      </c>
      <c r="GJ166" s="107">
        <f>SUM(GJ167:GJ169)</f>
        <v>2</v>
      </c>
      <c r="GK166" s="107">
        <f t="shared" ref="GK166" si="5216">SUM(GK167:GK169)</f>
        <v>672227.86</v>
      </c>
      <c r="GL166" s="107">
        <f t="shared" ref="GL166" si="5217">SUM(GL167:GL169)</f>
        <v>0</v>
      </c>
      <c r="GM166" s="107">
        <f t="shared" ref="GM166" si="5218">SUM(GM167:GM169)</f>
        <v>0</v>
      </c>
      <c r="GN166" s="107">
        <f t="shared" ref="GN166" si="5219">SUM(GN167:GN169)</f>
        <v>2</v>
      </c>
      <c r="GO166" s="107">
        <f t="shared" ref="GO166" si="5220">SUM(GO167:GO169)</f>
        <v>672227.86</v>
      </c>
      <c r="GP166" s="107">
        <f t="shared" si="4756"/>
        <v>0.33333333333333326</v>
      </c>
      <c r="GQ166" s="107">
        <f t="shared" si="4757"/>
        <v>112037.98283333331</v>
      </c>
      <c r="GR166" s="143"/>
      <c r="GS166" s="78"/>
      <c r="GT166" s="166">
        <v>336113.92629999999</v>
      </c>
      <c r="GU166" s="166">
        <f t="shared" si="4445"/>
        <v>336113.93</v>
      </c>
    </row>
    <row r="167" spans="1:204" ht="144" x14ac:dyDescent="0.2">
      <c r="A167" s="23">
        <v>1</v>
      </c>
      <c r="B167" s="78" t="s">
        <v>304</v>
      </c>
      <c r="C167" s="81" t="s">
        <v>305</v>
      </c>
      <c r="D167" s="82">
        <v>429</v>
      </c>
      <c r="E167" s="83" t="s">
        <v>306</v>
      </c>
      <c r="F167" s="86">
        <v>37</v>
      </c>
      <c r="G167" s="98">
        <v>336113.92629999999</v>
      </c>
      <c r="H167" s="99"/>
      <c r="I167" s="99"/>
      <c r="J167" s="99"/>
      <c r="K167" s="99"/>
      <c r="L167" s="99">
        <f>VLOOKUP($D167,'факт '!$D$7:$AQ$94,3,0)</f>
        <v>0</v>
      </c>
      <c r="M167" s="99">
        <f>VLOOKUP($D167,'факт '!$D$7:$AQ$94,4,0)</f>
        <v>0</v>
      </c>
      <c r="N167" s="99"/>
      <c r="O167" s="99"/>
      <c r="P167" s="99">
        <f>SUM(L167+N167)</f>
        <v>0</v>
      </c>
      <c r="Q167" s="99">
        <f>SUM(M167+O167)</f>
        <v>0</v>
      </c>
      <c r="R167" s="100">
        <f t="shared" ref="R167" si="5221">SUM(L167-J167)</f>
        <v>0</v>
      </c>
      <c r="S167" s="100">
        <f t="shared" si="5094"/>
        <v>0</v>
      </c>
      <c r="T167" s="99"/>
      <c r="U167" s="99"/>
      <c r="V167" s="99"/>
      <c r="W167" s="99"/>
      <c r="X167" s="99">
        <f>VLOOKUP($D167,'факт '!$D$7:$AQ$94,7,0)</f>
        <v>0</v>
      </c>
      <c r="Y167" s="99">
        <f>VLOOKUP($D167,'факт '!$D$7:$AQ$94,8,0)</f>
        <v>0</v>
      </c>
      <c r="Z167" s="99">
        <f>VLOOKUP($D167,'факт '!$D$7:$AQ$94,9,0)</f>
        <v>0</v>
      </c>
      <c r="AA167" s="99">
        <f>VLOOKUP($D167,'факт '!$D$7:$AQ$94,10,0)</f>
        <v>0</v>
      </c>
      <c r="AB167" s="99">
        <f>SUM(X167+Z167)</f>
        <v>0</v>
      </c>
      <c r="AC167" s="99">
        <f>SUM(Y167+AA167)</f>
        <v>0</v>
      </c>
      <c r="AD167" s="100">
        <f t="shared" si="5097"/>
        <v>0</v>
      </c>
      <c r="AE167" s="100">
        <f t="shared" si="5098"/>
        <v>0</v>
      </c>
      <c r="AF167" s="99"/>
      <c r="AG167" s="99"/>
      <c r="AH167" s="99"/>
      <c r="AI167" s="99"/>
      <c r="AJ167" s="99">
        <f>VLOOKUP($D167,'факт '!$D$7:$AQ$94,5,0)</f>
        <v>0</v>
      </c>
      <c r="AK167" s="99">
        <f>VLOOKUP($D167,'факт '!$D$7:$AQ$94,6,0)</f>
        <v>0</v>
      </c>
      <c r="AL167" s="99"/>
      <c r="AM167" s="99"/>
      <c r="AN167" s="99">
        <f>SUM(AJ167+AL167)</f>
        <v>0</v>
      </c>
      <c r="AO167" s="99">
        <f>SUM(AK167+AM167)</f>
        <v>0</v>
      </c>
      <c r="AP167" s="100">
        <f t="shared" si="5101"/>
        <v>0</v>
      </c>
      <c r="AQ167" s="100">
        <f t="shared" si="5102"/>
        <v>0</v>
      </c>
      <c r="AR167" s="99"/>
      <c r="AS167" s="99"/>
      <c r="AT167" s="99"/>
      <c r="AU167" s="99"/>
      <c r="AV167" s="99">
        <f>VLOOKUP($D167,'факт '!$D$7:$AQ$94,11,0)</f>
        <v>0</v>
      </c>
      <c r="AW167" s="99">
        <f>VLOOKUP($D167,'факт '!$D$7:$AQ$94,12,0)</f>
        <v>0</v>
      </c>
      <c r="AX167" s="99"/>
      <c r="AY167" s="99"/>
      <c r="AZ167" s="99">
        <f>SUM(AV167+AX167)</f>
        <v>0</v>
      </c>
      <c r="BA167" s="99">
        <f>SUM(AW167+AY167)</f>
        <v>0</v>
      </c>
      <c r="BB167" s="100">
        <f t="shared" si="5105"/>
        <v>0</v>
      </c>
      <c r="BC167" s="100">
        <f t="shared" si="5106"/>
        <v>0</v>
      </c>
      <c r="BD167" s="99"/>
      <c r="BE167" s="99"/>
      <c r="BF167" s="99"/>
      <c r="BG167" s="99"/>
      <c r="BH167" s="99">
        <f>VLOOKUP($D167,'факт '!$D$7:$AQ$94,15,0)</f>
        <v>2</v>
      </c>
      <c r="BI167" s="99">
        <f>VLOOKUP($D167,'факт '!$D$7:$AQ$94,16,0)</f>
        <v>672227.86</v>
      </c>
      <c r="BJ167" s="99">
        <f>VLOOKUP($D167,'факт '!$D$7:$AQ$94,17,0)</f>
        <v>0</v>
      </c>
      <c r="BK167" s="99">
        <f>VLOOKUP($D167,'факт '!$D$7:$AQ$94,18,0)</f>
        <v>0</v>
      </c>
      <c r="BL167" s="99">
        <f>SUM(BH167+BJ167)</f>
        <v>2</v>
      </c>
      <c r="BM167" s="99">
        <f>SUM(BI167+BK167)</f>
        <v>672227.86</v>
      </c>
      <c r="BN167" s="100">
        <f t="shared" si="5109"/>
        <v>2</v>
      </c>
      <c r="BO167" s="100">
        <f t="shared" si="5110"/>
        <v>672227.86</v>
      </c>
      <c r="BP167" s="99"/>
      <c r="BQ167" s="99"/>
      <c r="BR167" s="99"/>
      <c r="BS167" s="99"/>
      <c r="BT167" s="99">
        <f>VLOOKUP($D167,'факт '!$D$7:$AQ$94,19,0)</f>
        <v>0</v>
      </c>
      <c r="BU167" s="99">
        <f>VLOOKUP($D167,'факт '!$D$7:$AQ$94,20,0)</f>
        <v>0</v>
      </c>
      <c r="BV167" s="99">
        <f>VLOOKUP($D167,'факт '!$D$7:$AQ$94,21,0)</f>
        <v>0</v>
      </c>
      <c r="BW167" s="99">
        <f>VLOOKUP($D167,'факт '!$D$7:$AQ$94,22,0)</f>
        <v>0</v>
      </c>
      <c r="BX167" s="99">
        <f>SUM(BT167+BV167)</f>
        <v>0</v>
      </c>
      <c r="BY167" s="99">
        <f>SUM(BU167+BW167)</f>
        <v>0</v>
      </c>
      <c r="BZ167" s="100">
        <f t="shared" si="5113"/>
        <v>0</v>
      </c>
      <c r="CA167" s="100">
        <f t="shared" si="5114"/>
        <v>0</v>
      </c>
      <c r="CB167" s="99"/>
      <c r="CC167" s="99"/>
      <c r="CD167" s="99"/>
      <c r="CE167" s="99"/>
      <c r="CF167" s="99">
        <f>VLOOKUP($D167,'факт '!$D$7:$AQ$94,23,0)</f>
        <v>0</v>
      </c>
      <c r="CG167" s="99">
        <f>VLOOKUP($D167,'факт '!$D$7:$AQ$94,24,0)</f>
        <v>0</v>
      </c>
      <c r="CH167" s="99">
        <f>VLOOKUP($D167,'факт '!$D$7:$AQ$94,25,0)</f>
        <v>0</v>
      </c>
      <c r="CI167" s="99">
        <f>VLOOKUP($D167,'факт '!$D$7:$AQ$94,26,0)</f>
        <v>0</v>
      </c>
      <c r="CJ167" s="99">
        <f>SUM(CF167+CH167)</f>
        <v>0</v>
      </c>
      <c r="CK167" s="99">
        <f>SUM(CG167+CI167)</f>
        <v>0</v>
      </c>
      <c r="CL167" s="100">
        <f t="shared" si="5117"/>
        <v>0</v>
      </c>
      <c r="CM167" s="100">
        <f t="shared" si="5118"/>
        <v>0</v>
      </c>
      <c r="CN167" s="99"/>
      <c r="CO167" s="99"/>
      <c r="CP167" s="99"/>
      <c r="CQ167" s="99"/>
      <c r="CR167" s="99">
        <f>VLOOKUP($D167,'факт '!$D$7:$AQ$94,27,0)</f>
        <v>0</v>
      </c>
      <c r="CS167" s="99">
        <f>VLOOKUP($D167,'факт '!$D$7:$AQ$94,28,0)</f>
        <v>0</v>
      </c>
      <c r="CT167" s="99">
        <f>VLOOKUP($D167,'факт '!$D$7:$AQ$94,29,0)</f>
        <v>0</v>
      </c>
      <c r="CU167" s="99">
        <f>VLOOKUP($D167,'факт '!$D$7:$AQ$94,30,0)</f>
        <v>0</v>
      </c>
      <c r="CV167" s="99">
        <f>SUM(CR167+CT167)</f>
        <v>0</v>
      </c>
      <c r="CW167" s="99">
        <f>SUM(CS167+CU167)</f>
        <v>0</v>
      </c>
      <c r="CX167" s="100">
        <f t="shared" si="5121"/>
        <v>0</v>
      </c>
      <c r="CY167" s="100">
        <f t="shared" si="5122"/>
        <v>0</v>
      </c>
      <c r="CZ167" s="99"/>
      <c r="DA167" s="99"/>
      <c r="DB167" s="99"/>
      <c r="DC167" s="99"/>
      <c r="DD167" s="99">
        <f>VLOOKUP($D167,'факт '!$D$7:$AQ$94,31,0)</f>
        <v>0</v>
      </c>
      <c r="DE167" s="99">
        <f>VLOOKUP($D167,'факт '!$D$7:$AQ$94,32,0)</f>
        <v>0</v>
      </c>
      <c r="DF167" s="99"/>
      <c r="DG167" s="99"/>
      <c r="DH167" s="99">
        <f>SUM(DD167+DF167)</f>
        <v>0</v>
      </c>
      <c r="DI167" s="99">
        <f>SUM(DE167+DG167)</f>
        <v>0</v>
      </c>
      <c r="DJ167" s="100">
        <f t="shared" si="5125"/>
        <v>0</v>
      </c>
      <c r="DK167" s="100">
        <f t="shared" si="5126"/>
        <v>0</v>
      </c>
      <c r="DL167" s="99"/>
      <c r="DM167" s="99"/>
      <c r="DN167" s="99"/>
      <c r="DO167" s="99"/>
      <c r="DP167" s="99">
        <f>VLOOKUP($D167,'факт '!$D$7:$AQ$94,13,0)</f>
        <v>0</v>
      </c>
      <c r="DQ167" s="99">
        <f>VLOOKUP($D167,'факт '!$D$7:$AQ$94,14,0)</f>
        <v>0</v>
      </c>
      <c r="DR167" s="99"/>
      <c r="DS167" s="99"/>
      <c r="DT167" s="99">
        <f>SUM(DP167+DR167)</f>
        <v>0</v>
      </c>
      <c r="DU167" s="99">
        <f>SUM(DQ167+DS167)</f>
        <v>0</v>
      </c>
      <c r="DV167" s="100">
        <f t="shared" si="5129"/>
        <v>0</v>
      </c>
      <c r="DW167" s="100">
        <f t="shared" si="5130"/>
        <v>0</v>
      </c>
      <c r="DX167" s="99"/>
      <c r="DY167" s="99"/>
      <c r="DZ167" s="99"/>
      <c r="EA167" s="99"/>
      <c r="EB167" s="99">
        <f>VLOOKUP($D167,'факт '!$D$7:$AQ$94,33,0)</f>
        <v>0</v>
      </c>
      <c r="EC167" s="99">
        <f>VLOOKUP($D167,'факт '!$D$7:$AQ$94,34,0)</f>
        <v>0</v>
      </c>
      <c r="ED167" s="99">
        <f>VLOOKUP($D167,'факт '!$D$7:$AQ$94,35,0)</f>
        <v>0</v>
      </c>
      <c r="EE167" s="99">
        <f>VLOOKUP($D167,'факт '!$D$7:$AQ$94,36,0)</f>
        <v>0</v>
      </c>
      <c r="EF167" s="99">
        <f>SUM(EB167+ED167)</f>
        <v>0</v>
      </c>
      <c r="EG167" s="99">
        <f>SUM(EC167+EE167)</f>
        <v>0</v>
      </c>
      <c r="EH167" s="100">
        <f t="shared" si="5133"/>
        <v>0</v>
      </c>
      <c r="EI167" s="100">
        <f t="shared" si="5134"/>
        <v>0</v>
      </c>
      <c r="EJ167" s="99"/>
      <c r="EK167" s="99"/>
      <c r="EL167" s="99"/>
      <c r="EM167" s="99"/>
      <c r="EN167" s="99">
        <f>VLOOKUP($D167,'факт '!$D$7:$AQ$94,37,0)</f>
        <v>0</v>
      </c>
      <c r="EO167" s="99">
        <f>VLOOKUP($D167,'факт '!$D$7:$AQ$94,38,0)</f>
        <v>0</v>
      </c>
      <c r="EP167" s="99">
        <f>VLOOKUP($D167,'факт '!$D$7:$AQ$94,39,0)</f>
        <v>0</v>
      </c>
      <c r="EQ167" s="99">
        <f>VLOOKUP($D167,'факт '!$D$7:$AQ$94,40,0)</f>
        <v>0</v>
      </c>
      <c r="ER167" s="99">
        <f>SUM(EN167+EP167)</f>
        <v>0</v>
      </c>
      <c r="ES167" s="99">
        <f>SUM(EO167+EQ167)</f>
        <v>0</v>
      </c>
      <c r="ET167" s="100">
        <f t="shared" si="5137"/>
        <v>0</v>
      </c>
      <c r="EU167" s="100">
        <f t="shared" si="5138"/>
        <v>0</v>
      </c>
      <c r="EV167" s="99"/>
      <c r="EW167" s="99"/>
      <c r="EX167" s="99"/>
      <c r="EY167" s="99"/>
      <c r="EZ167" s="99"/>
      <c r="FA167" s="99"/>
      <c r="FB167" s="99"/>
      <c r="FC167" s="99"/>
      <c r="FD167" s="99">
        <f>SUM(EZ167+FB167)</f>
        <v>0</v>
      </c>
      <c r="FE167" s="99">
        <f>SUM(FA167+FC167)</f>
        <v>0</v>
      </c>
      <c r="FF167" s="100">
        <f t="shared" si="5072"/>
        <v>0</v>
      </c>
      <c r="FG167" s="100">
        <f t="shared" si="5073"/>
        <v>0</v>
      </c>
      <c r="FH167" s="99"/>
      <c r="FI167" s="99"/>
      <c r="FJ167" s="99"/>
      <c r="FK167" s="99"/>
      <c r="FL167" s="99"/>
      <c r="FM167" s="99"/>
      <c r="FN167" s="99"/>
      <c r="FO167" s="99"/>
      <c r="FP167" s="99">
        <f>SUM(FL167+FN167)</f>
        <v>0</v>
      </c>
      <c r="FQ167" s="99">
        <f>SUM(FM167+FO167)</f>
        <v>0</v>
      </c>
      <c r="FR167" s="100">
        <f t="shared" si="5076"/>
        <v>0</v>
      </c>
      <c r="FS167" s="100">
        <f t="shared" si="5077"/>
        <v>0</v>
      </c>
      <c r="FT167" s="99"/>
      <c r="FU167" s="99"/>
      <c r="FV167" s="99"/>
      <c r="FW167" s="99"/>
      <c r="FX167" s="99"/>
      <c r="FY167" s="99"/>
      <c r="FZ167" s="99"/>
      <c r="GA167" s="99"/>
      <c r="GB167" s="99">
        <f>SUM(FX167+FZ167)</f>
        <v>0</v>
      </c>
      <c r="GC167" s="99">
        <f>SUM(FY167+GA167)</f>
        <v>0</v>
      </c>
      <c r="GD167" s="100">
        <f t="shared" si="5080"/>
        <v>0</v>
      </c>
      <c r="GE167" s="100">
        <f t="shared" si="5081"/>
        <v>0</v>
      </c>
      <c r="GF167" s="99">
        <f t="shared" ref="GF167:GF169" si="5222">SUM(H167,T167,AF167,AR167,BD167,BP167,CB167,CN167,CZ167,DL167,DX167,EJ167,EV167)</f>
        <v>0</v>
      </c>
      <c r="GG167" s="99">
        <f t="shared" ref="GG167:GG169" si="5223">SUM(I167,U167,AG167,AS167,BE167,BQ167,CC167,CO167,DA167,DM167,DY167,EK167,EW167)</f>
        <v>0</v>
      </c>
      <c r="GH167" s="99">
        <f t="shared" ref="GH167:GH169" si="5224">SUM(J167,V167,AH167,AT167,BF167,BR167,CD167,CP167,DB167,DN167,DZ167,EL167,EX167)</f>
        <v>0</v>
      </c>
      <c r="GI167" s="99">
        <f t="shared" ref="GI167:GI169" si="5225">SUM(K167,W167,AI167,AU167,BG167,BS167,CE167,CQ167,DC167,DO167,EA167,EM167,EY167)</f>
        <v>0</v>
      </c>
      <c r="GJ167" s="99">
        <f t="shared" ref="GJ167" si="5226">SUM(L167,X167,AJ167,AV167,BH167,BT167,CF167,CR167,DD167,DP167,EB167,EN167,EZ167)</f>
        <v>2</v>
      </c>
      <c r="GK167" s="99">
        <f t="shared" ref="GK167" si="5227">SUM(M167,Y167,AK167,AW167,BI167,BU167,CG167,CS167,DE167,DQ167,EC167,EO167,FA167)</f>
        <v>672227.86</v>
      </c>
      <c r="GL167" s="99">
        <f t="shared" ref="GL167" si="5228">SUM(N167,Z167,AL167,AX167,BJ167,BV167,CH167,CT167,DF167,DR167,ED167,EP167,FB167)</f>
        <v>0</v>
      </c>
      <c r="GM167" s="99">
        <f t="shared" ref="GM167" si="5229">SUM(O167,AA167,AM167,AY167,BK167,BW167,CI167,CU167,DG167,DS167,EE167,EQ167,FC167)</f>
        <v>0</v>
      </c>
      <c r="GN167" s="99">
        <f t="shared" ref="GN167" si="5230">SUM(P167,AB167,AN167,AZ167,BL167,BX167,CJ167,CV167,DH167,DT167,EF167,ER167,FD167)</f>
        <v>2</v>
      </c>
      <c r="GO167" s="99">
        <f t="shared" ref="GO167" si="5231">SUM(Q167,AC167,AO167,BA167,BM167,BY167,CK167,CW167,DI167,DU167,EG167,ES167,FE167)</f>
        <v>672227.86</v>
      </c>
      <c r="GP167" s="99"/>
      <c r="GQ167" s="99"/>
      <c r="GR167" s="143"/>
      <c r="GS167" s="78"/>
      <c r="GT167" s="166">
        <v>336113.92629999999</v>
      </c>
      <c r="GU167" s="166">
        <f t="shared" si="4445"/>
        <v>336113.93</v>
      </c>
      <c r="GV167" s="90">
        <f t="shared" ref="GV167" si="5232">SUM(GT167-GU167)</f>
        <v>-3.7000000011175871E-3</v>
      </c>
    </row>
    <row r="168" spans="1:204" x14ac:dyDescent="0.2">
      <c r="A168" s="23">
        <v>1</v>
      </c>
      <c r="B168" s="78"/>
      <c r="C168" s="81"/>
      <c r="D168" s="82"/>
      <c r="E168" s="85"/>
      <c r="F168" s="86"/>
      <c r="G168" s="98"/>
      <c r="H168" s="99"/>
      <c r="I168" s="99"/>
      <c r="J168" s="99"/>
      <c r="K168" s="99"/>
      <c r="L168" s="99"/>
      <c r="M168" s="99"/>
      <c r="N168" s="99"/>
      <c r="O168" s="99"/>
      <c r="P168" s="99"/>
      <c r="Q168" s="99"/>
      <c r="R168" s="100"/>
      <c r="S168" s="100"/>
      <c r="T168" s="99"/>
      <c r="U168" s="99"/>
      <c r="V168" s="99"/>
      <c r="W168" s="99"/>
      <c r="X168" s="99"/>
      <c r="Y168" s="99"/>
      <c r="Z168" s="99"/>
      <c r="AA168" s="99"/>
      <c r="AB168" s="99"/>
      <c r="AC168" s="99"/>
      <c r="AD168" s="100"/>
      <c r="AE168" s="100"/>
      <c r="AF168" s="99"/>
      <c r="AG168" s="99"/>
      <c r="AH168" s="99"/>
      <c r="AI168" s="99"/>
      <c r="AJ168" s="99"/>
      <c r="AK168" s="99"/>
      <c r="AL168" s="99"/>
      <c r="AM168" s="99"/>
      <c r="AN168" s="99"/>
      <c r="AO168" s="99"/>
      <c r="AP168" s="100"/>
      <c r="AQ168" s="100"/>
      <c r="AR168" s="99"/>
      <c r="AS168" s="99"/>
      <c r="AT168" s="99"/>
      <c r="AU168" s="99"/>
      <c r="AV168" s="99"/>
      <c r="AW168" s="99"/>
      <c r="AX168" s="99"/>
      <c r="AY168" s="99"/>
      <c r="AZ168" s="99"/>
      <c r="BA168" s="99"/>
      <c r="BB168" s="100"/>
      <c r="BC168" s="100"/>
      <c r="BD168" s="99"/>
      <c r="BE168" s="99"/>
      <c r="BF168" s="99"/>
      <c r="BG168" s="99"/>
      <c r="BH168" s="99"/>
      <c r="BI168" s="99"/>
      <c r="BJ168" s="99"/>
      <c r="BK168" s="99"/>
      <c r="BL168" s="99"/>
      <c r="BM168" s="99"/>
      <c r="BN168" s="100"/>
      <c r="BO168" s="100"/>
      <c r="BP168" s="99"/>
      <c r="BQ168" s="99"/>
      <c r="BR168" s="99"/>
      <c r="BS168" s="99"/>
      <c r="BT168" s="99"/>
      <c r="BU168" s="99"/>
      <c r="BV168" s="99"/>
      <c r="BW168" s="99"/>
      <c r="BX168" s="99"/>
      <c r="BY168" s="99"/>
      <c r="BZ168" s="100"/>
      <c r="CA168" s="100"/>
      <c r="CB168" s="99"/>
      <c r="CC168" s="99"/>
      <c r="CD168" s="99"/>
      <c r="CE168" s="99"/>
      <c r="CF168" s="99"/>
      <c r="CG168" s="99"/>
      <c r="CH168" s="99"/>
      <c r="CI168" s="99"/>
      <c r="CJ168" s="99"/>
      <c r="CK168" s="99"/>
      <c r="CL168" s="100"/>
      <c r="CM168" s="100"/>
      <c r="CN168" s="99"/>
      <c r="CO168" s="99"/>
      <c r="CP168" s="99"/>
      <c r="CQ168" s="99"/>
      <c r="CR168" s="99"/>
      <c r="CS168" s="99"/>
      <c r="CT168" s="99"/>
      <c r="CU168" s="99"/>
      <c r="CV168" s="99"/>
      <c r="CW168" s="99"/>
      <c r="CX168" s="100"/>
      <c r="CY168" s="100"/>
      <c r="CZ168" s="99"/>
      <c r="DA168" s="99"/>
      <c r="DB168" s="99"/>
      <c r="DC168" s="99"/>
      <c r="DD168" s="99"/>
      <c r="DE168" s="99"/>
      <c r="DF168" s="99"/>
      <c r="DG168" s="99"/>
      <c r="DH168" s="99"/>
      <c r="DI168" s="99"/>
      <c r="DJ168" s="100"/>
      <c r="DK168" s="100"/>
      <c r="DL168" s="99"/>
      <c r="DM168" s="99"/>
      <c r="DN168" s="99"/>
      <c r="DO168" s="99"/>
      <c r="DP168" s="99"/>
      <c r="DQ168" s="99"/>
      <c r="DR168" s="99"/>
      <c r="DS168" s="99"/>
      <c r="DT168" s="99"/>
      <c r="DU168" s="99"/>
      <c r="DV168" s="100"/>
      <c r="DW168" s="100"/>
      <c r="DX168" s="99"/>
      <c r="DY168" s="99"/>
      <c r="DZ168" s="99"/>
      <c r="EA168" s="99"/>
      <c r="EB168" s="99"/>
      <c r="EC168" s="99"/>
      <c r="ED168" s="99"/>
      <c r="EE168" s="99"/>
      <c r="EF168" s="99"/>
      <c r="EG168" s="99"/>
      <c r="EH168" s="100"/>
      <c r="EI168" s="100"/>
      <c r="EJ168" s="99"/>
      <c r="EK168" s="99"/>
      <c r="EL168" s="99"/>
      <c r="EM168" s="99"/>
      <c r="EN168" s="99"/>
      <c r="EO168" s="99"/>
      <c r="EP168" s="99"/>
      <c r="EQ168" s="99"/>
      <c r="ER168" s="99"/>
      <c r="ES168" s="99"/>
      <c r="ET168" s="100"/>
      <c r="EU168" s="100"/>
      <c r="EV168" s="99"/>
      <c r="EW168" s="99"/>
      <c r="EX168" s="99"/>
      <c r="EY168" s="99"/>
      <c r="EZ168" s="99"/>
      <c r="FA168" s="99"/>
      <c r="FB168" s="99"/>
      <c r="FC168" s="99"/>
      <c r="FD168" s="99"/>
      <c r="FE168" s="99"/>
      <c r="FF168" s="100"/>
      <c r="FG168" s="100"/>
      <c r="FH168" s="99"/>
      <c r="FI168" s="99"/>
      <c r="FJ168" s="99"/>
      <c r="FK168" s="99"/>
      <c r="FL168" s="99"/>
      <c r="FM168" s="99"/>
      <c r="FN168" s="99"/>
      <c r="FO168" s="99"/>
      <c r="FP168" s="99"/>
      <c r="FQ168" s="99"/>
      <c r="FR168" s="100"/>
      <c r="FS168" s="100"/>
      <c r="FT168" s="99"/>
      <c r="FU168" s="99"/>
      <c r="FV168" s="99"/>
      <c r="FW168" s="99"/>
      <c r="FX168" s="99"/>
      <c r="FY168" s="99"/>
      <c r="FZ168" s="99"/>
      <c r="GA168" s="99"/>
      <c r="GB168" s="99"/>
      <c r="GC168" s="99"/>
      <c r="GD168" s="100"/>
      <c r="GE168" s="100"/>
      <c r="GF168" s="99"/>
      <c r="GG168" s="99"/>
      <c r="GH168" s="99"/>
      <c r="GI168" s="99"/>
      <c r="GJ168" s="99"/>
      <c r="GK168" s="99"/>
      <c r="GL168" s="99"/>
      <c r="GM168" s="99"/>
      <c r="GN168" s="99"/>
      <c r="GO168" s="99"/>
      <c r="GP168" s="99"/>
      <c r="GQ168" s="99"/>
      <c r="GR168" s="143"/>
      <c r="GS168" s="78"/>
      <c r="GT168" s="166"/>
      <c r="GU168" s="166"/>
    </row>
    <row r="169" spans="1:204" x14ac:dyDescent="0.2">
      <c r="A169" s="23">
        <v>1</v>
      </c>
      <c r="B169" s="78"/>
      <c r="C169" s="81"/>
      <c r="D169" s="82"/>
      <c r="E169" s="85"/>
      <c r="F169" s="86"/>
      <c r="G169" s="98"/>
      <c r="H169" s="99"/>
      <c r="I169" s="99"/>
      <c r="J169" s="99"/>
      <c r="K169" s="99"/>
      <c r="L169" s="99"/>
      <c r="M169" s="99"/>
      <c r="N169" s="99"/>
      <c r="O169" s="99"/>
      <c r="P169" s="99"/>
      <c r="Q169" s="99"/>
      <c r="R169" s="100"/>
      <c r="S169" s="100"/>
      <c r="T169" s="99"/>
      <c r="U169" s="99"/>
      <c r="V169" s="99"/>
      <c r="W169" s="99"/>
      <c r="X169" s="99"/>
      <c r="Y169" s="99"/>
      <c r="Z169" s="99"/>
      <c r="AA169" s="99"/>
      <c r="AB169" s="99"/>
      <c r="AC169" s="99"/>
      <c r="AD169" s="100"/>
      <c r="AE169" s="100"/>
      <c r="AF169" s="99"/>
      <c r="AG169" s="99"/>
      <c r="AH169" s="99"/>
      <c r="AI169" s="99"/>
      <c r="AJ169" s="99"/>
      <c r="AK169" s="99"/>
      <c r="AL169" s="99"/>
      <c r="AM169" s="99"/>
      <c r="AN169" s="99">
        <f t="shared" ref="AN169" si="5233">SUM(AJ169+AL169)</f>
        <v>0</v>
      </c>
      <c r="AO169" s="99">
        <f t="shared" ref="AO169" si="5234">SUM(AK169+AM169)</f>
        <v>0</v>
      </c>
      <c r="AP169" s="100"/>
      <c r="AQ169" s="100"/>
      <c r="AR169" s="99"/>
      <c r="AS169" s="99"/>
      <c r="AT169" s="99"/>
      <c r="AU169" s="99"/>
      <c r="AV169" s="99"/>
      <c r="AW169" s="99"/>
      <c r="AX169" s="99"/>
      <c r="AY169" s="99"/>
      <c r="AZ169" s="99">
        <f t="shared" ref="AZ169" si="5235">SUM(AV169+AX169)</f>
        <v>0</v>
      </c>
      <c r="BA169" s="99">
        <f t="shared" ref="BA169" si="5236">SUM(AW169+AY169)</f>
        <v>0</v>
      </c>
      <c r="BB169" s="100"/>
      <c r="BC169" s="100"/>
      <c r="BD169" s="99"/>
      <c r="BE169" s="99"/>
      <c r="BF169" s="99"/>
      <c r="BG169" s="99"/>
      <c r="BH169" s="99"/>
      <c r="BI169" s="99"/>
      <c r="BJ169" s="99"/>
      <c r="BK169" s="99"/>
      <c r="BL169" s="99"/>
      <c r="BM169" s="99"/>
      <c r="BN169" s="100"/>
      <c r="BO169" s="100"/>
      <c r="BP169" s="99"/>
      <c r="BQ169" s="99"/>
      <c r="BR169" s="99"/>
      <c r="BS169" s="99"/>
      <c r="BT169" s="99"/>
      <c r="BU169" s="99"/>
      <c r="BV169" s="99"/>
      <c r="BW169" s="99"/>
      <c r="BX169" s="99"/>
      <c r="BY169" s="99"/>
      <c r="BZ169" s="100"/>
      <c r="CA169" s="100"/>
      <c r="CB169" s="99"/>
      <c r="CC169" s="99"/>
      <c r="CD169" s="99"/>
      <c r="CE169" s="99"/>
      <c r="CF169" s="99"/>
      <c r="CG169" s="99"/>
      <c r="CH169" s="99"/>
      <c r="CI169" s="99"/>
      <c r="CJ169" s="99"/>
      <c r="CK169" s="99"/>
      <c r="CL169" s="100"/>
      <c r="CM169" s="100"/>
      <c r="CN169" s="99"/>
      <c r="CO169" s="99"/>
      <c r="CP169" s="99"/>
      <c r="CQ169" s="99"/>
      <c r="CR169" s="99"/>
      <c r="CS169" s="99"/>
      <c r="CT169" s="99"/>
      <c r="CU169" s="99"/>
      <c r="CV169" s="99"/>
      <c r="CW169" s="99"/>
      <c r="CX169" s="100"/>
      <c r="CY169" s="100"/>
      <c r="CZ169" s="99"/>
      <c r="DA169" s="99"/>
      <c r="DB169" s="99"/>
      <c r="DC169" s="99"/>
      <c r="DD169" s="99"/>
      <c r="DE169" s="99"/>
      <c r="DF169" s="99"/>
      <c r="DG169" s="99"/>
      <c r="DH169" s="99"/>
      <c r="DI169" s="99"/>
      <c r="DJ169" s="100"/>
      <c r="DK169" s="100"/>
      <c r="DL169" s="99"/>
      <c r="DM169" s="99"/>
      <c r="DN169" s="99"/>
      <c r="DO169" s="99"/>
      <c r="DP169" s="99"/>
      <c r="DQ169" s="99"/>
      <c r="DR169" s="99"/>
      <c r="DS169" s="99"/>
      <c r="DT169" s="99"/>
      <c r="DU169" s="99"/>
      <c r="DV169" s="100"/>
      <c r="DW169" s="100"/>
      <c r="DX169" s="99"/>
      <c r="DY169" s="99"/>
      <c r="DZ169" s="99"/>
      <c r="EA169" s="99"/>
      <c r="EB169" s="99"/>
      <c r="EC169" s="99"/>
      <c r="ED169" s="99"/>
      <c r="EE169" s="99"/>
      <c r="EF169" s="99"/>
      <c r="EG169" s="99"/>
      <c r="EH169" s="100"/>
      <c r="EI169" s="100"/>
      <c r="EJ169" s="99"/>
      <c r="EK169" s="99"/>
      <c r="EL169" s="99"/>
      <c r="EM169" s="99"/>
      <c r="EN169" s="99"/>
      <c r="EO169" s="99"/>
      <c r="EP169" s="99"/>
      <c r="EQ169" s="99"/>
      <c r="ER169" s="99"/>
      <c r="ES169" s="99"/>
      <c r="ET169" s="100"/>
      <c r="EU169" s="100"/>
      <c r="EV169" s="99"/>
      <c r="EW169" s="99"/>
      <c r="EX169" s="99"/>
      <c r="EY169" s="99"/>
      <c r="EZ169" s="99"/>
      <c r="FA169" s="99"/>
      <c r="FB169" s="99"/>
      <c r="FC169" s="99"/>
      <c r="FD169" s="99"/>
      <c r="FE169" s="99"/>
      <c r="FF169" s="100"/>
      <c r="FG169" s="100"/>
      <c r="FH169" s="99"/>
      <c r="FI169" s="99"/>
      <c r="FJ169" s="99"/>
      <c r="FK169" s="99"/>
      <c r="FL169" s="99"/>
      <c r="FM169" s="99"/>
      <c r="FN169" s="99"/>
      <c r="FO169" s="99"/>
      <c r="FP169" s="99"/>
      <c r="FQ169" s="99"/>
      <c r="FR169" s="100"/>
      <c r="FS169" s="100"/>
      <c r="FT169" s="99"/>
      <c r="FU169" s="99"/>
      <c r="FV169" s="99"/>
      <c r="FW169" s="99"/>
      <c r="FX169" s="99"/>
      <c r="FY169" s="99"/>
      <c r="FZ169" s="99"/>
      <c r="GA169" s="99"/>
      <c r="GB169" s="99"/>
      <c r="GC169" s="99"/>
      <c r="GD169" s="100"/>
      <c r="GE169" s="100"/>
      <c r="GF169" s="99">
        <f t="shared" si="5222"/>
        <v>0</v>
      </c>
      <c r="GG169" s="99">
        <f t="shared" si="5223"/>
        <v>0</v>
      </c>
      <c r="GH169" s="99">
        <f t="shared" si="5224"/>
        <v>0</v>
      </c>
      <c r="GI169" s="99">
        <f t="shared" si="5225"/>
        <v>0</v>
      </c>
      <c r="GJ169" s="99">
        <f t="shared" ref="GJ169" si="5237">SUM(L169,X169,AJ169,AV169,BH169,BT169,CF169,CR169,DD169,DP169,EB169,EN169,EZ169)</f>
        <v>0</v>
      </c>
      <c r="GK169" s="99">
        <f t="shared" ref="GK169" si="5238">SUM(M169,Y169,AK169,AW169,BI169,BU169,CG169,CS169,DE169,DQ169,EC169,EO169,FA169)</f>
        <v>0</v>
      </c>
      <c r="GL169" s="99">
        <f t="shared" ref="GL169" si="5239">SUM(N169,Z169,AL169,AX169,BJ169,BV169,CH169,CT169,DF169,DR169,ED169,EP169,FB169)</f>
        <v>0</v>
      </c>
      <c r="GM169" s="99">
        <f t="shared" ref="GM169" si="5240">SUM(O169,AA169,AM169,AY169,BK169,BW169,CI169,CU169,DG169,DS169,EE169,EQ169,FC169)</f>
        <v>0</v>
      </c>
      <c r="GN169" s="99">
        <f t="shared" ref="GN169" si="5241">SUM(P169,AB169,AN169,AZ169,BL169,BX169,CJ169,CV169,DH169,DT169,EF169,ER169,FD169)</f>
        <v>0</v>
      </c>
      <c r="GO169" s="99">
        <f t="shared" ref="GO169" si="5242">SUM(Q169,AC169,AO169,BA169,BM169,BY169,CK169,CW169,DI169,DU169,EG169,ES169,FE169)</f>
        <v>0</v>
      </c>
      <c r="GP169" s="99"/>
      <c r="GQ169" s="99"/>
      <c r="GR169" s="143"/>
      <c r="GS169" s="78"/>
      <c r="GT169" s="166"/>
      <c r="GU169" s="166"/>
    </row>
    <row r="170" spans="1:204" x14ac:dyDescent="0.2">
      <c r="A170" s="23">
        <v>1</v>
      </c>
      <c r="B170" s="102"/>
      <c r="C170" s="103"/>
      <c r="D170" s="104"/>
      <c r="E170" s="105" t="s">
        <v>68</v>
      </c>
      <c r="F170" s="109"/>
      <c r="G170" s="106"/>
      <c r="H170" s="107">
        <f>SUM(H171:H180)</f>
        <v>35</v>
      </c>
      <c r="I170" s="107">
        <f t="shared" ref="I170:BS170" si="5243">SUM(I171:I180)</f>
        <v>3447978.3170000003</v>
      </c>
      <c r="J170" s="107">
        <f t="shared" si="5243"/>
        <v>11.666666666666666</v>
      </c>
      <c r="K170" s="107">
        <f t="shared" si="5243"/>
        <v>1149326.1056666668</v>
      </c>
      <c r="L170" s="107">
        <f>SUM(L171,L180)</f>
        <v>12</v>
      </c>
      <c r="M170" s="107">
        <f t="shared" ref="M170:Q170" si="5244">SUM(M171,M180)</f>
        <v>1182164.04</v>
      </c>
      <c r="N170" s="107">
        <f t="shared" si="5244"/>
        <v>0</v>
      </c>
      <c r="O170" s="107">
        <f t="shared" si="5244"/>
        <v>0</v>
      </c>
      <c r="P170" s="107">
        <f t="shared" si="5244"/>
        <v>12</v>
      </c>
      <c r="Q170" s="107">
        <f t="shared" si="5244"/>
        <v>1182164.04</v>
      </c>
      <c r="R170" s="100">
        <f t="shared" si="5093"/>
        <v>0.33333333333333393</v>
      </c>
      <c r="S170" s="100">
        <f t="shared" si="5094"/>
        <v>32837.93433333328</v>
      </c>
      <c r="T170" s="107">
        <f t="shared" si="5243"/>
        <v>0</v>
      </c>
      <c r="U170" s="107">
        <f t="shared" si="5243"/>
        <v>0</v>
      </c>
      <c r="V170" s="107">
        <f t="shared" si="5243"/>
        <v>0</v>
      </c>
      <c r="W170" s="107">
        <f t="shared" si="5243"/>
        <v>0</v>
      </c>
      <c r="X170" s="107">
        <f>SUM(X171,X180)</f>
        <v>0</v>
      </c>
      <c r="Y170" s="107">
        <f t="shared" ref="Y170" si="5245">SUM(Y171,Y180)</f>
        <v>0</v>
      </c>
      <c r="Z170" s="107">
        <f t="shared" ref="Z170" si="5246">SUM(Z171,Z180)</f>
        <v>0</v>
      </c>
      <c r="AA170" s="107">
        <f t="shared" ref="AA170" si="5247">SUM(AA171,AA180)</f>
        <v>0</v>
      </c>
      <c r="AB170" s="107">
        <f t="shared" ref="AB170" si="5248">SUM(AB171,AB180)</f>
        <v>0</v>
      </c>
      <c r="AC170" s="107">
        <f t="shared" ref="AC170" si="5249">SUM(AC171,AC180)</f>
        <v>0</v>
      </c>
      <c r="AD170" s="100">
        <f t="shared" ref="AD170:AD195" si="5250">SUM(X170-V170)</f>
        <v>0</v>
      </c>
      <c r="AE170" s="100">
        <f t="shared" ref="AE170:AE195" si="5251">SUM(Y170-W170)</f>
        <v>0</v>
      </c>
      <c r="AF170" s="107">
        <f t="shared" si="5243"/>
        <v>0</v>
      </c>
      <c r="AG170" s="107">
        <f t="shared" si="5243"/>
        <v>0</v>
      </c>
      <c r="AH170" s="107">
        <f t="shared" si="5243"/>
        <v>0</v>
      </c>
      <c r="AI170" s="107">
        <f t="shared" si="5243"/>
        <v>0</v>
      </c>
      <c r="AJ170" s="107">
        <f>SUM(AJ171,AJ180)</f>
        <v>0</v>
      </c>
      <c r="AK170" s="107">
        <f t="shared" ref="AK170" si="5252">SUM(AK171,AK180)</f>
        <v>0</v>
      </c>
      <c r="AL170" s="107">
        <f t="shared" ref="AL170" si="5253">SUM(AL171,AL180)</f>
        <v>0</v>
      </c>
      <c r="AM170" s="107">
        <f t="shared" ref="AM170" si="5254">SUM(AM171,AM180)</f>
        <v>0</v>
      </c>
      <c r="AN170" s="107">
        <f t="shared" ref="AN170" si="5255">SUM(AN171,AN180)</f>
        <v>0</v>
      </c>
      <c r="AO170" s="107">
        <f t="shared" ref="AO170" si="5256">SUM(AO171,AO180)</f>
        <v>0</v>
      </c>
      <c r="AP170" s="100">
        <f t="shared" ref="AP170:AP195" si="5257">SUM(AJ170-AH170)</f>
        <v>0</v>
      </c>
      <c r="AQ170" s="100">
        <f t="shared" ref="AQ170:AQ195" si="5258">SUM(AK170-AI170)</f>
        <v>0</v>
      </c>
      <c r="AR170" s="107">
        <f t="shared" si="5243"/>
        <v>0</v>
      </c>
      <c r="AS170" s="107">
        <f t="shared" si="5243"/>
        <v>0</v>
      </c>
      <c r="AT170" s="107">
        <f t="shared" si="5243"/>
        <v>0</v>
      </c>
      <c r="AU170" s="107">
        <f t="shared" si="5243"/>
        <v>0</v>
      </c>
      <c r="AV170" s="107">
        <f>SUM(AV171,AV180)</f>
        <v>0</v>
      </c>
      <c r="AW170" s="107">
        <f t="shared" ref="AW170" si="5259">SUM(AW171,AW180)</f>
        <v>0</v>
      </c>
      <c r="AX170" s="107">
        <f t="shared" ref="AX170" si="5260">SUM(AX171,AX180)</f>
        <v>0</v>
      </c>
      <c r="AY170" s="107">
        <f t="shared" ref="AY170" si="5261">SUM(AY171,AY180)</f>
        <v>0</v>
      </c>
      <c r="AZ170" s="107">
        <f t="shared" ref="AZ170" si="5262">SUM(AZ171,AZ180)</f>
        <v>0</v>
      </c>
      <c r="BA170" s="107">
        <f t="shared" ref="BA170" si="5263">SUM(BA171,BA180)</f>
        <v>0</v>
      </c>
      <c r="BB170" s="100">
        <f t="shared" ref="BB170:BB195" si="5264">SUM(AV170-AT170)</f>
        <v>0</v>
      </c>
      <c r="BC170" s="100">
        <f t="shared" ref="BC170:BC195" si="5265">SUM(AW170-AU170)</f>
        <v>0</v>
      </c>
      <c r="BD170" s="107">
        <f t="shared" si="5243"/>
        <v>35</v>
      </c>
      <c r="BE170" s="107">
        <f t="shared" si="5243"/>
        <v>3447978.3170000003</v>
      </c>
      <c r="BF170" s="107">
        <f t="shared" si="5243"/>
        <v>11.666666666666666</v>
      </c>
      <c r="BG170" s="107">
        <f t="shared" si="5243"/>
        <v>1149326.1056666668</v>
      </c>
      <c r="BH170" s="107">
        <f>SUM(BH171,BH180)</f>
        <v>15</v>
      </c>
      <c r="BI170" s="107">
        <f t="shared" ref="BI170" si="5266">SUM(BI171,BI180)</f>
        <v>1477705.0499999998</v>
      </c>
      <c r="BJ170" s="107">
        <f t="shared" ref="BJ170" si="5267">SUM(BJ171,BJ180)</f>
        <v>2</v>
      </c>
      <c r="BK170" s="107">
        <f t="shared" ref="BK170" si="5268">SUM(BK171,BK180)</f>
        <v>197027.34</v>
      </c>
      <c r="BL170" s="107">
        <f t="shared" ref="BL170" si="5269">SUM(BL171,BL180)</f>
        <v>17</v>
      </c>
      <c r="BM170" s="107">
        <f t="shared" ref="BM170" si="5270">SUM(BM171,BM180)</f>
        <v>1674732.39</v>
      </c>
      <c r="BN170" s="100">
        <f t="shared" ref="BN170:BN195" si="5271">SUM(BH170-BF170)</f>
        <v>3.3333333333333339</v>
      </c>
      <c r="BO170" s="100">
        <f t="shared" ref="BO170:BO195" si="5272">SUM(BI170-BG170)</f>
        <v>328378.94433333306</v>
      </c>
      <c r="BP170" s="107">
        <f t="shared" si="5243"/>
        <v>0</v>
      </c>
      <c r="BQ170" s="107">
        <f t="shared" si="5243"/>
        <v>0</v>
      </c>
      <c r="BR170" s="107">
        <f t="shared" si="5243"/>
        <v>0</v>
      </c>
      <c r="BS170" s="107">
        <f t="shared" si="5243"/>
        <v>0</v>
      </c>
      <c r="BT170" s="107">
        <f>SUM(BT171,BT180)</f>
        <v>0</v>
      </c>
      <c r="BU170" s="107">
        <f t="shared" ref="BU170" si="5273">SUM(BU171,BU180)</f>
        <v>0</v>
      </c>
      <c r="BV170" s="107">
        <f t="shared" ref="BV170" si="5274">SUM(BV171,BV180)</f>
        <v>0</v>
      </c>
      <c r="BW170" s="107">
        <f t="shared" ref="BW170" si="5275">SUM(BW171,BW180)</f>
        <v>0</v>
      </c>
      <c r="BX170" s="107">
        <f t="shared" ref="BX170" si="5276">SUM(BX171,BX180)</f>
        <v>0</v>
      </c>
      <c r="BY170" s="107">
        <f t="shared" ref="BY170" si="5277">SUM(BY171,BY180)</f>
        <v>0</v>
      </c>
      <c r="BZ170" s="100">
        <f t="shared" ref="BZ170:BZ195" si="5278">SUM(BT170-BR170)</f>
        <v>0</v>
      </c>
      <c r="CA170" s="100">
        <f t="shared" ref="CA170:CA195" si="5279">SUM(BU170-BS170)</f>
        <v>0</v>
      </c>
      <c r="CB170" s="107">
        <f t="shared" ref="CB170:EA170" si="5280">SUM(CB171:CB180)</f>
        <v>0</v>
      </c>
      <c r="CC170" s="107">
        <f t="shared" si="5280"/>
        <v>0</v>
      </c>
      <c r="CD170" s="107">
        <f t="shared" si="5280"/>
        <v>0</v>
      </c>
      <c r="CE170" s="107">
        <f t="shared" si="5280"/>
        <v>0</v>
      </c>
      <c r="CF170" s="107">
        <f>SUM(CF171,CF180)</f>
        <v>0</v>
      </c>
      <c r="CG170" s="107">
        <f t="shared" ref="CG170" si="5281">SUM(CG171,CG180)</f>
        <v>0</v>
      </c>
      <c r="CH170" s="107">
        <f t="shared" ref="CH170" si="5282">SUM(CH171,CH180)</f>
        <v>0</v>
      </c>
      <c r="CI170" s="107">
        <f t="shared" ref="CI170" si="5283">SUM(CI171,CI180)</f>
        <v>0</v>
      </c>
      <c r="CJ170" s="107">
        <f t="shared" ref="CJ170" si="5284">SUM(CJ171,CJ180)</f>
        <v>0</v>
      </c>
      <c r="CK170" s="107">
        <f t="shared" ref="CK170" si="5285">SUM(CK171,CK180)</f>
        <v>0</v>
      </c>
      <c r="CL170" s="100">
        <f t="shared" ref="CL170:CL195" si="5286">SUM(CF170-CD170)</f>
        <v>0</v>
      </c>
      <c r="CM170" s="100">
        <f t="shared" ref="CM170:CM195" si="5287">SUM(CG170-CE170)</f>
        <v>0</v>
      </c>
      <c r="CN170" s="107">
        <f t="shared" si="5280"/>
        <v>0</v>
      </c>
      <c r="CO170" s="107">
        <f t="shared" si="5280"/>
        <v>0</v>
      </c>
      <c r="CP170" s="107">
        <f t="shared" si="5280"/>
        <v>0</v>
      </c>
      <c r="CQ170" s="107">
        <f t="shared" si="5280"/>
        <v>0</v>
      </c>
      <c r="CR170" s="107">
        <f>SUM(CR171,CR180)</f>
        <v>0</v>
      </c>
      <c r="CS170" s="107">
        <f t="shared" ref="CS170" si="5288">SUM(CS171,CS180)</f>
        <v>0</v>
      </c>
      <c r="CT170" s="107">
        <f t="shared" ref="CT170" si="5289">SUM(CT171,CT180)</f>
        <v>0</v>
      </c>
      <c r="CU170" s="107">
        <f t="shared" ref="CU170" si="5290">SUM(CU171,CU180)</f>
        <v>0</v>
      </c>
      <c r="CV170" s="107">
        <f t="shared" ref="CV170" si="5291">SUM(CV171,CV180)</f>
        <v>0</v>
      </c>
      <c r="CW170" s="107">
        <f t="shared" ref="CW170" si="5292">SUM(CW171,CW180)</f>
        <v>0</v>
      </c>
      <c r="CX170" s="100">
        <f t="shared" ref="CX170:CX195" si="5293">SUM(CR170-CP170)</f>
        <v>0</v>
      </c>
      <c r="CY170" s="100">
        <f t="shared" ref="CY170:CY195" si="5294">SUM(CS170-CQ170)</f>
        <v>0</v>
      </c>
      <c r="CZ170" s="107">
        <f t="shared" si="5280"/>
        <v>0</v>
      </c>
      <c r="DA170" s="107">
        <f t="shared" si="5280"/>
        <v>0</v>
      </c>
      <c r="DB170" s="107">
        <f t="shared" si="5280"/>
        <v>0</v>
      </c>
      <c r="DC170" s="107">
        <f t="shared" si="5280"/>
        <v>0</v>
      </c>
      <c r="DD170" s="107">
        <f>SUM(DD171,DD180)</f>
        <v>0</v>
      </c>
      <c r="DE170" s="107">
        <f t="shared" ref="DE170" si="5295">SUM(DE171,DE180)</f>
        <v>0</v>
      </c>
      <c r="DF170" s="107">
        <f t="shared" ref="DF170" si="5296">SUM(DF171,DF180)</f>
        <v>0</v>
      </c>
      <c r="DG170" s="107">
        <f t="shared" ref="DG170" si="5297">SUM(DG171,DG180)</f>
        <v>0</v>
      </c>
      <c r="DH170" s="107">
        <f t="shared" ref="DH170" si="5298">SUM(DH171,DH180)</f>
        <v>0</v>
      </c>
      <c r="DI170" s="107">
        <f t="shared" ref="DI170" si="5299">SUM(DI171,DI180)</f>
        <v>0</v>
      </c>
      <c r="DJ170" s="100">
        <f t="shared" ref="DJ170:DJ195" si="5300">SUM(DD170-DB170)</f>
        <v>0</v>
      </c>
      <c r="DK170" s="100">
        <f t="shared" ref="DK170:DK195" si="5301">SUM(DE170-DC170)</f>
        <v>0</v>
      </c>
      <c r="DL170" s="107">
        <f t="shared" si="5280"/>
        <v>0</v>
      </c>
      <c r="DM170" s="107">
        <f t="shared" si="5280"/>
        <v>0</v>
      </c>
      <c r="DN170" s="107">
        <f t="shared" si="5280"/>
        <v>0</v>
      </c>
      <c r="DO170" s="107">
        <f t="shared" si="5280"/>
        <v>0</v>
      </c>
      <c r="DP170" s="107">
        <f>SUM(DP171,DP180)</f>
        <v>0</v>
      </c>
      <c r="DQ170" s="107">
        <f t="shared" ref="DQ170" si="5302">SUM(DQ171,DQ180)</f>
        <v>0</v>
      </c>
      <c r="DR170" s="107">
        <f t="shared" ref="DR170" si="5303">SUM(DR171,DR180)</f>
        <v>0</v>
      </c>
      <c r="DS170" s="107">
        <f t="shared" ref="DS170" si="5304">SUM(DS171,DS180)</f>
        <v>0</v>
      </c>
      <c r="DT170" s="107">
        <f t="shared" ref="DT170" si="5305">SUM(DT171,DT180)</f>
        <v>0</v>
      </c>
      <c r="DU170" s="107">
        <f t="shared" ref="DU170" si="5306">SUM(DU171,DU180)</f>
        <v>0</v>
      </c>
      <c r="DV170" s="100">
        <f t="shared" ref="DV170:DV195" si="5307">SUM(DP170-DN170)</f>
        <v>0</v>
      </c>
      <c r="DW170" s="100">
        <f t="shared" ref="DW170:DW195" si="5308">SUM(DQ170-DO170)</f>
        <v>0</v>
      </c>
      <c r="DX170" s="107">
        <f t="shared" si="5280"/>
        <v>31</v>
      </c>
      <c r="DY170" s="107">
        <f t="shared" si="5280"/>
        <v>3191566.7164000003</v>
      </c>
      <c r="DZ170" s="107">
        <f t="shared" si="5280"/>
        <v>10.333333333333334</v>
      </c>
      <c r="EA170" s="107">
        <f t="shared" si="5280"/>
        <v>1063855.5721333334</v>
      </c>
      <c r="EB170" s="107">
        <f>SUM(EB171,EB180)</f>
        <v>16</v>
      </c>
      <c r="EC170" s="107">
        <f t="shared" ref="EC170" si="5309">SUM(EC171,EC180)</f>
        <v>1622099.74</v>
      </c>
      <c r="ED170" s="107">
        <f t="shared" ref="ED170" si="5310">SUM(ED171,ED180)</f>
        <v>1</v>
      </c>
      <c r="EE170" s="107">
        <f t="shared" ref="EE170" si="5311">SUM(EE171,EE180)</f>
        <v>98513.67</v>
      </c>
      <c r="EF170" s="107">
        <f t="shared" ref="EF170" si="5312">SUM(EF171,EF180)</f>
        <v>17</v>
      </c>
      <c r="EG170" s="107">
        <f t="shared" ref="EG170" si="5313">SUM(EG171,EG180)</f>
        <v>1720613.41</v>
      </c>
      <c r="EH170" s="100">
        <f t="shared" ref="EH170:EH195" si="5314">SUM(EB170-DZ170)</f>
        <v>5.6666666666666661</v>
      </c>
      <c r="EI170" s="100">
        <f t="shared" ref="EI170:EI195" si="5315">SUM(EC170-EA170)</f>
        <v>558244.16786666657</v>
      </c>
      <c r="EJ170" s="107">
        <f t="shared" ref="EJ170:GQ170" si="5316">SUM(EJ171:EJ180)</f>
        <v>54</v>
      </c>
      <c r="EK170" s="107">
        <f t="shared" si="5316"/>
        <v>5686786.1459999997</v>
      </c>
      <c r="EL170" s="107">
        <f t="shared" si="5316"/>
        <v>18</v>
      </c>
      <c r="EM170" s="107">
        <f t="shared" si="5316"/>
        <v>1895595.3820000002</v>
      </c>
      <c r="EN170" s="107">
        <f>SUM(EN171,EN180)</f>
        <v>15</v>
      </c>
      <c r="EO170" s="107">
        <f t="shared" ref="EO170" si="5317">SUM(EO171,EO180)</f>
        <v>1661229.1300000001</v>
      </c>
      <c r="EP170" s="107">
        <f t="shared" ref="EP170" si="5318">SUM(EP171,EP180)</f>
        <v>2</v>
      </c>
      <c r="EQ170" s="107">
        <f t="shared" ref="EQ170" si="5319">SUM(EQ171,EQ180)</f>
        <v>197027.34</v>
      </c>
      <c r="ER170" s="107">
        <f t="shared" ref="ER170" si="5320">SUM(ER171,ER180)</f>
        <v>17</v>
      </c>
      <c r="ES170" s="107">
        <f t="shared" ref="ES170" si="5321">SUM(ES171,ES180)</f>
        <v>1858256.47</v>
      </c>
      <c r="ET170" s="100">
        <f t="shared" ref="ET170:ET195" si="5322">SUM(EN170-EL170)</f>
        <v>-3</v>
      </c>
      <c r="EU170" s="100">
        <f t="shared" ref="EU170:EU195" si="5323">SUM(EO170-EM170)</f>
        <v>-234366.25200000009</v>
      </c>
      <c r="EV170" s="107">
        <f t="shared" si="5316"/>
        <v>0</v>
      </c>
      <c r="EW170" s="107">
        <f t="shared" si="5316"/>
        <v>0</v>
      </c>
      <c r="EX170" s="107">
        <f t="shared" si="5316"/>
        <v>0</v>
      </c>
      <c r="EY170" s="107">
        <f t="shared" si="5316"/>
        <v>0</v>
      </c>
      <c r="EZ170" s="107">
        <f>SUM(EZ171,EZ180)</f>
        <v>0</v>
      </c>
      <c r="FA170" s="107">
        <f t="shared" ref="FA170" si="5324">SUM(FA171,FA180)</f>
        <v>0</v>
      </c>
      <c r="FB170" s="107">
        <f t="shared" ref="FB170" si="5325">SUM(FB171,FB180)</f>
        <v>0</v>
      </c>
      <c r="FC170" s="107">
        <f t="shared" ref="FC170" si="5326">SUM(FC171,FC180)</f>
        <v>0</v>
      </c>
      <c r="FD170" s="107">
        <f t="shared" ref="FD170" si="5327">SUM(FD171,FD180)</f>
        <v>0</v>
      </c>
      <c r="FE170" s="107">
        <f t="shared" ref="FE170" si="5328">SUM(FE171,FE180)</f>
        <v>0</v>
      </c>
      <c r="FF170" s="100">
        <f t="shared" ref="FF170:FF195" si="5329">SUM(EZ170-EX170)</f>
        <v>0</v>
      </c>
      <c r="FG170" s="100">
        <f t="shared" ref="FG170:FG195" si="5330">SUM(FA170-EY170)</f>
        <v>0</v>
      </c>
      <c r="FH170" s="107">
        <f t="shared" si="5316"/>
        <v>0</v>
      </c>
      <c r="FI170" s="107">
        <f t="shared" si="5316"/>
        <v>0</v>
      </c>
      <c r="FJ170" s="107">
        <f t="shared" si="5316"/>
        <v>0</v>
      </c>
      <c r="FK170" s="107">
        <f t="shared" si="5316"/>
        <v>0</v>
      </c>
      <c r="FL170" s="107">
        <f>SUM(FL171,FL180)</f>
        <v>0</v>
      </c>
      <c r="FM170" s="107">
        <f t="shared" ref="FM170" si="5331">SUM(FM171,FM180)</f>
        <v>0</v>
      </c>
      <c r="FN170" s="107">
        <f t="shared" ref="FN170" si="5332">SUM(FN171,FN180)</f>
        <v>0</v>
      </c>
      <c r="FO170" s="107">
        <f t="shared" ref="FO170" si="5333">SUM(FO171,FO180)</f>
        <v>0</v>
      </c>
      <c r="FP170" s="107">
        <f t="shared" ref="FP170" si="5334">SUM(FP171,FP180)</f>
        <v>0</v>
      </c>
      <c r="FQ170" s="107">
        <f t="shared" ref="FQ170" si="5335">SUM(FQ171,FQ180)</f>
        <v>0</v>
      </c>
      <c r="FR170" s="100">
        <f t="shared" ref="FR170:FR195" si="5336">SUM(FL170-FJ170)</f>
        <v>0</v>
      </c>
      <c r="FS170" s="100">
        <f t="shared" ref="FS170:FS195" si="5337">SUM(FM170-FK170)</f>
        <v>0</v>
      </c>
      <c r="FT170" s="107">
        <f t="shared" si="5316"/>
        <v>0</v>
      </c>
      <c r="FU170" s="107">
        <f t="shared" si="5316"/>
        <v>0</v>
      </c>
      <c r="FV170" s="107">
        <f t="shared" si="5316"/>
        <v>0</v>
      </c>
      <c r="FW170" s="107">
        <f t="shared" si="5316"/>
        <v>0</v>
      </c>
      <c r="FX170" s="107">
        <f>SUM(FX171,FX180)</f>
        <v>0</v>
      </c>
      <c r="FY170" s="107">
        <f t="shared" ref="FY170" si="5338">SUM(FY171,FY180)</f>
        <v>0</v>
      </c>
      <c r="FZ170" s="107">
        <f t="shared" ref="FZ170" si="5339">SUM(FZ171,FZ180)</f>
        <v>0</v>
      </c>
      <c r="GA170" s="107">
        <f t="shared" ref="GA170" si="5340">SUM(GA171,GA180)</f>
        <v>0</v>
      </c>
      <c r="GB170" s="107">
        <f t="shared" ref="GB170" si="5341">SUM(GB171,GB180)</f>
        <v>0</v>
      </c>
      <c r="GC170" s="107">
        <f t="shared" ref="GC170" si="5342">SUM(GC171,GC180)</f>
        <v>0</v>
      </c>
      <c r="GD170" s="100">
        <f t="shared" ref="GD170:GD195" si="5343">SUM(FX170-FV170)</f>
        <v>0</v>
      </c>
      <c r="GE170" s="100">
        <f t="shared" ref="GE170:GE195" si="5344">SUM(FY170-FW170)</f>
        <v>0</v>
      </c>
      <c r="GF170" s="107">
        <f>SUM(GF171,GF180)</f>
        <v>155</v>
      </c>
      <c r="GG170" s="107">
        <f t="shared" ref="GG170:GO170" si="5345">SUM(GG171,GG180)</f>
        <v>15774309.496400002</v>
      </c>
      <c r="GH170" s="130">
        <f t="shared" ref="GH170:GH171" si="5346">SUM(GF170/12*$A$2)</f>
        <v>51.666666666666664</v>
      </c>
      <c r="GI170" s="180">
        <f t="shared" ref="GI170:GI171" si="5347">SUM(GG170/12*$A$2)</f>
        <v>5258103.1654666672</v>
      </c>
      <c r="GJ170" s="107">
        <f t="shared" si="5345"/>
        <v>58</v>
      </c>
      <c r="GK170" s="107">
        <f t="shared" si="5345"/>
        <v>5943197.96</v>
      </c>
      <c r="GL170" s="107">
        <f t="shared" si="5345"/>
        <v>5</v>
      </c>
      <c r="GM170" s="107">
        <f t="shared" si="5345"/>
        <v>492568.35</v>
      </c>
      <c r="GN170" s="107">
        <f t="shared" si="5345"/>
        <v>63</v>
      </c>
      <c r="GO170" s="107">
        <f t="shared" si="5345"/>
        <v>6435766.3100000005</v>
      </c>
      <c r="GP170" s="107">
        <f t="shared" si="5316"/>
        <v>6.3333333333333339</v>
      </c>
      <c r="GQ170" s="107">
        <f t="shared" si="5316"/>
        <v>685094.79453333223</v>
      </c>
      <c r="GR170" s="143"/>
      <c r="GS170" s="78"/>
      <c r="GT170" s="166"/>
      <c r="GU170" s="166"/>
    </row>
    <row r="171" spans="1:204" x14ac:dyDescent="0.2">
      <c r="A171" s="23">
        <v>1</v>
      </c>
      <c r="B171" s="102"/>
      <c r="C171" s="108"/>
      <c r="D171" s="109"/>
      <c r="E171" s="124" t="s">
        <v>69</v>
      </c>
      <c r="F171" s="126">
        <v>38</v>
      </c>
      <c r="G171" s="127">
        <v>98513.666200000007</v>
      </c>
      <c r="H171" s="107">
        <f>VLOOKUP($E171,'ВМП план'!$B$8:$AN$43,8,0)</f>
        <v>35</v>
      </c>
      <c r="I171" s="107">
        <f>VLOOKUP($E171,'ВМП план'!$B$8:$AN$43,9,0)</f>
        <v>3447978.3170000003</v>
      </c>
      <c r="J171" s="107">
        <f t="shared" si="279"/>
        <v>11.666666666666666</v>
      </c>
      <c r="K171" s="107">
        <f t="shared" si="280"/>
        <v>1149326.1056666668</v>
      </c>
      <c r="L171" s="107">
        <f>SUM(L172:L179)</f>
        <v>12</v>
      </c>
      <c r="M171" s="107">
        <f t="shared" ref="M171:Q171" si="5348">SUM(M172:M179)</f>
        <v>1182164.04</v>
      </c>
      <c r="N171" s="107">
        <f t="shared" si="5348"/>
        <v>0</v>
      </c>
      <c r="O171" s="107">
        <f t="shared" si="5348"/>
        <v>0</v>
      </c>
      <c r="P171" s="107">
        <f t="shared" si="5348"/>
        <v>12</v>
      </c>
      <c r="Q171" s="107">
        <f t="shared" si="5348"/>
        <v>1182164.04</v>
      </c>
      <c r="R171" s="123">
        <f t="shared" si="5093"/>
        <v>0.33333333333333393</v>
      </c>
      <c r="S171" s="123">
        <f t="shared" si="5094"/>
        <v>32837.93433333328</v>
      </c>
      <c r="T171" s="107">
        <f>VLOOKUP($E171,'ВМП план'!$B$8:$AN$43,10,0)</f>
        <v>0</v>
      </c>
      <c r="U171" s="107">
        <f>VLOOKUP($E171,'ВМП план'!$B$8:$AN$43,11,0)</f>
        <v>0</v>
      </c>
      <c r="V171" s="107">
        <f t="shared" si="282"/>
        <v>0</v>
      </c>
      <c r="W171" s="107">
        <f t="shared" si="283"/>
        <v>0</v>
      </c>
      <c r="X171" s="107">
        <f>SUM(X172:X179)</f>
        <v>0</v>
      </c>
      <c r="Y171" s="107">
        <f t="shared" ref="Y171" si="5349">SUM(Y172:Y179)</f>
        <v>0</v>
      </c>
      <c r="Z171" s="107">
        <f t="shared" ref="Z171" si="5350">SUM(Z172:Z179)</f>
        <v>0</v>
      </c>
      <c r="AA171" s="107">
        <f t="shared" ref="AA171" si="5351">SUM(AA172:AA179)</f>
        <v>0</v>
      </c>
      <c r="AB171" s="107">
        <f t="shared" ref="AB171" si="5352">SUM(AB172:AB179)</f>
        <v>0</v>
      </c>
      <c r="AC171" s="107">
        <f t="shared" ref="AC171" si="5353">SUM(AC172:AC179)</f>
        <v>0</v>
      </c>
      <c r="AD171" s="123">
        <f t="shared" si="5250"/>
        <v>0</v>
      </c>
      <c r="AE171" s="123">
        <f t="shared" si="5251"/>
        <v>0</v>
      </c>
      <c r="AF171" s="107">
        <f>VLOOKUP($E171,'ВМП план'!$B$8:$AL$43,12,0)</f>
        <v>0</v>
      </c>
      <c r="AG171" s="107">
        <f>VLOOKUP($E171,'ВМП план'!$B$8:$AL$43,13,0)</f>
        <v>0</v>
      </c>
      <c r="AH171" s="107">
        <f t="shared" si="289"/>
        <v>0</v>
      </c>
      <c r="AI171" s="107">
        <f t="shared" si="290"/>
        <v>0</v>
      </c>
      <c r="AJ171" s="107">
        <f>SUM(AJ172:AJ179)</f>
        <v>0</v>
      </c>
      <c r="AK171" s="107">
        <f t="shared" ref="AK171" si="5354">SUM(AK172:AK179)</f>
        <v>0</v>
      </c>
      <c r="AL171" s="107">
        <f t="shared" ref="AL171" si="5355">SUM(AL172:AL179)</f>
        <v>0</v>
      </c>
      <c r="AM171" s="107">
        <f t="shared" ref="AM171" si="5356">SUM(AM172:AM179)</f>
        <v>0</v>
      </c>
      <c r="AN171" s="107">
        <f t="shared" ref="AN171" si="5357">SUM(AN172:AN179)</f>
        <v>0</v>
      </c>
      <c r="AO171" s="107">
        <f t="shared" ref="AO171" si="5358">SUM(AO172:AO179)</f>
        <v>0</v>
      </c>
      <c r="AP171" s="123">
        <f t="shared" si="5257"/>
        <v>0</v>
      </c>
      <c r="AQ171" s="123">
        <f t="shared" si="5258"/>
        <v>0</v>
      </c>
      <c r="AR171" s="107"/>
      <c r="AS171" s="107"/>
      <c r="AT171" s="107">
        <f t="shared" si="296"/>
        <v>0</v>
      </c>
      <c r="AU171" s="107">
        <f t="shared" si="297"/>
        <v>0</v>
      </c>
      <c r="AV171" s="107">
        <f>SUM(AV172:AV179)</f>
        <v>0</v>
      </c>
      <c r="AW171" s="107">
        <f t="shared" ref="AW171" si="5359">SUM(AW172:AW179)</f>
        <v>0</v>
      </c>
      <c r="AX171" s="107">
        <f t="shared" ref="AX171" si="5360">SUM(AX172:AX179)</f>
        <v>0</v>
      </c>
      <c r="AY171" s="107">
        <f t="shared" ref="AY171" si="5361">SUM(AY172:AY179)</f>
        <v>0</v>
      </c>
      <c r="AZ171" s="107">
        <f t="shared" ref="AZ171" si="5362">SUM(AZ172:AZ179)</f>
        <v>0</v>
      </c>
      <c r="BA171" s="107">
        <f t="shared" ref="BA171" si="5363">SUM(BA172:BA179)</f>
        <v>0</v>
      </c>
      <c r="BB171" s="123">
        <f t="shared" si="5264"/>
        <v>0</v>
      </c>
      <c r="BC171" s="123">
        <f t="shared" si="5265"/>
        <v>0</v>
      </c>
      <c r="BD171" s="107">
        <v>35</v>
      </c>
      <c r="BE171" s="107">
        <v>3447978.3170000003</v>
      </c>
      <c r="BF171" s="107">
        <f t="shared" si="303"/>
        <v>11.666666666666666</v>
      </c>
      <c r="BG171" s="107">
        <f t="shared" si="304"/>
        <v>1149326.1056666668</v>
      </c>
      <c r="BH171" s="107">
        <f>SUM(BH172:BH179)</f>
        <v>15</v>
      </c>
      <c r="BI171" s="107">
        <f t="shared" ref="BI171" si="5364">SUM(BI172:BI179)</f>
        <v>1477705.0499999998</v>
      </c>
      <c r="BJ171" s="107">
        <f t="shared" ref="BJ171" si="5365">SUM(BJ172:BJ179)</f>
        <v>2</v>
      </c>
      <c r="BK171" s="107">
        <f t="shared" ref="BK171" si="5366">SUM(BK172:BK179)</f>
        <v>197027.34</v>
      </c>
      <c r="BL171" s="107">
        <f t="shared" ref="BL171" si="5367">SUM(BL172:BL179)</f>
        <v>17</v>
      </c>
      <c r="BM171" s="107">
        <f t="shared" ref="BM171" si="5368">SUM(BM172:BM179)</f>
        <v>1674732.39</v>
      </c>
      <c r="BN171" s="123">
        <f t="shared" si="5271"/>
        <v>3.3333333333333339</v>
      </c>
      <c r="BO171" s="123">
        <f t="shared" si="5272"/>
        <v>328378.94433333306</v>
      </c>
      <c r="BP171" s="107"/>
      <c r="BQ171" s="107"/>
      <c r="BR171" s="107">
        <f t="shared" si="310"/>
        <v>0</v>
      </c>
      <c r="BS171" s="107">
        <f t="shared" si="311"/>
        <v>0</v>
      </c>
      <c r="BT171" s="107">
        <f>SUM(BT172:BT179)</f>
        <v>0</v>
      </c>
      <c r="BU171" s="107">
        <f t="shared" ref="BU171" si="5369">SUM(BU172:BU179)</f>
        <v>0</v>
      </c>
      <c r="BV171" s="107">
        <f t="shared" ref="BV171" si="5370">SUM(BV172:BV179)</f>
        <v>0</v>
      </c>
      <c r="BW171" s="107">
        <f t="shared" ref="BW171" si="5371">SUM(BW172:BW179)</f>
        <v>0</v>
      </c>
      <c r="BX171" s="107">
        <f t="shared" ref="BX171" si="5372">SUM(BX172:BX179)</f>
        <v>0</v>
      </c>
      <c r="BY171" s="107">
        <f t="shared" ref="BY171" si="5373">SUM(BY172:BY179)</f>
        <v>0</v>
      </c>
      <c r="BZ171" s="123">
        <f t="shared" si="5278"/>
        <v>0</v>
      </c>
      <c r="CA171" s="123">
        <f t="shared" si="5279"/>
        <v>0</v>
      </c>
      <c r="CB171" s="107"/>
      <c r="CC171" s="107"/>
      <c r="CD171" s="107">
        <f t="shared" si="317"/>
        <v>0</v>
      </c>
      <c r="CE171" s="107">
        <f t="shared" si="318"/>
        <v>0</v>
      </c>
      <c r="CF171" s="107">
        <f>SUM(CF172:CF179)</f>
        <v>0</v>
      </c>
      <c r="CG171" s="107">
        <f t="shared" ref="CG171" si="5374">SUM(CG172:CG179)</f>
        <v>0</v>
      </c>
      <c r="CH171" s="107">
        <f t="shared" ref="CH171" si="5375">SUM(CH172:CH179)</f>
        <v>0</v>
      </c>
      <c r="CI171" s="107">
        <f t="shared" ref="CI171" si="5376">SUM(CI172:CI179)</f>
        <v>0</v>
      </c>
      <c r="CJ171" s="107">
        <f t="shared" ref="CJ171" si="5377">SUM(CJ172:CJ179)</f>
        <v>0</v>
      </c>
      <c r="CK171" s="107">
        <f t="shared" ref="CK171" si="5378">SUM(CK172:CK179)</f>
        <v>0</v>
      </c>
      <c r="CL171" s="123">
        <f t="shared" si="5286"/>
        <v>0</v>
      </c>
      <c r="CM171" s="123">
        <f t="shared" si="5287"/>
        <v>0</v>
      </c>
      <c r="CN171" s="107"/>
      <c r="CO171" s="107"/>
      <c r="CP171" s="107">
        <f t="shared" si="324"/>
        <v>0</v>
      </c>
      <c r="CQ171" s="107">
        <f t="shared" si="325"/>
        <v>0</v>
      </c>
      <c r="CR171" s="107">
        <f>SUM(CR172:CR179)</f>
        <v>0</v>
      </c>
      <c r="CS171" s="107">
        <f t="shared" ref="CS171" si="5379">SUM(CS172:CS179)</f>
        <v>0</v>
      </c>
      <c r="CT171" s="107">
        <f t="shared" ref="CT171" si="5380">SUM(CT172:CT179)</f>
        <v>0</v>
      </c>
      <c r="CU171" s="107">
        <f t="shared" ref="CU171" si="5381">SUM(CU172:CU179)</f>
        <v>0</v>
      </c>
      <c r="CV171" s="107">
        <f t="shared" ref="CV171" si="5382">SUM(CV172:CV179)</f>
        <v>0</v>
      </c>
      <c r="CW171" s="107">
        <f t="shared" ref="CW171" si="5383">SUM(CW172:CW179)</f>
        <v>0</v>
      </c>
      <c r="CX171" s="123">
        <f t="shared" si="5293"/>
        <v>0</v>
      </c>
      <c r="CY171" s="123">
        <f t="shared" si="5294"/>
        <v>0</v>
      </c>
      <c r="CZ171" s="107"/>
      <c r="DA171" s="107"/>
      <c r="DB171" s="107">
        <f t="shared" si="331"/>
        <v>0</v>
      </c>
      <c r="DC171" s="107">
        <f t="shared" si="332"/>
        <v>0</v>
      </c>
      <c r="DD171" s="107">
        <f>SUM(DD172:DD179)</f>
        <v>0</v>
      </c>
      <c r="DE171" s="107">
        <f t="shared" ref="DE171" si="5384">SUM(DE172:DE179)</f>
        <v>0</v>
      </c>
      <c r="DF171" s="107">
        <f t="shared" ref="DF171" si="5385">SUM(DF172:DF179)</f>
        <v>0</v>
      </c>
      <c r="DG171" s="107">
        <f t="shared" ref="DG171" si="5386">SUM(DG172:DG179)</f>
        <v>0</v>
      </c>
      <c r="DH171" s="107">
        <f t="shared" ref="DH171" si="5387">SUM(DH172:DH179)</f>
        <v>0</v>
      </c>
      <c r="DI171" s="107">
        <f t="shared" ref="DI171" si="5388">SUM(DI172:DI179)</f>
        <v>0</v>
      </c>
      <c r="DJ171" s="123">
        <f t="shared" si="5300"/>
        <v>0</v>
      </c>
      <c r="DK171" s="123">
        <f t="shared" si="5301"/>
        <v>0</v>
      </c>
      <c r="DL171" s="107"/>
      <c r="DM171" s="107"/>
      <c r="DN171" s="107">
        <f t="shared" si="338"/>
        <v>0</v>
      </c>
      <c r="DO171" s="107">
        <f t="shared" si="339"/>
        <v>0</v>
      </c>
      <c r="DP171" s="107">
        <f>SUM(DP172:DP179)</f>
        <v>0</v>
      </c>
      <c r="DQ171" s="107">
        <f t="shared" ref="DQ171" si="5389">SUM(DQ172:DQ179)</f>
        <v>0</v>
      </c>
      <c r="DR171" s="107">
        <f t="shared" ref="DR171" si="5390">SUM(DR172:DR179)</f>
        <v>0</v>
      </c>
      <c r="DS171" s="107">
        <f t="shared" ref="DS171" si="5391">SUM(DS172:DS179)</f>
        <v>0</v>
      </c>
      <c r="DT171" s="107">
        <f t="shared" ref="DT171" si="5392">SUM(DT172:DT179)</f>
        <v>0</v>
      </c>
      <c r="DU171" s="107">
        <f t="shared" ref="DU171" si="5393">SUM(DU172:DU179)</f>
        <v>0</v>
      </c>
      <c r="DV171" s="123">
        <f t="shared" si="5307"/>
        <v>0</v>
      </c>
      <c r="DW171" s="123">
        <f t="shared" si="5308"/>
        <v>0</v>
      </c>
      <c r="DX171" s="107">
        <v>28</v>
      </c>
      <c r="DY171" s="107">
        <v>2758382.6536000003</v>
      </c>
      <c r="DZ171" s="107">
        <f t="shared" si="345"/>
        <v>9.3333333333333339</v>
      </c>
      <c r="EA171" s="107">
        <f t="shared" si="346"/>
        <v>919460.88453333348</v>
      </c>
      <c r="EB171" s="107">
        <f>SUM(EB172:EB179)</f>
        <v>15</v>
      </c>
      <c r="EC171" s="107">
        <f t="shared" ref="EC171" si="5394">SUM(EC172:EC179)</f>
        <v>1477705.05</v>
      </c>
      <c r="ED171" s="107">
        <f t="shared" ref="ED171" si="5395">SUM(ED172:ED179)</f>
        <v>1</v>
      </c>
      <c r="EE171" s="107">
        <f t="shared" ref="EE171" si="5396">SUM(EE172:EE179)</f>
        <v>98513.67</v>
      </c>
      <c r="EF171" s="107">
        <f t="shared" ref="EF171" si="5397">SUM(EF172:EF179)</f>
        <v>16</v>
      </c>
      <c r="EG171" s="107">
        <f t="shared" ref="EG171" si="5398">SUM(EG172:EG179)</f>
        <v>1576218.72</v>
      </c>
      <c r="EH171" s="123">
        <f t="shared" si="5314"/>
        <v>5.6666666666666661</v>
      </c>
      <c r="EI171" s="123">
        <f t="shared" si="5315"/>
        <v>558244.16546666657</v>
      </c>
      <c r="EJ171" s="107">
        <v>46</v>
      </c>
      <c r="EK171" s="107">
        <v>4531628.6452000001</v>
      </c>
      <c r="EL171" s="107">
        <f t="shared" si="352"/>
        <v>15.333333333333334</v>
      </c>
      <c r="EM171" s="107">
        <f t="shared" si="353"/>
        <v>1510542.8817333335</v>
      </c>
      <c r="EN171" s="107">
        <f>SUM(EN172:EN179)</f>
        <v>11</v>
      </c>
      <c r="EO171" s="107">
        <f t="shared" ref="EO171" si="5399">SUM(EO172:EO179)</f>
        <v>1083650.3700000001</v>
      </c>
      <c r="EP171" s="107">
        <f t="shared" ref="EP171" si="5400">SUM(EP172:EP179)</f>
        <v>2</v>
      </c>
      <c r="EQ171" s="107">
        <f t="shared" ref="EQ171" si="5401">SUM(EQ172:EQ179)</f>
        <v>197027.34</v>
      </c>
      <c r="ER171" s="107">
        <f t="shared" ref="ER171" si="5402">SUM(ER172:ER179)</f>
        <v>13</v>
      </c>
      <c r="ES171" s="107">
        <f t="shared" ref="ES171" si="5403">SUM(ES172:ES179)</f>
        <v>1280677.71</v>
      </c>
      <c r="ET171" s="123">
        <f t="shared" si="5322"/>
        <v>-4.3333333333333339</v>
      </c>
      <c r="EU171" s="123">
        <f t="shared" si="5323"/>
        <v>-426892.51173333335</v>
      </c>
      <c r="EV171" s="107"/>
      <c r="EW171" s="107"/>
      <c r="EX171" s="107">
        <f t="shared" si="359"/>
        <v>0</v>
      </c>
      <c r="EY171" s="107">
        <f t="shared" si="360"/>
        <v>0</v>
      </c>
      <c r="EZ171" s="107">
        <f>SUM(EZ172:EZ179)</f>
        <v>0</v>
      </c>
      <c r="FA171" s="107">
        <f t="shared" ref="FA171" si="5404">SUM(FA172:FA179)</f>
        <v>0</v>
      </c>
      <c r="FB171" s="107">
        <f t="shared" ref="FB171" si="5405">SUM(FB172:FB179)</f>
        <v>0</v>
      </c>
      <c r="FC171" s="107">
        <f t="shared" ref="FC171" si="5406">SUM(FC172:FC179)</f>
        <v>0</v>
      </c>
      <c r="FD171" s="107">
        <f t="shared" ref="FD171" si="5407">SUM(FD172:FD179)</f>
        <v>0</v>
      </c>
      <c r="FE171" s="107">
        <f t="shared" ref="FE171" si="5408">SUM(FE172:FE179)</f>
        <v>0</v>
      </c>
      <c r="FF171" s="123">
        <f t="shared" si="5329"/>
        <v>0</v>
      </c>
      <c r="FG171" s="123">
        <f t="shared" si="5330"/>
        <v>0</v>
      </c>
      <c r="FH171" s="107"/>
      <c r="FI171" s="107"/>
      <c r="FJ171" s="107">
        <f t="shared" si="366"/>
        <v>0</v>
      </c>
      <c r="FK171" s="107">
        <f t="shared" si="367"/>
        <v>0</v>
      </c>
      <c r="FL171" s="107">
        <f>SUM(FL172:FL179)</f>
        <v>0</v>
      </c>
      <c r="FM171" s="107">
        <f t="shared" ref="FM171" si="5409">SUM(FM172:FM179)</f>
        <v>0</v>
      </c>
      <c r="FN171" s="107">
        <f t="shared" ref="FN171" si="5410">SUM(FN172:FN179)</f>
        <v>0</v>
      </c>
      <c r="FO171" s="107">
        <f t="shared" ref="FO171" si="5411">SUM(FO172:FO179)</f>
        <v>0</v>
      </c>
      <c r="FP171" s="107">
        <f t="shared" ref="FP171" si="5412">SUM(FP172:FP179)</f>
        <v>0</v>
      </c>
      <c r="FQ171" s="107">
        <f t="shared" ref="FQ171" si="5413">SUM(FQ172:FQ179)</f>
        <v>0</v>
      </c>
      <c r="FR171" s="123">
        <f t="shared" si="5336"/>
        <v>0</v>
      </c>
      <c r="FS171" s="123">
        <f t="shared" si="5337"/>
        <v>0</v>
      </c>
      <c r="FT171" s="107"/>
      <c r="FU171" s="107"/>
      <c r="FV171" s="107">
        <f t="shared" si="373"/>
        <v>0</v>
      </c>
      <c r="FW171" s="107">
        <f t="shared" si="374"/>
        <v>0</v>
      </c>
      <c r="FX171" s="107">
        <f>SUM(FX172:FX179)</f>
        <v>0</v>
      </c>
      <c r="FY171" s="107">
        <f t="shared" ref="FY171" si="5414">SUM(FY172:FY179)</f>
        <v>0</v>
      </c>
      <c r="FZ171" s="107">
        <f t="shared" ref="FZ171" si="5415">SUM(FZ172:FZ179)</f>
        <v>0</v>
      </c>
      <c r="GA171" s="107">
        <f t="shared" ref="GA171" si="5416">SUM(GA172:GA179)</f>
        <v>0</v>
      </c>
      <c r="GB171" s="107">
        <f t="shared" ref="GB171" si="5417">SUM(GB172:GB179)</f>
        <v>0</v>
      </c>
      <c r="GC171" s="107">
        <f t="shared" ref="GC171" si="5418">SUM(GC172:GC179)</f>
        <v>0</v>
      </c>
      <c r="GD171" s="123">
        <f t="shared" si="5343"/>
        <v>0</v>
      </c>
      <c r="GE171" s="123">
        <f t="shared" si="5344"/>
        <v>0</v>
      </c>
      <c r="GF171" s="107">
        <f t="shared" ref="GF171:GG180" si="5419">H171+T171+AF171+AR171+BD171+BP171+CB171+CN171+CZ171+DL171+DX171+EJ171+EV171+FH171+FT171</f>
        <v>144</v>
      </c>
      <c r="GG171" s="107">
        <f t="shared" si="5419"/>
        <v>14185967.932800002</v>
      </c>
      <c r="GH171" s="130">
        <f t="shared" si="5346"/>
        <v>48</v>
      </c>
      <c r="GI171" s="180">
        <f t="shared" si="5347"/>
        <v>4728655.9776000008</v>
      </c>
      <c r="GJ171" s="107">
        <f>SUM(GJ172:GJ179)</f>
        <v>53</v>
      </c>
      <c r="GK171" s="107">
        <f t="shared" ref="GK171" si="5420">SUM(GK172:GK179)</f>
        <v>5221224.51</v>
      </c>
      <c r="GL171" s="107">
        <f t="shared" ref="GL171" si="5421">SUM(GL172:GL179)</f>
        <v>5</v>
      </c>
      <c r="GM171" s="107">
        <f t="shared" ref="GM171" si="5422">SUM(GM172:GM179)</f>
        <v>492568.35</v>
      </c>
      <c r="GN171" s="107">
        <f t="shared" ref="GN171" si="5423">SUM(GN172:GN179)</f>
        <v>58</v>
      </c>
      <c r="GO171" s="107">
        <f t="shared" ref="GO171" si="5424">SUM(GO172:GO179)</f>
        <v>5713792.8600000003</v>
      </c>
      <c r="GP171" s="107">
        <f t="shared" ref="GP171:GP180" si="5425">SUM(GJ171-GH171)</f>
        <v>5</v>
      </c>
      <c r="GQ171" s="107">
        <f t="shared" ref="GQ171:GQ180" si="5426">SUM(GK171-GI171)</f>
        <v>492568.53239999898</v>
      </c>
      <c r="GR171" s="143"/>
      <c r="GS171" s="78"/>
      <c r="GT171" s="166">
        <v>98513.666200000007</v>
      </c>
      <c r="GU171" s="166">
        <f t="shared" si="4445"/>
        <v>98513.67</v>
      </c>
    </row>
    <row r="172" spans="1:204" ht="48" x14ac:dyDescent="0.2">
      <c r="A172" s="23">
        <v>1</v>
      </c>
      <c r="B172" s="78" t="s">
        <v>234</v>
      </c>
      <c r="C172" s="79" t="s">
        <v>235</v>
      </c>
      <c r="D172" s="86">
        <v>432</v>
      </c>
      <c r="E172" s="86" t="s">
        <v>236</v>
      </c>
      <c r="F172" s="86">
        <v>38</v>
      </c>
      <c r="G172" s="98">
        <v>98513.666200000007</v>
      </c>
      <c r="H172" s="99"/>
      <c r="I172" s="99"/>
      <c r="J172" s="99"/>
      <c r="K172" s="99"/>
      <c r="L172" s="99">
        <f>VLOOKUP($D172,'факт '!$D$7:$AQ$94,3,0)</f>
        <v>0</v>
      </c>
      <c r="M172" s="99">
        <f>VLOOKUP($D172,'факт '!$D$7:$AQ$94,4,0)</f>
        <v>0</v>
      </c>
      <c r="N172" s="99"/>
      <c r="O172" s="99"/>
      <c r="P172" s="99">
        <f t="shared" ref="P172:P178" si="5427">SUM(L172+N172)</f>
        <v>0</v>
      </c>
      <c r="Q172" s="99">
        <f t="shared" ref="Q172:Q178" si="5428">SUM(M172+O172)</f>
        <v>0</v>
      </c>
      <c r="R172" s="100">
        <f t="shared" ref="R172:R178" si="5429">SUM(L172-J172)</f>
        <v>0</v>
      </c>
      <c r="S172" s="100">
        <f t="shared" si="5094"/>
        <v>0</v>
      </c>
      <c r="T172" s="99"/>
      <c r="U172" s="99"/>
      <c r="V172" s="99"/>
      <c r="W172" s="99"/>
      <c r="X172" s="99">
        <f>VLOOKUP($D172,'факт '!$D$7:$AQ$94,7,0)</f>
        <v>0</v>
      </c>
      <c r="Y172" s="99">
        <f>VLOOKUP($D172,'факт '!$D$7:$AQ$94,8,0)</f>
        <v>0</v>
      </c>
      <c r="Z172" s="99">
        <f>VLOOKUP($D172,'факт '!$D$7:$AQ$94,9,0)</f>
        <v>0</v>
      </c>
      <c r="AA172" s="99">
        <f>VLOOKUP($D172,'факт '!$D$7:$AQ$94,10,0)</f>
        <v>0</v>
      </c>
      <c r="AB172" s="99">
        <f t="shared" ref="AB172:AB178" si="5430">SUM(X172+Z172)</f>
        <v>0</v>
      </c>
      <c r="AC172" s="99">
        <f t="shared" ref="AC172:AC178" si="5431">SUM(Y172+AA172)</f>
        <v>0</v>
      </c>
      <c r="AD172" s="100">
        <f t="shared" ref="AD172:AD178" si="5432">SUM(X172-V172)</f>
        <v>0</v>
      </c>
      <c r="AE172" s="100">
        <f t="shared" ref="AE172:AE178" si="5433">SUM(Y172-W172)</f>
        <v>0</v>
      </c>
      <c r="AF172" s="99"/>
      <c r="AG172" s="99"/>
      <c r="AH172" s="99"/>
      <c r="AI172" s="99"/>
      <c r="AJ172" s="99">
        <f>VLOOKUP($D172,'факт '!$D$7:$AQ$94,5,0)</f>
        <v>0</v>
      </c>
      <c r="AK172" s="99">
        <f>VLOOKUP($D172,'факт '!$D$7:$AQ$94,6,0)</f>
        <v>0</v>
      </c>
      <c r="AL172" s="99"/>
      <c r="AM172" s="99"/>
      <c r="AN172" s="99">
        <f t="shared" ref="AN172:AN178" si="5434">SUM(AJ172+AL172)</f>
        <v>0</v>
      </c>
      <c r="AO172" s="99">
        <f t="shared" ref="AO172:AO178" si="5435">SUM(AK172+AM172)</f>
        <v>0</v>
      </c>
      <c r="AP172" s="100">
        <f t="shared" ref="AP172:AP178" si="5436">SUM(AJ172-AH172)</f>
        <v>0</v>
      </c>
      <c r="AQ172" s="100">
        <f t="shared" ref="AQ172:AQ178" si="5437">SUM(AK172-AI172)</f>
        <v>0</v>
      </c>
      <c r="AR172" s="99"/>
      <c r="AS172" s="99"/>
      <c r="AT172" s="99"/>
      <c r="AU172" s="99"/>
      <c r="AV172" s="99">
        <f>VLOOKUP($D172,'факт '!$D$7:$AQ$94,11,0)</f>
        <v>0</v>
      </c>
      <c r="AW172" s="99">
        <f>VLOOKUP($D172,'факт '!$D$7:$AQ$94,12,0)</f>
        <v>0</v>
      </c>
      <c r="AX172" s="99"/>
      <c r="AY172" s="99"/>
      <c r="AZ172" s="99">
        <f t="shared" ref="AZ172:AZ178" si="5438">SUM(AV172+AX172)</f>
        <v>0</v>
      </c>
      <c r="BA172" s="99">
        <f t="shared" ref="BA172:BA178" si="5439">SUM(AW172+AY172)</f>
        <v>0</v>
      </c>
      <c r="BB172" s="100">
        <f t="shared" ref="BB172:BB178" si="5440">SUM(AV172-AT172)</f>
        <v>0</v>
      </c>
      <c r="BC172" s="100">
        <f t="shared" ref="BC172:BC178" si="5441">SUM(AW172-AU172)</f>
        <v>0</v>
      </c>
      <c r="BD172" s="99"/>
      <c r="BE172" s="99"/>
      <c r="BF172" s="99"/>
      <c r="BG172" s="99"/>
      <c r="BH172" s="99">
        <f>VLOOKUP($D172,'факт '!$D$7:$AQ$94,15,0)</f>
        <v>0</v>
      </c>
      <c r="BI172" s="99">
        <f>VLOOKUP($D172,'факт '!$D$7:$AQ$94,16,0)</f>
        <v>0</v>
      </c>
      <c r="BJ172" s="99">
        <f>VLOOKUP($D172,'факт '!$D$7:$AQ$94,17,0)</f>
        <v>0</v>
      </c>
      <c r="BK172" s="99">
        <f>VLOOKUP($D172,'факт '!$D$7:$AQ$94,18,0)</f>
        <v>0</v>
      </c>
      <c r="BL172" s="99">
        <f t="shared" ref="BL172:BL178" si="5442">SUM(BH172+BJ172)</f>
        <v>0</v>
      </c>
      <c r="BM172" s="99">
        <f t="shared" ref="BM172:BM178" si="5443">SUM(BI172+BK172)</f>
        <v>0</v>
      </c>
      <c r="BN172" s="100">
        <f t="shared" ref="BN172:BN178" si="5444">SUM(BH172-BF172)</f>
        <v>0</v>
      </c>
      <c r="BO172" s="100">
        <f t="shared" ref="BO172:BO178" si="5445">SUM(BI172-BG172)</f>
        <v>0</v>
      </c>
      <c r="BP172" s="99"/>
      <c r="BQ172" s="99"/>
      <c r="BR172" s="99"/>
      <c r="BS172" s="99"/>
      <c r="BT172" s="99">
        <f>VLOOKUP($D172,'факт '!$D$7:$AQ$94,19,0)</f>
        <v>0</v>
      </c>
      <c r="BU172" s="99">
        <f>VLOOKUP($D172,'факт '!$D$7:$AQ$94,20,0)</f>
        <v>0</v>
      </c>
      <c r="BV172" s="99">
        <f>VLOOKUP($D172,'факт '!$D$7:$AQ$94,21,0)</f>
        <v>0</v>
      </c>
      <c r="BW172" s="99">
        <f>VLOOKUP($D172,'факт '!$D$7:$AQ$94,22,0)</f>
        <v>0</v>
      </c>
      <c r="BX172" s="99">
        <f t="shared" ref="BX172:BX178" si="5446">SUM(BT172+BV172)</f>
        <v>0</v>
      </c>
      <c r="BY172" s="99">
        <f t="shared" ref="BY172:BY178" si="5447">SUM(BU172+BW172)</f>
        <v>0</v>
      </c>
      <c r="BZ172" s="100">
        <f t="shared" ref="BZ172:BZ178" si="5448">SUM(BT172-BR172)</f>
        <v>0</v>
      </c>
      <c r="CA172" s="100">
        <f t="shared" ref="CA172:CA178" si="5449">SUM(BU172-BS172)</f>
        <v>0</v>
      </c>
      <c r="CB172" s="99"/>
      <c r="CC172" s="99"/>
      <c r="CD172" s="99"/>
      <c r="CE172" s="99"/>
      <c r="CF172" s="99">
        <f>VLOOKUP($D172,'факт '!$D$7:$AQ$94,23,0)</f>
        <v>0</v>
      </c>
      <c r="CG172" s="99">
        <f>VLOOKUP($D172,'факт '!$D$7:$AQ$94,24,0)</f>
        <v>0</v>
      </c>
      <c r="CH172" s="99">
        <f>VLOOKUP($D172,'факт '!$D$7:$AQ$94,25,0)</f>
        <v>0</v>
      </c>
      <c r="CI172" s="99">
        <f>VLOOKUP($D172,'факт '!$D$7:$AQ$94,26,0)</f>
        <v>0</v>
      </c>
      <c r="CJ172" s="99">
        <f t="shared" ref="CJ172:CJ178" si="5450">SUM(CF172+CH172)</f>
        <v>0</v>
      </c>
      <c r="CK172" s="99">
        <f t="shared" ref="CK172:CK178" si="5451">SUM(CG172+CI172)</f>
        <v>0</v>
      </c>
      <c r="CL172" s="100">
        <f t="shared" ref="CL172:CL178" si="5452">SUM(CF172-CD172)</f>
        <v>0</v>
      </c>
      <c r="CM172" s="100">
        <f t="shared" ref="CM172:CM178" si="5453">SUM(CG172-CE172)</f>
        <v>0</v>
      </c>
      <c r="CN172" s="99"/>
      <c r="CO172" s="99"/>
      <c r="CP172" s="99"/>
      <c r="CQ172" s="99"/>
      <c r="CR172" s="99">
        <f>VLOOKUP($D172,'факт '!$D$7:$AQ$94,27,0)</f>
        <v>0</v>
      </c>
      <c r="CS172" s="99">
        <f>VLOOKUP($D172,'факт '!$D$7:$AQ$94,28,0)</f>
        <v>0</v>
      </c>
      <c r="CT172" s="99">
        <f>VLOOKUP($D172,'факт '!$D$7:$AQ$94,29,0)</f>
        <v>0</v>
      </c>
      <c r="CU172" s="99">
        <f>VLOOKUP($D172,'факт '!$D$7:$AQ$94,30,0)</f>
        <v>0</v>
      </c>
      <c r="CV172" s="99">
        <f t="shared" ref="CV172:CV178" si="5454">SUM(CR172+CT172)</f>
        <v>0</v>
      </c>
      <c r="CW172" s="99">
        <f t="shared" ref="CW172:CW178" si="5455">SUM(CS172+CU172)</f>
        <v>0</v>
      </c>
      <c r="CX172" s="100">
        <f t="shared" ref="CX172:CX178" si="5456">SUM(CR172-CP172)</f>
        <v>0</v>
      </c>
      <c r="CY172" s="100">
        <f t="shared" ref="CY172:CY178" si="5457">SUM(CS172-CQ172)</f>
        <v>0</v>
      </c>
      <c r="CZ172" s="99"/>
      <c r="DA172" s="99"/>
      <c r="DB172" s="99"/>
      <c r="DC172" s="99"/>
      <c r="DD172" s="99">
        <f>VLOOKUP($D172,'факт '!$D$7:$AQ$94,31,0)</f>
        <v>0</v>
      </c>
      <c r="DE172" s="99">
        <f>VLOOKUP($D172,'факт '!$D$7:$AQ$94,32,0)</f>
        <v>0</v>
      </c>
      <c r="DF172" s="99"/>
      <c r="DG172" s="99"/>
      <c r="DH172" s="99">
        <f t="shared" ref="DH172:DH178" si="5458">SUM(DD172+DF172)</f>
        <v>0</v>
      </c>
      <c r="DI172" s="99">
        <f t="shared" ref="DI172:DI178" si="5459">SUM(DE172+DG172)</f>
        <v>0</v>
      </c>
      <c r="DJ172" s="100">
        <f t="shared" ref="DJ172:DJ178" si="5460">SUM(DD172-DB172)</f>
        <v>0</v>
      </c>
      <c r="DK172" s="100">
        <f t="shared" ref="DK172:DK178" si="5461">SUM(DE172-DC172)</f>
        <v>0</v>
      </c>
      <c r="DL172" s="99"/>
      <c r="DM172" s="99"/>
      <c r="DN172" s="99"/>
      <c r="DO172" s="99"/>
      <c r="DP172" s="99">
        <f>VLOOKUP($D172,'факт '!$D$7:$AQ$94,13,0)</f>
        <v>0</v>
      </c>
      <c r="DQ172" s="99">
        <f>VLOOKUP($D172,'факт '!$D$7:$AQ$94,14,0)</f>
        <v>0</v>
      </c>
      <c r="DR172" s="99"/>
      <c r="DS172" s="99"/>
      <c r="DT172" s="99">
        <f t="shared" ref="DT172:DT178" si="5462">SUM(DP172+DR172)</f>
        <v>0</v>
      </c>
      <c r="DU172" s="99">
        <f t="shared" ref="DU172:DU178" si="5463">SUM(DQ172+DS172)</f>
        <v>0</v>
      </c>
      <c r="DV172" s="100">
        <f t="shared" ref="DV172:DV178" si="5464">SUM(DP172-DN172)</f>
        <v>0</v>
      </c>
      <c r="DW172" s="100">
        <f t="shared" ref="DW172:DW178" si="5465">SUM(DQ172-DO172)</f>
        <v>0</v>
      </c>
      <c r="DX172" s="99"/>
      <c r="DY172" s="99"/>
      <c r="DZ172" s="99"/>
      <c r="EA172" s="99"/>
      <c r="EB172" s="99">
        <f>VLOOKUP($D172,'факт '!$D$7:$AQ$94,33,0)</f>
        <v>4</v>
      </c>
      <c r="EC172" s="99">
        <f>VLOOKUP($D172,'факт '!$D$7:$AQ$94,34,0)</f>
        <v>394054.68</v>
      </c>
      <c r="ED172" s="99">
        <f>VLOOKUP($D172,'факт '!$D$7:$AQ$94,35,0)</f>
        <v>0</v>
      </c>
      <c r="EE172" s="99">
        <f>VLOOKUP($D172,'факт '!$D$7:$AQ$94,36,0)</f>
        <v>0</v>
      </c>
      <c r="EF172" s="99">
        <f t="shared" ref="EF172:EF178" si="5466">SUM(EB172+ED172)</f>
        <v>4</v>
      </c>
      <c r="EG172" s="99">
        <f t="shared" ref="EG172:EG178" si="5467">SUM(EC172+EE172)</f>
        <v>394054.68</v>
      </c>
      <c r="EH172" s="100">
        <f t="shared" ref="EH172:EH178" si="5468">SUM(EB172-DZ172)</f>
        <v>4</v>
      </c>
      <c r="EI172" s="100">
        <f t="shared" ref="EI172:EI178" si="5469">SUM(EC172-EA172)</f>
        <v>394054.68</v>
      </c>
      <c r="EJ172" s="99"/>
      <c r="EK172" s="99"/>
      <c r="EL172" s="99"/>
      <c r="EM172" s="99"/>
      <c r="EN172" s="99">
        <f>VLOOKUP($D172,'факт '!$D$7:$AQ$94,37,0)</f>
        <v>0</v>
      </c>
      <c r="EO172" s="99">
        <f>VLOOKUP($D172,'факт '!$D$7:$AQ$94,38,0)</f>
        <v>0</v>
      </c>
      <c r="EP172" s="99">
        <f>VLOOKUP($D172,'факт '!$D$7:$AQ$94,39,0)</f>
        <v>0</v>
      </c>
      <c r="EQ172" s="99">
        <f>VLOOKUP($D172,'факт '!$D$7:$AQ$94,40,0)</f>
        <v>0</v>
      </c>
      <c r="ER172" s="99">
        <f t="shared" ref="ER172:ER178" si="5470">SUM(EN172+EP172)</f>
        <v>0</v>
      </c>
      <c r="ES172" s="99">
        <f t="shared" ref="ES172:ES178" si="5471">SUM(EO172+EQ172)</f>
        <v>0</v>
      </c>
      <c r="ET172" s="100">
        <f t="shared" ref="ET172:ET178" si="5472">SUM(EN172-EL172)</f>
        <v>0</v>
      </c>
      <c r="EU172" s="100">
        <f t="shared" ref="EU172:EU178" si="5473">SUM(EO172-EM172)</f>
        <v>0</v>
      </c>
      <c r="EV172" s="99"/>
      <c r="EW172" s="99"/>
      <c r="EX172" s="99"/>
      <c r="EY172" s="99"/>
      <c r="EZ172" s="99"/>
      <c r="FA172" s="99"/>
      <c r="FB172" s="99"/>
      <c r="FC172" s="99"/>
      <c r="FD172" s="99">
        <f t="shared" ref="FD172:FD179" si="5474">SUM(EZ172+FB172)</f>
        <v>0</v>
      </c>
      <c r="FE172" s="99">
        <f t="shared" ref="FE172:FE179" si="5475">SUM(FA172+FC172)</f>
        <v>0</v>
      </c>
      <c r="FF172" s="100">
        <f t="shared" si="5329"/>
        <v>0</v>
      </c>
      <c r="FG172" s="100">
        <f t="shared" si="5330"/>
        <v>0</v>
      </c>
      <c r="FH172" s="99"/>
      <c r="FI172" s="99"/>
      <c r="FJ172" s="99"/>
      <c r="FK172" s="99"/>
      <c r="FL172" s="99"/>
      <c r="FM172" s="99"/>
      <c r="FN172" s="99"/>
      <c r="FO172" s="99"/>
      <c r="FP172" s="99">
        <f t="shared" ref="FP172:FP179" si="5476">SUM(FL172+FN172)</f>
        <v>0</v>
      </c>
      <c r="FQ172" s="99">
        <f t="shared" ref="FQ172:FQ179" si="5477">SUM(FM172+FO172)</f>
        <v>0</v>
      </c>
      <c r="FR172" s="100">
        <f t="shared" si="5336"/>
        <v>0</v>
      </c>
      <c r="FS172" s="100">
        <f t="shared" si="5337"/>
        <v>0</v>
      </c>
      <c r="FT172" s="99"/>
      <c r="FU172" s="99"/>
      <c r="FV172" s="99"/>
      <c r="FW172" s="99"/>
      <c r="FX172" s="99"/>
      <c r="FY172" s="99"/>
      <c r="FZ172" s="99"/>
      <c r="GA172" s="99"/>
      <c r="GB172" s="99">
        <f t="shared" ref="GB172:GB179" si="5478">SUM(FX172+FZ172)</f>
        <v>0</v>
      </c>
      <c r="GC172" s="99">
        <f t="shared" ref="GC172:GC179" si="5479">SUM(FY172+GA172)</f>
        <v>0</v>
      </c>
      <c r="GD172" s="100">
        <f t="shared" si="5343"/>
        <v>0</v>
      </c>
      <c r="GE172" s="100">
        <f t="shared" si="5344"/>
        <v>0</v>
      </c>
      <c r="GF172" s="99">
        <f t="shared" ref="GF172:GF179" si="5480">SUM(H172,T172,AF172,AR172,BD172,BP172,CB172,CN172,CZ172,DL172,DX172,EJ172,EV172)</f>
        <v>0</v>
      </c>
      <c r="GG172" s="99">
        <f t="shared" ref="GG172:GG179" si="5481">SUM(I172,U172,AG172,AS172,BE172,BQ172,CC172,CO172,DA172,DM172,DY172,EK172,EW172)</f>
        <v>0</v>
      </c>
      <c r="GH172" s="99">
        <f t="shared" ref="GH172:GH179" si="5482">SUM(J172,V172,AH172,AT172,BF172,BR172,CD172,CP172,DB172,DN172,DZ172,EL172,EX172)</f>
        <v>0</v>
      </c>
      <c r="GI172" s="99">
        <f t="shared" ref="GI172:GI179" si="5483">SUM(K172,W172,AI172,AU172,BG172,BS172,CE172,CQ172,DC172,DO172,EA172,EM172,EY172)</f>
        <v>0</v>
      </c>
      <c r="GJ172" s="99">
        <f t="shared" ref="GJ172:GJ178" si="5484">SUM(L172,X172,AJ172,AV172,BH172,BT172,CF172,CR172,DD172,DP172,EB172,EN172,EZ172)</f>
        <v>4</v>
      </c>
      <c r="GK172" s="99">
        <f t="shared" ref="GK172:GK178" si="5485">SUM(M172,Y172,AK172,AW172,BI172,BU172,CG172,CS172,DE172,DQ172,EC172,EO172,FA172)</f>
        <v>394054.68</v>
      </c>
      <c r="GL172" s="99">
        <f t="shared" ref="GL172:GL178" si="5486">SUM(N172,Z172,AL172,AX172,BJ172,BV172,CH172,CT172,DF172,DR172,ED172,EP172,FB172)</f>
        <v>0</v>
      </c>
      <c r="GM172" s="99">
        <f t="shared" ref="GM172:GM178" si="5487">SUM(O172,AA172,AM172,AY172,BK172,BW172,CI172,CU172,DG172,DS172,EE172,EQ172,FC172)</f>
        <v>0</v>
      </c>
      <c r="GN172" s="99">
        <f t="shared" ref="GN172:GN178" si="5488">SUM(P172,AB172,AN172,AZ172,BL172,BX172,CJ172,CV172,DH172,DT172,EF172,ER172,FD172)</f>
        <v>4</v>
      </c>
      <c r="GO172" s="99">
        <f t="shared" ref="GO172:GO178" si="5489">SUM(Q172,AC172,AO172,BA172,BM172,BY172,CK172,CW172,DI172,DU172,EG172,ES172,FE172)</f>
        <v>394054.68</v>
      </c>
      <c r="GP172" s="99"/>
      <c r="GQ172" s="99"/>
      <c r="GR172" s="143"/>
      <c r="GS172" s="78"/>
      <c r="GT172" s="166">
        <v>98513.666200000007</v>
      </c>
      <c r="GU172" s="166">
        <f t="shared" si="4445"/>
        <v>98513.67</v>
      </c>
      <c r="GV172" s="90">
        <f t="shared" ref="GV172:GV178" si="5490">SUM(GT172-GU172)</f>
        <v>-3.799999991315417E-3</v>
      </c>
    </row>
    <row r="173" spans="1:204" ht="48" x14ac:dyDescent="0.2">
      <c r="A173" s="23">
        <v>1</v>
      </c>
      <c r="B173" s="78" t="s">
        <v>234</v>
      </c>
      <c r="C173" s="79" t="s">
        <v>235</v>
      </c>
      <c r="D173" s="86">
        <v>435</v>
      </c>
      <c r="E173" s="86" t="s">
        <v>237</v>
      </c>
      <c r="F173" s="86">
        <v>38</v>
      </c>
      <c r="G173" s="98">
        <v>98513.666200000007</v>
      </c>
      <c r="H173" s="99"/>
      <c r="I173" s="99"/>
      <c r="J173" s="99"/>
      <c r="K173" s="99"/>
      <c r="L173" s="99">
        <f>VLOOKUP($D173,'факт '!$D$7:$AQ$94,3,0)</f>
        <v>0</v>
      </c>
      <c r="M173" s="99">
        <f>VLOOKUP($D173,'факт '!$D$7:$AQ$94,4,0)</f>
        <v>0</v>
      </c>
      <c r="N173" s="99"/>
      <c r="O173" s="99"/>
      <c r="P173" s="99">
        <f t="shared" si="5427"/>
        <v>0</v>
      </c>
      <c r="Q173" s="99">
        <f t="shared" si="5428"/>
        <v>0</v>
      </c>
      <c r="R173" s="100">
        <f t="shared" si="5429"/>
        <v>0</v>
      </c>
      <c r="S173" s="100">
        <f t="shared" si="5094"/>
        <v>0</v>
      </c>
      <c r="T173" s="99"/>
      <c r="U173" s="99"/>
      <c r="V173" s="99"/>
      <c r="W173" s="99"/>
      <c r="X173" s="99">
        <f>VLOOKUP($D173,'факт '!$D$7:$AQ$94,7,0)</f>
        <v>0</v>
      </c>
      <c r="Y173" s="99">
        <f>VLOOKUP($D173,'факт '!$D$7:$AQ$94,8,0)</f>
        <v>0</v>
      </c>
      <c r="Z173" s="99">
        <f>VLOOKUP($D173,'факт '!$D$7:$AQ$94,9,0)</f>
        <v>0</v>
      </c>
      <c r="AA173" s="99">
        <f>VLOOKUP($D173,'факт '!$D$7:$AQ$94,10,0)</f>
        <v>0</v>
      </c>
      <c r="AB173" s="99">
        <f t="shared" si="5430"/>
        <v>0</v>
      </c>
      <c r="AC173" s="99">
        <f t="shared" si="5431"/>
        <v>0</v>
      </c>
      <c r="AD173" s="100">
        <f t="shared" si="5432"/>
        <v>0</v>
      </c>
      <c r="AE173" s="100">
        <f t="shared" si="5433"/>
        <v>0</v>
      </c>
      <c r="AF173" s="99"/>
      <c r="AG173" s="99"/>
      <c r="AH173" s="99"/>
      <c r="AI173" s="99"/>
      <c r="AJ173" s="99">
        <f>VLOOKUP($D173,'факт '!$D$7:$AQ$94,5,0)</f>
        <v>0</v>
      </c>
      <c r="AK173" s="99">
        <f>VLOOKUP($D173,'факт '!$D$7:$AQ$94,6,0)</f>
        <v>0</v>
      </c>
      <c r="AL173" s="99"/>
      <c r="AM173" s="99"/>
      <c r="AN173" s="99">
        <f t="shared" si="5434"/>
        <v>0</v>
      </c>
      <c r="AO173" s="99">
        <f t="shared" si="5435"/>
        <v>0</v>
      </c>
      <c r="AP173" s="100">
        <f t="shared" si="5436"/>
        <v>0</v>
      </c>
      <c r="AQ173" s="100">
        <f t="shared" si="5437"/>
        <v>0</v>
      </c>
      <c r="AR173" s="99"/>
      <c r="AS173" s="99"/>
      <c r="AT173" s="99"/>
      <c r="AU173" s="99"/>
      <c r="AV173" s="99">
        <f>VLOOKUP($D173,'факт '!$D$7:$AQ$94,11,0)</f>
        <v>0</v>
      </c>
      <c r="AW173" s="99">
        <f>VLOOKUP($D173,'факт '!$D$7:$AQ$94,12,0)</f>
        <v>0</v>
      </c>
      <c r="AX173" s="99"/>
      <c r="AY173" s="99"/>
      <c r="AZ173" s="99">
        <f t="shared" si="5438"/>
        <v>0</v>
      </c>
      <c r="BA173" s="99">
        <f t="shared" si="5439"/>
        <v>0</v>
      </c>
      <c r="BB173" s="100">
        <f t="shared" si="5440"/>
        <v>0</v>
      </c>
      <c r="BC173" s="100">
        <f t="shared" si="5441"/>
        <v>0</v>
      </c>
      <c r="BD173" s="99"/>
      <c r="BE173" s="99"/>
      <c r="BF173" s="99"/>
      <c r="BG173" s="99"/>
      <c r="BH173" s="99">
        <f>VLOOKUP($D173,'факт '!$D$7:$AQ$94,15,0)</f>
        <v>15</v>
      </c>
      <c r="BI173" s="99">
        <f>VLOOKUP($D173,'факт '!$D$7:$AQ$94,16,0)</f>
        <v>1477705.0499999998</v>
      </c>
      <c r="BJ173" s="99">
        <f>VLOOKUP($D173,'факт '!$D$7:$AQ$94,17,0)</f>
        <v>2</v>
      </c>
      <c r="BK173" s="99">
        <f>VLOOKUP($D173,'факт '!$D$7:$AQ$94,18,0)</f>
        <v>197027.34</v>
      </c>
      <c r="BL173" s="99">
        <f t="shared" si="5442"/>
        <v>17</v>
      </c>
      <c r="BM173" s="99">
        <f t="shared" si="5443"/>
        <v>1674732.39</v>
      </c>
      <c r="BN173" s="100">
        <f t="shared" si="5444"/>
        <v>15</v>
      </c>
      <c r="BO173" s="100">
        <f t="shared" si="5445"/>
        <v>1477705.0499999998</v>
      </c>
      <c r="BP173" s="99"/>
      <c r="BQ173" s="99"/>
      <c r="BR173" s="99"/>
      <c r="BS173" s="99"/>
      <c r="BT173" s="99">
        <f>VLOOKUP($D173,'факт '!$D$7:$AQ$94,19,0)</f>
        <v>0</v>
      </c>
      <c r="BU173" s="99">
        <f>VLOOKUP($D173,'факт '!$D$7:$AQ$94,20,0)</f>
        <v>0</v>
      </c>
      <c r="BV173" s="99">
        <f>VLOOKUP($D173,'факт '!$D$7:$AQ$94,21,0)</f>
        <v>0</v>
      </c>
      <c r="BW173" s="99">
        <f>VLOOKUP($D173,'факт '!$D$7:$AQ$94,22,0)</f>
        <v>0</v>
      </c>
      <c r="BX173" s="99">
        <f t="shared" si="5446"/>
        <v>0</v>
      </c>
      <c r="BY173" s="99">
        <f t="shared" si="5447"/>
        <v>0</v>
      </c>
      <c r="BZ173" s="100">
        <f t="shared" si="5448"/>
        <v>0</v>
      </c>
      <c r="CA173" s="100">
        <f t="shared" si="5449"/>
        <v>0</v>
      </c>
      <c r="CB173" s="99"/>
      <c r="CC173" s="99"/>
      <c r="CD173" s="99"/>
      <c r="CE173" s="99"/>
      <c r="CF173" s="99">
        <f>VLOOKUP($D173,'факт '!$D$7:$AQ$94,23,0)</f>
        <v>0</v>
      </c>
      <c r="CG173" s="99">
        <f>VLOOKUP($D173,'факт '!$D$7:$AQ$94,24,0)</f>
        <v>0</v>
      </c>
      <c r="CH173" s="99">
        <f>VLOOKUP($D173,'факт '!$D$7:$AQ$94,25,0)</f>
        <v>0</v>
      </c>
      <c r="CI173" s="99">
        <f>VLOOKUP($D173,'факт '!$D$7:$AQ$94,26,0)</f>
        <v>0</v>
      </c>
      <c r="CJ173" s="99">
        <f t="shared" si="5450"/>
        <v>0</v>
      </c>
      <c r="CK173" s="99">
        <f t="shared" si="5451"/>
        <v>0</v>
      </c>
      <c r="CL173" s="100">
        <f t="shared" si="5452"/>
        <v>0</v>
      </c>
      <c r="CM173" s="100">
        <f t="shared" si="5453"/>
        <v>0</v>
      </c>
      <c r="CN173" s="99"/>
      <c r="CO173" s="99"/>
      <c r="CP173" s="99"/>
      <c r="CQ173" s="99"/>
      <c r="CR173" s="99">
        <f>VLOOKUP($D173,'факт '!$D$7:$AQ$94,27,0)</f>
        <v>0</v>
      </c>
      <c r="CS173" s="99">
        <f>VLOOKUP($D173,'факт '!$D$7:$AQ$94,28,0)</f>
        <v>0</v>
      </c>
      <c r="CT173" s="99">
        <f>VLOOKUP($D173,'факт '!$D$7:$AQ$94,29,0)</f>
        <v>0</v>
      </c>
      <c r="CU173" s="99">
        <f>VLOOKUP($D173,'факт '!$D$7:$AQ$94,30,0)</f>
        <v>0</v>
      </c>
      <c r="CV173" s="99">
        <f t="shared" si="5454"/>
        <v>0</v>
      </c>
      <c r="CW173" s="99">
        <f t="shared" si="5455"/>
        <v>0</v>
      </c>
      <c r="CX173" s="100">
        <f t="shared" si="5456"/>
        <v>0</v>
      </c>
      <c r="CY173" s="100">
        <f t="shared" si="5457"/>
        <v>0</v>
      </c>
      <c r="CZ173" s="99"/>
      <c r="DA173" s="99"/>
      <c r="DB173" s="99"/>
      <c r="DC173" s="99"/>
      <c r="DD173" s="99">
        <f>VLOOKUP($D173,'факт '!$D$7:$AQ$94,31,0)</f>
        <v>0</v>
      </c>
      <c r="DE173" s="99">
        <f>VLOOKUP($D173,'факт '!$D$7:$AQ$94,32,0)</f>
        <v>0</v>
      </c>
      <c r="DF173" s="99"/>
      <c r="DG173" s="99"/>
      <c r="DH173" s="99">
        <f t="shared" si="5458"/>
        <v>0</v>
      </c>
      <c r="DI173" s="99">
        <f t="shared" si="5459"/>
        <v>0</v>
      </c>
      <c r="DJ173" s="100">
        <f t="shared" si="5460"/>
        <v>0</v>
      </c>
      <c r="DK173" s="100">
        <f t="shared" si="5461"/>
        <v>0</v>
      </c>
      <c r="DL173" s="99"/>
      <c r="DM173" s="99"/>
      <c r="DN173" s="99"/>
      <c r="DO173" s="99"/>
      <c r="DP173" s="99">
        <f>VLOOKUP($D173,'факт '!$D$7:$AQ$94,13,0)</f>
        <v>0</v>
      </c>
      <c r="DQ173" s="99">
        <f>VLOOKUP($D173,'факт '!$D$7:$AQ$94,14,0)</f>
        <v>0</v>
      </c>
      <c r="DR173" s="99"/>
      <c r="DS173" s="99"/>
      <c r="DT173" s="99">
        <f t="shared" si="5462"/>
        <v>0</v>
      </c>
      <c r="DU173" s="99">
        <f t="shared" si="5463"/>
        <v>0</v>
      </c>
      <c r="DV173" s="100">
        <f t="shared" si="5464"/>
        <v>0</v>
      </c>
      <c r="DW173" s="100">
        <f t="shared" si="5465"/>
        <v>0</v>
      </c>
      <c r="DX173" s="99"/>
      <c r="DY173" s="99"/>
      <c r="DZ173" s="99"/>
      <c r="EA173" s="99"/>
      <c r="EB173" s="99">
        <f>VLOOKUP($D173,'факт '!$D$7:$AQ$94,33,0)</f>
        <v>8</v>
      </c>
      <c r="EC173" s="99">
        <f>VLOOKUP($D173,'факт '!$D$7:$AQ$94,34,0)</f>
        <v>788109.36</v>
      </c>
      <c r="ED173" s="99">
        <f>VLOOKUP($D173,'факт '!$D$7:$AQ$94,35,0)</f>
        <v>1</v>
      </c>
      <c r="EE173" s="99">
        <f>VLOOKUP($D173,'факт '!$D$7:$AQ$94,36,0)</f>
        <v>98513.67</v>
      </c>
      <c r="EF173" s="99">
        <f t="shared" si="5466"/>
        <v>9</v>
      </c>
      <c r="EG173" s="99">
        <f t="shared" si="5467"/>
        <v>886623.03</v>
      </c>
      <c r="EH173" s="100">
        <f t="shared" si="5468"/>
        <v>8</v>
      </c>
      <c r="EI173" s="100">
        <f t="shared" si="5469"/>
        <v>788109.36</v>
      </c>
      <c r="EJ173" s="99"/>
      <c r="EK173" s="99"/>
      <c r="EL173" s="99"/>
      <c r="EM173" s="99"/>
      <c r="EN173" s="99">
        <f>VLOOKUP($D173,'факт '!$D$7:$AQ$94,37,0)</f>
        <v>1</v>
      </c>
      <c r="EO173" s="99">
        <f>VLOOKUP($D173,'факт '!$D$7:$AQ$94,38,0)</f>
        <v>98513.67</v>
      </c>
      <c r="EP173" s="99">
        <f>VLOOKUP($D173,'факт '!$D$7:$AQ$94,39,0)</f>
        <v>1</v>
      </c>
      <c r="EQ173" s="99">
        <f>VLOOKUP($D173,'факт '!$D$7:$AQ$94,40,0)</f>
        <v>98513.67</v>
      </c>
      <c r="ER173" s="99">
        <f t="shared" si="5470"/>
        <v>2</v>
      </c>
      <c r="ES173" s="99">
        <f t="shared" si="5471"/>
        <v>197027.34</v>
      </c>
      <c r="ET173" s="100">
        <f t="shared" si="5472"/>
        <v>1</v>
      </c>
      <c r="EU173" s="100">
        <f t="shared" si="5473"/>
        <v>98513.67</v>
      </c>
      <c r="EV173" s="99"/>
      <c r="EW173" s="99"/>
      <c r="EX173" s="99"/>
      <c r="EY173" s="99"/>
      <c r="EZ173" s="99"/>
      <c r="FA173" s="99"/>
      <c r="FB173" s="99"/>
      <c r="FC173" s="99"/>
      <c r="FD173" s="99">
        <f t="shared" si="5474"/>
        <v>0</v>
      </c>
      <c r="FE173" s="99">
        <f t="shared" si="5475"/>
        <v>0</v>
      </c>
      <c r="FF173" s="100">
        <f t="shared" si="5329"/>
        <v>0</v>
      </c>
      <c r="FG173" s="100">
        <f t="shared" si="5330"/>
        <v>0</v>
      </c>
      <c r="FH173" s="99"/>
      <c r="FI173" s="99"/>
      <c r="FJ173" s="99"/>
      <c r="FK173" s="99"/>
      <c r="FL173" s="99"/>
      <c r="FM173" s="99"/>
      <c r="FN173" s="99"/>
      <c r="FO173" s="99"/>
      <c r="FP173" s="99">
        <f t="shared" si="5476"/>
        <v>0</v>
      </c>
      <c r="FQ173" s="99">
        <f t="shared" si="5477"/>
        <v>0</v>
      </c>
      <c r="FR173" s="100">
        <f t="shared" si="5336"/>
        <v>0</v>
      </c>
      <c r="FS173" s="100">
        <f t="shared" si="5337"/>
        <v>0</v>
      </c>
      <c r="FT173" s="99"/>
      <c r="FU173" s="99"/>
      <c r="FV173" s="99"/>
      <c r="FW173" s="99"/>
      <c r="FX173" s="99"/>
      <c r="FY173" s="99"/>
      <c r="FZ173" s="99"/>
      <c r="GA173" s="99"/>
      <c r="GB173" s="99">
        <f t="shared" si="5478"/>
        <v>0</v>
      </c>
      <c r="GC173" s="99">
        <f t="shared" si="5479"/>
        <v>0</v>
      </c>
      <c r="GD173" s="100">
        <f t="shared" si="5343"/>
        <v>0</v>
      </c>
      <c r="GE173" s="100">
        <f t="shared" si="5344"/>
        <v>0</v>
      </c>
      <c r="GF173" s="99">
        <f t="shared" si="5480"/>
        <v>0</v>
      </c>
      <c r="GG173" s="99">
        <f t="shared" si="5481"/>
        <v>0</v>
      </c>
      <c r="GH173" s="99">
        <f t="shared" si="5482"/>
        <v>0</v>
      </c>
      <c r="GI173" s="99">
        <f t="shared" si="5483"/>
        <v>0</v>
      </c>
      <c r="GJ173" s="99">
        <f t="shared" si="5484"/>
        <v>24</v>
      </c>
      <c r="GK173" s="99">
        <f t="shared" si="5485"/>
        <v>2364328.0799999996</v>
      </c>
      <c r="GL173" s="99">
        <f t="shared" si="5486"/>
        <v>4</v>
      </c>
      <c r="GM173" s="99">
        <f t="shared" si="5487"/>
        <v>394054.68</v>
      </c>
      <c r="GN173" s="99">
        <f t="shared" si="5488"/>
        <v>28</v>
      </c>
      <c r="GO173" s="99">
        <f t="shared" si="5489"/>
        <v>2758382.76</v>
      </c>
      <c r="GP173" s="99"/>
      <c r="GQ173" s="99"/>
      <c r="GR173" s="143"/>
      <c r="GS173" s="78"/>
      <c r="GT173" s="166">
        <v>98513.666200000007</v>
      </c>
      <c r="GU173" s="166">
        <f t="shared" si="4445"/>
        <v>98513.669999999984</v>
      </c>
      <c r="GV173" s="90">
        <f t="shared" si="5490"/>
        <v>-3.7999999767635018E-3</v>
      </c>
    </row>
    <row r="174" spans="1:204" ht="48" x14ac:dyDescent="0.2">
      <c r="A174" s="23">
        <v>1</v>
      </c>
      <c r="B174" s="198" t="s">
        <v>234</v>
      </c>
      <c r="C174" s="199" t="s">
        <v>235</v>
      </c>
      <c r="D174" s="197">
        <v>436</v>
      </c>
      <c r="E174" s="197" t="s">
        <v>338</v>
      </c>
      <c r="F174" s="86">
        <v>38</v>
      </c>
      <c r="G174" s="98">
        <v>98513.666200000007</v>
      </c>
      <c r="H174" s="99"/>
      <c r="I174" s="99"/>
      <c r="J174" s="99"/>
      <c r="K174" s="99"/>
      <c r="L174" s="99">
        <f>VLOOKUP($D174,'факт '!$D$7:$AQ$94,3,0)</f>
        <v>0</v>
      </c>
      <c r="M174" s="99">
        <f>VLOOKUP($D174,'факт '!$D$7:$AQ$94,4,0)</f>
        <v>0</v>
      </c>
      <c r="N174" s="99"/>
      <c r="O174" s="99"/>
      <c r="P174" s="99">
        <f t="shared" si="5427"/>
        <v>0</v>
      </c>
      <c r="Q174" s="99">
        <f t="shared" si="5428"/>
        <v>0</v>
      </c>
      <c r="R174" s="100">
        <f t="shared" si="5429"/>
        <v>0</v>
      </c>
      <c r="S174" s="100">
        <f t="shared" si="5094"/>
        <v>0</v>
      </c>
      <c r="T174" s="99"/>
      <c r="U174" s="99"/>
      <c r="V174" s="99"/>
      <c r="W174" s="99"/>
      <c r="X174" s="99">
        <f>VLOOKUP($D174,'факт '!$D$7:$AQ$94,7,0)</f>
        <v>0</v>
      </c>
      <c r="Y174" s="99">
        <f>VLOOKUP($D174,'факт '!$D$7:$AQ$94,8,0)</f>
        <v>0</v>
      </c>
      <c r="Z174" s="99">
        <f>VLOOKUP($D174,'факт '!$D$7:$AQ$94,9,0)</f>
        <v>0</v>
      </c>
      <c r="AA174" s="99">
        <f>VLOOKUP($D174,'факт '!$D$7:$AQ$94,10,0)</f>
        <v>0</v>
      </c>
      <c r="AB174" s="99">
        <f t="shared" si="5430"/>
        <v>0</v>
      </c>
      <c r="AC174" s="99">
        <f t="shared" si="5431"/>
        <v>0</v>
      </c>
      <c r="AD174" s="100">
        <f t="shared" si="5432"/>
        <v>0</v>
      </c>
      <c r="AE174" s="100">
        <f t="shared" si="5433"/>
        <v>0</v>
      </c>
      <c r="AF174" s="99"/>
      <c r="AG174" s="99"/>
      <c r="AH174" s="99"/>
      <c r="AI174" s="99"/>
      <c r="AJ174" s="99">
        <f>VLOOKUP($D174,'факт '!$D$7:$AQ$94,5,0)</f>
        <v>0</v>
      </c>
      <c r="AK174" s="99">
        <f>VLOOKUP($D174,'факт '!$D$7:$AQ$94,6,0)</f>
        <v>0</v>
      </c>
      <c r="AL174" s="99"/>
      <c r="AM174" s="99"/>
      <c r="AN174" s="99">
        <f t="shared" si="5434"/>
        <v>0</v>
      </c>
      <c r="AO174" s="99">
        <f t="shared" si="5435"/>
        <v>0</v>
      </c>
      <c r="AP174" s="100">
        <f t="shared" si="5436"/>
        <v>0</v>
      </c>
      <c r="AQ174" s="100">
        <f t="shared" si="5437"/>
        <v>0</v>
      </c>
      <c r="AR174" s="99"/>
      <c r="AS174" s="99"/>
      <c r="AT174" s="99"/>
      <c r="AU174" s="99"/>
      <c r="AV174" s="99">
        <f>VLOOKUP($D174,'факт '!$D$7:$AQ$94,11,0)</f>
        <v>0</v>
      </c>
      <c r="AW174" s="99">
        <f>VLOOKUP($D174,'факт '!$D$7:$AQ$94,12,0)</f>
        <v>0</v>
      </c>
      <c r="AX174" s="99"/>
      <c r="AY174" s="99"/>
      <c r="AZ174" s="99">
        <f t="shared" si="5438"/>
        <v>0</v>
      </c>
      <c r="BA174" s="99">
        <f t="shared" si="5439"/>
        <v>0</v>
      </c>
      <c r="BB174" s="100">
        <f t="shared" si="5440"/>
        <v>0</v>
      </c>
      <c r="BC174" s="100">
        <f t="shared" si="5441"/>
        <v>0</v>
      </c>
      <c r="BD174" s="99"/>
      <c r="BE174" s="99"/>
      <c r="BF174" s="99"/>
      <c r="BG174" s="99"/>
      <c r="BH174" s="99">
        <f>VLOOKUP($D174,'факт '!$D$7:$AQ$94,15,0)</f>
        <v>0</v>
      </c>
      <c r="BI174" s="99">
        <f>VLOOKUP($D174,'факт '!$D$7:$AQ$94,16,0)</f>
        <v>0</v>
      </c>
      <c r="BJ174" s="99">
        <f>VLOOKUP($D174,'факт '!$D$7:$AQ$94,17,0)</f>
        <v>0</v>
      </c>
      <c r="BK174" s="99">
        <f>VLOOKUP($D174,'факт '!$D$7:$AQ$94,18,0)</f>
        <v>0</v>
      </c>
      <c r="BL174" s="99">
        <f t="shared" si="5442"/>
        <v>0</v>
      </c>
      <c r="BM174" s="99">
        <f t="shared" si="5443"/>
        <v>0</v>
      </c>
      <c r="BN174" s="100">
        <f t="shared" si="5444"/>
        <v>0</v>
      </c>
      <c r="BO174" s="100">
        <f t="shared" si="5445"/>
        <v>0</v>
      </c>
      <c r="BP174" s="99"/>
      <c r="BQ174" s="99"/>
      <c r="BR174" s="99"/>
      <c r="BS174" s="99"/>
      <c r="BT174" s="99">
        <f>VLOOKUP($D174,'факт '!$D$7:$AQ$94,19,0)</f>
        <v>0</v>
      </c>
      <c r="BU174" s="99">
        <f>VLOOKUP($D174,'факт '!$D$7:$AQ$94,20,0)</f>
        <v>0</v>
      </c>
      <c r="BV174" s="99">
        <f>VLOOKUP($D174,'факт '!$D$7:$AQ$94,21,0)</f>
        <v>0</v>
      </c>
      <c r="BW174" s="99">
        <f>VLOOKUP($D174,'факт '!$D$7:$AQ$94,22,0)</f>
        <v>0</v>
      </c>
      <c r="BX174" s="99">
        <f t="shared" si="5446"/>
        <v>0</v>
      </c>
      <c r="BY174" s="99">
        <f t="shared" si="5447"/>
        <v>0</v>
      </c>
      <c r="BZ174" s="100">
        <f t="shared" si="5448"/>
        <v>0</v>
      </c>
      <c r="CA174" s="100">
        <f t="shared" si="5449"/>
        <v>0</v>
      </c>
      <c r="CB174" s="99"/>
      <c r="CC174" s="99"/>
      <c r="CD174" s="99"/>
      <c r="CE174" s="99"/>
      <c r="CF174" s="99">
        <f>VLOOKUP($D174,'факт '!$D$7:$AQ$94,23,0)</f>
        <v>0</v>
      </c>
      <c r="CG174" s="99">
        <f>VLOOKUP($D174,'факт '!$D$7:$AQ$94,24,0)</f>
        <v>0</v>
      </c>
      <c r="CH174" s="99">
        <f>VLOOKUP($D174,'факт '!$D$7:$AQ$94,25,0)</f>
        <v>0</v>
      </c>
      <c r="CI174" s="99">
        <f>VLOOKUP($D174,'факт '!$D$7:$AQ$94,26,0)</f>
        <v>0</v>
      </c>
      <c r="CJ174" s="99">
        <f t="shared" si="5450"/>
        <v>0</v>
      </c>
      <c r="CK174" s="99">
        <f t="shared" si="5451"/>
        <v>0</v>
      </c>
      <c r="CL174" s="100">
        <f t="shared" si="5452"/>
        <v>0</v>
      </c>
      <c r="CM174" s="100">
        <f t="shared" si="5453"/>
        <v>0</v>
      </c>
      <c r="CN174" s="99"/>
      <c r="CO174" s="99"/>
      <c r="CP174" s="99"/>
      <c r="CQ174" s="99"/>
      <c r="CR174" s="99">
        <f>VLOOKUP($D174,'факт '!$D$7:$AQ$94,27,0)</f>
        <v>0</v>
      </c>
      <c r="CS174" s="99">
        <f>VLOOKUP($D174,'факт '!$D$7:$AQ$94,28,0)</f>
        <v>0</v>
      </c>
      <c r="CT174" s="99">
        <f>VLOOKUP($D174,'факт '!$D$7:$AQ$94,29,0)</f>
        <v>0</v>
      </c>
      <c r="CU174" s="99">
        <f>VLOOKUP($D174,'факт '!$D$7:$AQ$94,30,0)</f>
        <v>0</v>
      </c>
      <c r="CV174" s="99">
        <f t="shared" si="5454"/>
        <v>0</v>
      </c>
      <c r="CW174" s="99">
        <f t="shared" si="5455"/>
        <v>0</v>
      </c>
      <c r="CX174" s="100">
        <f t="shared" si="5456"/>
        <v>0</v>
      </c>
      <c r="CY174" s="100">
        <f t="shared" si="5457"/>
        <v>0</v>
      </c>
      <c r="CZ174" s="99"/>
      <c r="DA174" s="99"/>
      <c r="DB174" s="99"/>
      <c r="DC174" s="99"/>
      <c r="DD174" s="99">
        <f>VLOOKUP($D174,'факт '!$D$7:$AQ$94,31,0)</f>
        <v>0</v>
      </c>
      <c r="DE174" s="99">
        <f>VLOOKUP($D174,'факт '!$D$7:$AQ$94,32,0)</f>
        <v>0</v>
      </c>
      <c r="DF174" s="99"/>
      <c r="DG174" s="99"/>
      <c r="DH174" s="99">
        <f t="shared" si="5458"/>
        <v>0</v>
      </c>
      <c r="DI174" s="99">
        <f t="shared" si="5459"/>
        <v>0</v>
      </c>
      <c r="DJ174" s="100">
        <f t="shared" si="5460"/>
        <v>0</v>
      </c>
      <c r="DK174" s="100">
        <f t="shared" si="5461"/>
        <v>0</v>
      </c>
      <c r="DL174" s="99"/>
      <c r="DM174" s="99"/>
      <c r="DN174" s="99"/>
      <c r="DO174" s="99"/>
      <c r="DP174" s="99">
        <f>VLOOKUP($D174,'факт '!$D$7:$AQ$94,13,0)</f>
        <v>0</v>
      </c>
      <c r="DQ174" s="99">
        <f>VLOOKUP($D174,'факт '!$D$7:$AQ$94,14,0)</f>
        <v>0</v>
      </c>
      <c r="DR174" s="99"/>
      <c r="DS174" s="99"/>
      <c r="DT174" s="99">
        <f t="shared" si="5462"/>
        <v>0</v>
      </c>
      <c r="DU174" s="99">
        <f t="shared" si="5463"/>
        <v>0</v>
      </c>
      <c r="DV174" s="100">
        <f t="shared" si="5464"/>
        <v>0</v>
      </c>
      <c r="DW174" s="100">
        <f t="shared" si="5465"/>
        <v>0</v>
      </c>
      <c r="DX174" s="99"/>
      <c r="DY174" s="99"/>
      <c r="DZ174" s="99"/>
      <c r="EA174" s="99"/>
      <c r="EB174" s="99">
        <f>VLOOKUP($D174,'факт '!$D$7:$AQ$94,33,0)</f>
        <v>0</v>
      </c>
      <c r="EC174" s="99">
        <f>VLOOKUP($D174,'факт '!$D$7:$AQ$94,34,0)</f>
        <v>0</v>
      </c>
      <c r="ED174" s="99">
        <f>VLOOKUP($D174,'факт '!$D$7:$AQ$94,35,0)</f>
        <v>0</v>
      </c>
      <c r="EE174" s="99">
        <f>VLOOKUP($D174,'факт '!$D$7:$AQ$94,36,0)</f>
        <v>0</v>
      </c>
      <c r="EF174" s="99">
        <f t="shared" si="5466"/>
        <v>0</v>
      </c>
      <c r="EG174" s="99">
        <f t="shared" si="5467"/>
        <v>0</v>
      </c>
      <c r="EH174" s="100">
        <f t="shared" si="5468"/>
        <v>0</v>
      </c>
      <c r="EI174" s="100">
        <f t="shared" si="5469"/>
        <v>0</v>
      </c>
      <c r="EJ174" s="99"/>
      <c r="EK174" s="99"/>
      <c r="EL174" s="99"/>
      <c r="EM174" s="99"/>
      <c r="EN174" s="99">
        <f>VLOOKUP($D174,'факт '!$D$7:$AQ$94,37,0)</f>
        <v>0</v>
      </c>
      <c r="EO174" s="99">
        <f>VLOOKUP($D174,'факт '!$D$7:$AQ$94,38,0)</f>
        <v>0</v>
      </c>
      <c r="EP174" s="99">
        <f>VLOOKUP($D174,'факт '!$D$7:$AQ$94,39,0)</f>
        <v>1</v>
      </c>
      <c r="EQ174" s="99">
        <f>VLOOKUP($D174,'факт '!$D$7:$AQ$94,40,0)</f>
        <v>98513.67</v>
      </c>
      <c r="ER174" s="99">
        <f t="shared" si="5470"/>
        <v>1</v>
      </c>
      <c r="ES174" s="99">
        <f t="shared" si="5471"/>
        <v>98513.67</v>
      </c>
      <c r="ET174" s="100">
        <f t="shared" si="5472"/>
        <v>0</v>
      </c>
      <c r="EU174" s="100">
        <f t="shared" si="5473"/>
        <v>0</v>
      </c>
      <c r="EV174" s="99"/>
      <c r="EW174" s="99"/>
      <c r="EX174" s="99"/>
      <c r="EY174" s="99"/>
      <c r="EZ174" s="99"/>
      <c r="FA174" s="99"/>
      <c r="FB174" s="99"/>
      <c r="FC174" s="99"/>
      <c r="FD174" s="99"/>
      <c r="FE174" s="99"/>
      <c r="FF174" s="100"/>
      <c r="FG174" s="100"/>
      <c r="FH174" s="99"/>
      <c r="FI174" s="99"/>
      <c r="FJ174" s="99"/>
      <c r="FK174" s="99"/>
      <c r="FL174" s="99"/>
      <c r="FM174" s="99"/>
      <c r="FN174" s="99"/>
      <c r="FO174" s="99"/>
      <c r="FP174" s="99"/>
      <c r="FQ174" s="99"/>
      <c r="FR174" s="100"/>
      <c r="FS174" s="100"/>
      <c r="FT174" s="99"/>
      <c r="FU174" s="99"/>
      <c r="FV174" s="99"/>
      <c r="FW174" s="99"/>
      <c r="FX174" s="99"/>
      <c r="FY174" s="99"/>
      <c r="FZ174" s="99"/>
      <c r="GA174" s="99"/>
      <c r="GB174" s="99"/>
      <c r="GC174" s="99"/>
      <c r="GD174" s="100"/>
      <c r="GE174" s="100"/>
      <c r="GF174" s="99"/>
      <c r="GG174" s="99"/>
      <c r="GH174" s="99"/>
      <c r="GI174" s="99"/>
      <c r="GJ174" s="99">
        <f t="shared" si="5484"/>
        <v>0</v>
      </c>
      <c r="GK174" s="99">
        <f t="shared" si="5485"/>
        <v>0</v>
      </c>
      <c r="GL174" s="99">
        <f t="shared" si="5486"/>
        <v>1</v>
      </c>
      <c r="GM174" s="99">
        <f t="shared" si="5487"/>
        <v>98513.67</v>
      </c>
      <c r="GN174" s="99">
        <f t="shared" si="5488"/>
        <v>1</v>
      </c>
      <c r="GO174" s="99">
        <f t="shared" si="5489"/>
        <v>98513.67</v>
      </c>
      <c r="GP174" s="99"/>
      <c r="GQ174" s="99"/>
      <c r="GR174" s="143"/>
      <c r="GS174" s="78"/>
      <c r="GT174" s="166"/>
      <c r="GU174" s="166"/>
      <c r="GV174" s="90">
        <f t="shared" si="5490"/>
        <v>0</v>
      </c>
    </row>
    <row r="175" spans="1:204" ht="48" x14ac:dyDescent="0.2">
      <c r="A175" s="23">
        <v>1</v>
      </c>
      <c r="B175" s="78" t="s">
        <v>238</v>
      </c>
      <c r="C175" s="79" t="s">
        <v>239</v>
      </c>
      <c r="D175" s="86">
        <v>439</v>
      </c>
      <c r="E175" s="86" t="s">
        <v>240</v>
      </c>
      <c r="F175" s="86">
        <v>38</v>
      </c>
      <c r="G175" s="98">
        <v>98513.666200000007</v>
      </c>
      <c r="H175" s="99"/>
      <c r="I175" s="99"/>
      <c r="J175" s="99"/>
      <c r="K175" s="99"/>
      <c r="L175" s="99">
        <f>VLOOKUP($D175,'факт '!$D$7:$AQ$94,3,0)</f>
        <v>0</v>
      </c>
      <c r="M175" s="99">
        <f>VLOOKUP($D175,'факт '!$D$7:$AQ$94,4,0)</f>
        <v>0</v>
      </c>
      <c r="N175" s="99"/>
      <c r="O175" s="99"/>
      <c r="P175" s="99">
        <f t="shared" si="5427"/>
        <v>0</v>
      </c>
      <c r="Q175" s="99">
        <f t="shared" si="5428"/>
        <v>0</v>
      </c>
      <c r="R175" s="100">
        <f t="shared" si="5429"/>
        <v>0</v>
      </c>
      <c r="S175" s="100">
        <f t="shared" si="5094"/>
        <v>0</v>
      </c>
      <c r="T175" s="99"/>
      <c r="U175" s="99"/>
      <c r="V175" s="99"/>
      <c r="W175" s="99"/>
      <c r="X175" s="99">
        <f>VLOOKUP($D175,'факт '!$D$7:$AQ$94,7,0)</f>
        <v>0</v>
      </c>
      <c r="Y175" s="99">
        <f>VLOOKUP($D175,'факт '!$D$7:$AQ$94,8,0)</f>
        <v>0</v>
      </c>
      <c r="Z175" s="99">
        <f>VLOOKUP($D175,'факт '!$D$7:$AQ$94,9,0)</f>
        <v>0</v>
      </c>
      <c r="AA175" s="99">
        <f>VLOOKUP($D175,'факт '!$D$7:$AQ$94,10,0)</f>
        <v>0</v>
      </c>
      <c r="AB175" s="99">
        <f t="shared" si="5430"/>
        <v>0</v>
      </c>
      <c r="AC175" s="99">
        <f t="shared" si="5431"/>
        <v>0</v>
      </c>
      <c r="AD175" s="100">
        <f t="shared" si="5432"/>
        <v>0</v>
      </c>
      <c r="AE175" s="100">
        <f t="shared" si="5433"/>
        <v>0</v>
      </c>
      <c r="AF175" s="99"/>
      <c r="AG175" s="99"/>
      <c r="AH175" s="99"/>
      <c r="AI175" s="99"/>
      <c r="AJ175" s="99">
        <f>VLOOKUP($D175,'факт '!$D$7:$AQ$94,5,0)</f>
        <v>0</v>
      </c>
      <c r="AK175" s="99">
        <f>VLOOKUP($D175,'факт '!$D$7:$AQ$94,6,0)</f>
        <v>0</v>
      </c>
      <c r="AL175" s="99"/>
      <c r="AM175" s="99"/>
      <c r="AN175" s="99">
        <f t="shared" si="5434"/>
        <v>0</v>
      </c>
      <c r="AO175" s="99">
        <f t="shared" si="5435"/>
        <v>0</v>
      </c>
      <c r="AP175" s="100">
        <f t="shared" si="5436"/>
        <v>0</v>
      </c>
      <c r="AQ175" s="100">
        <f t="shared" si="5437"/>
        <v>0</v>
      </c>
      <c r="AR175" s="99"/>
      <c r="AS175" s="99"/>
      <c r="AT175" s="99"/>
      <c r="AU175" s="99"/>
      <c r="AV175" s="99">
        <f>VLOOKUP($D175,'факт '!$D$7:$AQ$94,11,0)</f>
        <v>0</v>
      </c>
      <c r="AW175" s="99">
        <f>VLOOKUP($D175,'факт '!$D$7:$AQ$94,12,0)</f>
        <v>0</v>
      </c>
      <c r="AX175" s="99"/>
      <c r="AY175" s="99"/>
      <c r="AZ175" s="99">
        <f t="shared" si="5438"/>
        <v>0</v>
      </c>
      <c r="BA175" s="99">
        <f t="shared" si="5439"/>
        <v>0</v>
      </c>
      <c r="BB175" s="100">
        <f t="shared" si="5440"/>
        <v>0</v>
      </c>
      <c r="BC175" s="100">
        <f t="shared" si="5441"/>
        <v>0</v>
      </c>
      <c r="BD175" s="99"/>
      <c r="BE175" s="99"/>
      <c r="BF175" s="99"/>
      <c r="BG175" s="99"/>
      <c r="BH175" s="99">
        <f>VLOOKUP($D175,'факт '!$D$7:$AQ$94,15,0)</f>
        <v>0</v>
      </c>
      <c r="BI175" s="99">
        <f>VLOOKUP($D175,'факт '!$D$7:$AQ$94,16,0)</f>
        <v>0</v>
      </c>
      <c r="BJ175" s="99">
        <f>VLOOKUP($D175,'факт '!$D$7:$AQ$94,17,0)</f>
        <v>0</v>
      </c>
      <c r="BK175" s="99">
        <f>VLOOKUP($D175,'факт '!$D$7:$AQ$94,18,0)</f>
        <v>0</v>
      </c>
      <c r="BL175" s="99">
        <f t="shared" si="5442"/>
        <v>0</v>
      </c>
      <c r="BM175" s="99">
        <f t="shared" si="5443"/>
        <v>0</v>
      </c>
      <c r="BN175" s="100">
        <f t="shared" si="5444"/>
        <v>0</v>
      </c>
      <c r="BO175" s="100">
        <f t="shared" si="5445"/>
        <v>0</v>
      </c>
      <c r="BP175" s="99"/>
      <c r="BQ175" s="99"/>
      <c r="BR175" s="99"/>
      <c r="BS175" s="99"/>
      <c r="BT175" s="99">
        <f>VLOOKUP($D175,'факт '!$D$7:$AQ$94,19,0)</f>
        <v>0</v>
      </c>
      <c r="BU175" s="99">
        <f>VLOOKUP($D175,'факт '!$D$7:$AQ$94,20,0)</f>
        <v>0</v>
      </c>
      <c r="BV175" s="99">
        <f>VLOOKUP($D175,'факт '!$D$7:$AQ$94,21,0)</f>
        <v>0</v>
      </c>
      <c r="BW175" s="99">
        <f>VLOOKUP($D175,'факт '!$D$7:$AQ$94,22,0)</f>
        <v>0</v>
      </c>
      <c r="BX175" s="99">
        <f t="shared" si="5446"/>
        <v>0</v>
      </c>
      <c r="BY175" s="99">
        <f t="shared" si="5447"/>
        <v>0</v>
      </c>
      <c r="BZ175" s="100">
        <f t="shared" si="5448"/>
        <v>0</v>
      </c>
      <c r="CA175" s="100">
        <f t="shared" si="5449"/>
        <v>0</v>
      </c>
      <c r="CB175" s="99"/>
      <c r="CC175" s="99"/>
      <c r="CD175" s="99"/>
      <c r="CE175" s="99"/>
      <c r="CF175" s="99">
        <f>VLOOKUP($D175,'факт '!$D$7:$AQ$94,23,0)</f>
        <v>0</v>
      </c>
      <c r="CG175" s="99">
        <f>VLOOKUP($D175,'факт '!$D$7:$AQ$94,24,0)</f>
        <v>0</v>
      </c>
      <c r="CH175" s="99">
        <f>VLOOKUP($D175,'факт '!$D$7:$AQ$94,25,0)</f>
        <v>0</v>
      </c>
      <c r="CI175" s="99">
        <f>VLOOKUP($D175,'факт '!$D$7:$AQ$94,26,0)</f>
        <v>0</v>
      </c>
      <c r="CJ175" s="99">
        <f t="shared" si="5450"/>
        <v>0</v>
      </c>
      <c r="CK175" s="99">
        <f t="shared" si="5451"/>
        <v>0</v>
      </c>
      <c r="CL175" s="100">
        <f t="shared" si="5452"/>
        <v>0</v>
      </c>
      <c r="CM175" s="100">
        <f t="shared" si="5453"/>
        <v>0</v>
      </c>
      <c r="CN175" s="99"/>
      <c r="CO175" s="99"/>
      <c r="CP175" s="99"/>
      <c r="CQ175" s="99"/>
      <c r="CR175" s="99">
        <f>VLOOKUP($D175,'факт '!$D$7:$AQ$94,27,0)</f>
        <v>0</v>
      </c>
      <c r="CS175" s="99">
        <f>VLOOKUP($D175,'факт '!$D$7:$AQ$94,28,0)</f>
        <v>0</v>
      </c>
      <c r="CT175" s="99">
        <f>VLOOKUP($D175,'факт '!$D$7:$AQ$94,29,0)</f>
        <v>0</v>
      </c>
      <c r="CU175" s="99">
        <f>VLOOKUP($D175,'факт '!$D$7:$AQ$94,30,0)</f>
        <v>0</v>
      </c>
      <c r="CV175" s="99">
        <f t="shared" si="5454"/>
        <v>0</v>
      </c>
      <c r="CW175" s="99">
        <f t="shared" si="5455"/>
        <v>0</v>
      </c>
      <c r="CX175" s="100">
        <f t="shared" si="5456"/>
        <v>0</v>
      </c>
      <c r="CY175" s="100">
        <f t="shared" si="5457"/>
        <v>0</v>
      </c>
      <c r="CZ175" s="99"/>
      <c r="DA175" s="99"/>
      <c r="DB175" s="99"/>
      <c r="DC175" s="99"/>
      <c r="DD175" s="99">
        <f>VLOOKUP($D175,'факт '!$D$7:$AQ$94,31,0)</f>
        <v>0</v>
      </c>
      <c r="DE175" s="99">
        <f>VLOOKUP($D175,'факт '!$D$7:$AQ$94,32,0)</f>
        <v>0</v>
      </c>
      <c r="DF175" s="99"/>
      <c r="DG175" s="99"/>
      <c r="DH175" s="99">
        <f t="shared" si="5458"/>
        <v>0</v>
      </c>
      <c r="DI175" s="99">
        <f t="shared" si="5459"/>
        <v>0</v>
      </c>
      <c r="DJ175" s="100">
        <f t="shared" si="5460"/>
        <v>0</v>
      </c>
      <c r="DK175" s="100">
        <f t="shared" si="5461"/>
        <v>0</v>
      </c>
      <c r="DL175" s="99"/>
      <c r="DM175" s="99"/>
      <c r="DN175" s="99"/>
      <c r="DO175" s="99"/>
      <c r="DP175" s="99">
        <f>VLOOKUP($D175,'факт '!$D$7:$AQ$94,13,0)</f>
        <v>0</v>
      </c>
      <c r="DQ175" s="99">
        <f>VLOOKUP($D175,'факт '!$D$7:$AQ$94,14,0)</f>
        <v>0</v>
      </c>
      <c r="DR175" s="99"/>
      <c r="DS175" s="99"/>
      <c r="DT175" s="99">
        <f t="shared" si="5462"/>
        <v>0</v>
      </c>
      <c r="DU175" s="99">
        <f t="shared" si="5463"/>
        <v>0</v>
      </c>
      <c r="DV175" s="100">
        <f t="shared" si="5464"/>
        <v>0</v>
      </c>
      <c r="DW175" s="100">
        <f t="shared" si="5465"/>
        <v>0</v>
      </c>
      <c r="DX175" s="99"/>
      <c r="DY175" s="99"/>
      <c r="DZ175" s="99"/>
      <c r="EA175" s="99"/>
      <c r="EB175" s="99">
        <f>VLOOKUP($D175,'факт '!$D$7:$AQ$94,33,0)</f>
        <v>3</v>
      </c>
      <c r="EC175" s="99">
        <f>VLOOKUP($D175,'факт '!$D$7:$AQ$94,34,0)</f>
        <v>295541.01</v>
      </c>
      <c r="ED175" s="99">
        <f>VLOOKUP($D175,'факт '!$D$7:$AQ$94,35,0)</f>
        <v>0</v>
      </c>
      <c r="EE175" s="99">
        <f>VLOOKUP($D175,'факт '!$D$7:$AQ$94,36,0)</f>
        <v>0</v>
      </c>
      <c r="EF175" s="99">
        <f t="shared" si="5466"/>
        <v>3</v>
      </c>
      <c r="EG175" s="99">
        <f t="shared" si="5467"/>
        <v>295541.01</v>
      </c>
      <c r="EH175" s="100">
        <f t="shared" si="5468"/>
        <v>3</v>
      </c>
      <c r="EI175" s="100">
        <f t="shared" si="5469"/>
        <v>295541.01</v>
      </c>
      <c r="EJ175" s="99"/>
      <c r="EK175" s="99"/>
      <c r="EL175" s="99"/>
      <c r="EM175" s="99"/>
      <c r="EN175" s="99">
        <f>VLOOKUP($D175,'факт '!$D$7:$AQ$94,37,0)</f>
        <v>9</v>
      </c>
      <c r="EO175" s="99">
        <f>VLOOKUP($D175,'факт '!$D$7:$AQ$94,38,0)</f>
        <v>886623.03</v>
      </c>
      <c r="EP175" s="99">
        <f>VLOOKUP($D175,'факт '!$D$7:$AQ$94,39,0)</f>
        <v>0</v>
      </c>
      <c r="EQ175" s="99">
        <f>VLOOKUP($D175,'факт '!$D$7:$AQ$94,40,0)</f>
        <v>0</v>
      </c>
      <c r="ER175" s="99">
        <f t="shared" si="5470"/>
        <v>9</v>
      </c>
      <c r="ES175" s="99">
        <f t="shared" si="5471"/>
        <v>886623.03</v>
      </c>
      <c r="ET175" s="100">
        <f t="shared" si="5472"/>
        <v>9</v>
      </c>
      <c r="EU175" s="100">
        <f t="shared" si="5473"/>
        <v>886623.03</v>
      </c>
      <c r="EV175" s="99"/>
      <c r="EW175" s="99"/>
      <c r="EX175" s="99"/>
      <c r="EY175" s="99"/>
      <c r="EZ175" s="99"/>
      <c r="FA175" s="99"/>
      <c r="FB175" s="99"/>
      <c r="FC175" s="99"/>
      <c r="FD175" s="99">
        <f t="shared" si="5474"/>
        <v>0</v>
      </c>
      <c r="FE175" s="99">
        <f t="shared" si="5475"/>
        <v>0</v>
      </c>
      <c r="FF175" s="100">
        <f t="shared" si="5329"/>
        <v>0</v>
      </c>
      <c r="FG175" s="100">
        <f t="shared" si="5330"/>
        <v>0</v>
      </c>
      <c r="FH175" s="99"/>
      <c r="FI175" s="99"/>
      <c r="FJ175" s="99"/>
      <c r="FK175" s="99"/>
      <c r="FL175" s="99"/>
      <c r="FM175" s="99"/>
      <c r="FN175" s="99"/>
      <c r="FO175" s="99"/>
      <c r="FP175" s="99">
        <f t="shared" si="5476"/>
        <v>0</v>
      </c>
      <c r="FQ175" s="99">
        <f t="shared" si="5477"/>
        <v>0</v>
      </c>
      <c r="FR175" s="100">
        <f t="shared" si="5336"/>
        <v>0</v>
      </c>
      <c r="FS175" s="100">
        <f t="shared" si="5337"/>
        <v>0</v>
      </c>
      <c r="FT175" s="99"/>
      <c r="FU175" s="99"/>
      <c r="FV175" s="99"/>
      <c r="FW175" s="99"/>
      <c r="FX175" s="99"/>
      <c r="FY175" s="99"/>
      <c r="FZ175" s="99"/>
      <c r="GA175" s="99"/>
      <c r="GB175" s="99">
        <f t="shared" si="5478"/>
        <v>0</v>
      </c>
      <c r="GC175" s="99">
        <f t="shared" si="5479"/>
        <v>0</v>
      </c>
      <c r="GD175" s="100">
        <f t="shared" si="5343"/>
        <v>0</v>
      </c>
      <c r="GE175" s="100">
        <f t="shared" si="5344"/>
        <v>0</v>
      </c>
      <c r="GF175" s="99">
        <f t="shared" si="5480"/>
        <v>0</v>
      </c>
      <c r="GG175" s="99">
        <f t="shared" si="5481"/>
        <v>0</v>
      </c>
      <c r="GH175" s="99">
        <f t="shared" si="5482"/>
        <v>0</v>
      </c>
      <c r="GI175" s="99">
        <f t="shared" si="5483"/>
        <v>0</v>
      </c>
      <c r="GJ175" s="99">
        <f t="shared" si="5484"/>
        <v>12</v>
      </c>
      <c r="GK175" s="99">
        <f t="shared" si="5485"/>
        <v>1182164.04</v>
      </c>
      <c r="GL175" s="99">
        <f t="shared" si="5486"/>
        <v>0</v>
      </c>
      <c r="GM175" s="99">
        <f t="shared" si="5487"/>
        <v>0</v>
      </c>
      <c r="GN175" s="99">
        <f t="shared" si="5488"/>
        <v>12</v>
      </c>
      <c r="GO175" s="99">
        <f t="shared" si="5489"/>
        <v>1182164.04</v>
      </c>
      <c r="GP175" s="99"/>
      <c r="GQ175" s="99"/>
      <c r="GR175" s="143"/>
      <c r="GS175" s="78"/>
      <c r="GT175" s="166">
        <v>98513.666200000007</v>
      </c>
      <c r="GU175" s="166">
        <f t="shared" si="4445"/>
        <v>98513.67</v>
      </c>
      <c r="GV175" s="90">
        <f t="shared" si="5490"/>
        <v>-3.799999991315417E-3</v>
      </c>
    </row>
    <row r="176" spans="1:204" ht="45" customHeight="1" x14ac:dyDescent="0.2">
      <c r="A176" s="23">
        <v>1</v>
      </c>
      <c r="B176" s="78" t="s">
        <v>307</v>
      </c>
      <c r="C176" s="79" t="s">
        <v>308</v>
      </c>
      <c r="D176" s="86">
        <v>506</v>
      </c>
      <c r="E176" s="86" t="s">
        <v>309</v>
      </c>
      <c r="F176" s="86">
        <v>38</v>
      </c>
      <c r="G176" s="98">
        <v>98513.666200000007</v>
      </c>
      <c r="H176" s="99"/>
      <c r="I176" s="99"/>
      <c r="J176" s="99"/>
      <c r="K176" s="99"/>
      <c r="L176" s="99">
        <f>VLOOKUP($D176,'факт '!$D$7:$AQ$94,3,0)</f>
        <v>2</v>
      </c>
      <c r="M176" s="99">
        <f>VLOOKUP($D176,'факт '!$D$7:$AQ$94,4,0)</f>
        <v>197027.34</v>
      </c>
      <c r="N176" s="99"/>
      <c r="O176" s="99"/>
      <c r="P176" s="99">
        <f t="shared" si="5427"/>
        <v>2</v>
      </c>
      <c r="Q176" s="99">
        <f t="shared" si="5428"/>
        <v>197027.34</v>
      </c>
      <c r="R176" s="100">
        <f t="shared" si="5429"/>
        <v>2</v>
      </c>
      <c r="S176" s="100">
        <f t="shared" si="5094"/>
        <v>197027.34</v>
      </c>
      <c r="T176" s="99"/>
      <c r="U176" s="99"/>
      <c r="V176" s="99"/>
      <c r="W176" s="99"/>
      <c r="X176" s="99">
        <f>VLOOKUP($D176,'факт '!$D$7:$AQ$94,7,0)</f>
        <v>0</v>
      </c>
      <c r="Y176" s="99">
        <f>VLOOKUP($D176,'факт '!$D$7:$AQ$94,8,0)</f>
        <v>0</v>
      </c>
      <c r="Z176" s="99">
        <f>VLOOKUP($D176,'факт '!$D$7:$AQ$94,9,0)</f>
        <v>0</v>
      </c>
      <c r="AA176" s="99">
        <f>VLOOKUP($D176,'факт '!$D$7:$AQ$94,10,0)</f>
        <v>0</v>
      </c>
      <c r="AB176" s="99">
        <f t="shared" si="5430"/>
        <v>0</v>
      </c>
      <c r="AC176" s="99">
        <f t="shared" si="5431"/>
        <v>0</v>
      </c>
      <c r="AD176" s="100">
        <f t="shared" si="5432"/>
        <v>0</v>
      </c>
      <c r="AE176" s="100">
        <f t="shared" si="5433"/>
        <v>0</v>
      </c>
      <c r="AF176" s="99"/>
      <c r="AG176" s="99"/>
      <c r="AH176" s="99"/>
      <c r="AI176" s="99"/>
      <c r="AJ176" s="99">
        <f>VLOOKUP($D176,'факт '!$D$7:$AQ$94,5,0)</f>
        <v>0</v>
      </c>
      <c r="AK176" s="99">
        <f>VLOOKUP($D176,'факт '!$D$7:$AQ$94,6,0)</f>
        <v>0</v>
      </c>
      <c r="AL176" s="99"/>
      <c r="AM176" s="99"/>
      <c r="AN176" s="99">
        <f t="shared" si="5434"/>
        <v>0</v>
      </c>
      <c r="AO176" s="99">
        <f t="shared" si="5435"/>
        <v>0</v>
      </c>
      <c r="AP176" s="100">
        <f t="shared" si="5436"/>
        <v>0</v>
      </c>
      <c r="AQ176" s="100">
        <f t="shared" si="5437"/>
        <v>0</v>
      </c>
      <c r="AR176" s="99"/>
      <c r="AS176" s="99"/>
      <c r="AT176" s="99"/>
      <c r="AU176" s="99"/>
      <c r="AV176" s="99">
        <f>VLOOKUP($D176,'факт '!$D$7:$AQ$94,11,0)</f>
        <v>0</v>
      </c>
      <c r="AW176" s="99">
        <f>VLOOKUP($D176,'факт '!$D$7:$AQ$94,12,0)</f>
        <v>0</v>
      </c>
      <c r="AX176" s="99"/>
      <c r="AY176" s="99"/>
      <c r="AZ176" s="99">
        <f t="shared" si="5438"/>
        <v>0</v>
      </c>
      <c r="BA176" s="99">
        <f t="shared" si="5439"/>
        <v>0</v>
      </c>
      <c r="BB176" s="100">
        <f t="shared" si="5440"/>
        <v>0</v>
      </c>
      <c r="BC176" s="100">
        <f t="shared" si="5441"/>
        <v>0</v>
      </c>
      <c r="BD176" s="99"/>
      <c r="BE176" s="99"/>
      <c r="BF176" s="99"/>
      <c r="BG176" s="99"/>
      <c r="BH176" s="99">
        <f>VLOOKUP($D176,'факт '!$D$7:$AQ$94,15,0)</f>
        <v>0</v>
      </c>
      <c r="BI176" s="99">
        <f>VLOOKUP($D176,'факт '!$D$7:$AQ$94,16,0)</f>
        <v>0</v>
      </c>
      <c r="BJ176" s="99">
        <f>VLOOKUP($D176,'факт '!$D$7:$AQ$94,17,0)</f>
        <v>0</v>
      </c>
      <c r="BK176" s="99">
        <f>VLOOKUP($D176,'факт '!$D$7:$AQ$94,18,0)</f>
        <v>0</v>
      </c>
      <c r="BL176" s="99">
        <f t="shared" si="5442"/>
        <v>0</v>
      </c>
      <c r="BM176" s="99">
        <f t="shared" si="5443"/>
        <v>0</v>
      </c>
      <c r="BN176" s="100">
        <f t="shared" si="5444"/>
        <v>0</v>
      </c>
      <c r="BO176" s="100">
        <f t="shared" si="5445"/>
        <v>0</v>
      </c>
      <c r="BP176" s="99"/>
      <c r="BQ176" s="99"/>
      <c r="BR176" s="99"/>
      <c r="BS176" s="99"/>
      <c r="BT176" s="99">
        <f>VLOOKUP($D176,'факт '!$D$7:$AQ$94,19,0)</f>
        <v>0</v>
      </c>
      <c r="BU176" s="99">
        <f>VLOOKUP($D176,'факт '!$D$7:$AQ$94,20,0)</f>
        <v>0</v>
      </c>
      <c r="BV176" s="99">
        <f>VLOOKUP($D176,'факт '!$D$7:$AQ$94,21,0)</f>
        <v>0</v>
      </c>
      <c r="BW176" s="99">
        <f>VLOOKUP($D176,'факт '!$D$7:$AQ$94,22,0)</f>
        <v>0</v>
      </c>
      <c r="BX176" s="99">
        <f t="shared" si="5446"/>
        <v>0</v>
      </c>
      <c r="BY176" s="99">
        <f t="shared" si="5447"/>
        <v>0</v>
      </c>
      <c r="BZ176" s="100">
        <f t="shared" si="5448"/>
        <v>0</v>
      </c>
      <c r="CA176" s="100">
        <f t="shared" si="5449"/>
        <v>0</v>
      </c>
      <c r="CB176" s="99"/>
      <c r="CC176" s="99"/>
      <c r="CD176" s="99"/>
      <c r="CE176" s="99"/>
      <c r="CF176" s="99">
        <f>VLOOKUP($D176,'факт '!$D$7:$AQ$94,23,0)</f>
        <v>0</v>
      </c>
      <c r="CG176" s="99">
        <f>VLOOKUP($D176,'факт '!$D$7:$AQ$94,24,0)</f>
        <v>0</v>
      </c>
      <c r="CH176" s="99">
        <f>VLOOKUP($D176,'факт '!$D$7:$AQ$94,25,0)</f>
        <v>0</v>
      </c>
      <c r="CI176" s="99">
        <f>VLOOKUP($D176,'факт '!$D$7:$AQ$94,26,0)</f>
        <v>0</v>
      </c>
      <c r="CJ176" s="99">
        <f t="shared" si="5450"/>
        <v>0</v>
      </c>
      <c r="CK176" s="99">
        <f t="shared" si="5451"/>
        <v>0</v>
      </c>
      <c r="CL176" s="100">
        <f t="shared" si="5452"/>
        <v>0</v>
      </c>
      <c r="CM176" s="100">
        <f t="shared" si="5453"/>
        <v>0</v>
      </c>
      <c r="CN176" s="99"/>
      <c r="CO176" s="99"/>
      <c r="CP176" s="99"/>
      <c r="CQ176" s="99"/>
      <c r="CR176" s="99">
        <f>VLOOKUP($D176,'факт '!$D$7:$AQ$94,27,0)</f>
        <v>0</v>
      </c>
      <c r="CS176" s="99">
        <f>VLOOKUP($D176,'факт '!$D$7:$AQ$94,28,0)</f>
        <v>0</v>
      </c>
      <c r="CT176" s="99">
        <f>VLOOKUP($D176,'факт '!$D$7:$AQ$94,29,0)</f>
        <v>0</v>
      </c>
      <c r="CU176" s="99">
        <f>VLOOKUP($D176,'факт '!$D$7:$AQ$94,30,0)</f>
        <v>0</v>
      </c>
      <c r="CV176" s="99">
        <f t="shared" si="5454"/>
        <v>0</v>
      </c>
      <c r="CW176" s="99">
        <f t="shared" si="5455"/>
        <v>0</v>
      </c>
      <c r="CX176" s="100">
        <f t="shared" si="5456"/>
        <v>0</v>
      </c>
      <c r="CY176" s="100">
        <f t="shared" si="5457"/>
        <v>0</v>
      </c>
      <c r="CZ176" s="99"/>
      <c r="DA176" s="99"/>
      <c r="DB176" s="99"/>
      <c r="DC176" s="99"/>
      <c r="DD176" s="99">
        <f>VLOOKUP($D176,'факт '!$D$7:$AQ$94,31,0)</f>
        <v>0</v>
      </c>
      <c r="DE176" s="99">
        <f>VLOOKUP($D176,'факт '!$D$7:$AQ$94,32,0)</f>
        <v>0</v>
      </c>
      <c r="DF176" s="99"/>
      <c r="DG176" s="99"/>
      <c r="DH176" s="99">
        <f t="shared" si="5458"/>
        <v>0</v>
      </c>
      <c r="DI176" s="99">
        <f t="shared" si="5459"/>
        <v>0</v>
      </c>
      <c r="DJ176" s="100">
        <f t="shared" si="5460"/>
        <v>0</v>
      </c>
      <c r="DK176" s="100">
        <f t="shared" si="5461"/>
        <v>0</v>
      </c>
      <c r="DL176" s="99"/>
      <c r="DM176" s="99"/>
      <c r="DN176" s="99"/>
      <c r="DO176" s="99"/>
      <c r="DP176" s="99">
        <f>VLOOKUP($D176,'факт '!$D$7:$AQ$94,13,0)</f>
        <v>0</v>
      </c>
      <c r="DQ176" s="99">
        <f>VLOOKUP($D176,'факт '!$D$7:$AQ$94,14,0)</f>
        <v>0</v>
      </c>
      <c r="DR176" s="99"/>
      <c r="DS176" s="99"/>
      <c r="DT176" s="99">
        <f t="shared" si="5462"/>
        <v>0</v>
      </c>
      <c r="DU176" s="99">
        <f t="shared" si="5463"/>
        <v>0</v>
      </c>
      <c r="DV176" s="100">
        <f t="shared" si="5464"/>
        <v>0</v>
      </c>
      <c r="DW176" s="100">
        <f t="shared" si="5465"/>
        <v>0</v>
      </c>
      <c r="DX176" s="99"/>
      <c r="DY176" s="99"/>
      <c r="DZ176" s="99"/>
      <c r="EA176" s="99"/>
      <c r="EB176" s="99">
        <f>VLOOKUP($D176,'факт '!$D$7:$AQ$94,33,0)</f>
        <v>0</v>
      </c>
      <c r="EC176" s="99">
        <f>VLOOKUP($D176,'факт '!$D$7:$AQ$94,34,0)</f>
        <v>0</v>
      </c>
      <c r="ED176" s="99">
        <f>VLOOKUP($D176,'факт '!$D$7:$AQ$94,35,0)</f>
        <v>0</v>
      </c>
      <c r="EE176" s="99">
        <f>VLOOKUP($D176,'факт '!$D$7:$AQ$94,36,0)</f>
        <v>0</v>
      </c>
      <c r="EF176" s="99">
        <f t="shared" si="5466"/>
        <v>0</v>
      </c>
      <c r="EG176" s="99">
        <f t="shared" si="5467"/>
        <v>0</v>
      </c>
      <c r="EH176" s="100">
        <f t="shared" si="5468"/>
        <v>0</v>
      </c>
      <c r="EI176" s="100">
        <f t="shared" si="5469"/>
        <v>0</v>
      </c>
      <c r="EJ176" s="99"/>
      <c r="EK176" s="99"/>
      <c r="EL176" s="99"/>
      <c r="EM176" s="99"/>
      <c r="EN176" s="99">
        <f>VLOOKUP($D176,'факт '!$D$7:$AQ$94,37,0)</f>
        <v>0</v>
      </c>
      <c r="EO176" s="99">
        <f>VLOOKUP($D176,'факт '!$D$7:$AQ$94,38,0)</f>
        <v>0</v>
      </c>
      <c r="EP176" s="99">
        <f>VLOOKUP($D176,'факт '!$D$7:$AQ$94,39,0)</f>
        <v>0</v>
      </c>
      <c r="EQ176" s="99">
        <f>VLOOKUP($D176,'факт '!$D$7:$AQ$94,40,0)</f>
        <v>0</v>
      </c>
      <c r="ER176" s="99">
        <f t="shared" si="5470"/>
        <v>0</v>
      </c>
      <c r="ES176" s="99">
        <f t="shared" si="5471"/>
        <v>0</v>
      </c>
      <c r="ET176" s="100">
        <f t="shared" si="5472"/>
        <v>0</v>
      </c>
      <c r="EU176" s="100">
        <f t="shared" si="5473"/>
        <v>0</v>
      </c>
      <c r="EV176" s="99"/>
      <c r="EW176" s="99"/>
      <c r="EX176" s="99"/>
      <c r="EY176" s="99"/>
      <c r="EZ176" s="99"/>
      <c r="FA176" s="99"/>
      <c r="FB176" s="99"/>
      <c r="FC176" s="99"/>
      <c r="FD176" s="99"/>
      <c r="FE176" s="99"/>
      <c r="FF176" s="100"/>
      <c r="FG176" s="100"/>
      <c r="FH176" s="99"/>
      <c r="FI176" s="99"/>
      <c r="FJ176" s="99"/>
      <c r="FK176" s="99"/>
      <c r="FL176" s="99"/>
      <c r="FM176" s="99"/>
      <c r="FN176" s="99"/>
      <c r="FO176" s="99"/>
      <c r="FP176" s="99"/>
      <c r="FQ176" s="99"/>
      <c r="FR176" s="100"/>
      <c r="FS176" s="100"/>
      <c r="FT176" s="99"/>
      <c r="FU176" s="99"/>
      <c r="FV176" s="99"/>
      <c r="FW176" s="99"/>
      <c r="FX176" s="99"/>
      <c r="FY176" s="99"/>
      <c r="FZ176" s="99"/>
      <c r="GA176" s="99"/>
      <c r="GB176" s="99"/>
      <c r="GC176" s="99"/>
      <c r="GD176" s="100"/>
      <c r="GE176" s="100"/>
      <c r="GF176" s="99"/>
      <c r="GG176" s="99"/>
      <c r="GH176" s="99"/>
      <c r="GI176" s="99"/>
      <c r="GJ176" s="99">
        <f t="shared" si="5484"/>
        <v>2</v>
      </c>
      <c r="GK176" s="99">
        <f t="shared" si="5485"/>
        <v>197027.34</v>
      </c>
      <c r="GL176" s="99">
        <f t="shared" si="5486"/>
        <v>0</v>
      </c>
      <c r="GM176" s="99">
        <f t="shared" si="5487"/>
        <v>0</v>
      </c>
      <c r="GN176" s="99">
        <f t="shared" si="5488"/>
        <v>2</v>
      </c>
      <c r="GO176" s="99">
        <f t="shared" si="5489"/>
        <v>197027.34</v>
      </c>
      <c r="GP176" s="99"/>
      <c r="GQ176" s="99"/>
      <c r="GR176" s="143"/>
      <c r="GS176" s="78"/>
      <c r="GT176" s="166">
        <v>98513.666200000007</v>
      </c>
      <c r="GU176" s="166">
        <f t="shared" si="4445"/>
        <v>98513.67</v>
      </c>
      <c r="GV176" s="90">
        <f t="shared" si="5490"/>
        <v>-3.799999991315417E-3</v>
      </c>
    </row>
    <row r="177" spans="1:204" ht="45" customHeight="1" x14ac:dyDescent="0.2">
      <c r="A177" s="23">
        <v>1</v>
      </c>
      <c r="B177" s="78" t="s">
        <v>307</v>
      </c>
      <c r="C177" s="79" t="s">
        <v>308</v>
      </c>
      <c r="D177" s="86">
        <v>508</v>
      </c>
      <c r="E177" s="86" t="s">
        <v>310</v>
      </c>
      <c r="F177" s="86">
        <v>38</v>
      </c>
      <c r="G177" s="98">
        <v>98513.666200000007</v>
      </c>
      <c r="H177" s="99"/>
      <c r="I177" s="99"/>
      <c r="J177" s="99"/>
      <c r="K177" s="99"/>
      <c r="L177" s="99">
        <f>VLOOKUP($D177,'факт '!$D$7:$AQ$94,3,0)</f>
        <v>7</v>
      </c>
      <c r="M177" s="99">
        <f>VLOOKUP($D177,'факт '!$D$7:$AQ$94,4,0)</f>
        <v>689595.69000000006</v>
      </c>
      <c r="N177" s="99"/>
      <c r="O177" s="99"/>
      <c r="P177" s="99">
        <f t="shared" si="5427"/>
        <v>7</v>
      </c>
      <c r="Q177" s="99">
        <f t="shared" si="5428"/>
        <v>689595.69000000006</v>
      </c>
      <c r="R177" s="100">
        <f t="shared" si="5429"/>
        <v>7</v>
      </c>
      <c r="S177" s="100">
        <f t="shared" si="5094"/>
        <v>689595.69000000006</v>
      </c>
      <c r="T177" s="99"/>
      <c r="U177" s="99"/>
      <c r="V177" s="99"/>
      <c r="W177" s="99"/>
      <c r="X177" s="99">
        <f>VLOOKUP($D177,'факт '!$D$7:$AQ$94,7,0)</f>
        <v>0</v>
      </c>
      <c r="Y177" s="99">
        <f>VLOOKUP($D177,'факт '!$D$7:$AQ$94,8,0)</f>
        <v>0</v>
      </c>
      <c r="Z177" s="99">
        <f>VLOOKUP($D177,'факт '!$D$7:$AQ$94,9,0)</f>
        <v>0</v>
      </c>
      <c r="AA177" s="99">
        <f>VLOOKUP($D177,'факт '!$D$7:$AQ$94,10,0)</f>
        <v>0</v>
      </c>
      <c r="AB177" s="99">
        <f t="shared" si="5430"/>
        <v>0</v>
      </c>
      <c r="AC177" s="99">
        <f t="shared" si="5431"/>
        <v>0</v>
      </c>
      <c r="AD177" s="100">
        <f t="shared" si="5432"/>
        <v>0</v>
      </c>
      <c r="AE177" s="100">
        <f t="shared" si="5433"/>
        <v>0</v>
      </c>
      <c r="AF177" s="99"/>
      <c r="AG177" s="99"/>
      <c r="AH177" s="99"/>
      <c r="AI177" s="99"/>
      <c r="AJ177" s="99">
        <f>VLOOKUP($D177,'факт '!$D$7:$AQ$94,5,0)</f>
        <v>0</v>
      </c>
      <c r="AK177" s="99">
        <f>VLOOKUP($D177,'факт '!$D$7:$AQ$94,6,0)</f>
        <v>0</v>
      </c>
      <c r="AL177" s="99"/>
      <c r="AM177" s="99"/>
      <c r="AN177" s="99">
        <f t="shared" si="5434"/>
        <v>0</v>
      </c>
      <c r="AO177" s="99">
        <f t="shared" si="5435"/>
        <v>0</v>
      </c>
      <c r="AP177" s="100">
        <f t="shared" si="5436"/>
        <v>0</v>
      </c>
      <c r="AQ177" s="100">
        <f t="shared" si="5437"/>
        <v>0</v>
      </c>
      <c r="AR177" s="99"/>
      <c r="AS177" s="99"/>
      <c r="AT177" s="99"/>
      <c r="AU177" s="99"/>
      <c r="AV177" s="99">
        <f>VLOOKUP($D177,'факт '!$D$7:$AQ$94,11,0)</f>
        <v>0</v>
      </c>
      <c r="AW177" s="99">
        <f>VLOOKUP($D177,'факт '!$D$7:$AQ$94,12,0)</f>
        <v>0</v>
      </c>
      <c r="AX177" s="99"/>
      <c r="AY177" s="99"/>
      <c r="AZ177" s="99">
        <f t="shared" si="5438"/>
        <v>0</v>
      </c>
      <c r="BA177" s="99">
        <f t="shared" si="5439"/>
        <v>0</v>
      </c>
      <c r="BB177" s="100">
        <f t="shared" si="5440"/>
        <v>0</v>
      </c>
      <c r="BC177" s="100">
        <f t="shared" si="5441"/>
        <v>0</v>
      </c>
      <c r="BD177" s="99"/>
      <c r="BE177" s="99"/>
      <c r="BF177" s="99"/>
      <c r="BG177" s="99"/>
      <c r="BH177" s="99">
        <f>VLOOKUP($D177,'факт '!$D$7:$AQ$94,15,0)</f>
        <v>0</v>
      </c>
      <c r="BI177" s="99">
        <f>VLOOKUP($D177,'факт '!$D$7:$AQ$94,16,0)</f>
        <v>0</v>
      </c>
      <c r="BJ177" s="99">
        <f>VLOOKUP($D177,'факт '!$D$7:$AQ$94,17,0)</f>
        <v>0</v>
      </c>
      <c r="BK177" s="99">
        <f>VLOOKUP($D177,'факт '!$D$7:$AQ$94,18,0)</f>
        <v>0</v>
      </c>
      <c r="BL177" s="99">
        <f t="shared" si="5442"/>
        <v>0</v>
      </c>
      <c r="BM177" s="99">
        <f t="shared" si="5443"/>
        <v>0</v>
      </c>
      <c r="BN177" s="100">
        <f t="shared" si="5444"/>
        <v>0</v>
      </c>
      <c r="BO177" s="100">
        <f t="shared" si="5445"/>
        <v>0</v>
      </c>
      <c r="BP177" s="99"/>
      <c r="BQ177" s="99"/>
      <c r="BR177" s="99"/>
      <c r="BS177" s="99"/>
      <c r="BT177" s="99">
        <f>VLOOKUP($D177,'факт '!$D$7:$AQ$94,19,0)</f>
        <v>0</v>
      </c>
      <c r="BU177" s="99">
        <f>VLOOKUP($D177,'факт '!$D$7:$AQ$94,20,0)</f>
        <v>0</v>
      </c>
      <c r="BV177" s="99">
        <f>VLOOKUP($D177,'факт '!$D$7:$AQ$94,21,0)</f>
        <v>0</v>
      </c>
      <c r="BW177" s="99">
        <f>VLOOKUP($D177,'факт '!$D$7:$AQ$94,22,0)</f>
        <v>0</v>
      </c>
      <c r="BX177" s="99">
        <f t="shared" si="5446"/>
        <v>0</v>
      </c>
      <c r="BY177" s="99">
        <f t="shared" si="5447"/>
        <v>0</v>
      </c>
      <c r="BZ177" s="100">
        <f t="shared" si="5448"/>
        <v>0</v>
      </c>
      <c r="CA177" s="100">
        <f t="shared" si="5449"/>
        <v>0</v>
      </c>
      <c r="CB177" s="99"/>
      <c r="CC177" s="99"/>
      <c r="CD177" s="99"/>
      <c r="CE177" s="99"/>
      <c r="CF177" s="99">
        <f>VLOOKUP($D177,'факт '!$D$7:$AQ$94,23,0)</f>
        <v>0</v>
      </c>
      <c r="CG177" s="99">
        <f>VLOOKUP($D177,'факт '!$D$7:$AQ$94,24,0)</f>
        <v>0</v>
      </c>
      <c r="CH177" s="99">
        <f>VLOOKUP($D177,'факт '!$D$7:$AQ$94,25,0)</f>
        <v>0</v>
      </c>
      <c r="CI177" s="99">
        <f>VLOOKUP($D177,'факт '!$D$7:$AQ$94,26,0)</f>
        <v>0</v>
      </c>
      <c r="CJ177" s="99">
        <f t="shared" si="5450"/>
        <v>0</v>
      </c>
      <c r="CK177" s="99">
        <f t="shared" si="5451"/>
        <v>0</v>
      </c>
      <c r="CL177" s="100">
        <f t="shared" si="5452"/>
        <v>0</v>
      </c>
      <c r="CM177" s="100">
        <f t="shared" si="5453"/>
        <v>0</v>
      </c>
      <c r="CN177" s="99"/>
      <c r="CO177" s="99"/>
      <c r="CP177" s="99"/>
      <c r="CQ177" s="99"/>
      <c r="CR177" s="99">
        <f>VLOOKUP($D177,'факт '!$D$7:$AQ$94,27,0)</f>
        <v>0</v>
      </c>
      <c r="CS177" s="99">
        <f>VLOOKUP($D177,'факт '!$D$7:$AQ$94,28,0)</f>
        <v>0</v>
      </c>
      <c r="CT177" s="99">
        <f>VLOOKUP($D177,'факт '!$D$7:$AQ$94,29,0)</f>
        <v>0</v>
      </c>
      <c r="CU177" s="99">
        <f>VLOOKUP($D177,'факт '!$D$7:$AQ$94,30,0)</f>
        <v>0</v>
      </c>
      <c r="CV177" s="99">
        <f t="shared" si="5454"/>
        <v>0</v>
      </c>
      <c r="CW177" s="99">
        <f t="shared" si="5455"/>
        <v>0</v>
      </c>
      <c r="CX177" s="100">
        <f t="shared" si="5456"/>
        <v>0</v>
      </c>
      <c r="CY177" s="100">
        <f t="shared" si="5457"/>
        <v>0</v>
      </c>
      <c r="CZ177" s="99"/>
      <c r="DA177" s="99"/>
      <c r="DB177" s="99"/>
      <c r="DC177" s="99"/>
      <c r="DD177" s="99">
        <f>VLOOKUP($D177,'факт '!$D$7:$AQ$94,31,0)</f>
        <v>0</v>
      </c>
      <c r="DE177" s="99">
        <f>VLOOKUP($D177,'факт '!$D$7:$AQ$94,32,0)</f>
        <v>0</v>
      </c>
      <c r="DF177" s="99"/>
      <c r="DG177" s="99"/>
      <c r="DH177" s="99">
        <f t="shared" si="5458"/>
        <v>0</v>
      </c>
      <c r="DI177" s="99">
        <f t="shared" si="5459"/>
        <v>0</v>
      </c>
      <c r="DJ177" s="100">
        <f t="shared" si="5460"/>
        <v>0</v>
      </c>
      <c r="DK177" s="100">
        <f t="shared" si="5461"/>
        <v>0</v>
      </c>
      <c r="DL177" s="99"/>
      <c r="DM177" s="99"/>
      <c r="DN177" s="99"/>
      <c r="DO177" s="99"/>
      <c r="DP177" s="99">
        <f>VLOOKUP($D177,'факт '!$D$7:$AQ$94,13,0)</f>
        <v>0</v>
      </c>
      <c r="DQ177" s="99">
        <f>VLOOKUP($D177,'факт '!$D$7:$AQ$94,14,0)</f>
        <v>0</v>
      </c>
      <c r="DR177" s="99"/>
      <c r="DS177" s="99"/>
      <c r="DT177" s="99">
        <f t="shared" si="5462"/>
        <v>0</v>
      </c>
      <c r="DU177" s="99">
        <f t="shared" si="5463"/>
        <v>0</v>
      </c>
      <c r="DV177" s="100">
        <f t="shared" si="5464"/>
        <v>0</v>
      </c>
      <c r="DW177" s="100">
        <f t="shared" si="5465"/>
        <v>0</v>
      </c>
      <c r="DX177" s="99"/>
      <c r="DY177" s="99"/>
      <c r="DZ177" s="99"/>
      <c r="EA177" s="99"/>
      <c r="EB177" s="99">
        <f>VLOOKUP($D177,'факт '!$D$7:$AQ$94,33,0)</f>
        <v>0</v>
      </c>
      <c r="EC177" s="99">
        <f>VLOOKUP($D177,'факт '!$D$7:$AQ$94,34,0)</f>
        <v>0</v>
      </c>
      <c r="ED177" s="99">
        <f>VLOOKUP($D177,'факт '!$D$7:$AQ$94,35,0)</f>
        <v>0</v>
      </c>
      <c r="EE177" s="99">
        <f>VLOOKUP($D177,'факт '!$D$7:$AQ$94,36,0)</f>
        <v>0</v>
      </c>
      <c r="EF177" s="99">
        <f t="shared" si="5466"/>
        <v>0</v>
      </c>
      <c r="EG177" s="99">
        <f t="shared" si="5467"/>
        <v>0</v>
      </c>
      <c r="EH177" s="100">
        <f t="shared" si="5468"/>
        <v>0</v>
      </c>
      <c r="EI177" s="100">
        <f t="shared" si="5469"/>
        <v>0</v>
      </c>
      <c r="EJ177" s="99"/>
      <c r="EK177" s="99"/>
      <c r="EL177" s="99"/>
      <c r="EM177" s="99"/>
      <c r="EN177" s="99">
        <f>VLOOKUP($D177,'факт '!$D$7:$AQ$94,37,0)</f>
        <v>0</v>
      </c>
      <c r="EO177" s="99">
        <f>VLOOKUP($D177,'факт '!$D$7:$AQ$94,38,0)</f>
        <v>0</v>
      </c>
      <c r="EP177" s="99">
        <f>VLOOKUP($D177,'факт '!$D$7:$AQ$94,39,0)</f>
        <v>0</v>
      </c>
      <c r="EQ177" s="99">
        <f>VLOOKUP($D177,'факт '!$D$7:$AQ$94,40,0)</f>
        <v>0</v>
      </c>
      <c r="ER177" s="99">
        <f t="shared" si="5470"/>
        <v>0</v>
      </c>
      <c r="ES177" s="99">
        <f t="shared" si="5471"/>
        <v>0</v>
      </c>
      <c r="ET177" s="100">
        <f t="shared" si="5472"/>
        <v>0</v>
      </c>
      <c r="EU177" s="100">
        <f t="shared" si="5473"/>
        <v>0</v>
      </c>
      <c r="EV177" s="99"/>
      <c r="EW177" s="99"/>
      <c r="EX177" s="99"/>
      <c r="EY177" s="99"/>
      <c r="EZ177" s="99"/>
      <c r="FA177" s="99"/>
      <c r="FB177" s="99"/>
      <c r="FC177" s="99"/>
      <c r="FD177" s="99"/>
      <c r="FE177" s="99"/>
      <c r="FF177" s="100"/>
      <c r="FG177" s="100"/>
      <c r="FH177" s="99"/>
      <c r="FI177" s="99"/>
      <c r="FJ177" s="99"/>
      <c r="FK177" s="99"/>
      <c r="FL177" s="99"/>
      <c r="FM177" s="99"/>
      <c r="FN177" s="99"/>
      <c r="FO177" s="99"/>
      <c r="FP177" s="99"/>
      <c r="FQ177" s="99"/>
      <c r="FR177" s="100"/>
      <c r="FS177" s="100"/>
      <c r="FT177" s="99"/>
      <c r="FU177" s="99"/>
      <c r="FV177" s="99"/>
      <c r="FW177" s="99"/>
      <c r="FX177" s="99"/>
      <c r="FY177" s="99"/>
      <c r="FZ177" s="99"/>
      <c r="GA177" s="99"/>
      <c r="GB177" s="99"/>
      <c r="GC177" s="99"/>
      <c r="GD177" s="100"/>
      <c r="GE177" s="100"/>
      <c r="GF177" s="99"/>
      <c r="GG177" s="99"/>
      <c r="GH177" s="99"/>
      <c r="GI177" s="99"/>
      <c r="GJ177" s="99">
        <f t="shared" si="5484"/>
        <v>7</v>
      </c>
      <c r="GK177" s="99">
        <f t="shared" si="5485"/>
        <v>689595.69000000006</v>
      </c>
      <c r="GL177" s="99">
        <f t="shared" si="5486"/>
        <v>0</v>
      </c>
      <c r="GM177" s="99">
        <f t="shared" si="5487"/>
        <v>0</v>
      </c>
      <c r="GN177" s="99">
        <f t="shared" si="5488"/>
        <v>7</v>
      </c>
      <c r="GO177" s="99">
        <f t="shared" si="5489"/>
        <v>689595.69000000006</v>
      </c>
      <c r="GP177" s="99"/>
      <c r="GQ177" s="99"/>
      <c r="GR177" s="143"/>
      <c r="GS177" s="78"/>
      <c r="GT177" s="166">
        <v>98513.666200000007</v>
      </c>
      <c r="GU177" s="166">
        <f t="shared" si="4445"/>
        <v>98513.670000000013</v>
      </c>
      <c r="GV177" s="90">
        <f t="shared" si="5490"/>
        <v>-3.8000000058673322E-3</v>
      </c>
    </row>
    <row r="178" spans="1:204" ht="45" customHeight="1" x14ac:dyDescent="0.2">
      <c r="A178" s="23">
        <v>1</v>
      </c>
      <c r="B178" s="78" t="s">
        <v>307</v>
      </c>
      <c r="C178" s="79" t="s">
        <v>308</v>
      </c>
      <c r="D178" s="86">
        <v>512</v>
      </c>
      <c r="E178" s="86" t="s">
        <v>311</v>
      </c>
      <c r="F178" s="86">
        <v>38</v>
      </c>
      <c r="G178" s="98">
        <v>98513.666200000007</v>
      </c>
      <c r="H178" s="99"/>
      <c r="I178" s="99"/>
      <c r="J178" s="99"/>
      <c r="K178" s="99"/>
      <c r="L178" s="99">
        <f>VLOOKUP($D178,'факт '!$D$7:$AQ$94,3,0)</f>
        <v>3</v>
      </c>
      <c r="M178" s="99">
        <f>VLOOKUP($D178,'факт '!$D$7:$AQ$94,4,0)</f>
        <v>295541.01</v>
      </c>
      <c r="N178" s="99"/>
      <c r="O178" s="99"/>
      <c r="P178" s="99">
        <f t="shared" si="5427"/>
        <v>3</v>
      </c>
      <c r="Q178" s="99">
        <f t="shared" si="5428"/>
        <v>295541.01</v>
      </c>
      <c r="R178" s="100">
        <f t="shared" si="5429"/>
        <v>3</v>
      </c>
      <c r="S178" s="100">
        <f t="shared" si="5094"/>
        <v>295541.01</v>
      </c>
      <c r="T178" s="99"/>
      <c r="U178" s="99"/>
      <c r="V178" s="99"/>
      <c r="W178" s="99"/>
      <c r="X178" s="99">
        <f>VLOOKUP($D178,'факт '!$D$7:$AQ$94,7,0)</f>
        <v>0</v>
      </c>
      <c r="Y178" s="99">
        <f>VLOOKUP($D178,'факт '!$D$7:$AQ$94,8,0)</f>
        <v>0</v>
      </c>
      <c r="Z178" s="99">
        <f>VLOOKUP($D178,'факт '!$D$7:$AQ$94,9,0)</f>
        <v>0</v>
      </c>
      <c r="AA178" s="99">
        <f>VLOOKUP($D178,'факт '!$D$7:$AQ$94,10,0)</f>
        <v>0</v>
      </c>
      <c r="AB178" s="99">
        <f t="shared" si="5430"/>
        <v>0</v>
      </c>
      <c r="AC178" s="99">
        <f t="shared" si="5431"/>
        <v>0</v>
      </c>
      <c r="AD178" s="100">
        <f t="shared" si="5432"/>
        <v>0</v>
      </c>
      <c r="AE178" s="100">
        <f t="shared" si="5433"/>
        <v>0</v>
      </c>
      <c r="AF178" s="99"/>
      <c r="AG178" s="99"/>
      <c r="AH178" s="99"/>
      <c r="AI178" s="99"/>
      <c r="AJ178" s="99">
        <f>VLOOKUP($D178,'факт '!$D$7:$AQ$94,5,0)</f>
        <v>0</v>
      </c>
      <c r="AK178" s="99">
        <f>VLOOKUP($D178,'факт '!$D$7:$AQ$94,6,0)</f>
        <v>0</v>
      </c>
      <c r="AL178" s="99"/>
      <c r="AM178" s="99"/>
      <c r="AN178" s="99">
        <f t="shared" si="5434"/>
        <v>0</v>
      </c>
      <c r="AO178" s="99">
        <f t="shared" si="5435"/>
        <v>0</v>
      </c>
      <c r="AP178" s="100">
        <f t="shared" si="5436"/>
        <v>0</v>
      </c>
      <c r="AQ178" s="100">
        <f t="shared" si="5437"/>
        <v>0</v>
      </c>
      <c r="AR178" s="99"/>
      <c r="AS178" s="99"/>
      <c r="AT178" s="99"/>
      <c r="AU178" s="99"/>
      <c r="AV178" s="99">
        <f>VLOOKUP($D178,'факт '!$D$7:$AQ$94,11,0)</f>
        <v>0</v>
      </c>
      <c r="AW178" s="99">
        <f>VLOOKUP($D178,'факт '!$D$7:$AQ$94,12,0)</f>
        <v>0</v>
      </c>
      <c r="AX178" s="99"/>
      <c r="AY178" s="99"/>
      <c r="AZ178" s="99">
        <f t="shared" si="5438"/>
        <v>0</v>
      </c>
      <c r="BA178" s="99">
        <f t="shared" si="5439"/>
        <v>0</v>
      </c>
      <c r="BB178" s="100">
        <f t="shared" si="5440"/>
        <v>0</v>
      </c>
      <c r="BC178" s="100">
        <f t="shared" si="5441"/>
        <v>0</v>
      </c>
      <c r="BD178" s="99"/>
      <c r="BE178" s="99"/>
      <c r="BF178" s="99"/>
      <c r="BG178" s="99"/>
      <c r="BH178" s="99">
        <f>VLOOKUP($D178,'факт '!$D$7:$AQ$94,15,0)</f>
        <v>0</v>
      </c>
      <c r="BI178" s="99">
        <f>VLOOKUP($D178,'факт '!$D$7:$AQ$94,16,0)</f>
        <v>0</v>
      </c>
      <c r="BJ178" s="99">
        <f>VLOOKUP($D178,'факт '!$D$7:$AQ$94,17,0)</f>
        <v>0</v>
      </c>
      <c r="BK178" s="99">
        <f>VLOOKUP($D178,'факт '!$D$7:$AQ$94,18,0)</f>
        <v>0</v>
      </c>
      <c r="BL178" s="99">
        <f t="shared" si="5442"/>
        <v>0</v>
      </c>
      <c r="BM178" s="99">
        <f t="shared" si="5443"/>
        <v>0</v>
      </c>
      <c r="BN178" s="100">
        <f t="shared" si="5444"/>
        <v>0</v>
      </c>
      <c r="BO178" s="100">
        <f t="shared" si="5445"/>
        <v>0</v>
      </c>
      <c r="BP178" s="99"/>
      <c r="BQ178" s="99"/>
      <c r="BR178" s="99"/>
      <c r="BS178" s="99"/>
      <c r="BT178" s="99">
        <f>VLOOKUP($D178,'факт '!$D$7:$AQ$94,19,0)</f>
        <v>0</v>
      </c>
      <c r="BU178" s="99">
        <f>VLOOKUP($D178,'факт '!$D$7:$AQ$94,20,0)</f>
        <v>0</v>
      </c>
      <c r="BV178" s="99">
        <f>VLOOKUP($D178,'факт '!$D$7:$AQ$94,21,0)</f>
        <v>0</v>
      </c>
      <c r="BW178" s="99">
        <f>VLOOKUP($D178,'факт '!$D$7:$AQ$94,22,0)</f>
        <v>0</v>
      </c>
      <c r="BX178" s="99">
        <f t="shared" si="5446"/>
        <v>0</v>
      </c>
      <c r="BY178" s="99">
        <f t="shared" si="5447"/>
        <v>0</v>
      </c>
      <c r="BZ178" s="100">
        <f t="shared" si="5448"/>
        <v>0</v>
      </c>
      <c r="CA178" s="100">
        <f t="shared" si="5449"/>
        <v>0</v>
      </c>
      <c r="CB178" s="99"/>
      <c r="CC178" s="99"/>
      <c r="CD178" s="99"/>
      <c r="CE178" s="99"/>
      <c r="CF178" s="99">
        <f>VLOOKUP($D178,'факт '!$D$7:$AQ$94,23,0)</f>
        <v>0</v>
      </c>
      <c r="CG178" s="99">
        <f>VLOOKUP($D178,'факт '!$D$7:$AQ$94,24,0)</f>
        <v>0</v>
      </c>
      <c r="CH178" s="99">
        <f>VLOOKUP($D178,'факт '!$D$7:$AQ$94,25,0)</f>
        <v>0</v>
      </c>
      <c r="CI178" s="99">
        <f>VLOOKUP($D178,'факт '!$D$7:$AQ$94,26,0)</f>
        <v>0</v>
      </c>
      <c r="CJ178" s="99">
        <f t="shared" si="5450"/>
        <v>0</v>
      </c>
      <c r="CK178" s="99">
        <f t="shared" si="5451"/>
        <v>0</v>
      </c>
      <c r="CL178" s="100">
        <f t="shared" si="5452"/>
        <v>0</v>
      </c>
      <c r="CM178" s="100">
        <f t="shared" si="5453"/>
        <v>0</v>
      </c>
      <c r="CN178" s="99"/>
      <c r="CO178" s="99"/>
      <c r="CP178" s="99"/>
      <c r="CQ178" s="99"/>
      <c r="CR178" s="99">
        <f>VLOOKUP($D178,'факт '!$D$7:$AQ$94,27,0)</f>
        <v>0</v>
      </c>
      <c r="CS178" s="99">
        <f>VLOOKUP($D178,'факт '!$D$7:$AQ$94,28,0)</f>
        <v>0</v>
      </c>
      <c r="CT178" s="99">
        <f>VLOOKUP($D178,'факт '!$D$7:$AQ$94,29,0)</f>
        <v>0</v>
      </c>
      <c r="CU178" s="99">
        <f>VLOOKUP($D178,'факт '!$D$7:$AQ$94,30,0)</f>
        <v>0</v>
      </c>
      <c r="CV178" s="99">
        <f t="shared" si="5454"/>
        <v>0</v>
      </c>
      <c r="CW178" s="99">
        <f t="shared" si="5455"/>
        <v>0</v>
      </c>
      <c r="CX178" s="100">
        <f t="shared" si="5456"/>
        <v>0</v>
      </c>
      <c r="CY178" s="100">
        <f t="shared" si="5457"/>
        <v>0</v>
      </c>
      <c r="CZ178" s="99"/>
      <c r="DA178" s="99"/>
      <c r="DB178" s="99"/>
      <c r="DC178" s="99"/>
      <c r="DD178" s="99">
        <f>VLOOKUP($D178,'факт '!$D$7:$AQ$94,31,0)</f>
        <v>0</v>
      </c>
      <c r="DE178" s="99">
        <f>VLOOKUP($D178,'факт '!$D$7:$AQ$94,32,0)</f>
        <v>0</v>
      </c>
      <c r="DF178" s="99"/>
      <c r="DG178" s="99"/>
      <c r="DH178" s="99">
        <f t="shared" si="5458"/>
        <v>0</v>
      </c>
      <c r="DI178" s="99">
        <f t="shared" si="5459"/>
        <v>0</v>
      </c>
      <c r="DJ178" s="100">
        <f t="shared" si="5460"/>
        <v>0</v>
      </c>
      <c r="DK178" s="100">
        <f t="shared" si="5461"/>
        <v>0</v>
      </c>
      <c r="DL178" s="99"/>
      <c r="DM178" s="99"/>
      <c r="DN178" s="99"/>
      <c r="DO178" s="99"/>
      <c r="DP178" s="99">
        <f>VLOOKUP($D178,'факт '!$D$7:$AQ$94,13,0)</f>
        <v>0</v>
      </c>
      <c r="DQ178" s="99">
        <f>VLOOKUP($D178,'факт '!$D$7:$AQ$94,14,0)</f>
        <v>0</v>
      </c>
      <c r="DR178" s="99"/>
      <c r="DS178" s="99"/>
      <c r="DT178" s="99">
        <f t="shared" si="5462"/>
        <v>0</v>
      </c>
      <c r="DU178" s="99">
        <f t="shared" si="5463"/>
        <v>0</v>
      </c>
      <c r="DV178" s="100">
        <f t="shared" si="5464"/>
        <v>0</v>
      </c>
      <c r="DW178" s="100">
        <f t="shared" si="5465"/>
        <v>0</v>
      </c>
      <c r="DX178" s="99"/>
      <c r="DY178" s="99"/>
      <c r="DZ178" s="99"/>
      <c r="EA178" s="99"/>
      <c r="EB178" s="99">
        <f>VLOOKUP($D178,'факт '!$D$7:$AQ$94,33,0)</f>
        <v>0</v>
      </c>
      <c r="EC178" s="99">
        <f>VLOOKUP($D178,'факт '!$D$7:$AQ$94,34,0)</f>
        <v>0</v>
      </c>
      <c r="ED178" s="99">
        <f>VLOOKUP($D178,'факт '!$D$7:$AQ$94,35,0)</f>
        <v>0</v>
      </c>
      <c r="EE178" s="99">
        <f>VLOOKUP($D178,'факт '!$D$7:$AQ$94,36,0)</f>
        <v>0</v>
      </c>
      <c r="EF178" s="99">
        <f t="shared" si="5466"/>
        <v>0</v>
      </c>
      <c r="EG178" s="99">
        <f t="shared" si="5467"/>
        <v>0</v>
      </c>
      <c r="EH178" s="100">
        <f t="shared" si="5468"/>
        <v>0</v>
      </c>
      <c r="EI178" s="100">
        <f t="shared" si="5469"/>
        <v>0</v>
      </c>
      <c r="EJ178" s="99"/>
      <c r="EK178" s="99"/>
      <c r="EL178" s="99"/>
      <c r="EM178" s="99"/>
      <c r="EN178" s="99">
        <f>VLOOKUP($D178,'факт '!$D$7:$AQ$94,37,0)</f>
        <v>1</v>
      </c>
      <c r="EO178" s="99">
        <f>VLOOKUP($D178,'факт '!$D$7:$AQ$94,38,0)</f>
        <v>98513.67</v>
      </c>
      <c r="EP178" s="99">
        <f>VLOOKUP($D178,'факт '!$D$7:$AQ$94,39,0)</f>
        <v>0</v>
      </c>
      <c r="EQ178" s="99">
        <f>VLOOKUP($D178,'факт '!$D$7:$AQ$94,40,0)</f>
        <v>0</v>
      </c>
      <c r="ER178" s="99">
        <f t="shared" si="5470"/>
        <v>1</v>
      </c>
      <c r="ES178" s="99">
        <f t="shared" si="5471"/>
        <v>98513.67</v>
      </c>
      <c r="ET178" s="100">
        <f t="shared" si="5472"/>
        <v>1</v>
      </c>
      <c r="EU178" s="100">
        <f t="shared" si="5473"/>
        <v>98513.67</v>
      </c>
      <c r="EV178" s="99"/>
      <c r="EW178" s="99"/>
      <c r="EX178" s="99"/>
      <c r="EY178" s="99"/>
      <c r="EZ178" s="99"/>
      <c r="FA178" s="99"/>
      <c r="FB178" s="99"/>
      <c r="FC178" s="99"/>
      <c r="FD178" s="99"/>
      <c r="FE178" s="99"/>
      <c r="FF178" s="100"/>
      <c r="FG178" s="100"/>
      <c r="FH178" s="99"/>
      <c r="FI178" s="99"/>
      <c r="FJ178" s="99"/>
      <c r="FK178" s="99"/>
      <c r="FL178" s="99"/>
      <c r="FM178" s="99"/>
      <c r="FN178" s="99"/>
      <c r="FO178" s="99"/>
      <c r="FP178" s="99"/>
      <c r="FQ178" s="99"/>
      <c r="FR178" s="100"/>
      <c r="FS178" s="100"/>
      <c r="FT178" s="99"/>
      <c r="FU178" s="99"/>
      <c r="FV178" s="99"/>
      <c r="FW178" s="99"/>
      <c r="FX178" s="99"/>
      <c r="FY178" s="99"/>
      <c r="FZ178" s="99"/>
      <c r="GA178" s="99"/>
      <c r="GB178" s="99"/>
      <c r="GC178" s="99"/>
      <c r="GD178" s="100"/>
      <c r="GE178" s="100"/>
      <c r="GF178" s="99"/>
      <c r="GG178" s="99"/>
      <c r="GH178" s="99"/>
      <c r="GI178" s="99"/>
      <c r="GJ178" s="99">
        <f t="shared" si="5484"/>
        <v>4</v>
      </c>
      <c r="GK178" s="99">
        <f t="shared" si="5485"/>
        <v>394054.68</v>
      </c>
      <c r="GL178" s="99">
        <f t="shared" si="5486"/>
        <v>0</v>
      </c>
      <c r="GM178" s="99">
        <f t="shared" si="5487"/>
        <v>0</v>
      </c>
      <c r="GN178" s="99">
        <f t="shared" si="5488"/>
        <v>4</v>
      </c>
      <c r="GO178" s="99">
        <f t="shared" si="5489"/>
        <v>394054.68</v>
      </c>
      <c r="GP178" s="99"/>
      <c r="GQ178" s="99"/>
      <c r="GR178" s="143"/>
      <c r="GS178" s="78"/>
      <c r="GT178" s="166">
        <v>98513.666200000007</v>
      </c>
      <c r="GU178" s="166">
        <f t="shared" si="4445"/>
        <v>98513.67</v>
      </c>
      <c r="GV178" s="90">
        <f t="shared" si="5490"/>
        <v>-3.799999991315417E-3</v>
      </c>
    </row>
    <row r="179" spans="1:204" x14ac:dyDescent="0.2">
      <c r="A179" s="23">
        <v>1</v>
      </c>
      <c r="B179" s="78"/>
      <c r="C179" s="79"/>
      <c r="D179" s="86"/>
      <c r="E179" s="86"/>
      <c r="F179" s="86"/>
      <c r="G179" s="98"/>
      <c r="H179" s="99"/>
      <c r="I179" s="99"/>
      <c r="J179" s="99"/>
      <c r="K179" s="99"/>
      <c r="L179" s="99"/>
      <c r="M179" s="99"/>
      <c r="N179" s="99"/>
      <c r="O179" s="99"/>
      <c r="P179" s="99">
        <f t="shared" ref="P179:P182" si="5491">SUM(L179+N179)</f>
        <v>0</v>
      </c>
      <c r="Q179" s="99">
        <f t="shared" ref="Q179:Q182" si="5492">SUM(M179+O179)</f>
        <v>0</v>
      </c>
      <c r="R179" s="100">
        <f t="shared" si="5093"/>
        <v>0</v>
      </c>
      <c r="S179" s="100">
        <f t="shared" si="5094"/>
        <v>0</v>
      </c>
      <c r="T179" s="99"/>
      <c r="U179" s="99"/>
      <c r="V179" s="99"/>
      <c r="W179" s="99"/>
      <c r="X179" s="99"/>
      <c r="Y179" s="99"/>
      <c r="Z179" s="99"/>
      <c r="AA179" s="99"/>
      <c r="AB179" s="99">
        <f t="shared" ref="AB179" si="5493">SUM(X179+Z179)</f>
        <v>0</v>
      </c>
      <c r="AC179" s="99">
        <f t="shared" ref="AC179" si="5494">SUM(Y179+AA179)</f>
        <v>0</v>
      </c>
      <c r="AD179" s="100">
        <f t="shared" si="5250"/>
        <v>0</v>
      </c>
      <c r="AE179" s="100">
        <f t="shared" si="5251"/>
        <v>0</v>
      </c>
      <c r="AF179" s="99"/>
      <c r="AG179" s="99"/>
      <c r="AH179" s="99"/>
      <c r="AI179" s="99"/>
      <c r="AJ179" s="99"/>
      <c r="AK179" s="99"/>
      <c r="AL179" s="99"/>
      <c r="AM179" s="99"/>
      <c r="AN179" s="99">
        <f t="shared" ref="AN179" si="5495">SUM(AJ179+AL179)</f>
        <v>0</v>
      </c>
      <c r="AO179" s="99">
        <f t="shared" ref="AO179" si="5496">SUM(AK179+AM179)</f>
        <v>0</v>
      </c>
      <c r="AP179" s="100">
        <f t="shared" si="5257"/>
        <v>0</v>
      </c>
      <c r="AQ179" s="100">
        <f t="shared" si="5258"/>
        <v>0</v>
      </c>
      <c r="AR179" s="99"/>
      <c r="AS179" s="99"/>
      <c r="AT179" s="99"/>
      <c r="AU179" s="99"/>
      <c r="AV179" s="99"/>
      <c r="AW179" s="99"/>
      <c r="AX179" s="99"/>
      <c r="AY179" s="99"/>
      <c r="AZ179" s="99">
        <f t="shared" ref="AZ179" si="5497">SUM(AV179+AX179)</f>
        <v>0</v>
      </c>
      <c r="BA179" s="99">
        <f t="shared" ref="BA179" si="5498">SUM(AW179+AY179)</f>
        <v>0</v>
      </c>
      <c r="BB179" s="100">
        <f t="shared" si="5264"/>
        <v>0</v>
      </c>
      <c r="BC179" s="100">
        <f t="shared" si="5265"/>
        <v>0</v>
      </c>
      <c r="BD179" s="99"/>
      <c r="BE179" s="99"/>
      <c r="BF179" s="99"/>
      <c r="BG179" s="99"/>
      <c r="BH179" s="99"/>
      <c r="BI179" s="99"/>
      <c r="BJ179" s="99"/>
      <c r="BK179" s="99"/>
      <c r="BL179" s="99">
        <f t="shared" ref="BL179" si="5499">SUM(BH179+BJ179)</f>
        <v>0</v>
      </c>
      <c r="BM179" s="99">
        <f t="shared" ref="BM179" si="5500">SUM(BI179+BK179)</f>
        <v>0</v>
      </c>
      <c r="BN179" s="100">
        <f t="shared" si="5271"/>
        <v>0</v>
      </c>
      <c r="BO179" s="100">
        <f t="shared" si="5272"/>
        <v>0</v>
      </c>
      <c r="BP179" s="99"/>
      <c r="BQ179" s="99"/>
      <c r="BR179" s="99"/>
      <c r="BS179" s="99"/>
      <c r="BT179" s="99"/>
      <c r="BU179" s="99"/>
      <c r="BV179" s="99"/>
      <c r="BW179" s="99"/>
      <c r="BX179" s="99">
        <f t="shared" ref="BX179" si="5501">SUM(BT179+BV179)</f>
        <v>0</v>
      </c>
      <c r="BY179" s="99">
        <f t="shared" ref="BY179" si="5502">SUM(BU179+BW179)</f>
        <v>0</v>
      </c>
      <c r="BZ179" s="100">
        <f t="shared" si="5278"/>
        <v>0</v>
      </c>
      <c r="CA179" s="100">
        <f t="shared" si="5279"/>
        <v>0</v>
      </c>
      <c r="CB179" s="99"/>
      <c r="CC179" s="99"/>
      <c r="CD179" s="99"/>
      <c r="CE179" s="99"/>
      <c r="CF179" s="99"/>
      <c r="CG179" s="99"/>
      <c r="CH179" s="99"/>
      <c r="CI179" s="99"/>
      <c r="CJ179" s="99">
        <f t="shared" ref="CJ179" si="5503">SUM(CF179+CH179)</f>
        <v>0</v>
      </c>
      <c r="CK179" s="99">
        <f t="shared" ref="CK179" si="5504">SUM(CG179+CI179)</f>
        <v>0</v>
      </c>
      <c r="CL179" s="100">
        <f t="shared" si="5286"/>
        <v>0</v>
      </c>
      <c r="CM179" s="100">
        <f t="shared" si="5287"/>
        <v>0</v>
      </c>
      <c r="CN179" s="99"/>
      <c r="CO179" s="99"/>
      <c r="CP179" s="99"/>
      <c r="CQ179" s="99"/>
      <c r="CR179" s="99"/>
      <c r="CS179" s="99"/>
      <c r="CT179" s="99"/>
      <c r="CU179" s="99"/>
      <c r="CV179" s="99">
        <f t="shared" ref="CV179" si="5505">SUM(CR179+CT179)</f>
        <v>0</v>
      </c>
      <c r="CW179" s="99">
        <f t="shared" ref="CW179" si="5506">SUM(CS179+CU179)</f>
        <v>0</v>
      </c>
      <c r="CX179" s="100">
        <f t="shared" si="5293"/>
        <v>0</v>
      </c>
      <c r="CY179" s="100">
        <f t="shared" si="5294"/>
        <v>0</v>
      </c>
      <c r="CZ179" s="99"/>
      <c r="DA179" s="99"/>
      <c r="DB179" s="99"/>
      <c r="DC179" s="99"/>
      <c r="DD179" s="99"/>
      <c r="DE179" s="99"/>
      <c r="DF179" s="99"/>
      <c r="DG179" s="99"/>
      <c r="DH179" s="99">
        <f t="shared" ref="DH179" si="5507">SUM(DD179+DF179)</f>
        <v>0</v>
      </c>
      <c r="DI179" s="99">
        <f t="shared" ref="DI179" si="5508">SUM(DE179+DG179)</f>
        <v>0</v>
      </c>
      <c r="DJ179" s="100">
        <f t="shared" si="5300"/>
        <v>0</v>
      </c>
      <c r="DK179" s="100">
        <f t="shared" si="5301"/>
        <v>0</v>
      </c>
      <c r="DL179" s="99"/>
      <c r="DM179" s="99"/>
      <c r="DN179" s="99"/>
      <c r="DO179" s="99"/>
      <c r="DP179" s="99"/>
      <c r="DQ179" s="99"/>
      <c r="DR179" s="99"/>
      <c r="DS179" s="99"/>
      <c r="DT179" s="99">
        <f t="shared" ref="DT179" si="5509">SUM(DP179+DR179)</f>
        <v>0</v>
      </c>
      <c r="DU179" s="99">
        <f t="shared" ref="DU179" si="5510">SUM(DQ179+DS179)</f>
        <v>0</v>
      </c>
      <c r="DV179" s="100">
        <f t="shared" si="5307"/>
        <v>0</v>
      </c>
      <c r="DW179" s="100">
        <f t="shared" si="5308"/>
        <v>0</v>
      </c>
      <c r="DX179" s="99"/>
      <c r="DY179" s="99"/>
      <c r="DZ179" s="99"/>
      <c r="EA179" s="99"/>
      <c r="EB179" s="99"/>
      <c r="EC179" s="99"/>
      <c r="ED179" s="99"/>
      <c r="EE179" s="99"/>
      <c r="EF179" s="99">
        <f t="shared" ref="EF179" si="5511">SUM(EB179+ED179)</f>
        <v>0</v>
      </c>
      <c r="EG179" s="99">
        <f t="shared" ref="EG179" si="5512">SUM(EC179+EE179)</f>
        <v>0</v>
      </c>
      <c r="EH179" s="100">
        <f t="shared" si="5314"/>
        <v>0</v>
      </c>
      <c r="EI179" s="100">
        <f t="shared" si="5315"/>
        <v>0</v>
      </c>
      <c r="EJ179" s="99"/>
      <c r="EK179" s="99"/>
      <c r="EL179" s="99"/>
      <c r="EM179" s="99"/>
      <c r="EN179" s="99"/>
      <c r="EO179" s="99"/>
      <c r="EP179" s="99"/>
      <c r="EQ179" s="99"/>
      <c r="ER179" s="99">
        <f t="shared" ref="ER179" si="5513">SUM(EN179+EP179)</f>
        <v>0</v>
      </c>
      <c r="ES179" s="99">
        <f t="shared" ref="ES179" si="5514">SUM(EO179+EQ179)</f>
        <v>0</v>
      </c>
      <c r="ET179" s="100">
        <f t="shared" si="5322"/>
        <v>0</v>
      </c>
      <c r="EU179" s="100">
        <f t="shared" si="5323"/>
        <v>0</v>
      </c>
      <c r="EV179" s="99"/>
      <c r="EW179" s="99"/>
      <c r="EX179" s="99"/>
      <c r="EY179" s="99"/>
      <c r="EZ179" s="99"/>
      <c r="FA179" s="99"/>
      <c r="FB179" s="99"/>
      <c r="FC179" s="99"/>
      <c r="FD179" s="99">
        <f t="shared" si="5474"/>
        <v>0</v>
      </c>
      <c r="FE179" s="99">
        <f t="shared" si="5475"/>
        <v>0</v>
      </c>
      <c r="FF179" s="100">
        <f t="shared" si="5329"/>
        <v>0</v>
      </c>
      <c r="FG179" s="100">
        <f t="shared" si="5330"/>
        <v>0</v>
      </c>
      <c r="FH179" s="99"/>
      <c r="FI179" s="99"/>
      <c r="FJ179" s="99"/>
      <c r="FK179" s="99"/>
      <c r="FL179" s="99"/>
      <c r="FM179" s="99"/>
      <c r="FN179" s="99"/>
      <c r="FO179" s="99"/>
      <c r="FP179" s="99">
        <f t="shared" si="5476"/>
        <v>0</v>
      </c>
      <c r="FQ179" s="99">
        <f t="shared" si="5477"/>
        <v>0</v>
      </c>
      <c r="FR179" s="100">
        <f t="shared" si="5336"/>
        <v>0</v>
      </c>
      <c r="FS179" s="100">
        <f t="shared" si="5337"/>
        <v>0</v>
      </c>
      <c r="FT179" s="99"/>
      <c r="FU179" s="99"/>
      <c r="FV179" s="99"/>
      <c r="FW179" s="99"/>
      <c r="FX179" s="99"/>
      <c r="FY179" s="99"/>
      <c r="FZ179" s="99"/>
      <c r="GA179" s="99"/>
      <c r="GB179" s="99">
        <f t="shared" si="5478"/>
        <v>0</v>
      </c>
      <c r="GC179" s="99">
        <f t="shared" si="5479"/>
        <v>0</v>
      </c>
      <c r="GD179" s="100">
        <f t="shared" si="5343"/>
        <v>0</v>
      </c>
      <c r="GE179" s="100">
        <f t="shared" si="5344"/>
        <v>0</v>
      </c>
      <c r="GF179" s="99">
        <f t="shared" si="5480"/>
        <v>0</v>
      </c>
      <c r="GG179" s="99">
        <f t="shared" si="5481"/>
        <v>0</v>
      </c>
      <c r="GH179" s="99">
        <f t="shared" si="5482"/>
        <v>0</v>
      </c>
      <c r="GI179" s="99">
        <f t="shared" si="5483"/>
        <v>0</v>
      </c>
      <c r="GJ179" s="99">
        <f t="shared" ref="GJ179" si="5515">SUM(L179,X179,AJ179,AV179,BH179,BT179,CF179,CR179,DD179,DP179,EB179,EN179,EZ179)</f>
        <v>0</v>
      </c>
      <c r="GK179" s="99">
        <f t="shared" ref="GK179" si="5516">SUM(M179,Y179,AK179,AW179,BI179,BU179,CG179,CS179,DE179,DQ179,EC179,EO179,FA179)</f>
        <v>0</v>
      </c>
      <c r="GL179" s="99">
        <f t="shared" ref="GL179" si="5517">SUM(N179,Z179,AL179,AX179,BJ179,BV179,CH179,CT179,DF179,DR179,ED179,EP179,FB179)</f>
        <v>0</v>
      </c>
      <c r="GM179" s="99">
        <f t="shared" ref="GM179" si="5518">SUM(O179,AA179,AM179,AY179,BK179,BW179,CI179,CU179,DG179,DS179,EE179,EQ179,FC179)</f>
        <v>0</v>
      </c>
      <c r="GN179" s="99">
        <f t="shared" ref="GN179" si="5519">SUM(P179,AB179,AN179,AZ179,BL179,BX179,CJ179,CV179,DH179,DT179,EF179,ER179,FD179)</f>
        <v>0</v>
      </c>
      <c r="GO179" s="99">
        <f t="shared" ref="GO179" si="5520">SUM(Q179,AC179,AO179,BA179,BM179,BY179,CK179,CW179,DI179,DU179,EG179,ES179,FE179)</f>
        <v>0</v>
      </c>
      <c r="GP179" s="99"/>
      <c r="GQ179" s="99"/>
      <c r="GR179" s="143"/>
      <c r="GS179" s="78"/>
      <c r="GT179" s="166"/>
      <c r="GU179" s="166"/>
    </row>
    <row r="180" spans="1:204" x14ac:dyDescent="0.2">
      <c r="A180" s="23">
        <v>1</v>
      </c>
      <c r="B180" s="102"/>
      <c r="C180" s="103"/>
      <c r="D180" s="104"/>
      <c r="E180" s="124" t="s">
        <v>70</v>
      </c>
      <c r="F180" s="126">
        <v>39</v>
      </c>
      <c r="G180" s="127">
        <v>144394.6876</v>
      </c>
      <c r="H180" s="107">
        <f>VLOOKUP($E180,'ВМП план'!$B$8:$AN$43,8,0)</f>
        <v>0</v>
      </c>
      <c r="I180" s="107">
        <f>VLOOKUP($E180,'ВМП план'!$B$8:$AN$43,9,0)</f>
        <v>0</v>
      </c>
      <c r="J180" s="107">
        <f t="shared" si="279"/>
        <v>0</v>
      </c>
      <c r="K180" s="107">
        <f t="shared" si="280"/>
        <v>0</v>
      </c>
      <c r="L180" s="107">
        <f>SUM(L181:L182)</f>
        <v>0</v>
      </c>
      <c r="M180" s="107">
        <f t="shared" ref="M180:Q180" si="5521">SUM(M181:M182)</f>
        <v>0</v>
      </c>
      <c r="N180" s="107">
        <f t="shared" si="5521"/>
        <v>0</v>
      </c>
      <c r="O180" s="107">
        <f t="shared" si="5521"/>
        <v>0</v>
      </c>
      <c r="P180" s="107">
        <f t="shared" si="5521"/>
        <v>0</v>
      </c>
      <c r="Q180" s="107">
        <f t="shared" si="5521"/>
        <v>0</v>
      </c>
      <c r="R180" s="123">
        <f t="shared" si="5093"/>
        <v>0</v>
      </c>
      <c r="S180" s="123">
        <f t="shared" si="5094"/>
        <v>0</v>
      </c>
      <c r="T180" s="107">
        <f>VLOOKUP($E180,'ВМП план'!$B$8:$AN$43,10,0)</f>
        <v>0</v>
      </c>
      <c r="U180" s="107">
        <f>VLOOKUP($E180,'ВМП план'!$B$8:$AN$43,11,0)</f>
        <v>0</v>
      </c>
      <c r="V180" s="107">
        <f t="shared" si="282"/>
        <v>0</v>
      </c>
      <c r="W180" s="107">
        <f t="shared" si="283"/>
        <v>0</v>
      </c>
      <c r="X180" s="107">
        <f>SUM(X181:X182)</f>
        <v>0</v>
      </c>
      <c r="Y180" s="107">
        <f t="shared" ref="Y180" si="5522">SUM(Y181:Y182)</f>
        <v>0</v>
      </c>
      <c r="Z180" s="107">
        <f t="shared" ref="Z180" si="5523">SUM(Z181:Z182)</f>
        <v>0</v>
      </c>
      <c r="AA180" s="107">
        <f t="shared" ref="AA180" si="5524">SUM(AA181:AA182)</f>
        <v>0</v>
      </c>
      <c r="AB180" s="107">
        <f t="shared" ref="AB180" si="5525">SUM(AB181:AB182)</f>
        <v>0</v>
      </c>
      <c r="AC180" s="107">
        <f t="shared" ref="AC180" si="5526">SUM(AC181:AC182)</f>
        <v>0</v>
      </c>
      <c r="AD180" s="123">
        <f t="shared" si="5250"/>
        <v>0</v>
      </c>
      <c r="AE180" s="123">
        <f t="shared" si="5251"/>
        <v>0</v>
      </c>
      <c r="AF180" s="107">
        <f>VLOOKUP($E180,'ВМП план'!$B$8:$AL$43,12,0)</f>
        <v>0</v>
      </c>
      <c r="AG180" s="107">
        <f>VLOOKUP($E180,'ВМП план'!$B$8:$AL$43,13,0)</f>
        <v>0</v>
      </c>
      <c r="AH180" s="107">
        <f t="shared" si="289"/>
        <v>0</v>
      </c>
      <c r="AI180" s="107">
        <f t="shared" si="290"/>
        <v>0</v>
      </c>
      <c r="AJ180" s="107">
        <f>SUM(AJ181:AJ182)</f>
        <v>0</v>
      </c>
      <c r="AK180" s="107">
        <f t="shared" ref="AK180" si="5527">SUM(AK181:AK182)</f>
        <v>0</v>
      </c>
      <c r="AL180" s="107">
        <f t="shared" ref="AL180" si="5528">SUM(AL181:AL182)</f>
        <v>0</v>
      </c>
      <c r="AM180" s="107">
        <f t="shared" ref="AM180" si="5529">SUM(AM181:AM182)</f>
        <v>0</v>
      </c>
      <c r="AN180" s="107">
        <f t="shared" ref="AN180" si="5530">SUM(AN181:AN182)</f>
        <v>0</v>
      </c>
      <c r="AO180" s="107">
        <f t="shared" ref="AO180" si="5531">SUM(AO181:AO182)</f>
        <v>0</v>
      </c>
      <c r="AP180" s="123">
        <f t="shared" si="5257"/>
        <v>0</v>
      </c>
      <c r="AQ180" s="123">
        <f t="shared" si="5258"/>
        <v>0</v>
      </c>
      <c r="AR180" s="107"/>
      <c r="AS180" s="107"/>
      <c r="AT180" s="107">
        <f t="shared" si="296"/>
        <v>0</v>
      </c>
      <c r="AU180" s="107">
        <f t="shared" si="297"/>
        <v>0</v>
      </c>
      <c r="AV180" s="107">
        <f>SUM(AV181:AV182)</f>
        <v>0</v>
      </c>
      <c r="AW180" s="107">
        <f t="shared" ref="AW180" si="5532">SUM(AW181:AW182)</f>
        <v>0</v>
      </c>
      <c r="AX180" s="107">
        <f t="shared" ref="AX180" si="5533">SUM(AX181:AX182)</f>
        <v>0</v>
      </c>
      <c r="AY180" s="107">
        <f t="shared" ref="AY180" si="5534">SUM(AY181:AY182)</f>
        <v>0</v>
      </c>
      <c r="AZ180" s="107">
        <f t="shared" ref="AZ180" si="5535">SUM(AZ181:AZ182)</f>
        <v>0</v>
      </c>
      <c r="BA180" s="107">
        <f t="shared" ref="BA180" si="5536">SUM(BA181:BA182)</f>
        <v>0</v>
      </c>
      <c r="BB180" s="123">
        <f t="shared" si="5264"/>
        <v>0</v>
      </c>
      <c r="BC180" s="123">
        <f t="shared" si="5265"/>
        <v>0</v>
      </c>
      <c r="BD180" s="107"/>
      <c r="BE180" s="107">
        <v>0</v>
      </c>
      <c r="BF180" s="107">
        <f t="shared" si="303"/>
        <v>0</v>
      </c>
      <c r="BG180" s="107">
        <f t="shared" si="304"/>
        <v>0</v>
      </c>
      <c r="BH180" s="107">
        <f>SUM(BH181:BH182)</f>
        <v>0</v>
      </c>
      <c r="BI180" s="107">
        <f t="shared" ref="BI180" si="5537">SUM(BI181:BI182)</f>
        <v>0</v>
      </c>
      <c r="BJ180" s="107">
        <f t="shared" ref="BJ180" si="5538">SUM(BJ181:BJ182)</f>
        <v>0</v>
      </c>
      <c r="BK180" s="107">
        <f t="shared" ref="BK180" si="5539">SUM(BK181:BK182)</f>
        <v>0</v>
      </c>
      <c r="BL180" s="107">
        <f t="shared" ref="BL180" si="5540">SUM(BL181:BL182)</f>
        <v>0</v>
      </c>
      <c r="BM180" s="107">
        <f t="shared" ref="BM180" si="5541">SUM(BM181:BM182)</f>
        <v>0</v>
      </c>
      <c r="BN180" s="123">
        <f t="shared" si="5271"/>
        <v>0</v>
      </c>
      <c r="BO180" s="123">
        <f t="shared" si="5272"/>
        <v>0</v>
      </c>
      <c r="BP180" s="107"/>
      <c r="BQ180" s="107"/>
      <c r="BR180" s="107">
        <f t="shared" si="310"/>
        <v>0</v>
      </c>
      <c r="BS180" s="107">
        <f t="shared" si="311"/>
        <v>0</v>
      </c>
      <c r="BT180" s="107">
        <f>SUM(BT181:BT182)</f>
        <v>0</v>
      </c>
      <c r="BU180" s="107">
        <f t="shared" ref="BU180" si="5542">SUM(BU181:BU182)</f>
        <v>0</v>
      </c>
      <c r="BV180" s="107">
        <f t="shared" ref="BV180" si="5543">SUM(BV181:BV182)</f>
        <v>0</v>
      </c>
      <c r="BW180" s="107">
        <f t="shared" ref="BW180" si="5544">SUM(BW181:BW182)</f>
        <v>0</v>
      </c>
      <c r="BX180" s="107">
        <f t="shared" ref="BX180" si="5545">SUM(BX181:BX182)</f>
        <v>0</v>
      </c>
      <c r="BY180" s="107">
        <f t="shared" ref="BY180" si="5546">SUM(BY181:BY182)</f>
        <v>0</v>
      </c>
      <c r="BZ180" s="123">
        <f t="shared" si="5278"/>
        <v>0</v>
      </c>
      <c r="CA180" s="123">
        <f t="shared" si="5279"/>
        <v>0</v>
      </c>
      <c r="CB180" s="107"/>
      <c r="CC180" s="107"/>
      <c r="CD180" s="107">
        <f t="shared" si="317"/>
        <v>0</v>
      </c>
      <c r="CE180" s="107">
        <f t="shared" si="318"/>
        <v>0</v>
      </c>
      <c r="CF180" s="107">
        <f>SUM(CF181:CF182)</f>
        <v>0</v>
      </c>
      <c r="CG180" s="107">
        <f t="shared" ref="CG180" si="5547">SUM(CG181:CG182)</f>
        <v>0</v>
      </c>
      <c r="CH180" s="107">
        <f t="shared" ref="CH180" si="5548">SUM(CH181:CH182)</f>
        <v>0</v>
      </c>
      <c r="CI180" s="107">
        <f t="shared" ref="CI180" si="5549">SUM(CI181:CI182)</f>
        <v>0</v>
      </c>
      <c r="CJ180" s="107">
        <f t="shared" ref="CJ180" si="5550">SUM(CJ181:CJ182)</f>
        <v>0</v>
      </c>
      <c r="CK180" s="107">
        <f t="shared" ref="CK180" si="5551">SUM(CK181:CK182)</f>
        <v>0</v>
      </c>
      <c r="CL180" s="123">
        <f t="shared" si="5286"/>
        <v>0</v>
      </c>
      <c r="CM180" s="123">
        <f t="shared" si="5287"/>
        <v>0</v>
      </c>
      <c r="CN180" s="107"/>
      <c r="CO180" s="107"/>
      <c r="CP180" s="107">
        <f t="shared" si="324"/>
        <v>0</v>
      </c>
      <c r="CQ180" s="107">
        <f t="shared" si="325"/>
        <v>0</v>
      </c>
      <c r="CR180" s="107">
        <f>SUM(CR181:CR182)</f>
        <v>0</v>
      </c>
      <c r="CS180" s="107">
        <f t="shared" ref="CS180" si="5552">SUM(CS181:CS182)</f>
        <v>0</v>
      </c>
      <c r="CT180" s="107">
        <f t="shared" ref="CT180" si="5553">SUM(CT181:CT182)</f>
        <v>0</v>
      </c>
      <c r="CU180" s="107">
        <f t="shared" ref="CU180" si="5554">SUM(CU181:CU182)</f>
        <v>0</v>
      </c>
      <c r="CV180" s="107">
        <f t="shared" ref="CV180" si="5555">SUM(CV181:CV182)</f>
        <v>0</v>
      </c>
      <c r="CW180" s="107">
        <f t="shared" ref="CW180" si="5556">SUM(CW181:CW182)</f>
        <v>0</v>
      </c>
      <c r="CX180" s="123">
        <f t="shared" si="5293"/>
        <v>0</v>
      </c>
      <c r="CY180" s="123">
        <f t="shared" si="5294"/>
        <v>0</v>
      </c>
      <c r="CZ180" s="107"/>
      <c r="DA180" s="107"/>
      <c r="DB180" s="107">
        <f t="shared" si="331"/>
        <v>0</v>
      </c>
      <c r="DC180" s="107">
        <f t="shared" si="332"/>
        <v>0</v>
      </c>
      <c r="DD180" s="107">
        <f>SUM(DD181:DD182)</f>
        <v>0</v>
      </c>
      <c r="DE180" s="107">
        <f t="shared" ref="DE180" si="5557">SUM(DE181:DE182)</f>
        <v>0</v>
      </c>
      <c r="DF180" s="107">
        <f t="shared" ref="DF180" si="5558">SUM(DF181:DF182)</f>
        <v>0</v>
      </c>
      <c r="DG180" s="107">
        <f t="shared" ref="DG180" si="5559">SUM(DG181:DG182)</f>
        <v>0</v>
      </c>
      <c r="DH180" s="107">
        <f t="shared" ref="DH180" si="5560">SUM(DH181:DH182)</f>
        <v>0</v>
      </c>
      <c r="DI180" s="107">
        <f t="shared" ref="DI180" si="5561">SUM(DI181:DI182)</f>
        <v>0</v>
      </c>
      <c r="DJ180" s="123">
        <f t="shared" si="5300"/>
        <v>0</v>
      </c>
      <c r="DK180" s="123">
        <f t="shared" si="5301"/>
        <v>0</v>
      </c>
      <c r="DL180" s="107"/>
      <c r="DM180" s="107"/>
      <c r="DN180" s="107">
        <f t="shared" si="338"/>
        <v>0</v>
      </c>
      <c r="DO180" s="107">
        <f t="shared" si="339"/>
        <v>0</v>
      </c>
      <c r="DP180" s="107">
        <f>SUM(DP181:DP182)</f>
        <v>0</v>
      </c>
      <c r="DQ180" s="107">
        <f t="shared" ref="DQ180" si="5562">SUM(DQ181:DQ182)</f>
        <v>0</v>
      </c>
      <c r="DR180" s="107">
        <f t="shared" ref="DR180" si="5563">SUM(DR181:DR182)</f>
        <v>0</v>
      </c>
      <c r="DS180" s="107">
        <f t="shared" ref="DS180" si="5564">SUM(DS181:DS182)</f>
        <v>0</v>
      </c>
      <c r="DT180" s="107">
        <f t="shared" ref="DT180" si="5565">SUM(DT181:DT182)</f>
        <v>0</v>
      </c>
      <c r="DU180" s="107">
        <f t="shared" ref="DU180" si="5566">SUM(DU181:DU182)</f>
        <v>0</v>
      </c>
      <c r="DV180" s="123">
        <f t="shared" si="5307"/>
        <v>0</v>
      </c>
      <c r="DW180" s="123">
        <f t="shared" si="5308"/>
        <v>0</v>
      </c>
      <c r="DX180" s="107">
        <v>3</v>
      </c>
      <c r="DY180" s="107">
        <v>433184.06280000001</v>
      </c>
      <c r="DZ180" s="107">
        <f t="shared" si="345"/>
        <v>1</v>
      </c>
      <c r="EA180" s="107">
        <f t="shared" si="346"/>
        <v>144394.6876</v>
      </c>
      <c r="EB180" s="107">
        <f>SUM(EB181:EB182)</f>
        <v>1</v>
      </c>
      <c r="EC180" s="107">
        <f t="shared" ref="EC180" si="5567">SUM(EC181:EC182)</f>
        <v>144394.69</v>
      </c>
      <c r="ED180" s="107">
        <f t="shared" ref="ED180" si="5568">SUM(ED181:ED182)</f>
        <v>0</v>
      </c>
      <c r="EE180" s="107">
        <f t="shared" ref="EE180" si="5569">SUM(EE181:EE182)</f>
        <v>0</v>
      </c>
      <c r="EF180" s="107">
        <f t="shared" ref="EF180" si="5570">SUM(EF181:EF182)</f>
        <v>1</v>
      </c>
      <c r="EG180" s="107">
        <f t="shared" ref="EG180" si="5571">SUM(EG181:EG182)</f>
        <v>144394.69</v>
      </c>
      <c r="EH180" s="123">
        <f t="shared" si="5314"/>
        <v>0</v>
      </c>
      <c r="EI180" s="123">
        <f t="shared" si="5315"/>
        <v>2.3999999975785613E-3</v>
      </c>
      <c r="EJ180" s="107">
        <v>8</v>
      </c>
      <c r="EK180" s="107">
        <v>1155157.5008</v>
      </c>
      <c r="EL180" s="107">
        <f t="shared" si="352"/>
        <v>2.6666666666666665</v>
      </c>
      <c r="EM180" s="107">
        <f t="shared" si="353"/>
        <v>385052.5002666667</v>
      </c>
      <c r="EN180" s="107">
        <f>SUM(EN181:EN182)</f>
        <v>4</v>
      </c>
      <c r="EO180" s="107">
        <f t="shared" ref="EO180" si="5572">SUM(EO181:EO182)</f>
        <v>577578.76</v>
      </c>
      <c r="EP180" s="107">
        <f t="shared" ref="EP180" si="5573">SUM(EP181:EP182)</f>
        <v>0</v>
      </c>
      <c r="EQ180" s="107">
        <f t="shared" ref="EQ180" si="5574">SUM(EQ181:EQ182)</f>
        <v>0</v>
      </c>
      <c r="ER180" s="107">
        <f t="shared" ref="ER180" si="5575">SUM(ER181:ER182)</f>
        <v>4</v>
      </c>
      <c r="ES180" s="107">
        <f t="shared" ref="ES180" si="5576">SUM(ES181:ES182)</f>
        <v>577578.76</v>
      </c>
      <c r="ET180" s="123">
        <f t="shared" si="5322"/>
        <v>1.3333333333333335</v>
      </c>
      <c r="EU180" s="123">
        <f t="shared" si="5323"/>
        <v>192526.25973333331</v>
      </c>
      <c r="EV180" s="107"/>
      <c r="EW180" s="107"/>
      <c r="EX180" s="107">
        <f t="shared" si="359"/>
        <v>0</v>
      </c>
      <c r="EY180" s="107">
        <f t="shared" si="360"/>
        <v>0</v>
      </c>
      <c r="EZ180" s="107">
        <f>SUM(EZ181:EZ182)</f>
        <v>0</v>
      </c>
      <c r="FA180" s="107">
        <f t="shared" ref="FA180" si="5577">SUM(FA181:FA182)</f>
        <v>0</v>
      </c>
      <c r="FB180" s="107">
        <f t="shared" ref="FB180" si="5578">SUM(FB181:FB182)</f>
        <v>0</v>
      </c>
      <c r="FC180" s="107">
        <f t="shared" ref="FC180" si="5579">SUM(FC181:FC182)</f>
        <v>0</v>
      </c>
      <c r="FD180" s="107">
        <f t="shared" ref="FD180" si="5580">SUM(FD181:FD182)</f>
        <v>0</v>
      </c>
      <c r="FE180" s="107">
        <f t="shared" ref="FE180" si="5581">SUM(FE181:FE182)</f>
        <v>0</v>
      </c>
      <c r="FF180" s="123">
        <f t="shared" si="5329"/>
        <v>0</v>
      </c>
      <c r="FG180" s="123">
        <f t="shared" si="5330"/>
        <v>0</v>
      </c>
      <c r="FH180" s="107"/>
      <c r="FI180" s="107"/>
      <c r="FJ180" s="107">
        <f t="shared" si="366"/>
        <v>0</v>
      </c>
      <c r="FK180" s="107">
        <f t="shared" si="367"/>
        <v>0</v>
      </c>
      <c r="FL180" s="107">
        <f>SUM(FL181:FL182)</f>
        <v>0</v>
      </c>
      <c r="FM180" s="107">
        <f t="shared" ref="FM180" si="5582">SUM(FM181:FM182)</f>
        <v>0</v>
      </c>
      <c r="FN180" s="107">
        <f t="shared" ref="FN180" si="5583">SUM(FN181:FN182)</f>
        <v>0</v>
      </c>
      <c r="FO180" s="107">
        <f t="shared" ref="FO180" si="5584">SUM(FO181:FO182)</f>
        <v>0</v>
      </c>
      <c r="FP180" s="107">
        <f t="shared" ref="FP180" si="5585">SUM(FP181:FP182)</f>
        <v>0</v>
      </c>
      <c r="FQ180" s="107">
        <f t="shared" ref="FQ180" si="5586">SUM(FQ181:FQ182)</f>
        <v>0</v>
      </c>
      <c r="FR180" s="123">
        <f t="shared" si="5336"/>
        <v>0</v>
      </c>
      <c r="FS180" s="123">
        <f t="shared" si="5337"/>
        <v>0</v>
      </c>
      <c r="FT180" s="107"/>
      <c r="FU180" s="107"/>
      <c r="FV180" s="107">
        <f t="shared" si="373"/>
        <v>0</v>
      </c>
      <c r="FW180" s="107">
        <f t="shared" si="374"/>
        <v>0</v>
      </c>
      <c r="FX180" s="107">
        <f>SUM(FX181:FX182)</f>
        <v>0</v>
      </c>
      <c r="FY180" s="107">
        <f t="shared" ref="FY180" si="5587">SUM(FY181:FY182)</f>
        <v>0</v>
      </c>
      <c r="FZ180" s="107">
        <f t="shared" ref="FZ180" si="5588">SUM(FZ181:FZ182)</f>
        <v>0</v>
      </c>
      <c r="GA180" s="107">
        <f t="shared" ref="GA180" si="5589">SUM(GA181:GA182)</f>
        <v>0</v>
      </c>
      <c r="GB180" s="107">
        <f t="shared" ref="GB180" si="5590">SUM(GB181:GB182)</f>
        <v>0</v>
      </c>
      <c r="GC180" s="107">
        <f t="shared" ref="GC180" si="5591">SUM(GC181:GC182)</f>
        <v>0</v>
      </c>
      <c r="GD180" s="123">
        <f t="shared" si="5343"/>
        <v>0</v>
      </c>
      <c r="GE180" s="123">
        <f t="shared" si="5344"/>
        <v>0</v>
      </c>
      <c r="GF180" s="107">
        <f t="shared" si="5419"/>
        <v>11</v>
      </c>
      <c r="GG180" s="107">
        <f t="shared" si="5419"/>
        <v>1588341.5636</v>
      </c>
      <c r="GH180" s="130">
        <f>SUM(GF180/12*$A$2)</f>
        <v>3.6666666666666665</v>
      </c>
      <c r="GI180" s="180">
        <f>SUM(GG180/12*$A$2)</f>
        <v>529447.1878666667</v>
      </c>
      <c r="GJ180" s="107">
        <f>SUM(GJ181:GJ182)</f>
        <v>5</v>
      </c>
      <c r="GK180" s="107">
        <f t="shared" ref="GK180" si="5592">SUM(GK181:GK182)</f>
        <v>721973.45</v>
      </c>
      <c r="GL180" s="107">
        <f t="shared" ref="GL180" si="5593">SUM(GL181:GL182)</f>
        <v>0</v>
      </c>
      <c r="GM180" s="107">
        <f t="shared" ref="GM180" si="5594">SUM(GM181:GM182)</f>
        <v>0</v>
      </c>
      <c r="GN180" s="107">
        <f t="shared" ref="GN180" si="5595">SUM(GN181:GN182)</f>
        <v>5</v>
      </c>
      <c r="GO180" s="107">
        <f t="shared" ref="GO180" si="5596">SUM(GO181:GO182)</f>
        <v>721973.45</v>
      </c>
      <c r="GP180" s="107">
        <f t="shared" si="5425"/>
        <v>1.3333333333333335</v>
      </c>
      <c r="GQ180" s="107">
        <f t="shared" si="5426"/>
        <v>192526.26213333325</v>
      </c>
      <c r="GR180" s="143"/>
      <c r="GS180" s="78"/>
      <c r="GT180" s="166">
        <v>144394.6876</v>
      </c>
      <c r="GU180" s="166">
        <f t="shared" si="4445"/>
        <v>144394.69</v>
      </c>
    </row>
    <row r="181" spans="1:204" ht="60" x14ac:dyDescent="0.2">
      <c r="A181" s="23">
        <v>1</v>
      </c>
      <c r="B181" s="78" t="s">
        <v>276</v>
      </c>
      <c r="C181" s="81" t="s">
        <v>277</v>
      </c>
      <c r="D181" s="82">
        <v>528</v>
      </c>
      <c r="E181" s="86" t="s">
        <v>278</v>
      </c>
      <c r="F181" s="86">
        <v>39</v>
      </c>
      <c r="G181" s="98">
        <v>144394.6876</v>
      </c>
      <c r="H181" s="99"/>
      <c r="I181" s="99"/>
      <c r="J181" s="99"/>
      <c r="K181" s="99"/>
      <c r="L181" s="99">
        <f>VLOOKUP($D181,'факт '!$D$7:$AQ$94,3,0)</f>
        <v>0</v>
      </c>
      <c r="M181" s="99">
        <f>VLOOKUP($D181,'факт '!$D$7:$AQ$94,4,0)</f>
        <v>0</v>
      </c>
      <c r="N181" s="99"/>
      <c r="O181" s="99"/>
      <c r="P181" s="99">
        <f>SUM(L181+N181)</f>
        <v>0</v>
      </c>
      <c r="Q181" s="99">
        <f>SUM(M181+O181)</f>
        <v>0</v>
      </c>
      <c r="R181" s="100">
        <f t="shared" ref="R181" si="5597">SUM(L181-J181)</f>
        <v>0</v>
      </c>
      <c r="S181" s="100">
        <f t="shared" si="5094"/>
        <v>0</v>
      </c>
      <c r="T181" s="99"/>
      <c r="U181" s="99"/>
      <c r="V181" s="99"/>
      <c r="W181" s="99"/>
      <c r="X181" s="99">
        <f>VLOOKUP($D181,'факт '!$D$7:$AQ$94,7,0)</f>
        <v>0</v>
      </c>
      <c r="Y181" s="99">
        <f>VLOOKUP($D181,'факт '!$D$7:$AQ$94,8,0)</f>
        <v>0</v>
      </c>
      <c r="Z181" s="99">
        <f>VLOOKUP($D181,'факт '!$D$7:$AQ$94,9,0)</f>
        <v>0</v>
      </c>
      <c r="AA181" s="99">
        <f>VLOOKUP($D181,'факт '!$D$7:$AQ$94,10,0)</f>
        <v>0</v>
      </c>
      <c r="AB181" s="99">
        <f>SUM(X181+Z181)</f>
        <v>0</v>
      </c>
      <c r="AC181" s="99">
        <f>SUM(Y181+AA181)</f>
        <v>0</v>
      </c>
      <c r="AD181" s="100">
        <f t="shared" ref="AD181" si="5598">SUM(X181-V181)</f>
        <v>0</v>
      </c>
      <c r="AE181" s="100">
        <f t="shared" ref="AE181" si="5599">SUM(Y181-W181)</f>
        <v>0</v>
      </c>
      <c r="AF181" s="99"/>
      <c r="AG181" s="99"/>
      <c r="AH181" s="99"/>
      <c r="AI181" s="99"/>
      <c r="AJ181" s="99">
        <f>VLOOKUP($D181,'факт '!$D$7:$AQ$94,5,0)</f>
        <v>0</v>
      </c>
      <c r="AK181" s="99">
        <f>VLOOKUP($D181,'факт '!$D$7:$AQ$94,6,0)</f>
        <v>0</v>
      </c>
      <c r="AL181" s="99"/>
      <c r="AM181" s="99"/>
      <c r="AN181" s="99">
        <f>SUM(AJ181+AL181)</f>
        <v>0</v>
      </c>
      <c r="AO181" s="99">
        <f>SUM(AK181+AM181)</f>
        <v>0</v>
      </c>
      <c r="AP181" s="100">
        <f t="shared" ref="AP181" si="5600">SUM(AJ181-AH181)</f>
        <v>0</v>
      </c>
      <c r="AQ181" s="100">
        <f t="shared" ref="AQ181" si="5601">SUM(AK181-AI181)</f>
        <v>0</v>
      </c>
      <c r="AR181" s="99"/>
      <c r="AS181" s="99"/>
      <c r="AT181" s="99"/>
      <c r="AU181" s="99"/>
      <c r="AV181" s="99">
        <f>VLOOKUP($D181,'факт '!$D$7:$AQ$94,11,0)</f>
        <v>0</v>
      </c>
      <c r="AW181" s="99">
        <f>VLOOKUP($D181,'факт '!$D$7:$AQ$94,12,0)</f>
        <v>0</v>
      </c>
      <c r="AX181" s="99"/>
      <c r="AY181" s="99"/>
      <c r="AZ181" s="99">
        <f>SUM(AV181+AX181)</f>
        <v>0</v>
      </c>
      <c r="BA181" s="99">
        <f>SUM(AW181+AY181)</f>
        <v>0</v>
      </c>
      <c r="BB181" s="100">
        <f t="shared" ref="BB181" si="5602">SUM(AV181-AT181)</f>
        <v>0</v>
      </c>
      <c r="BC181" s="100">
        <f t="shared" ref="BC181" si="5603">SUM(AW181-AU181)</f>
        <v>0</v>
      </c>
      <c r="BD181" s="99"/>
      <c r="BE181" s="99"/>
      <c r="BF181" s="99"/>
      <c r="BG181" s="99"/>
      <c r="BH181" s="99">
        <f>VLOOKUP($D181,'факт '!$D$7:$AQ$94,15,0)</f>
        <v>0</v>
      </c>
      <c r="BI181" s="99">
        <f>VLOOKUP($D181,'факт '!$D$7:$AQ$94,16,0)</f>
        <v>0</v>
      </c>
      <c r="BJ181" s="99">
        <f>VLOOKUP($D181,'факт '!$D$7:$AQ$94,17,0)</f>
        <v>0</v>
      </c>
      <c r="BK181" s="99">
        <f>VLOOKUP($D181,'факт '!$D$7:$AQ$94,18,0)</f>
        <v>0</v>
      </c>
      <c r="BL181" s="99">
        <f>SUM(BH181+BJ181)</f>
        <v>0</v>
      </c>
      <c r="BM181" s="99">
        <f>SUM(BI181+BK181)</f>
        <v>0</v>
      </c>
      <c r="BN181" s="100">
        <f t="shared" ref="BN181" si="5604">SUM(BH181-BF181)</f>
        <v>0</v>
      </c>
      <c r="BO181" s="100">
        <f t="shared" ref="BO181" si="5605">SUM(BI181-BG181)</f>
        <v>0</v>
      </c>
      <c r="BP181" s="99"/>
      <c r="BQ181" s="99"/>
      <c r="BR181" s="99"/>
      <c r="BS181" s="99"/>
      <c r="BT181" s="99">
        <f>VLOOKUP($D181,'факт '!$D$7:$AQ$94,19,0)</f>
        <v>0</v>
      </c>
      <c r="BU181" s="99">
        <f>VLOOKUP($D181,'факт '!$D$7:$AQ$94,20,0)</f>
        <v>0</v>
      </c>
      <c r="BV181" s="99">
        <f>VLOOKUP($D181,'факт '!$D$7:$AQ$94,21,0)</f>
        <v>0</v>
      </c>
      <c r="BW181" s="99">
        <f>VLOOKUP($D181,'факт '!$D$7:$AQ$94,22,0)</f>
        <v>0</v>
      </c>
      <c r="BX181" s="99">
        <f>SUM(BT181+BV181)</f>
        <v>0</v>
      </c>
      <c r="BY181" s="99">
        <f>SUM(BU181+BW181)</f>
        <v>0</v>
      </c>
      <c r="BZ181" s="100">
        <f t="shared" ref="BZ181" si="5606">SUM(BT181-BR181)</f>
        <v>0</v>
      </c>
      <c r="CA181" s="100">
        <f t="shared" ref="CA181" si="5607">SUM(BU181-BS181)</f>
        <v>0</v>
      </c>
      <c r="CB181" s="99"/>
      <c r="CC181" s="99"/>
      <c r="CD181" s="99"/>
      <c r="CE181" s="99"/>
      <c r="CF181" s="99">
        <f>VLOOKUP($D181,'факт '!$D$7:$AQ$94,23,0)</f>
        <v>0</v>
      </c>
      <c r="CG181" s="99">
        <f>VLOOKUP($D181,'факт '!$D$7:$AQ$94,24,0)</f>
        <v>0</v>
      </c>
      <c r="CH181" s="99">
        <f>VLOOKUP($D181,'факт '!$D$7:$AQ$94,25,0)</f>
        <v>0</v>
      </c>
      <c r="CI181" s="99">
        <f>VLOOKUP($D181,'факт '!$D$7:$AQ$94,26,0)</f>
        <v>0</v>
      </c>
      <c r="CJ181" s="99">
        <f>SUM(CF181+CH181)</f>
        <v>0</v>
      </c>
      <c r="CK181" s="99">
        <f>SUM(CG181+CI181)</f>
        <v>0</v>
      </c>
      <c r="CL181" s="100">
        <f t="shared" ref="CL181" si="5608">SUM(CF181-CD181)</f>
        <v>0</v>
      </c>
      <c r="CM181" s="100">
        <f t="shared" ref="CM181" si="5609">SUM(CG181-CE181)</f>
        <v>0</v>
      </c>
      <c r="CN181" s="99"/>
      <c r="CO181" s="99"/>
      <c r="CP181" s="99"/>
      <c r="CQ181" s="99"/>
      <c r="CR181" s="99">
        <f>VLOOKUP($D181,'факт '!$D$7:$AQ$94,27,0)</f>
        <v>0</v>
      </c>
      <c r="CS181" s="99">
        <f>VLOOKUP($D181,'факт '!$D$7:$AQ$94,28,0)</f>
        <v>0</v>
      </c>
      <c r="CT181" s="99">
        <f>VLOOKUP($D181,'факт '!$D$7:$AQ$94,29,0)</f>
        <v>0</v>
      </c>
      <c r="CU181" s="99">
        <f>VLOOKUP($D181,'факт '!$D$7:$AQ$94,30,0)</f>
        <v>0</v>
      </c>
      <c r="CV181" s="99">
        <f>SUM(CR181+CT181)</f>
        <v>0</v>
      </c>
      <c r="CW181" s="99">
        <f>SUM(CS181+CU181)</f>
        <v>0</v>
      </c>
      <c r="CX181" s="100">
        <f t="shared" ref="CX181" si="5610">SUM(CR181-CP181)</f>
        <v>0</v>
      </c>
      <c r="CY181" s="100">
        <f t="shared" ref="CY181" si="5611">SUM(CS181-CQ181)</f>
        <v>0</v>
      </c>
      <c r="CZ181" s="99"/>
      <c r="DA181" s="99"/>
      <c r="DB181" s="99"/>
      <c r="DC181" s="99"/>
      <c r="DD181" s="99">
        <f>VLOOKUP($D181,'факт '!$D$7:$AQ$94,31,0)</f>
        <v>0</v>
      </c>
      <c r="DE181" s="99">
        <f>VLOOKUP($D181,'факт '!$D$7:$AQ$94,32,0)</f>
        <v>0</v>
      </c>
      <c r="DF181" s="99"/>
      <c r="DG181" s="99"/>
      <c r="DH181" s="99">
        <f>SUM(DD181+DF181)</f>
        <v>0</v>
      </c>
      <c r="DI181" s="99">
        <f>SUM(DE181+DG181)</f>
        <v>0</v>
      </c>
      <c r="DJ181" s="100">
        <f t="shared" ref="DJ181" si="5612">SUM(DD181-DB181)</f>
        <v>0</v>
      </c>
      <c r="DK181" s="100">
        <f t="shared" ref="DK181" si="5613">SUM(DE181-DC181)</f>
        <v>0</v>
      </c>
      <c r="DL181" s="99"/>
      <c r="DM181" s="99"/>
      <c r="DN181" s="99"/>
      <c r="DO181" s="99"/>
      <c r="DP181" s="99">
        <f>VLOOKUP($D181,'факт '!$D$7:$AQ$94,13,0)</f>
        <v>0</v>
      </c>
      <c r="DQ181" s="99">
        <f>VLOOKUP($D181,'факт '!$D$7:$AQ$94,14,0)</f>
        <v>0</v>
      </c>
      <c r="DR181" s="99"/>
      <c r="DS181" s="99"/>
      <c r="DT181" s="99">
        <f>SUM(DP181+DR181)</f>
        <v>0</v>
      </c>
      <c r="DU181" s="99">
        <f>SUM(DQ181+DS181)</f>
        <v>0</v>
      </c>
      <c r="DV181" s="100">
        <f t="shared" ref="DV181" si="5614">SUM(DP181-DN181)</f>
        <v>0</v>
      </c>
      <c r="DW181" s="100">
        <f t="shared" ref="DW181" si="5615">SUM(DQ181-DO181)</f>
        <v>0</v>
      </c>
      <c r="DX181" s="99"/>
      <c r="DY181" s="99"/>
      <c r="DZ181" s="99"/>
      <c r="EA181" s="99"/>
      <c r="EB181" s="99">
        <f>VLOOKUP($D181,'факт '!$D$7:$AQ$94,33,0)</f>
        <v>1</v>
      </c>
      <c r="EC181" s="99">
        <f>VLOOKUP($D181,'факт '!$D$7:$AQ$94,34,0)</f>
        <v>144394.69</v>
      </c>
      <c r="ED181" s="99">
        <f>VLOOKUP($D181,'факт '!$D$7:$AQ$94,35,0)</f>
        <v>0</v>
      </c>
      <c r="EE181" s="99">
        <f>VLOOKUP($D181,'факт '!$D$7:$AQ$94,36,0)</f>
        <v>0</v>
      </c>
      <c r="EF181" s="99">
        <f>SUM(EB181+ED181)</f>
        <v>1</v>
      </c>
      <c r="EG181" s="99">
        <f>SUM(EC181+EE181)</f>
        <v>144394.69</v>
      </c>
      <c r="EH181" s="100">
        <f t="shared" ref="EH181" si="5616">SUM(EB181-DZ181)</f>
        <v>1</v>
      </c>
      <c r="EI181" s="100">
        <f t="shared" ref="EI181" si="5617">SUM(EC181-EA181)</f>
        <v>144394.69</v>
      </c>
      <c r="EJ181" s="99"/>
      <c r="EK181" s="99"/>
      <c r="EL181" s="99"/>
      <c r="EM181" s="99"/>
      <c r="EN181" s="99">
        <f>VLOOKUP($D181,'факт '!$D$7:$AQ$94,37,0)</f>
        <v>4</v>
      </c>
      <c r="EO181" s="99">
        <f>VLOOKUP($D181,'факт '!$D$7:$AQ$94,38,0)</f>
        <v>577578.76</v>
      </c>
      <c r="EP181" s="99">
        <f>VLOOKUP($D181,'факт '!$D$7:$AQ$94,39,0)</f>
        <v>0</v>
      </c>
      <c r="EQ181" s="99">
        <f>VLOOKUP($D181,'факт '!$D$7:$AQ$94,40,0)</f>
        <v>0</v>
      </c>
      <c r="ER181" s="99">
        <f>SUM(EN181+EP181)</f>
        <v>4</v>
      </c>
      <c r="ES181" s="99">
        <f>SUM(EO181+EQ181)</f>
        <v>577578.76</v>
      </c>
      <c r="ET181" s="100">
        <f t="shared" ref="ET181" si="5618">SUM(EN181-EL181)</f>
        <v>4</v>
      </c>
      <c r="EU181" s="100">
        <f t="shared" ref="EU181" si="5619">SUM(EO181-EM181)</f>
        <v>577578.76</v>
      </c>
      <c r="EV181" s="99"/>
      <c r="EW181" s="99"/>
      <c r="EX181" s="99"/>
      <c r="EY181" s="99"/>
      <c r="EZ181" s="99"/>
      <c r="FA181" s="99"/>
      <c r="FB181" s="99"/>
      <c r="FC181" s="99"/>
      <c r="FD181" s="99">
        <f t="shared" ref="FD181:FD182" si="5620">SUM(EZ181+FB181)</f>
        <v>0</v>
      </c>
      <c r="FE181" s="99">
        <f t="shared" ref="FE181:FE182" si="5621">SUM(FA181+FC181)</f>
        <v>0</v>
      </c>
      <c r="FF181" s="100">
        <f t="shared" si="5329"/>
        <v>0</v>
      </c>
      <c r="FG181" s="100">
        <f t="shared" si="5330"/>
        <v>0</v>
      </c>
      <c r="FH181" s="99"/>
      <c r="FI181" s="99"/>
      <c r="FJ181" s="99"/>
      <c r="FK181" s="99"/>
      <c r="FL181" s="99"/>
      <c r="FM181" s="99"/>
      <c r="FN181" s="99"/>
      <c r="FO181" s="99"/>
      <c r="FP181" s="99">
        <f t="shared" ref="FP181:FP182" si="5622">SUM(FL181+FN181)</f>
        <v>0</v>
      </c>
      <c r="FQ181" s="99">
        <f t="shared" ref="FQ181:FQ182" si="5623">SUM(FM181+FO181)</f>
        <v>0</v>
      </c>
      <c r="FR181" s="100">
        <f t="shared" si="5336"/>
        <v>0</v>
      </c>
      <c r="FS181" s="100">
        <f t="shared" si="5337"/>
        <v>0</v>
      </c>
      <c r="FT181" s="99"/>
      <c r="FU181" s="99"/>
      <c r="FV181" s="99"/>
      <c r="FW181" s="99"/>
      <c r="FX181" s="99"/>
      <c r="FY181" s="99"/>
      <c r="FZ181" s="99"/>
      <c r="GA181" s="99"/>
      <c r="GB181" s="99">
        <f t="shared" ref="GB181:GB182" si="5624">SUM(FX181+FZ181)</f>
        <v>0</v>
      </c>
      <c r="GC181" s="99">
        <f t="shared" ref="GC181:GC182" si="5625">SUM(FY181+GA181)</f>
        <v>0</v>
      </c>
      <c r="GD181" s="100">
        <f t="shared" si="5343"/>
        <v>0</v>
      </c>
      <c r="GE181" s="100">
        <f t="shared" si="5344"/>
        <v>0</v>
      </c>
      <c r="GF181" s="99">
        <f t="shared" ref="GF181:GF182" si="5626">SUM(H181,T181,AF181,AR181,BD181,BP181,CB181,CN181,CZ181,DL181,DX181,EJ181,EV181)</f>
        <v>0</v>
      </c>
      <c r="GG181" s="99">
        <f t="shared" ref="GG181:GG182" si="5627">SUM(I181,U181,AG181,AS181,BE181,BQ181,CC181,CO181,DA181,DM181,DY181,EK181,EW181)</f>
        <v>0</v>
      </c>
      <c r="GH181" s="99">
        <f t="shared" ref="GH181:GH182" si="5628">SUM(J181,V181,AH181,AT181,BF181,BR181,CD181,CP181,DB181,DN181,DZ181,EL181,EX181)</f>
        <v>0</v>
      </c>
      <c r="GI181" s="99">
        <f t="shared" ref="GI181:GI182" si="5629">SUM(K181,W181,AI181,AU181,BG181,BS181,CE181,CQ181,DC181,DO181,EA181,EM181,EY181)</f>
        <v>0</v>
      </c>
      <c r="GJ181" s="99">
        <f t="shared" ref="GJ181" si="5630">SUM(L181,X181,AJ181,AV181,BH181,BT181,CF181,CR181,DD181,DP181,EB181,EN181,EZ181)</f>
        <v>5</v>
      </c>
      <c r="GK181" s="99">
        <f t="shared" ref="GK181" si="5631">SUM(M181,Y181,AK181,AW181,BI181,BU181,CG181,CS181,DE181,DQ181,EC181,EO181,FA181)</f>
        <v>721973.45</v>
      </c>
      <c r="GL181" s="99">
        <f t="shared" ref="GL181" si="5632">SUM(N181,Z181,AL181,AX181,BJ181,BV181,CH181,CT181,DF181,DR181,ED181,EP181,FB181)</f>
        <v>0</v>
      </c>
      <c r="GM181" s="99">
        <f t="shared" ref="GM181" si="5633">SUM(O181,AA181,AM181,AY181,BK181,BW181,CI181,CU181,DG181,DS181,EE181,EQ181,FC181)</f>
        <v>0</v>
      </c>
      <c r="GN181" s="99">
        <f t="shared" ref="GN181" si="5634">SUM(P181,AB181,AN181,AZ181,BL181,BX181,CJ181,CV181,DH181,DT181,EF181,ER181,FD181)</f>
        <v>5</v>
      </c>
      <c r="GO181" s="99">
        <f t="shared" ref="GO181" si="5635">SUM(Q181,AC181,AO181,BA181,BM181,BY181,CK181,CW181,DI181,DU181,EG181,ES181,FE181)</f>
        <v>721973.45</v>
      </c>
      <c r="GP181" s="99"/>
      <c r="GQ181" s="99"/>
      <c r="GR181" s="143"/>
      <c r="GS181" s="78"/>
      <c r="GT181" s="166">
        <v>144394.6876</v>
      </c>
      <c r="GU181" s="166">
        <f t="shared" si="4445"/>
        <v>144394.69</v>
      </c>
      <c r="GV181" s="90">
        <f t="shared" ref="GV181" si="5636">SUM(GT181-GU181)</f>
        <v>-2.3999999975785613E-3</v>
      </c>
    </row>
    <row r="182" spans="1:204" x14ac:dyDescent="0.2">
      <c r="A182" s="23">
        <v>1</v>
      </c>
      <c r="B182" s="78"/>
      <c r="C182" s="81"/>
      <c r="D182" s="82"/>
      <c r="E182" s="85"/>
      <c r="F182" s="86"/>
      <c r="G182" s="98"/>
      <c r="H182" s="99"/>
      <c r="I182" s="99"/>
      <c r="J182" s="99"/>
      <c r="K182" s="99"/>
      <c r="L182" s="99"/>
      <c r="M182" s="99"/>
      <c r="N182" s="99"/>
      <c r="O182" s="99"/>
      <c r="P182" s="99">
        <f t="shared" si="5491"/>
        <v>0</v>
      </c>
      <c r="Q182" s="99">
        <f t="shared" si="5492"/>
        <v>0</v>
      </c>
      <c r="R182" s="100">
        <f t="shared" si="5093"/>
        <v>0</v>
      </c>
      <c r="S182" s="100">
        <f t="shared" si="5094"/>
        <v>0</v>
      </c>
      <c r="T182" s="99"/>
      <c r="U182" s="99"/>
      <c r="V182" s="99"/>
      <c r="W182" s="99"/>
      <c r="X182" s="99"/>
      <c r="Y182" s="99"/>
      <c r="Z182" s="99"/>
      <c r="AA182" s="99"/>
      <c r="AB182" s="99">
        <f t="shared" ref="AB182" si="5637">SUM(X182+Z182)</f>
        <v>0</v>
      </c>
      <c r="AC182" s="99">
        <f t="shared" ref="AC182" si="5638">SUM(Y182+AA182)</f>
        <v>0</v>
      </c>
      <c r="AD182" s="100">
        <f t="shared" si="5250"/>
        <v>0</v>
      </c>
      <c r="AE182" s="100">
        <f t="shared" si="5251"/>
        <v>0</v>
      </c>
      <c r="AF182" s="99"/>
      <c r="AG182" s="99"/>
      <c r="AH182" s="99"/>
      <c r="AI182" s="99"/>
      <c r="AJ182" s="99"/>
      <c r="AK182" s="99"/>
      <c r="AL182" s="99"/>
      <c r="AM182" s="99"/>
      <c r="AN182" s="99">
        <f t="shared" ref="AN182" si="5639">SUM(AJ182+AL182)</f>
        <v>0</v>
      </c>
      <c r="AO182" s="99">
        <f t="shared" ref="AO182" si="5640">SUM(AK182+AM182)</f>
        <v>0</v>
      </c>
      <c r="AP182" s="100">
        <f t="shared" si="5257"/>
        <v>0</v>
      </c>
      <c r="AQ182" s="100">
        <f t="shared" si="5258"/>
        <v>0</v>
      </c>
      <c r="AR182" s="99"/>
      <c r="AS182" s="99"/>
      <c r="AT182" s="99"/>
      <c r="AU182" s="99"/>
      <c r="AV182" s="99"/>
      <c r="AW182" s="99"/>
      <c r="AX182" s="99"/>
      <c r="AY182" s="99"/>
      <c r="AZ182" s="99">
        <f t="shared" ref="AZ182" si="5641">SUM(AV182+AX182)</f>
        <v>0</v>
      </c>
      <c r="BA182" s="99">
        <f t="shared" ref="BA182" si="5642">SUM(AW182+AY182)</f>
        <v>0</v>
      </c>
      <c r="BB182" s="100">
        <f t="shared" si="5264"/>
        <v>0</v>
      </c>
      <c r="BC182" s="100">
        <f t="shared" si="5265"/>
        <v>0</v>
      </c>
      <c r="BD182" s="99"/>
      <c r="BE182" s="99"/>
      <c r="BF182" s="99"/>
      <c r="BG182" s="99"/>
      <c r="BH182" s="99"/>
      <c r="BI182" s="99"/>
      <c r="BJ182" s="99"/>
      <c r="BK182" s="99"/>
      <c r="BL182" s="99">
        <f t="shared" ref="BL182" si="5643">SUM(BH182+BJ182)</f>
        <v>0</v>
      </c>
      <c r="BM182" s="99">
        <f t="shared" ref="BM182" si="5644">SUM(BI182+BK182)</f>
        <v>0</v>
      </c>
      <c r="BN182" s="100">
        <f t="shared" si="5271"/>
        <v>0</v>
      </c>
      <c r="BO182" s="100">
        <f t="shared" si="5272"/>
        <v>0</v>
      </c>
      <c r="BP182" s="99"/>
      <c r="BQ182" s="99"/>
      <c r="BR182" s="99"/>
      <c r="BS182" s="99"/>
      <c r="BT182" s="99"/>
      <c r="BU182" s="99"/>
      <c r="BV182" s="99"/>
      <c r="BW182" s="99"/>
      <c r="BX182" s="99">
        <f t="shared" ref="BX182" si="5645">SUM(BT182+BV182)</f>
        <v>0</v>
      </c>
      <c r="BY182" s="99">
        <f t="shared" ref="BY182" si="5646">SUM(BU182+BW182)</f>
        <v>0</v>
      </c>
      <c r="BZ182" s="100">
        <f t="shared" si="5278"/>
        <v>0</v>
      </c>
      <c r="CA182" s="100">
        <f t="shared" si="5279"/>
        <v>0</v>
      </c>
      <c r="CB182" s="99"/>
      <c r="CC182" s="99"/>
      <c r="CD182" s="99"/>
      <c r="CE182" s="99"/>
      <c r="CF182" s="99"/>
      <c r="CG182" s="99"/>
      <c r="CH182" s="99"/>
      <c r="CI182" s="99"/>
      <c r="CJ182" s="99">
        <f t="shared" ref="CJ182" si="5647">SUM(CF182+CH182)</f>
        <v>0</v>
      </c>
      <c r="CK182" s="99">
        <f t="shared" ref="CK182" si="5648">SUM(CG182+CI182)</f>
        <v>0</v>
      </c>
      <c r="CL182" s="100">
        <f t="shared" si="5286"/>
        <v>0</v>
      </c>
      <c r="CM182" s="100">
        <f t="shared" si="5287"/>
        <v>0</v>
      </c>
      <c r="CN182" s="99"/>
      <c r="CO182" s="99"/>
      <c r="CP182" s="99"/>
      <c r="CQ182" s="99"/>
      <c r="CR182" s="99"/>
      <c r="CS182" s="99"/>
      <c r="CT182" s="99"/>
      <c r="CU182" s="99"/>
      <c r="CV182" s="99">
        <f t="shared" ref="CV182" si="5649">SUM(CR182+CT182)</f>
        <v>0</v>
      </c>
      <c r="CW182" s="99">
        <f t="shared" ref="CW182" si="5650">SUM(CS182+CU182)</f>
        <v>0</v>
      </c>
      <c r="CX182" s="100">
        <f t="shared" si="5293"/>
        <v>0</v>
      </c>
      <c r="CY182" s="100">
        <f t="shared" si="5294"/>
        <v>0</v>
      </c>
      <c r="CZ182" s="99"/>
      <c r="DA182" s="99"/>
      <c r="DB182" s="99"/>
      <c r="DC182" s="99"/>
      <c r="DD182" s="99"/>
      <c r="DE182" s="99"/>
      <c r="DF182" s="99"/>
      <c r="DG182" s="99"/>
      <c r="DH182" s="99">
        <f t="shared" ref="DH182" si="5651">SUM(DD182+DF182)</f>
        <v>0</v>
      </c>
      <c r="DI182" s="99">
        <f t="shared" ref="DI182" si="5652">SUM(DE182+DG182)</f>
        <v>0</v>
      </c>
      <c r="DJ182" s="100">
        <f t="shared" si="5300"/>
        <v>0</v>
      </c>
      <c r="DK182" s="100">
        <f t="shared" si="5301"/>
        <v>0</v>
      </c>
      <c r="DL182" s="99"/>
      <c r="DM182" s="99"/>
      <c r="DN182" s="99"/>
      <c r="DO182" s="99"/>
      <c r="DP182" s="99"/>
      <c r="DQ182" s="99"/>
      <c r="DR182" s="99"/>
      <c r="DS182" s="99"/>
      <c r="DT182" s="99">
        <f t="shared" ref="DT182" si="5653">SUM(DP182+DR182)</f>
        <v>0</v>
      </c>
      <c r="DU182" s="99">
        <f t="shared" ref="DU182" si="5654">SUM(DQ182+DS182)</f>
        <v>0</v>
      </c>
      <c r="DV182" s="100">
        <f t="shared" si="5307"/>
        <v>0</v>
      </c>
      <c r="DW182" s="100">
        <f t="shared" si="5308"/>
        <v>0</v>
      </c>
      <c r="DX182" s="99"/>
      <c r="DY182" s="99"/>
      <c r="DZ182" s="99"/>
      <c r="EA182" s="99"/>
      <c r="EB182" s="99"/>
      <c r="EC182" s="99"/>
      <c r="ED182" s="99"/>
      <c r="EE182" s="99"/>
      <c r="EF182" s="99">
        <f t="shared" ref="EF182" si="5655">SUM(EB182+ED182)</f>
        <v>0</v>
      </c>
      <c r="EG182" s="99">
        <f t="shared" ref="EG182" si="5656">SUM(EC182+EE182)</f>
        <v>0</v>
      </c>
      <c r="EH182" s="100">
        <f t="shared" si="5314"/>
        <v>0</v>
      </c>
      <c r="EI182" s="100">
        <f t="shared" si="5315"/>
        <v>0</v>
      </c>
      <c r="EJ182" s="99"/>
      <c r="EK182" s="99"/>
      <c r="EL182" s="99"/>
      <c r="EM182" s="99"/>
      <c r="EN182" s="99"/>
      <c r="EO182" s="99"/>
      <c r="EP182" s="99"/>
      <c r="EQ182" s="99"/>
      <c r="ER182" s="99">
        <f t="shared" ref="ER182" si="5657">SUM(EN182+EP182)</f>
        <v>0</v>
      </c>
      <c r="ES182" s="99">
        <f t="shared" ref="ES182" si="5658">SUM(EO182+EQ182)</f>
        <v>0</v>
      </c>
      <c r="ET182" s="100">
        <f t="shared" si="5322"/>
        <v>0</v>
      </c>
      <c r="EU182" s="100">
        <f t="shared" si="5323"/>
        <v>0</v>
      </c>
      <c r="EV182" s="99"/>
      <c r="EW182" s="99"/>
      <c r="EX182" s="99"/>
      <c r="EY182" s="99"/>
      <c r="EZ182" s="99"/>
      <c r="FA182" s="99"/>
      <c r="FB182" s="99"/>
      <c r="FC182" s="99"/>
      <c r="FD182" s="99">
        <f t="shared" si="5620"/>
        <v>0</v>
      </c>
      <c r="FE182" s="99">
        <f t="shared" si="5621"/>
        <v>0</v>
      </c>
      <c r="FF182" s="100">
        <f t="shared" si="5329"/>
        <v>0</v>
      </c>
      <c r="FG182" s="100">
        <f t="shared" si="5330"/>
        <v>0</v>
      </c>
      <c r="FH182" s="99"/>
      <c r="FI182" s="99"/>
      <c r="FJ182" s="99"/>
      <c r="FK182" s="99"/>
      <c r="FL182" s="99"/>
      <c r="FM182" s="99"/>
      <c r="FN182" s="99"/>
      <c r="FO182" s="99"/>
      <c r="FP182" s="99">
        <f t="shared" si="5622"/>
        <v>0</v>
      </c>
      <c r="FQ182" s="99">
        <f t="shared" si="5623"/>
        <v>0</v>
      </c>
      <c r="FR182" s="100">
        <f t="shared" si="5336"/>
        <v>0</v>
      </c>
      <c r="FS182" s="100">
        <f t="shared" si="5337"/>
        <v>0</v>
      </c>
      <c r="FT182" s="99"/>
      <c r="FU182" s="99"/>
      <c r="FV182" s="99"/>
      <c r="FW182" s="99"/>
      <c r="FX182" s="99"/>
      <c r="FY182" s="99"/>
      <c r="FZ182" s="99"/>
      <c r="GA182" s="99"/>
      <c r="GB182" s="99">
        <f t="shared" si="5624"/>
        <v>0</v>
      </c>
      <c r="GC182" s="99">
        <f t="shared" si="5625"/>
        <v>0</v>
      </c>
      <c r="GD182" s="100">
        <f t="shared" si="5343"/>
        <v>0</v>
      </c>
      <c r="GE182" s="100">
        <f t="shared" si="5344"/>
        <v>0</v>
      </c>
      <c r="GF182" s="99">
        <f t="shared" si="5626"/>
        <v>0</v>
      </c>
      <c r="GG182" s="99">
        <f t="shared" si="5627"/>
        <v>0</v>
      </c>
      <c r="GH182" s="99">
        <f t="shared" si="5628"/>
        <v>0</v>
      </c>
      <c r="GI182" s="99">
        <f t="shared" si="5629"/>
        <v>0</v>
      </c>
      <c r="GJ182" s="99">
        <f t="shared" ref="GJ182" si="5659">SUM(L182,X182,AJ182,AV182,BH182,BT182,CF182,CR182,DD182,DP182,EB182,EN182,EZ182)</f>
        <v>0</v>
      </c>
      <c r="GK182" s="99">
        <f t="shared" ref="GK182" si="5660">SUM(M182,Y182,AK182,AW182,BI182,BU182,CG182,CS182,DE182,DQ182,EC182,EO182,FA182)</f>
        <v>0</v>
      </c>
      <c r="GL182" s="99">
        <f t="shared" ref="GL182" si="5661">SUM(N182,Z182,AL182,AX182,BJ182,BV182,CH182,CT182,DF182,DR182,ED182,EP182,FB182)</f>
        <v>0</v>
      </c>
      <c r="GM182" s="99">
        <f t="shared" ref="GM182" si="5662">SUM(O182,AA182,AM182,AY182,BK182,BW182,CI182,CU182,DG182,DS182,EE182,EQ182,FC182)</f>
        <v>0</v>
      </c>
      <c r="GN182" s="99">
        <f t="shared" ref="GN182" si="5663">SUM(P182,AB182,AN182,AZ182,BL182,BX182,CJ182,CV182,DH182,DT182,EF182,ER182,FD182)</f>
        <v>0</v>
      </c>
      <c r="GO182" s="99">
        <f t="shared" ref="GO182" si="5664">SUM(Q182,AC182,AO182,BA182,BM182,BY182,CK182,CW182,DI182,DU182,EG182,ES182,FE182)</f>
        <v>0</v>
      </c>
      <c r="GP182" s="99"/>
      <c r="GQ182" s="99"/>
      <c r="GR182" s="143"/>
      <c r="GS182" s="78"/>
      <c r="GT182" s="166"/>
      <c r="GU182" s="166"/>
    </row>
    <row r="183" spans="1:204" x14ac:dyDescent="0.2">
      <c r="A183" s="23">
        <v>1</v>
      </c>
      <c r="B183" s="102"/>
      <c r="C183" s="103"/>
      <c r="D183" s="103"/>
      <c r="E183" s="94" t="s">
        <v>71</v>
      </c>
      <c r="F183" s="105"/>
      <c r="G183" s="106"/>
      <c r="H183" s="107">
        <f>SUM(H184)</f>
        <v>0</v>
      </c>
      <c r="I183" s="107">
        <f t="shared" ref="I183:BT183" si="5665">SUM(I184)</f>
        <v>0</v>
      </c>
      <c r="J183" s="107">
        <f t="shared" si="5665"/>
        <v>0</v>
      </c>
      <c r="K183" s="107">
        <f t="shared" si="5665"/>
        <v>0</v>
      </c>
      <c r="L183" s="107">
        <f t="shared" si="5665"/>
        <v>0</v>
      </c>
      <c r="M183" s="107">
        <f t="shared" si="5665"/>
        <v>0</v>
      </c>
      <c r="N183" s="107">
        <f t="shared" si="5665"/>
        <v>0</v>
      </c>
      <c r="O183" s="107">
        <f t="shared" si="5665"/>
        <v>0</v>
      </c>
      <c r="P183" s="107">
        <f t="shared" si="5665"/>
        <v>0</v>
      </c>
      <c r="Q183" s="107">
        <f t="shared" si="5665"/>
        <v>0</v>
      </c>
      <c r="R183" s="100">
        <f t="shared" si="5093"/>
        <v>0</v>
      </c>
      <c r="S183" s="100">
        <f t="shared" si="5094"/>
        <v>0</v>
      </c>
      <c r="T183" s="107">
        <f t="shared" si="5665"/>
        <v>0</v>
      </c>
      <c r="U183" s="107">
        <f t="shared" si="5665"/>
        <v>0</v>
      </c>
      <c r="V183" s="107">
        <f t="shared" si="5665"/>
        <v>0</v>
      </c>
      <c r="W183" s="107">
        <f t="shared" si="5665"/>
        <v>0</v>
      </c>
      <c r="X183" s="107">
        <f t="shared" si="5665"/>
        <v>0</v>
      </c>
      <c r="Y183" s="107">
        <f t="shared" si="5665"/>
        <v>0</v>
      </c>
      <c r="Z183" s="107">
        <f t="shared" si="5665"/>
        <v>0</v>
      </c>
      <c r="AA183" s="107">
        <f t="shared" si="5665"/>
        <v>0</v>
      </c>
      <c r="AB183" s="107">
        <f t="shared" si="5665"/>
        <v>0</v>
      </c>
      <c r="AC183" s="107">
        <f t="shared" si="5665"/>
        <v>0</v>
      </c>
      <c r="AD183" s="100">
        <f t="shared" si="5250"/>
        <v>0</v>
      </c>
      <c r="AE183" s="100">
        <f t="shared" si="5251"/>
        <v>0</v>
      </c>
      <c r="AF183" s="107">
        <f t="shared" si="5665"/>
        <v>0</v>
      </c>
      <c r="AG183" s="107">
        <f t="shared" si="5665"/>
        <v>0</v>
      </c>
      <c r="AH183" s="107">
        <f t="shared" si="5665"/>
        <v>0</v>
      </c>
      <c r="AI183" s="107">
        <f t="shared" si="5665"/>
        <v>0</v>
      </c>
      <c r="AJ183" s="107">
        <f t="shared" si="5665"/>
        <v>0</v>
      </c>
      <c r="AK183" s="107">
        <f t="shared" si="5665"/>
        <v>0</v>
      </c>
      <c r="AL183" s="107">
        <f t="shared" si="5665"/>
        <v>0</v>
      </c>
      <c r="AM183" s="107">
        <f t="shared" si="5665"/>
        <v>0</v>
      </c>
      <c r="AN183" s="107">
        <f t="shared" si="5665"/>
        <v>0</v>
      </c>
      <c r="AO183" s="107">
        <f t="shared" si="5665"/>
        <v>0</v>
      </c>
      <c r="AP183" s="100">
        <f t="shared" si="5257"/>
        <v>0</v>
      </c>
      <c r="AQ183" s="100">
        <f t="shared" si="5258"/>
        <v>0</v>
      </c>
      <c r="AR183" s="107">
        <f t="shared" si="5665"/>
        <v>0</v>
      </c>
      <c r="AS183" s="107">
        <f t="shared" si="5665"/>
        <v>0</v>
      </c>
      <c r="AT183" s="107">
        <f t="shared" si="5665"/>
        <v>0</v>
      </c>
      <c r="AU183" s="107">
        <f t="shared" si="5665"/>
        <v>0</v>
      </c>
      <c r="AV183" s="107">
        <f t="shared" si="5665"/>
        <v>0</v>
      </c>
      <c r="AW183" s="107">
        <f t="shared" si="5665"/>
        <v>0</v>
      </c>
      <c r="AX183" s="107">
        <f t="shared" si="5665"/>
        <v>0</v>
      </c>
      <c r="AY183" s="107">
        <f t="shared" si="5665"/>
        <v>0</v>
      </c>
      <c r="AZ183" s="107">
        <f t="shared" si="5665"/>
        <v>0</v>
      </c>
      <c r="BA183" s="107">
        <f t="shared" si="5665"/>
        <v>0</v>
      </c>
      <c r="BB183" s="100">
        <f t="shared" si="5264"/>
        <v>0</v>
      </c>
      <c r="BC183" s="100">
        <f t="shared" si="5265"/>
        <v>0</v>
      </c>
      <c r="BD183" s="107">
        <f t="shared" si="5665"/>
        <v>4</v>
      </c>
      <c r="BE183" s="107">
        <f t="shared" si="5665"/>
        <v>511345.95120000001</v>
      </c>
      <c r="BF183" s="107">
        <f t="shared" si="5665"/>
        <v>1.3333333333333333</v>
      </c>
      <c r="BG183" s="107">
        <f t="shared" si="5665"/>
        <v>170448.65040000001</v>
      </c>
      <c r="BH183" s="107">
        <f t="shared" si="5665"/>
        <v>5</v>
      </c>
      <c r="BI183" s="107">
        <f t="shared" si="5665"/>
        <v>639182.45000000007</v>
      </c>
      <c r="BJ183" s="107">
        <f t="shared" si="5665"/>
        <v>0</v>
      </c>
      <c r="BK183" s="107">
        <f t="shared" si="5665"/>
        <v>0</v>
      </c>
      <c r="BL183" s="107">
        <f t="shared" si="5665"/>
        <v>5</v>
      </c>
      <c r="BM183" s="107">
        <f t="shared" si="5665"/>
        <v>639182.45000000007</v>
      </c>
      <c r="BN183" s="100">
        <f t="shared" si="5271"/>
        <v>3.666666666666667</v>
      </c>
      <c r="BO183" s="100">
        <f t="shared" si="5272"/>
        <v>468733.79960000003</v>
      </c>
      <c r="BP183" s="107">
        <f t="shared" si="5665"/>
        <v>0</v>
      </c>
      <c r="BQ183" s="107">
        <f t="shared" si="5665"/>
        <v>0</v>
      </c>
      <c r="BR183" s="107">
        <f t="shared" si="5665"/>
        <v>0</v>
      </c>
      <c r="BS183" s="107">
        <f t="shared" si="5665"/>
        <v>0</v>
      </c>
      <c r="BT183" s="107">
        <f t="shared" si="5665"/>
        <v>0</v>
      </c>
      <c r="BU183" s="107">
        <f t="shared" ref="BU183:BY183" si="5666">SUM(BU184)</f>
        <v>0</v>
      </c>
      <c r="BV183" s="107">
        <f t="shared" si="5666"/>
        <v>0</v>
      </c>
      <c r="BW183" s="107">
        <f t="shared" si="5666"/>
        <v>0</v>
      </c>
      <c r="BX183" s="107">
        <f t="shared" si="5666"/>
        <v>0</v>
      </c>
      <c r="BY183" s="107">
        <f t="shared" si="5666"/>
        <v>0</v>
      </c>
      <c r="BZ183" s="100">
        <f t="shared" si="5278"/>
        <v>0</v>
      </c>
      <c r="CA183" s="100">
        <f t="shared" si="5279"/>
        <v>0</v>
      </c>
      <c r="CB183" s="107">
        <f t="shared" ref="CB183:EF183" si="5667">SUM(CB184)</f>
        <v>0</v>
      </c>
      <c r="CC183" s="107">
        <f t="shared" si="5667"/>
        <v>0</v>
      </c>
      <c r="CD183" s="107">
        <f t="shared" si="5667"/>
        <v>0</v>
      </c>
      <c r="CE183" s="107">
        <f t="shared" si="5667"/>
        <v>0</v>
      </c>
      <c r="CF183" s="107">
        <f t="shared" si="5667"/>
        <v>0</v>
      </c>
      <c r="CG183" s="107">
        <f t="shared" si="5667"/>
        <v>0</v>
      </c>
      <c r="CH183" s="107">
        <f t="shared" si="5667"/>
        <v>0</v>
      </c>
      <c r="CI183" s="107">
        <f t="shared" si="5667"/>
        <v>0</v>
      </c>
      <c r="CJ183" s="107">
        <f t="shared" si="5667"/>
        <v>0</v>
      </c>
      <c r="CK183" s="107">
        <f t="shared" si="5667"/>
        <v>0</v>
      </c>
      <c r="CL183" s="100">
        <f t="shared" si="5286"/>
        <v>0</v>
      </c>
      <c r="CM183" s="100">
        <f t="shared" si="5287"/>
        <v>0</v>
      </c>
      <c r="CN183" s="107">
        <f t="shared" si="5667"/>
        <v>0</v>
      </c>
      <c r="CO183" s="107">
        <f t="shared" si="5667"/>
        <v>0</v>
      </c>
      <c r="CP183" s="107">
        <f t="shared" si="5667"/>
        <v>0</v>
      </c>
      <c r="CQ183" s="107">
        <f t="shared" si="5667"/>
        <v>0</v>
      </c>
      <c r="CR183" s="107">
        <f t="shared" si="5667"/>
        <v>0</v>
      </c>
      <c r="CS183" s="107">
        <f t="shared" si="5667"/>
        <v>0</v>
      </c>
      <c r="CT183" s="107">
        <f t="shared" si="5667"/>
        <v>0</v>
      </c>
      <c r="CU183" s="107">
        <f t="shared" si="5667"/>
        <v>0</v>
      </c>
      <c r="CV183" s="107">
        <f t="shared" si="5667"/>
        <v>0</v>
      </c>
      <c r="CW183" s="107">
        <f t="shared" si="5667"/>
        <v>0</v>
      </c>
      <c r="CX183" s="100">
        <f t="shared" si="5293"/>
        <v>0</v>
      </c>
      <c r="CY183" s="100">
        <f t="shared" si="5294"/>
        <v>0</v>
      </c>
      <c r="CZ183" s="107">
        <f t="shared" si="5667"/>
        <v>15</v>
      </c>
      <c r="DA183" s="107">
        <f t="shared" si="5667"/>
        <v>1917547.317</v>
      </c>
      <c r="DB183" s="107">
        <f t="shared" si="5667"/>
        <v>5</v>
      </c>
      <c r="DC183" s="107">
        <f t="shared" si="5667"/>
        <v>639182.43900000001</v>
      </c>
      <c r="DD183" s="107">
        <f t="shared" si="5667"/>
        <v>11</v>
      </c>
      <c r="DE183" s="107">
        <f t="shared" si="5667"/>
        <v>1406201.3900000001</v>
      </c>
      <c r="DF183" s="107">
        <f t="shared" si="5667"/>
        <v>0</v>
      </c>
      <c r="DG183" s="107">
        <f t="shared" si="5667"/>
        <v>0</v>
      </c>
      <c r="DH183" s="107">
        <f t="shared" si="5667"/>
        <v>11</v>
      </c>
      <c r="DI183" s="107">
        <f t="shared" si="5667"/>
        <v>1406201.3900000001</v>
      </c>
      <c r="DJ183" s="100">
        <f t="shared" si="5300"/>
        <v>6</v>
      </c>
      <c r="DK183" s="100">
        <f t="shared" si="5301"/>
        <v>767018.95100000012</v>
      </c>
      <c r="DL183" s="107">
        <f t="shared" si="5667"/>
        <v>0</v>
      </c>
      <c r="DM183" s="107">
        <f t="shared" si="5667"/>
        <v>0</v>
      </c>
      <c r="DN183" s="107">
        <f t="shared" si="5667"/>
        <v>0</v>
      </c>
      <c r="DO183" s="107">
        <f t="shared" si="5667"/>
        <v>0</v>
      </c>
      <c r="DP183" s="107">
        <f t="shared" si="5667"/>
        <v>0</v>
      </c>
      <c r="DQ183" s="107">
        <f t="shared" si="5667"/>
        <v>0</v>
      </c>
      <c r="DR183" s="107">
        <f t="shared" si="5667"/>
        <v>0</v>
      </c>
      <c r="DS183" s="107">
        <f t="shared" si="5667"/>
        <v>0</v>
      </c>
      <c r="DT183" s="107">
        <f t="shared" si="5667"/>
        <v>0</v>
      </c>
      <c r="DU183" s="107">
        <f t="shared" si="5667"/>
        <v>0</v>
      </c>
      <c r="DV183" s="100">
        <f t="shared" si="5307"/>
        <v>0</v>
      </c>
      <c r="DW183" s="100">
        <f t="shared" si="5308"/>
        <v>0</v>
      </c>
      <c r="DX183" s="107">
        <f t="shared" si="5667"/>
        <v>0</v>
      </c>
      <c r="DY183" s="107">
        <f t="shared" si="5667"/>
        <v>0</v>
      </c>
      <c r="DZ183" s="107">
        <f t="shared" si="5667"/>
        <v>0</v>
      </c>
      <c r="EA183" s="107">
        <f t="shared" si="5667"/>
        <v>0</v>
      </c>
      <c r="EB183" s="107">
        <f t="shared" si="5667"/>
        <v>0</v>
      </c>
      <c r="EC183" s="107">
        <f t="shared" si="5667"/>
        <v>0</v>
      </c>
      <c r="ED183" s="107">
        <f t="shared" si="5667"/>
        <v>0</v>
      </c>
      <c r="EE183" s="107">
        <f t="shared" si="5667"/>
        <v>0</v>
      </c>
      <c r="EF183" s="107">
        <f t="shared" si="5667"/>
        <v>0</v>
      </c>
      <c r="EG183" s="107">
        <f t="shared" ref="EG183" si="5668">SUM(EG184)</f>
        <v>0</v>
      </c>
      <c r="EH183" s="100">
        <f t="shared" si="5314"/>
        <v>0</v>
      </c>
      <c r="EI183" s="100">
        <f t="shared" si="5315"/>
        <v>0</v>
      </c>
      <c r="EJ183" s="107">
        <f t="shared" ref="EJ183:GQ183" si="5669">SUM(EJ184)</f>
        <v>0</v>
      </c>
      <c r="EK183" s="107">
        <f t="shared" si="5669"/>
        <v>0</v>
      </c>
      <c r="EL183" s="107">
        <f t="shared" si="5669"/>
        <v>0</v>
      </c>
      <c r="EM183" s="107">
        <f t="shared" si="5669"/>
        <v>0</v>
      </c>
      <c r="EN183" s="107">
        <f t="shared" si="5669"/>
        <v>0</v>
      </c>
      <c r="EO183" s="107">
        <f t="shared" si="5669"/>
        <v>0</v>
      </c>
      <c r="EP183" s="107">
        <f t="shared" si="5669"/>
        <v>0</v>
      </c>
      <c r="EQ183" s="107">
        <f t="shared" si="5669"/>
        <v>0</v>
      </c>
      <c r="ER183" s="107">
        <f t="shared" si="5669"/>
        <v>0</v>
      </c>
      <c r="ES183" s="107">
        <f t="shared" si="5669"/>
        <v>0</v>
      </c>
      <c r="ET183" s="100">
        <f t="shared" si="5322"/>
        <v>0</v>
      </c>
      <c r="EU183" s="100">
        <f t="shared" si="5323"/>
        <v>0</v>
      </c>
      <c r="EV183" s="107">
        <f t="shared" si="5669"/>
        <v>0</v>
      </c>
      <c r="EW183" s="107">
        <f t="shared" si="5669"/>
        <v>0</v>
      </c>
      <c r="EX183" s="107">
        <f t="shared" si="5669"/>
        <v>0</v>
      </c>
      <c r="EY183" s="107">
        <f t="shared" si="5669"/>
        <v>0</v>
      </c>
      <c r="EZ183" s="107">
        <f t="shared" si="5669"/>
        <v>0</v>
      </c>
      <c r="FA183" s="107">
        <f t="shared" si="5669"/>
        <v>0</v>
      </c>
      <c r="FB183" s="107">
        <f t="shared" si="5669"/>
        <v>0</v>
      </c>
      <c r="FC183" s="107">
        <f t="shared" si="5669"/>
        <v>0</v>
      </c>
      <c r="FD183" s="107">
        <f t="shared" si="5669"/>
        <v>0</v>
      </c>
      <c r="FE183" s="107">
        <f t="shared" si="5669"/>
        <v>0</v>
      </c>
      <c r="FF183" s="100">
        <f t="shared" si="5329"/>
        <v>0</v>
      </c>
      <c r="FG183" s="100">
        <f t="shared" si="5330"/>
        <v>0</v>
      </c>
      <c r="FH183" s="107">
        <f t="shared" si="5669"/>
        <v>0</v>
      </c>
      <c r="FI183" s="107">
        <f t="shared" si="5669"/>
        <v>0</v>
      </c>
      <c r="FJ183" s="107">
        <f t="shared" si="5669"/>
        <v>0</v>
      </c>
      <c r="FK183" s="107">
        <f t="shared" si="5669"/>
        <v>0</v>
      </c>
      <c r="FL183" s="107">
        <f t="shared" si="5669"/>
        <v>0</v>
      </c>
      <c r="FM183" s="107">
        <f t="shared" si="5669"/>
        <v>0</v>
      </c>
      <c r="FN183" s="107">
        <f t="shared" si="5669"/>
        <v>0</v>
      </c>
      <c r="FO183" s="107">
        <f t="shared" si="5669"/>
        <v>0</v>
      </c>
      <c r="FP183" s="107">
        <f t="shared" si="5669"/>
        <v>0</v>
      </c>
      <c r="FQ183" s="107">
        <f t="shared" si="5669"/>
        <v>0</v>
      </c>
      <c r="FR183" s="100">
        <f t="shared" si="5336"/>
        <v>0</v>
      </c>
      <c r="FS183" s="100">
        <f t="shared" si="5337"/>
        <v>0</v>
      </c>
      <c r="FT183" s="107">
        <f t="shared" si="5669"/>
        <v>0</v>
      </c>
      <c r="FU183" s="107">
        <f t="shared" si="5669"/>
        <v>0</v>
      </c>
      <c r="FV183" s="107">
        <f t="shared" si="5669"/>
        <v>0</v>
      </c>
      <c r="FW183" s="107">
        <f t="shared" si="5669"/>
        <v>0</v>
      </c>
      <c r="FX183" s="107">
        <f t="shared" si="5669"/>
        <v>0</v>
      </c>
      <c r="FY183" s="107">
        <f t="shared" si="5669"/>
        <v>0</v>
      </c>
      <c r="FZ183" s="107">
        <f t="shared" si="5669"/>
        <v>0</v>
      </c>
      <c r="GA183" s="107">
        <f t="shared" si="5669"/>
        <v>0</v>
      </c>
      <c r="GB183" s="107">
        <f t="shared" si="5669"/>
        <v>0</v>
      </c>
      <c r="GC183" s="107">
        <f t="shared" si="5669"/>
        <v>0</v>
      </c>
      <c r="GD183" s="100">
        <f t="shared" si="5343"/>
        <v>0</v>
      </c>
      <c r="GE183" s="100">
        <f t="shared" si="5344"/>
        <v>0</v>
      </c>
      <c r="GF183" s="107">
        <f t="shared" si="5669"/>
        <v>19</v>
      </c>
      <c r="GG183" s="107">
        <f t="shared" si="5669"/>
        <v>2428893.2681999998</v>
      </c>
      <c r="GH183" s="130">
        <f t="shared" ref="GH183:GH184" si="5670">SUM(GF183/12*$A$2)</f>
        <v>6.333333333333333</v>
      </c>
      <c r="GI183" s="180">
        <f t="shared" ref="GI183:GI184" si="5671">SUM(GG183/12*$A$2)</f>
        <v>809631.08939999994</v>
      </c>
      <c r="GJ183" s="107">
        <f t="shared" si="5669"/>
        <v>16</v>
      </c>
      <c r="GK183" s="107">
        <f t="shared" si="5669"/>
        <v>2045383.8400000003</v>
      </c>
      <c r="GL183" s="107">
        <f t="shared" si="5669"/>
        <v>0</v>
      </c>
      <c r="GM183" s="107">
        <f t="shared" si="5669"/>
        <v>0</v>
      </c>
      <c r="GN183" s="107">
        <f t="shared" si="5669"/>
        <v>16</v>
      </c>
      <c r="GO183" s="107">
        <f t="shared" si="5669"/>
        <v>2045383.8400000003</v>
      </c>
      <c r="GP183" s="107">
        <f t="shared" si="5669"/>
        <v>9.6666666666666679</v>
      </c>
      <c r="GQ183" s="107">
        <f t="shared" si="5669"/>
        <v>1235752.7506000004</v>
      </c>
      <c r="GR183" s="143"/>
      <c r="GS183" s="78"/>
      <c r="GT183" s="166"/>
      <c r="GU183" s="166"/>
    </row>
    <row r="184" spans="1:204" ht="16.5" customHeight="1" x14ac:dyDescent="0.2">
      <c r="A184" s="23">
        <v>1</v>
      </c>
      <c r="B184" s="102"/>
      <c r="C184" s="108"/>
      <c r="D184" s="109"/>
      <c r="E184" s="124" t="s">
        <v>72</v>
      </c>
      <c r="F184" s="126">
        <v>40</v>
      </c>
      <c r="G184" s="127">
        <v>127836.4878</v>
      </c>
      <c r="H184" s="107">
        <f>VLOOKUP($E184,'ВМП план'!$B$8:$AN$43,8,0)</f>
        <v>0</v>
      </c>
      <c r="I184" s="107">
        <f>VLOOKUP($E184,'ВМП план'!$B$8:$AN$43,9,0)</f>
        <v>0</v>
      </c>
      <c r="J184" s="107">
        <f t="shared" si="279"/>
        <v>0</v>
      </c>
      <c r="K184" s="107">
        <f t="shared" si="280"/>
        <v>0</v>
      </c>
      <c r="L184" s="107">
        <f t="shared" ref="L184:Q184" si="5672">SUM(L185:L190)</f>
        <v>0</v>
      </c>
      <c r="M184" s="107">
        <f t="shared" si="5672"/>
        <v>0</v>
      </c>
      <c r="N184" s="107">
        <f t="shared" si="5672"/>
        <v>0</v>
      </c>
      <c r="O184" s="107">
        <f t="shared" si="5672"/>
        <v>0</v>
      </c>
      <c r="P184" s="107">
        <f t="shared" si="5672"/>
        <v>0</v>
      </c>
      <c r="Q184" s="107">
        <f t="shared" si="5672"/>
        <v>0</v>
      </c>
      <c r="R184" s="123">
        <f t="shared" si="5093"/>
        <v>0</v>
      </c>
      <c r="S184" s="123">
        <f t="shared" si="5094"/>
        <v>0</v>
      </c>
      <c r="T184" s="107">
        <f>VLOOKUP($E184,'ВМП план'!$B$8:$AN$43,10,0)</f>
        <v>0</v>
      </c>
      <c r="U184" s="107">
        <f>VLOOKUP($E184,'ВМП план'!$B$8:$AN$43,11,0)</f>
        <v>0</v>
      </c>
      <c r="V184" s="107">
        <f t="shared" si="282"/>
        <v>0</v>
      </c>
      <c r="W184" s="107">
        <f t="shared" si="283"/>
        <v>0</v>
      </c>
      <c r="X184" s="107">
        <f t="shared" ref="X184:AC184" si="5673">SUM(X185:X190)</f>
        <v>0</v>
      </c>
      <c r="Y184" s="107">
        <f t="shared" si="5673"/>
        <v>0</v>
      </c>
      <c r="Z184" s="107">
        <f t="shared" si="5673"/>
        <v>0</v>
      </c>
      <c r="AA184" s="107">
        <f t="shared" si="5673"/>
        <v>0</v>
      </c>
      <c r="AB184" s="107">
        <f t="shared" si="5673"/>
        <v>0</v>
      </c>
      <c r="AC184" s="107">
        <f t="shared" si="5673"/>
        <v>0</v>
      </c>
      <c r="AD184" s="123">
        <f t="shared" si="5250"/>
        <v>0</v>
      </c>
      <c r="AE184" s="123">
        <f t="shared" si="5251"/>
        <v>0</v>
      </c>
      <c r="AF184" s="107">
        <f>VLOOKUP($E184,'ВМП план'!$B$8:$AL$43,12,0)</f>
        <v>0</v>
      </c>
      <c r="AG184" s="107">
        <f>VLOOKUP($E184,'ВМП план'!$B$8:$AL$43,13,0)</f>
        <v>0</v>
      </c>
      <c r="AH184" s="107">
        <f t="shared" si="289"/>
        <v>0</v>
      </c>
      <c r="AI184" s="107">
        <f t="shared" si="290"/>
        <v>0</v>
      </c>
      <c r="AJ184" s="107">
        <f t="shared" ref="AJ184:AO184" si="5674">SUM(AJ185:AJ190)</f>
        <v>0</v>
      </c>
      <c r="AK184" s="107">
        <f t="shared" si="5674"/>
        <v>0</v>
      </c>
      <c r="AL184" s="107">
        <f t="shared" si="5674"/>
        <v>0</v>
      </c>
      <c r="AM184" s="107">
        <f t="shared" si="5674"/>
        <v>0</v>
      </c>
      <c r="AN184" s="107">
        <f t="shared" si="5674"/>
        <v>0</v>
      </c>
      <c r="AO184" s="107">
        <f t="shared" si="5674"/>
        <v>0</v>
      </c>
      <c r="AP184" s="123">
        <f t="shared" si="5257"/>
        <v>0</v>
      </c>
      <c r="AQ184" s="123">
        <f t="shared" si="5258"/>
        <v>0</v>
      </c>
      <c r="AR184" s="107"/>
      <c r="AS184" s="107"/>
      <c r="AT184" s="107">
        <f t="shared" si="296"/>
        <v>0</v>
      </c>
      <c r="AU184" s="107">
        <f t="shared" si="297"/>
        <v>0</v>
      </c>
      <c r="AV184" s="107">
        <f t="shared" ref="AV184:BA184" si="5675">SUM(AV185:AV190)</f>
        <v>0</v>
      </c>
      <c r="AW184" s="107">
        <f t="shared" si="5675"/>
        <v>0</v>
      </c>
      <c r="AX184" s="107">
        <f t="shared" si="5675"/>
        <v>0</v>
      </c>
      <c r="AY184" s="107">
        <f t="shared" si="5675"/>
        <v>0</v>
      </c>
      <c r="AZ184" s="107">
        <f t="shared" si="5675"/>
        <v>0</v>
      </c>
      <c r="BA184" s="107">
        <f t="shared" si="5675"/>
        <v>0</v>
      </c>
      <c r="BB184" s="123">
        <f t="shared" si="5264"/>
        <v>0</v>
      </c>
      <c r="BC184" s="123">
        <f t="shared" si="5265"/>
        <v>0</v>
      </c>
      <c r="BD184" s="107">
        <v>4</v>
      </c>
      <c r="BE184" s="107">
        <v>511345.95120000001</v>
      </c>
      <c r="BF184" s="107">
        <f t="shared" si="303"/>
        <v>1.3333333333333333</v>
      </c>
      <c r="BG184" s="107">
        <f t="shared" si="304"/>
        <v>170448.65040000001</v>
      </c>
      <c r="BH184" s="107">
        <f t="shared" ref="BH184:BM184" si="5676">SUM(BH185:BH190)</f>
        <v>5</v>
      </c>
      <c r="BI184" s="107">
        <f t="shared" si="5676"/>
        <v>639182.45000000007</v>
      </c>
      <c r="BJ184" s="107">
        <f t="shared" si="5676"/>
        <v>0</v>
      </c>
      <c r="BK184" s="107">
        <f t="shared" si="5676"/>
        <v>0</v>
      </c>
      <c r="BL184" s="107">
        <f t="shared" si="5676"/>
        <v>5</v>
      </c>
      <c r="BM184" s="107">
        <f t="shared" si="5676"/>
        <v>639182.45000000007</v>
      </c>
      <c r="BN184" s="123">
        <f t="shared" si="5271"/>
        <v>3.666666666666667</v>
      </c>
      <c r="BO184" s="123">
        <f t="shared" si="5272"/>
        <v>468733.79960000003</v>
      </c>
      <c r="BP184" s="107"/>
      <c r="BQ184" s="107"/>
      <c r="BR184" s="107">
        <f t="shared" si="310"/>
        <v>0</v>
      </c>
      <c r="BS184" s="107">
        <f t="shared" si="311"/>
        <v>0</v>
      </c>
      <c r="BT184" s="107">
        <f t="shared" ref="BT184:BY184" si="5677">SUM(BT185:BT190)</f>
        <v>0</v>
      </c>
      <c r="BU184" s="107">
        <f t="shared" si="5677"/>
        <v>0</v>
      </c>
      <c r="BV184" s="107">
        <f t="shared" si="5677"/>
        <v>0</v>
      </c>
      <c r="BW184" s="107">
        <f t="shared" si="5677"/>
        <v>0</v>
      </c>
      <c r="BX184" s="107">
        <f t="shared" si="5677"/>
        <v>0</v>
      </c>
      <c r="BY184" s="107">
        <f t="shared" si="5677"/>
        <v>0</v>
      </c>
      <c r="BZ184" s="123">
        <f t="shared" si="5278"/>
        <v>0</v>
      </c>
      <c r="CA184" s="123">
        <f t="shared" si="5279"/>
        <v>0</v>
      </c>
      <c r="CB184" s="107"/>
      <c r="CC184" s="107"/>
      <c r="CD184" s="107">
        <f t="shared" si="317"/>
        <v>0</v>
      </c>
      <c r="CE184" s="107">
        <f t="shared" si="318"/>
        <v>0</v>
      </c>
      <c r="CF184" s="107">
        <f t="shared" ref="CF184:CK184" si="5678">SUM(CF185:CF190)</f>
        <v>0</v>
      </c>
      <c r="CG184" s="107">
        <f t="shared" si="5678"/>
        <v>0</v>
      </c>
      <c r="CH184" s="107">
        <f t="shared" si="5678"/>
        <v>0</v>
      </c>
      <c r="CI184" s="107">
        <f t="shared" si="5678"/>
        <v>0</v>
      </c>
      <c r="CJ184" s="107">
        <f t="shared" si="5678"/>
        <v>0</v>
      </c>
      <c r="CK184" s="107">
        <f t="shared" si="5678"/>
        <v>0</v>
      </c>
      <c r="CL184" s="123">
        <f t="shared" si="5286"/>
        <v>0</v>
      </c>
      <c r="CM184" s="123">
        <f t="shared" si="5287"/>
        <v>0</v>
      </c>
      <c r="CN184" s="107"/>
      <c r="CO184" s="107"/>
      <c r="CP184" s="107">
        <f t="shared" si="324"/>
        <v>0</v>
      </c>
      <c r="CQ184" s="107">
        <f t="shared" si="325"/>
        <v>0</v>
      </c>
      <c r="CR184" s="107">
        <f t="shared" ref="CR184:CW184" si="5679">SUM(CR185:CR190)</f>
        <v>0</v>
      </c>
      <c r="CS184" s="107">
        <f t="shared" si="5679"/>
        <v>0</v>
      </c>
      <c r="CT184" s="107">
        <f t="shared" si="5679"/>
        <v>0</v>
      </c>
      <c r="CU184" s="107">
        <f t="shared" si="5679"/>
        <v>0</v>
      </c>
      <c r="CV184" s="107">
        <f t="shared" si="5679"/>
        <v>0</v>
      </c>
      <c r="CW184" s="107">
        <f t="shared" si="5679"/>
        <v>0</v>
      </c>
      <c r="CX184" s="123">
        <f t="shared" si="5293"/>
        <v>0</v>
      </c>
      <c r="CY184" s="123">
        <f t="shared" si="5294"/>
        <v>0</v>
      </c>
      <c r="CZ184" s="107">
        <v>15</v>
      </c>
      <c r="DA184" s="107">
        <v>1917547.317</v>
      </c>
      <c r="DB184" s="107">
        <f t="shared" si="331"/>
        <v>5</v>
      </c>
      <c r="DC184" s="107">
        <f t="shared" si="332"/>
        <v>639182.43900000001</v>
      </c>
      <c r="DD184" s="107">
        <f t="shared" ref="DD184:DI184" si="5680">SUM(DD185:DD190)</f>
        <v>11</v>
      </c>
      <c r="DE184" s="107">
        <f t="shared" si="5680"/>
        <v>1406201.3900000001</v>
      </c>
      <c r="DF184" s="107">
        <f t="shared" si="5680"/>
        <v>0</v>
      </c>
      <c r="DG184" s="107">
        <f t="shared" si="5680"/>
        <v>0</v>
      </c>
      <c r="DH184" s="107">
        <f t="shared" si="5680"/>
        <v>11</v>
      </c>
      <c r="DI184" s="107">
        <f t="shared" si="5680"/>
        <v>1406201.3900000001</v>
      </c>
      <c r="DJ184" s="123">
        <f t="shared" si="5300"/>
        <v>6</v>
      </c>
      <c r="DK184" s="123">
        <f t="shared" si="5301"/>
        <v>767018.95100000012</v>
      </c>
      <c r="DL184" s="107"/>
      <c r="DM184" s="107"/>
      <c r="DN184" s="107">
        <f t="shared" si="338"/>
        <v>0</v>
      </c>
      <c r="DO184" s="107">
        <f t="shared" si="339"/>
        <v>0</v>
      </c>
      <c r="DP184" s="107">
        <f t="shared" ref="DP184:DU184" si="5681">SUM(DP185:DP190)</f>
        <v>0</v>
      </c>
      <c r="DQ184" s="107">
        <f t="shared" si="5681"/>
        <v>0</v>
      </c>
      <c r="DR184" s="107">
        <f t="shared" si="5681"/>
        <v>0</v>
      </c>
      <c r="DS184" s="107">
        <f t="shared" si="5681"/>
        <v>0</v>
      </c>
      <c r="DT184" s="107">
        <f t="shared" si="5681"/>
        <v>0</v>
      </c>
      <c r="DU184" s="107">
        <f t="shared" si="5681"/>
        <v>0</v>
      </c>
      <c r="DV184" s="123">
        <f t="shared" si="5307"/>
        <v>0</v>
      </c>
      <c r="DW184" s="123">
        <f t="shared" si="5308"/>
        <v>0</v>
      </c>
      <c r="DX184" s="107"/>
      <c r="DY184" s="107">
        <v>0</v>
      </c>
      <c r="DZ184" s="107">
        <f t="shared" si="345"/>
        <v>0</v>
      </c>
      <c r="EA184" s="107">
        <f t="shared" si="346"/>
        <v>0</v>
      </c>
      <c r="EB184" s="107">
        <f t="shared" ref="EB184:EG184" si="5682">SUM(EB185:EB190)</f>
        <v>0</v>
      </c>
      <c r="EC184" s="107">
        <f t="shared" si="5682"/>
        <v>0</v>
      </c>
      <c r="ED184" s="107">
        <f t="shared" si="5682"/>
        <v>0</v>
      </c>
      <c r="EE184" s="107">
        <f t="shared" si="5682"/>
        <v>0</v>
      </c>
      <c r="EF184" s="107">
        <f t="shared" si="5682"/>
        <v>0</v>
      </c>
      <c r="EG184" s="107">
        <f t="shared" si="5682"/>
        <v>0</v>
      </c>
      <c r="EH184" s="123">
        <f t="shared" si="5314"/>
        <v>0</v>
      </c>
      <c r="EI184" s="123">
        <f t="shared" si="5315"/>
        <v>0</v>
      </c>
      <c r="EJ184" s="107"/>
      <c r="EK184" s="107">
        <v>0</v>
      </c>
      <c r="EL184" s="107">
        <f t="shared" si="352"/>
        <v>0</v>
      </c>
      <c r="EM184" s="107">
        <f t="shared" si="353"/>
        <v>0</v>
      </c>
      <c r="EN184" s="107">
        <f t="shared" ref="EN184:ES184" si="5683">SUM(EN185:EN190)</f>
        <v>0</v>
      </c>
      <c r="EO184" s="107">
        <f t="shared" si="5683"/>
        <v>0</v>
      </c>
      <c r="EP184" s="107">
        <f t="shared" si="5683"/>
        <v>0</v>
      </c>
      <c r="EQ184" s="107">
        <f t="shared" si="5683"/>
        <v>0</v>
      </c>
      <c r="ER184" s="107">
        <f t="shared" si="5683"/>
        <v>0</v>
      </c>
      <c r="ES184" s="107">
        <f t="shared" si="5683"/>
        <v>0</v>
      </c>
      <c r="ET184" s="123">
        <f t="shared" si="5322"/>
        <v>0</v>
      </c>
      <c r="EU184" s="123">
        <f t="shared" si="5323"/>
        <v>0</v>
      </c>
      <c r="EV184" s="107"/>
      <c r="EW184" s="107"/>
      <c r="EX184" s="107">
        <f t="shared" si="359"/>
        <v>0</v>
      </c>
      <c r="EY184" s="107">
        <f t="shared" si="360"/>
        <v>0</v>
      </c>
      <c r="EZ184" s="107">
        <f t="shared" ref="EZ184:FE184" si="5684">SUM(EZ185:EZ190)</f>
        <v>0</v>
      </c>
      <c r="FA184" s="107">
        <f t="shared" si="5684"/>
        <v>0</v>
      </c>
      <c r="FB184" s="107">
        <f t="shared" si="5684"/>
        <v>0</v>
      </c>
      <c r="FC184" s="107">
        <f t="shared" si="5684"/>
        <v>0</v>
      </c>
      <c r="FD184" s="107">
        <f t="shared" si="5684"/>
        <v>0</v>
      </c>
      <c r="FE184" s="107">
        <f t="shared" si="5684"/>
        <v>0</v>
      </c>
      <c r="FF184" s="123">
        <f t="shared" si="5329"/>
        <v>0</v>
      </c>
      <c r="FG184" s="123">
        <f t="shared" si="5330"/>
        <v>0</v>
      </c>
      <c r="FH184" s="107"/>
      <c r="FI184" s="107"/>
      <c r="FJ184" s="107">
        <f t="shared" si="366"/>
        <v>0</v>
      </c>
      <c r="FK184" s="107">
        <f t="shared" si="367"/>
        <v>0</v>
      </c>
      <c r="FL184" s="107">
        <f t="shared" ref="FL184:FQ184" si="5685">SUM(FL185:FL190)</f>
        <v>0</v>
      </c>
      <c r="FM184" s="107">
        <f t="shared" si="5685"/>
        <v>0</v>
      </c>
      <c r="FN184" s="107">
        <f t="shared" si="5685"/>
        <v>0</v>
      </c>
      <c r="FO184" s="107">
        <f t="shared" si="5685"/>
        <v>0</v>
      </c>
      <c r="FP184" s="107">
        <f t="shared" si="5685"/>
        <v>0</v>
      </c>
      <c r="FQ184" s="107">
        <f t="shared" si="5685"/>
        <v>0</v>
      </c>
      <c r="FR184" s="123">
        <f t="shared" si="5336"/>
        <v>0</v>
      </c>
      <c r="FS184" s="123">
        <f t="shared" si="5337"/>
        <v>0</v>
      </c>
      <c r="FT184" s="107"/>
      <c r="FU184" s="107"/>
      <c r="FV184" s="107">
        <f t="shared" si="373"/>
        <v>0</v>
      </c>
      <c r="FW184" s="107">
        <f t="shared" si="374"/>
        <v>0</v>
      </c>
      <c r="FX184" s="107">
        <f t="shared" ref="FX184:GC184" si="5686">SUM(FX185:FX190)</f>
        <v>0</v>
      </c>
      <c r="FY184" s="107">
        <f t="shared" si="5686"/>
        <v>0</v>
      </c>
      <c r="FZ184" s="107">
        <f t="shared" si="5686"/>
        <v>0</v>
      </c>
      <c r="GA184" s="107">
        <f t="shared" si="5686"/>
        <v>0</v>
      </c>
      <c r="GB184" s="107">
        <f t="shared" si="5686"/>
        <v>0</v>
      </c>
      <c r="GC184" s="107">
        <f t="shared" si="5686"/>
        <v>0</v>
      </c>
      <c r="GD184" s="123">
        <f t="shared" si="5343"/>
        <v>0</v>
      </c>
      <c r="GE184" s="123">
        <f t="shared" si="5344"/>
        <v>0</v>
      </c>
      <c r="GF184" s="107">
        <f t="shared" ref="GF184:GG184" si="5687">H184+T184+AF184+AR184+BD184+BP184+CB184+CN184+CZ184+DL184+DX184+EJ184+EV184+FH184+FT184</f>
        <v>19</v>
      </c>
      <c r="GG184" s="107">
        <f t="shared" si="5687"/>
        <v>2428893.2681999998</v>
      </c>
      <c r="GH184" s="130">
        <f t="shared" si="5670"/>
        <v>6.333333333333333</v>
      </c>
      <c r="GI184" s="180">
        <f t="shared" si="5671"/>
        <v>809631.08939999994</v>
      </c>
      <c r="GJ184" s="107">
        <f t="shared" ref="GJ184:GO184" si="5688">SUM(GJ185:GJ190)</f>
        <v>16</v>
      </c>
      <c r="GK184" s="107">
        <f t="shared" si="5688"/>
        <v>2045383.8400000003</v>
      </c>
      <c r="GL184" s="107">
        <f t="shared" si="5688"/>
        <v>0</v>
      </c>
      <c r="GM184" s="107">
        <f t="shared" si="5688"/>
        <v>0</v>
      </c>
      <c r="GN184" s="107">
        <f t="shared" si="5688"/>
        <v>16</v>
      </c>
      <c r="GO184" s="107">
        <f t="shared" si="5688"/>
        <v>2045383.8400000003</v>
      </c>
      <c r="GP184" s="107">
        <f>SUM(GJ184-GH184)</f>
        <v>9.6666666666666679</v>
      </c>
      <c r="GQ184" s="107">
        <f>SUM(GK184-GI184)</f>
        <v>1235752.7506000004</v>
      </c>
      <c r="GR184" s="143"/>
      <c r="GS184" s="78"/>
      <c r="GT184" s="166">
        <v>127836.4878</v>
      </c>
      <c r="GU184" s="166">
        <f t="shared" si="4445"/>
        <v>127836.49000000002</v>
      </c>
      <c r="GV184" s="90">
        <f t="shared" ref="GV184:GV189" si="5689">SUM(GT184-GU184)</f>
        <v>-2.2000000171829015E-3</v>
      </c>
    </row>
    <row r="185" spans="1:204" ht="27" customHeight="1" x14ac:dyDescent="0.2">
      <c r="A185" s="23">
        <v>1</v>
      </c>
      <c r="B185" s="78" t="s">
        <v>241</v>
      </c>
      <c r="C185" s="163" t="s">
        <v>242</v>
      </c>
      <c r="D185" s="164">
        <v>440</v>
      </c>
      <c r="E185" s="164" t="s">
        <v>243</v>
      </c>
      <c r="F185" s="86">
        <v>40</v>
      </c>
      <c r="G185" s="98">
        <v>127836.4878</v>
      </c>
      <c r="H185" s="99"/>
      <c r="I185" s="99"/>
      <c r="J185" s="99"/>
      <c r="K185" s="99"/>
      <c r="L185" s="99">
        <f>VLOOKUP($D185,'факт '!$D$7:$AQ$94,3,0)</f>
        <v>0</v>
      </c>
      <c r="M185" s="99">
        <f>VLOOKUP($D185,'факт '!$D$7:$AQ$94,4,0)</f>
        <v>0</v>
      </c>
      <c r="N185" s="99"/>
      <c r="O185" s="99"/>
      <c r="P185" s="99">
        <f t="shared" ref="P185:P189" si="5690">SUM(L185+N185)</f>
        <v>0</v>
      </c>
      <c r="Q185" s="99">
        <f t="shared" ref="Q185:Q189" si="5691">SUM(M185+O185)</f>
        <v>0</v>
      </c>
      <c r="R185" s="100">
        <f t="shared" ref="R185:R189" si="5692">SUM(L185-J185)</f>
        <v>0</v>
      </c>
      <c r="S185" s="100">
        <f t="shared" si="5094"/>
        <v>0</v>
      </c>
      <c r="T185" s="99"/>
      <c r="U185" s="99"/>
      <c r="V185" s="99"/>
      <c r="W185" s="99"/>
      <c r="X185" s="99">
        <f>VLOOKUP($D185,'факт '!$D$7:$AQ$94,7,0)</f>
        <v>0</v>
      </c>
      <c r="Y185" s="99">
        <f>VLOOKUP($D185,'факт '!$D$7:$AQ$94,8,0)</f>
        <v>0</v>
      </c>
      <c r="Z185" s="99">
        <f>VLOOKUP($D185,'факт '!$D$7:$AQ$94,9,0)</f>
        <v>0</v>
      </c>
      <c r="AA185" s="99">
        <f>VLOOKUP($D185,'факт '!$D$7:$AQ$94,10,0)</f>
        <v>0</v>
      </c>
      <c r="AB185" s="99">
        <f t="shared" ref="AB185:AB189" si="5693">SUM(X185+Z185)</f>
        <v>0</v>
      </c>
      <c r="AC185" s="99">
        <f t="shared" ref="AC185:AC189" si="5694">SUM(Y185+AA185)</f>
        <v>0</v>
      </c>
      <c r="AD185" s="100">
        <f t="shared" ref="AD185:AD189" si="5695">SUM(X185-V185)</f>
        <v>0</v>
      </c>
      <c r="AE185" s="100">
        <f t="shared" ref="AE185:AE189" si="5696">SUM(Y185-W185)</f>
        <v>0</v>
      </c>
      <c r="AF185" s="99"/>
      <c r="AG185" s="99"/>
      <c r="AH185" s="99"/>
      <c r="AI185" s="99"/>
      <c r="AJ185" s="99">
        <f>VLOOKUP($D185,'факт '!$D$7:$AQ$94,5,0)</f>
        <v>0</v>
      </c>
      <c r="AK185" s="99">
        <f>VLOOKUP($D185,'факт '!$D$7:$AQ$94,6,0)</f>
        <v>0</v>
      </c>
      <c r="AL185" s="99"/>
      <c r="AM185" s="99"/>
      <c r="AN185" s="99">
        <f t="shared" ref="AN185:AN189" si="5697">SUM(AJ185+AL185)</f>
        <v>0</v>
      </c>
      <c r="AO185" s="99">
        <f t="shared" ref="AO185:AO189" si="5698">SUM(AK185+AM185)</f>
        <v>0</v>
      </c>
      <c r="AP185" s="100">
        <f t="shared" ref="AP185:AP189" si="5699">SUM(AJ185-AH185)</f>
        <v>0</v>
      </c>
      <c r="AQ185" s="100">
        <f t="shared" ref="AQ185:AQ189" si="5700">SUM(AK185-AI185)</f>
        <v>0</v>
      </c>
      <c r="AR185" s="99"/>
      <c r="AS185" s="99"/>
      <c r="AT185" s="99"/>
      <c r="AU185" s="99"/>
      <c r="AV185" s="99">
        <f>VLOOKUP($D185,'факт '!$D$7:$AQ$94,11,0)</f>
        <v>0</v>
      </c>
      <c r="AW185" s="99">
        <f>VLOOKUP($D185,'факт '!$D$7:$AQ$94,12,0)</f>
        <v>0</v>
      </c>
      <c r="AX185" s="99"/>
      <c r="AY185" s="99"/>
      <c r="AZ185" s="99">
        <f t="shared" ref="AZ185:AZ189" si="5701">SUM(AV185+AX185)</f>
        <v>0</v>
      </c>
      <c r="BA185" s="99">
        <f t="shared" ref="BA185:BA189" si="5702">SUM(AW185+AY185)</f>
        <v>0</v>
      </c>
      <c r="BB185" s="100">
        <f t="shared" ref="BB185:BB189" si="5703">SUM(AV185-AT185)</f>
        <v>0</v>
      </c>
      <c r="BC185" s="100">
        <f t="shared" ref="BC185:BC189" si="5704">SUM(AW185-AU185)</f>
        <v>0</v>
      </c>
      <c r="BD185" s="99"/>
      <c r="BE185" s="99"/>
      <c r="BF185" s="99"/>
      <c r="BG185" s="99"/>
      <c r="BH185" s="99">
        <f>VLOOKUP($D185,'факт '!$D$7:$AQ$94,15,0)</f>
        <v>1</v>
      </c>
      <c r="BI185" s="99">
        <f>VLOOKUP($D185,'факт '!$D$7:$AQ$94,16,0)</f>
        <v>127836.49</v>
      </c>
      <c r="BJ185" s="99">
        <f>VLOOKUP($D185,'факт '!$D$7:$AQ$94,17,0)</f>
        <v>0</v>
      </c>
      <c r="BK185" s="99">
        <f>VLOOKUP($D185,'факт '!$D$7:$AQ$94,18,0)</f>
        <v>0</v>
      </c>
      <c r="BL185" s="99">
        <f t="shared" ref="BL185:BL189" si="5705">SUM(BH185+BJ185)</f>
        <v>1</v>
      </c>
      <c r="BM185" s="99">
        <f t="shared" ref="BM185:BM189" si="5706">SUM(BI185+BK185)</f>
        <v>127836.49</v>
      </c>
      <c r="BN185" s="100">
        <f t="shared" ref="BN185:BN189" si="5707">SUM(BH185-BF185)</f>
        <v>1</v>
      </c>
      <c r="BO185" s="100">
        <f t="shared" ref="BO185:BO189" si="5708">SUM(BI185-BG185)</f>
        <v>127836.49</v>
      </c>
      <c r="BP185" s="99"/>
      <c r="BQ185" s="99"/>
      <c r="BR185" s="99"/>
      <c r="BS185" s="99"/>
      <c r="BT185" s="99">
        <f>VLOOKUP($D185,'факт '!$D$7:$AQ$94,19,0)</f>
        <v>0</v>
      </c>
      <c r="BU185" s="99">
        <f>VLOOKUP($D185,'факт '!$D$7:$AQ$94,20,0)</f>
        <v>0</v>
      </c>
      <c r="BV185" s="99">
        <f>VLOOKUP($D185,'факт '!$D$7:$AQ$94,21,0)</f>
        <v>0</v>
      </c>
      <c r="BW185" s="99">
        <f>VLOOKUP($D185,'факт '!$D$7:$AQ$94,22,0)</f>
        <v>0</v>
      </c>
      <c r="BX185" s="99">
        <f t="shared" ref="BX185:BX189" si="5709">SUM(BT185+BV185)</f>
        <v>0</v>
      </c>
      <c r="BY185" s="99">
        <f t="shared" ref="BY185:BY189" si="5710">SUM(BU185+BW185)</f>
        <v>0</v>
      </c>
      <c r="BZ185" s="100">
        <f t="shared" ref="BZ185:BZ189" si="5711">SUM(BT185-BR185)</f>
        <v>0</v>
      </c>
      <c r="CA185" s="100">
        <f t="shared" ref="CA185:CA189" si="5712">SUM(BU185-BS185)</f>
        <v>0</v>
      </c>
      <c r="CB185" s="99"/>
      <c r="CC185" s="99"/>
      <c r="CD185" s="99"/>
      <c r="CE185" s="99"/>
      <c r="CF185" s="99">
        <f>VLOOKUP($D185,'факт '!$D$7:$AQ$94,23,0)</f>
        <v>0</v>
      </c>
      <c r="CG185" s="99">
        <f>VLOOKUP($D185,'факт '!$D$7:$AQ$94,24,0)</f>
        <v>0</v>
      </c>
      <c r="CH185" s="99">
        <f>VLOOKUP($D185,'факт '!$D$7:$AQ$94,25,0)</f>
        <v>0</v>
      </c>
      <c r="CI185" s="99">
        <f>VLOOKUP($D185,'факт '!$D$7:$AQ$94,26,0)</f>
        <v>0</v>
      </c>
      <c r="CJ185" s="99">
        <f t="shared" ref="CJ185:CJ189" si="5713">SUM(CF185+CH185)</f>
        <v>0</v>
      </c>
      <c r="CK185" s="99">
        <f t="shared" ref="CK185:CK189" si="5714">SUM(CG185+CI185)</f>
        <v>0</v>
      </c>
      <c r="CL185" s="100">
        <f t="shared" ref="CL185:CL189" si="5715">SUM(CF185-CD185)</f>
        <v>0</v>
      </c>
      <c r="CM185" s="100">
        <f t="shared" ref="CM185:CM189" si="5716">SUM(CG185-CE185)</f>
        <v>0</v>
      </c>
      <c r="CN185" s="99"/>
      <c r="CO185" s="99"/>
      <c r="CP185" s="99"/>
      <c r="CQ185" s="99"/>
      <c r="CR185" s="99">
        <f>VLOOKUP($D185,'факт '!$D$7:$AQ$94,27,0)</f>
        <v>0</v>
      </c>
      <c r="CS185" s="99">
        <f>VLOOKUP($D185,'факт '!$D$7:$AQ$94,28,0)</f>
        <v>0</v>
      </c>
      <c r="CT185" s="99">
        <f>VLOOKUP($D185,'факт '!$D$7:$AQ$94,29,0)</f>
        <v>0</v>
      </c>
      <c r="CU185" s="99">
        <f>VLOOKUP($D185,'факт '!$D$7:$AQ$94,30,0)</f>
        <v>0</v>
      </c>
      <c r="CV185" s="99">
        <f t="shared" ref="CV185:CV189" si="5717">SUM(CR185+CT185)</f>
        <v>0</v>
      </c>
      <c r="CW185" s="99">
        <f t="shared" ref="CW185:CW189" si="5718">SUM(CS185+CU185)</f>
        <v>0</v>
      </c>
      <c r="CX185" s="100">
        <f t="shared" ref="CX185:CX189" si="5719">SUM(CR185-CP185)</f>
        <v>0</v>
      </c>
      <c r="CY185" s="100">
        <f t="shared" ref="CY185:CY189" si="5720">SUM(CS185-CQ185)</f>
        <v>0</v>
      </c>
      <c r="CZ185" s="99"/>
      <c r="DA185" s="99"/>
      <c r="DB185" s="99"/>
      <c r="DC185" s="99"/>
      <c r="DD185" s="99">
        <f>VLOOKUP($D185,'факт '!$D$7:$AQ$94,31,0)</f>
        <v>2</v>
      </c>
      <c r="DE185" s="99">
        <f>VLOOKUP($D185,'факт '!$D$7:$AQ$94,32,0)</f>
        <v>255672.98</v>
      </c>
      <c r="DF185" s="99"/>
      <c r="DG185" s="99"/>
      <c r="DH185" s="99">
        <f t="shared" ref="DH185:DH189" si="5721">SUM(DD185+DF185)</f>
        <v>2</v>
      </c>
      <c r="DI185" s="99">
        <f t="shared" ref="DI185:DI189" si="5722">SUM(DE185+DG185)</f>
        <v>255672.98</v>
      </c>
      <c r="DJ185" s="100">
        <f t="shared" ref="DJ185:DJ189" si="5723">SUM(DD185-DB185)</f>
        <v>2</v>
      </c>
      <c r="DK185" s="100">
        <f t="shared" ref="DK185:DK189" si="5724">SUM(DE185-DC185)</f>
        <v>255672.98</v>
      </c>
      <c r="DL185" s="99"/>
      <c r="DM185" s="99"/>
      <c r="DN185" s="99"/>
      <c r="DO185" s="99"/>
      <c r="DP185" s="99">
        <f>VLOOKUP($D185,'факт '!$D$7:$AQ$94,13,0)</f>
        <v>0</v>
      </c>
      <c r="DQ185" s="99">
        <f>VLOOKUP($D185,'факт '!$D$7:$AQ$94,14,0)</f>
        <v>0</v>
      </c>
      <c r="DR185" s="99"/>
      <c r="DS185" s="99"/>
      <c r="DT185" s="99">
        <f t="shared" ref="DT185:DT189" si="5725">SUM(DP185+DR185)</f>
        <v>0</v>
      </c>
      <c r="DU185" s="99">
        <f t="shared" ref="DU185:DU189" si="5726">SUM(DQ185+DS185)</f>
        <v>0</v>
      </c>
      <c r="DV185" s="100">
        <f t="shared" ref="DV185:DV189" si="5727">SUM(DP185-DN185)</f>
        <v>0</v>
      </c>
      <c r="DW185" s="100">
        <f t="shared" ref="DW185:DW189" si="5728">SUM(DQ185-DO185)</f>
        <v>0</v>
      </c>
      <c r="DX185" s="99"/>
      <c r="DY185" s="99"/>
      <c r="DZ185" s="99"/>
      <c r="EA185" s="99"/>
      <c r="EB185" s="99">
        <f>VLOOKUP($D185,'факт '!$D$7:$AQ$94,33,0)</f>
        <v>0</v>
      </c>
      <c r="EC185" s="99">
        <f>VLOOKUP($D185,'факт '!$D$7:$AQ$94,34,0)</f>
        <v>0</v>
      </c>
      <c r="ED185" s="99">
        <f>VLOOKUP($D185,'факт '!$D$7:$AQ$94,35,0)</f>
        <v>0</v>
      </c>
      <c r="EE185" s="99">
        <f>VLOOKUP($D185,'факт '!$D$7:$AQ$94,36,0)</f>
        <v>0</v>
      </c>
      <c r="EF185" s="99">
        <f t="shared" ref="EF185:EF189" si="5729">SUM(EB185+ED185)</f>
        <v>0</v>
      </c>
      <c r="EG185" s="99">
        <f t="shared" ref="EG185:EG189" si="5730">SUM(EC185+EE185)</f>
        <v>0</v>
      </c>
      <c r="EH185" s="100">
        <f t="shared" ref="EH185:EH189" si="5731">SUM(EB185-DZ185)</f>
        <v>0</v>
      </c>
      <c r="EI185" s="100">
        <f t="shared" ref="EI185:EI189" si="5732">SUM(EC185-EA185)</f>
        <v>0</v>
      </c>
      <c r="EJ185" s="99"/>
      <c r="EK185" s="99"/>
      <c r="EL185" s="99"/>
      <c r="EM185" s="99"/>
      <c r="EN185" s="99">
        <f>VLOOKUP($D185,'факт '!$D$7:$AQ$94,37,0)</f>
        <v>0</v>
      </c>
      <c r="EO185" s="99">
        <f>VLOOKUP($D185,'факт '!$D$7:$AQ$94,38,0)</f>
        <v>0</v>
      </c>
      <c r="EP185" s="99">
        <f>VLOOKUP($D185,'факт '!$D$7:$AQ$94,39,0)</f>
        <v>0</v>
      </c>
      <c r="EQ185" s="99">
        <f>VLOOKUP($D185,'факт '!$D$7:$AQ$94,40,0)</f>
        <v>0</v>
      </c>
      <c r="ER185" s="99">
        <f t="shared" ref="ER185:ER189" si="5733">SUM(EN185+EP185)</f>
        <v>0</v>
      </c>
      <c r="ES185" s="99">
        <f t="shared" ref="ES185:ES189" si="5734">SUM(EO185+EQ185)</f>
        <v>0</v>
      </c>
      <c r="ET185" s="100">
        <f t="shared" ref="ET185:ET189" si="5735">SUM(EN185-EL185)</f>
        <v>0</v>
      </c>
      <c r="EU185" s="100">
        <f t="shared" ref="EU185:EU189" si="5736">SUM(EO185-EM185)</f>
        <v>0</v>
      </c>
      <c r="EV185" s="99"/>
      <c r="EW185" s="99"/>
      <c r="EX185" s="99"/>
      <c r="EY185" s="99"/>
      <c r="EZ185" s="99"/>
      <c r="FA185" s="99"/>
      <c r="FB185" s="99"/>
      <c r="FC185" s="99"/>
      <c r="FD185" s="99">
        <f t="shared" ref="FD185:FD190" si="5737">SUM(EZ185+FB185)</f>
        <v>0</v>
      </c>
      <c r="FE185" s="99">
        <f t="shared" ref="FE185:FE190" si="5738">SUM(FA185+FC185)</f>
        <v>0</v>
      </c>
      <c r="FF185" s="100">
        <f t="shared" si="5329"/>
        <v>0</v>
      </c>
      <c r="FG185" s="100">
        <f t="shared" si="5330"/>
        <v>0</v>
      </c>
      <c r="FH185" s="99"/>
      <c r="FI185" s="99"/>
      <c r="FJ185" s="99"/>
      <c r="FK185" s="99"/>
      <c r="FL185" s="99"/>
      <c r="FM185" s="99"/>
      <c r="FN185" s="99"/>
      <c r="FO185" s="99"/>
      <c r="FP185" s="99">
        <f t="shared" ref="FP185:FP190" si="5739">SUM(FL185+FN185)</f>
        <v>0</v>
      </c>
      <c r="FQ185" s="99">
        <f t="shared" ref="FQ185:FQ190" si="5740">SUM(FM185+FO185)</f>
        <v>0</v>
      </c>
      <c r="FR185" s="100">
        <f t="shared" si="5336"/>
        <v>0</v>
      </c>
      <c r="FS185" s="100">
        <f t="shared" si="5337"/>
        <v>0</v>
      </c>
      <c r="FT185" s="99"/>
      <c r="FU185" s="99"/>
      <c r="FV185" s="99"/>
      <c r="FW185" s="99"/>
      <c r="FX185" s="99"/>
      <c r="FY185" s="99"/>
      <c r="FZ185" s="99"/>
      <c r="GA185" s="99"/>
      <c r="GB185" s="99">
        <f t="shared" ref="GB185:GB190" si="5741">SUM(FX185+FZ185)</f>
        <v>0</v>
      </c>
      <c r="GC185" s="99">
        <f t="shared" ref="GC185:GC190" si="5742">SUM(FY185+GA185)</f>
        <v>0</v>
      </c>
      <c r="GD185" s="100">
        <f t="shared" si="5343"/>
        <v>0</v>
      </c>
      <c r="GE185" s="100">
        <f t="shared" si="5344"/>
        <v>0</v>
      </c>
      <c r="GF185" s="99">
        <f t="shared" ref="GF185:GF189" si="5743">SUM(H185,T185,AF185,AR185,BD185,BP185,CB185,CN185,CZ185,DL185,DX185,EJ185,EV185)</f>
        <v>0</v>
      </c>
      <c r="GG185" s="99">
        <f t="shared" ref="GG185:GG189" si="5744">SUM(I185,U185,AG185,AS185,BE185,BQ185,CC185,CO185,DA185,DM185,DY185,EK185,EW185)</f>
        <v>0</v>
      </c>
      <c r="GH185" s="99">
        <f t="shared" ref="GH185:GH189" si="5745">SUM(J185,V185,AH185,AT185,BF185,BR185,CD185,CP185,DB185,DN185,DZ185,EL185,EX185)</f>
        <v>0</v>
      </c>
      <c r="GI185" s="99">
        <f t="shared" ref="GI185:GI189" si="5746">SUM(K185,W185,AI185,AU185,BG185,BS185,CE185,CQ185,DC185,DO185,EA185,EM185,EY185)</f>
        <v>0</v>
      </c>
      <c r="GJ185" s="99">
        <f t="shared" ref="GJ185:GJ189" si="5747">SUM(L185,X185,AJ185,AV185,BH185,BT185,CF185,CR185,DD185,DP185,EB185,EN185,EZ185)</f>
        <v>3</v>
      </c>
      <c r="GK185" s="99">
        <f t="shared" ref="GK185:GK189" si="5748">SUM(M185,Y185,AK185,AW185,BI185,BU185,CG185,CS185,DE185,DQ185,EC185,EO185,FA185)</f>
        <v>383509.47000000003</v>
      </c>
      <c r="GL185" s="99">
        <f t="shared" ref="GL185:GL189" si="5749">SUM(N185,Z185,AL185,AX185,BJ185,BV185,CH185,CT185,DF185,DR185,ED185,EP185,FB185)</f>
        <v>0</v>
      </c>
      <c r="GM185" s="99">
        <f t="shared" ref="GM185:GM189" si="5750">SUM(O185,AA185,AM185,AY185,BK185,BW185,CI185,CU185,DG185,DS185,EE185,EQ185,FC185)</f>
        <v>0</v>
      </c>
      <c r="GN185" s="99">
        <f t="shared" ref="GN185:GN189" si="5751">SUM(P185,AB185,AN185,AZ185,BL185,BX185,CJ185,CV185,DH185,DT185,EF185,ER185,FD185)</f>
        <v>3</v>
      </c>
      <c r="GO185" s="99">
        <f t="shared" ref="GO185:GO189" si="5752">SUM(Q185,AC185,AO185,BA185,BM185,BY185,CK185,CW185,DI185,DU185,EG185,ES185,FE185)</f>
        <v>383509.47000000003</v>
      </c>
      <c r="GP185" s="99"/>
      <c r="GQ185" s="99"/>
      <c r="GR185" s="143"/>
      <c r="GS185" s="78"/>
      <c r="GT185" s="166">
        <v>127836.4878</v>
      </c>
      <c r="GU185" s="166">
        <f t="shared" si="4445"/>
        <v>127836.49</v>
      </c>
      <c r="GV185" s="90">
        <f t="shared" si="5689"/>
        <v>-2.2000000026309863E-3</v>
      </c>
    </row>
    <row r="186" spans="1:204" ht="27" customHeight="1" x14ac:dyDescent="0.2">
      <c r="A186" s="23">
        <v>1</v>
      </c>
      <c r="B186" s="78" t="s">
        <v>241</v>
      </c>
      <c r="C186" s="163" t="s">
        <v>242</v>
      </c>
      <c r="D186" s="164">
        <v>442</v>
      </c>
      <c r="E186" s="164" t="s">
        <v>244</v>
      </c>
      <c r="F186" s="86">
        <v>40</v>
      </c>
      <c r="G186" s="98">
        <v>127836.4878</v>
      </c>
      <c r="H186" s="99"/>
      <c r="I186" s="99"/>
      <c r="J186" s="99"/>
      <c r="K186" s="99"/>
      <c r="L186" s="99">
        <f>VLOOKUP($D186,'факт '!$D$7:$AQ$94,3,0)</f>
        <v>0</v>
      </c>
      <c r="M186" s="99">
        <f>VLOOKUP($D186,'факт '!$D$7:$AQ$94,4,0)</f>
        <v>0</v>
      </c>
      <c r="N186" s="99"/>
      <c r="O186" s="99"/>
      <c r="P186" s="99">
        <f t="shared" si="5690"/>
        <v>0</v>
      </c>
      <c r="Q186" s="99">
        <f t="shared" si="5691"/>
        <v>0</v>
      </c>
      <c r="R186" s="100">
        <f t="shared" si="5692"/>
        <v>0</v>
      </c>
      <c r="S186" s="100">
        <f t="shared" si="5094"/>
        <v>0</v>
      </c>
      <c r="T186" s="99"/>
      <c r="U186" s="99"/>
      <c r="V186" s="99"/>
      <c r="W186" s="99"/>
      <c r="X186" s="99">
        <f>VLOOKUP($D186,'факт '!$D$7:$AQ$94,7,0)</f>
        <v>0</v>
      </c>
      <c r="Y186" s="99">
        <f>VLOOKUP($D186,'факт '!$D$7:$AQ$94,8,0)</f>
        <v>0</v>
      </c>
      <c r="Z186" s="99">
        <f>VLOOKUP($D186,'факт '!$D$7:$AQ$94,9,0)</f>
        <v>0</v>
      </c>
      <c r="AA186" s="99">
        <f>VLOOKUP($D186,'факт '!$D$7:$AQ$94,10,0)</f>
        <v>0</v>
      </c>
      <c r="AB186" s="99">
        <f t="shared" si="5693"/>
        <v>0</v>
      </c>
      <c r="AC186" s="99">
        <f t="shared" si="5694"/>
        <v>0</v>
      </c>
      <c r="AD186" s="100">
        <f t="shared" si="5695"/>
        <v>0</v>
      </c>
      <c r="AE186" s="100">
        <f t="shared" si="5696"/>
        <v>0</v>
      </c>
      <c r="AF186" s="99"/>
      <c r="AG186" s="99"/>
      <c r="AH186" s="99"/>
      <c r="AI186" s="99"/>
      <c r="AJ186" s="99">
        <f>VLOOKUP($D186,'факт '!$D$7:$AQ$94,5,0)</f>
        <v>0</v>
      </c>
      <c r="AK186" s="99">
        <f>VLOOKUP($D186,'факт '!$D$7:$AQ$94,6,0)</f>
        <v>0</v>
      </c>
      <c r="AL186" s="99"/>
      <c r="AM186" s="99"/>
      <c r="AN186" s="99">
        <f t="shared" si="5697"/>
        <v>0</v>
      </c>
      <c r="AO186" s="99">
        <f t="shared" si="5698"/>
        <v>0</v>
      </c>
      <c r="AP186" s="100">
        <f t="shared" si="5699"/>
        <v>0</v>
      </c>
      <c r="AQ186" s="100">
        <f t="shared" si="5700"/>
        <v>0</v>
      </c>
      <c r="AR186" s="99"/>
      <c r="AS186" s="99"/>
      <c r="AT186" s="99"/>
      <c r="AU186" s="99"/>
      <c r="AV186" s="99">
        <f>VLOOKUP($D186,'факт '!$D$7:$AQ$94,11,0)</f>
        <v>0</v>
      </c>
      <c r="AW186" s="99">
        <f>VLOOKUP($D186,'факт '!$D$7:$AQ$94,12,0)</f>
        <v>0</v>
      </c>
      <c r="AX186" s="99"/>
      <c r="AY186" s="99"/>
      <c r="AZ186" s="99">
        <f t="shared" si="5701"/>
        <v>0</v>
      </c>
      <c r="BA186" s="99">
        <f t="shared" si="5702"/>
        <v>0</v>
      </c>
      <c r="BB186" s="100">
        <f t="shared" si="5703"/>
        <v>0</v>
      </c>
      <c r="BC186" s="100">
        <f t="shared" si="5704"/>
        <v>0</v>
      </c>
      <c r="BD186" s="99"/>
      <c r="BE186" s="99"/>
      <c r="BF186" s="99"/>
      <c r="BG186" s="99"/>
      <c r="BH186" s="99">
        <f>VLOOKUP($D186,'факт '!$D$7:$AQ$94,15,0)</f>
        <v>0</v>
      </c>
      <c r="BI186" s="99">
        <f>VLOOKUP($D186,'факт '!$D$7:$AQ$94,16,0)</f>
        <v>0</v>
      </c>
      <c r="BJ186" s="99">
        <f>VLOOKUP($D186,'факт '!$D$7:$AQ$94,17,0)</f>
        <v>0</v>
      </c>
      <c r="BK186" s="99">
        <f>VLOOKUP($D186,'факт '!$D$7:$AQ$94,18,0)</f>
        <v>0</v>
      </c>
      <c r="BL186" s="99">
        <f t="shared" si="5705"/>
        <v>0</v>
      </c>
      <c r="BM186" s="99">
        <f t="shared" si="5706"/>
        <v>0</v>
      </c>
      <c r="BN186" s="100">
        <f t="shared" si="5707"/>
        <v>0</v>
      </c>
      <c r="BO186" s="100">
        <f t="shared" si="5708"/>
        <v>0</v>
      </c>
      <c r="BP186" s="99"/>
      <c r="BQ186" s="99"/>
      <c r="BR186" s="99"/>
      <c r="BS186" s="99"/>
      <c r="BT186" s="99">
        <f>VLOOKUP($D186,'факт '!$D$7:$AQ$94,19,0)</f>
        <v>0</v>
      </c>
      <c r="BU186" s="99">
        <f>VLOOKUP($D186,'факт '!$D$7:$AQ$94,20,0)</f>
        <v>0</v>
      </c>
      <c r="BV186" s="99">
        <f>VLOOKUP($D186,'факт '!$D$7:$AQ$94,21,0)</f>
        <v>0</v>
      </c>
      <c r="BW186" s="99">
        <f>VLOOKUP($D186,'факт '!$D$7:$AQ$94,22,0)</f>
        <v>0</v>
      </c>
      <c r="BX186" s="99">
        <f t="shared" si="5709"/>
        <v>0</v>
      </c>
      <c r="BY186" s="99">
        <f t="shared" si="5710"/>
        <v>0</v>
      </c>
      <c r="BZ186" s="100">
        <f t="shared" si="5711"/>
        <v>0</v>
      </c>
      <c r="CA186" s="100">
        <f t="shared" si="5712"/>
        <v>0</v>
      </c>
      <c r="CB186" s="99"/>
      <c r="CC186" s="99"/>
      <c r="CD186" s="99"/>
      <c r="CE186" s="99"/>
      <c r="CF186" s="99">
        <f>VLOOKUP($D186,'факт '!$D$7:$AQ$94,23,0)</f>
        <v>0</v>
      </c>
      <c r="CG186" s="99">
        <f>VLOOKUP($D186,'факт '!$D$7:$AQ$94,24,0)</f>
        <v>0</v>
      </c>
      <c r="CH186" s="99">
        <f>VLOOKUP($D186,'факт '!$D$7:$AQ$94,25,0)</f>
        <v>0</v>
      </c>
      <c r="CI186" s="99">
        <f>VLOOKUP($D186,'факт '!$D$7:$AQ$94,26,0)</f>
        <v>0</v>
      </c>
      <c r="CJ186" s="99">
        <f t="shared" si="5713"/>
        <v>0</v>
      </c>
      <c r="CK186" s="99">
        <f t="shared" si="5714"/>
        <v>0</v>
      </c>
      <c r="CL186" s="100">
        <f t="shared" si="5715"/>
        <v>0</v>
      </c>
      <c r="CM186" s="100">
        <f t="shared" si="5716"/>
        <v>0</v>
      </c>
      <c r="CN186" s="99"/>
      <c r="CO186" s="99"/>
      <c r="CP186" s="99"/>
      <c r="CQ186" s="99"/>
      <c r="CR186" s="99">
        <f>VLOOKUP($D186,'факт '!$D$7:$AQ$94,27,0)</f>
        <v>0</v>
      </c>
      <c r="CS186" s="99">
        <f>VLOOKUP($D186,'факт '!$D$7:$AQ$94,28,0)</f>
        <v>0</v>
      </c>
      <c r="CT186" s="99">
        <f>VLOOKUP($D186,'факт '!$D$7:$AQ$94,29,0)</f>
        <v>0</v>
      </c>
      <c r="CU186" s="99">
        <f>VLOOKUP($D186,'факт '!$D$7:$AQ$94,30,0)</f>
        <v>0</v>
      </c>
      <c r="CV186" s="99">
        <f t="shared" si="5717"/>
        <v>0</v>
      </c>
      <c r="CW186" s="99">
        <f t="shared" si="5718"/>
        <v>0</v>
      </c>
      <c r="CX186" s="100">
        <f t="shared" si="5719"/>
        <v>0</v>
      </c>
      <c r="CY186" s="100">
        <f t="shared" si="5720"/>
        <v>0</v>
      </c>
      <c r="CZ186" s="99"/>
      <c r="DA186" s="99"/>
      <c r="DB186" s="99"/>
      <c r="DC186" s="99"/>
      <c r="DD186" s="99">
        <f>VLOOKUP($D186,'факт '!$D$7:$AQ$94,31,0)</f>
        <v>1</v>
      </c>
      <c r="DE186" s="99">
        <f>VLOOKUP($D186,'факт '!$D$7:$AQ$94,32,0)</f>
        <v>127836.49</v>
      </c>
      <c r="DF186" s="99"/>
      <c r="DG186" s="99"/>
      <c r="DH186" s="99">
        <f t="shared" si="5721"/>
        <v>1</v>
      </c>
      <c r="DI186" s="99">
        <f t="shared" si="5722"/>
        <v>127836.49</v>
      </c>
      <c r="DJ186" s="100">
        <f t="shared" si="5723"/>
        <v>1</v>
      </c>
      <c r="DK186" s="100">
        <f t="shared" si="5724"/>
        <v>127836.49</v>
      </c>
      <c r="DL186" s="99"/>
      <c r="DM186" s="99"/>
      <c r="DN186" s="99"/>
      <c r="DO186" s="99"/>
      <c r="DP186" s="99">
        <f>VLOOKUP($D186,'факт '!$D$7:$AQ$94,13,0)</f>
        <v>0</v>
      </c>
      <c r="DQ186" s="99">
        <f>VLOOKUP($D186,'факт '!$D$7:$AQ$94,14,0)</f>
        <v>0</v>
      </c>
      <c r="DR186" s="99"/>
      <c r="DS186" s="99"/>
      <c r="DT186" s="99">
        <f t="shared" si="5725"/>
        <v>0</v>
      </c>
      <c r="DU186" s="99">
        <f t="shared" si="5726"/>
        <v>0</v>
      </c>
      <c r="DV186" s="100">
        <f t="shared" si="5727"/>
        <v>0</v>
      </c>
      <c r="DW186" s="100">
        <f t="shared" si="5728"/>
        <v>0</v>
      </c>
      <c r="DX186" s="99"/>
      <c r="DY186" s="99"/>
      <c r="DZ186" s="99"/>
      <c r="EA186" s="99"/>
      <c r="EB186" s="99">
        <f>VLOOKUP($D186,'факт '!$D$7:$AQ$94,33,0)</f>
        <v>0</v>
      </c>
      <c r="EC186" s="99">
        <f>VLOOKUP($D186,'факт '!$D$7:$AQ$94,34,0)</f>
        <v>0</v>
      </c>
      <c r="ED186" s="99">
        <f>VLOOKUP($D186,'факт '!$D$7:$AQ$94,35,0)</f>
        <v>0</v>
      </c>
      <c r="EE186" s="99">
        <f>VLOOKUP($D186,'факт '!$D$7:$AQ$94,36,0)</f>
        <v>0</v>
      </c>
      <c r="EF186" s="99">
        <f t="shared" si="5729"/>
        <v>0</v>
      </c>
      <c r="EG186" s="99">
        <f t="shared" si="5730"/>
        <v>0</v>
      </c>
      <c r="EH186" s="100">
        <f t="shared" si="5731"/>
        <v>0</v>
      </c>
      <c r="EI186" s="100">
        <f t="shared" si="5732"/>
        <v>0</v>
      </c>
      <c r="EJ186" s="99"/>
      <c r="EK186" s="99"/>
      <c r="EL186" s="99"/>
      <c r="EM186" s="99"/>
      <c r="EN186" s="99">
        <f>VLOOKUP($D186,'факт '!$D$7:$AQ$94,37,0)</f>
        <v>0</v>
      </c>
      <c r="EO186" s="99">
        <f>VLOOKUP($D186,'факт '!$D$7:$AQ$94,38,0)</f>
        <v>0</v>
      </c>
      <c r="EP186" s="99">
        <f>VLOOKUP($D186,'факт '!$D$7:$AQ$94,39,0)</f>
        <v>0</v>
      </c>
      <c r="EQ186" s="99">
        <f>VLOOKUP($D186,'факт '!$D$7:$AQ$94,40,0)</f>
        <v>0</v>
      </c>
      <c r="ER186" s="99">
        <f t="shared" si="5733"/>
        <v>0</v>
      </c>
      <c r="ES186" s="99">
        <f t="shared" si="5734"/>
        <v>0</v>
      </c>
      <c r="ET186" s="100">
        <f t="shared" si="5735"/>
        <v>0</v>
      </c>
      <c r="EU186" s="100">
        <f t="shared" si="5736"/>
        <v>0</v>
      </c>
      <c r="EV186" s="99"/>
      <c r="EW186" s="99"/>
      <c r="EX186" s="99"/>
      <c r="EY186" s="99"/>
      <c r="EZ186" s="99"/>
      <c r="FA186" s="99"/>
      <c r="FB186" s="99"/>
      <c r="FC186" s="99"/>
      <c r="FD186" s="99">
        <f t="shared" si="5737"/>
        <v>0</v>
      </c>
      <c r="FE186" s="99">
        <f t="shared" si="5738"/>
        <v>0</v>
      </c>
      <c r="FF186" s="100">
        <f t="shared" si="5329"/>
        <v>0</v>
      </c>
      <c r="FG186" s="100">
        <f t="shared" si="5330"/>
        <v>0</v>
      </c>
      <c r="FH186" s="99"/>
      <c r="FI186" s="99"/>
      <c r="FJ186" s="99"/>
      <c r="FK186" s="99"/>
      <c r="FL186" s="99"/>
      <c r="FM186" s="99"/>
      <c r="FN186" s="99"/>
      <c r="FO186" s="99"/>
      <c r="FP186" s="99">
        <f t="shared" si="5739"/>
        <v>0</v>
      </c>
      <c r="FQ186" s="99">
        <f t="shared" si="5740"/>
        <v>0</v>
      </c>
      <c r="FR186" s="100">
        <f t="shared" si="5336"/>
        <v>0</v>
      </c>
      <c r="FS186" s="100">
        <f t="shared" si="5337"/>
        <v>0</v>
      </c>
      <c r="FT186" s="99"/>
      <c r="FU186" s="99"/>
      <c r="FV186" s="99"/>
      <c r="FW186" s="99"/>
      <c r="FX186" s="99"/>
      <c r="FY186" s="99"/>
      <c r="FZ186" s="99"/>
      <c r="GA186" s="99"/>
      <c r="GB186" s="99">
        <f t="shared" si="5741"/>
        <v>0</v>
      </c>
      <c r="GC186" s="99">
        <f t="shared" si="5742"/>
        <v>0</v>
      </c>
      <c r="GD186" s="100">
        <f t="shared" si="5343"/>
        <v>0</v>
      </c>
      <c r="GE186" s="100">
        <f t="shared" si="5344"/>
        <v>0</v>
      </c>
      <c r="GF186" s="99">
        <f t="shared" si="5743"/>
        <v>0</v>
      </c>
      <c r="GG186" s="99">
        <f t="shared" si="5744"/>
        <v>0</v>
      </c>
      <c r="GH186" s="99">
        <f t="shared" si="5745"/>
        <v>0</v>
      </c>
      <c r="GI186" s="99">
        <f t="shared" si="5746"/>
        <v>0</v>
      </c>
      <c r="GJ186" s="99">
        <f t="shared" si="5747"/>
        <v>1</v>
      </c>
      <c r="GK186" s="99">
        <f t="shared" si="5748"/>
        <v>127836.49</v>
      </c>
      <c r="GL186" s="99">
        <f t="shared" si="5749"/>
        <v>0</v>
      </c>
      <c r="GM186" s="99">
        <f t="shared" si="5750"/>
        <v>0</v>
      </c>
      <c r="GN186" s="99">
        <f t="shared" si="5751"/>
        <v>1</v>
      </c>
      <c r="GO186" s="99">
        <f t="shared" si="5752"/>
        <v>127836.49</v>
      </c>
      <c r="GP186" s="99"/>
      <c r="GQ186" s="99"/>
      <c r="GR186" s="143"/>
      <c r="GS186" s="78"/>
      <c r="GT186" s="166">
        <v>127836.4878</v>
      </c>
      <c r="GU186" s="166">
        <f t="shared" si="4445"/>
        <v>127836.49</v>
      </c>
      <c r="GV186" s="90">
        <f t="shared" si="5689"/>
        <v>-2.2000000026309863E-3</v>
      </c>
    </row>
    <row r="187" spans="1:204" ht="27" customHeight="1" x14ac:dyDescent="0.2">
      <c r="A187" s="23">
        <v>1</v>
      </c>
      <c r="B187" s="78" t="s">
        <v>241</v>
      </c>
      <c r="C187" s="163" t="s">
        <v>242</v>
      </c>
      <c r="D187" s="164">
        <v>443</v>
      </c>
      <c r="E187" s="164" t="s">
        <v>245</v>
      </c>
      <c r="F187" s="86">
        <v>40</v>
      </c>
      <c r="G187" s="98">
        <v>127836.4878</v>
      </c>
      <c r="H187" s="99"/>
      <c r="I187" s="99"/>
      <c r="J187" s="99"/>
      <c r="K187" s="99"/>
      <c r="L187" s="99">
        <f>VLOOKUP($D187,'факт '!$D$7:$AQ$94,3,0)</f>
        <v>0</v>
      </c>
      <c r="M187" s="99">
        <f>VLOOKUP($D187,'факт '!$D$7:$AQ$94,4,0)</f>
        <v>0</v>
      </c>
      <c r="N187" s="99"/>
      <c r="O187" s="99"/>
      <c r="P187" s="99">
        <f t="shared" si="5690"/>
        <v>0</v>
      </c>
      <c r="Q187" s="99">
        <f t="shared" si="5691"/>
        <v>0</v>
      </c>
      <c r="R187" s="100">
        <f t="shared" si="5692"/>
        <v>0</v>
      </c>
      <c r="S187" s="100">
        <f t="shared" si="5094"/>
        <v>0</v>
      </c>
      <c r="T187" s="99"/>
      <c r="U187" s="99"/>
      <c r="V187" s="99"/>
      <c r="W187" s="99"/>
      <c r="X187" s="99">
        <f>VLOOKUP($D187,'факт '!$D$7:$AQ$94,7,0)</f>
        <v>0</v>
      </c>
      <c r="Y187" s="99">
        <f>VLOOKUP($D187,'факт '!$D$7:$AQ$94,8,0)</f>
        <v>0</v>
      </c>
      <c r="Z187" s="99">
        <f>VLOOKUP($D187,'факт '!$D$7:$AQ$94,9,0)</f>
        <v>0</v>
      </c>
      <c r="AA187" s="99">
        <f>VLOOKUP($D187,'факт '!$D$7:$AQ$94,10,0)</f>
        <v>0</v>
      </c>
      <c r="AB187" s="99">
        <f t="shared" si="5693"/>
        <v>0</v>
      </c>
      <c r="AC187" s="99">
        <f t="shared" si="5694"/>
        <v>0</v>
      </c>
      <c r="AD187" s="100">
        <f t="shared" si="5695"/>
        <v>0</v>
      </c>
      <c r="AE187" s="100">
        <f t="shared" si="5696"/>
        <v>0</v>
      </c>
      <c r="AF187" s="99"/>
      <c r="AG187" s="99"/>
      <c r="AH187" s="99"/>
      <c r="AI187" s="99"/>
      <c r="AJ187" s="99">
        <f>VLOOKUP($D187,'факт '!$D$7:$AQ$94,5,0)</f>
        <v>0</v>
      </c>
      <c r="AK187" s="99">
        <f>VLOOKUP($D187,'факт '!$D$7:$AQ$94,6,0)</f>
        <v>0</v>
      </c>
      <c r="AL187" s="99"/>
      <c r="AM187" s="99"/>
      <c r="AN187" s="99">
        <f t="shared" si="5697"/>
        <v>0</v>
      </c>
      <c r="AO187" s="99">
        <f t="shared" si="5698"/>
        <v>0</v>
      </c>
      <c r="AP187" s="100">
        <f t="shared" si="5699"/>
        <v>0</v>
      </c>
      <c r="AQ187" s="100">
        <f t="shared" si="5700"/>
        <v>0</v>
      </c>
      <c r="AR187" s="99"/>
      <c r="AS187" s="99"/>
      <c r="AT187" s="99"/>
      <c r="AU187" s="99"/>
      <c r="AV187" s="99">
        <f>VLOOKUP($D187,'факт '!$D$7:$AQ$94,11,0)</f>
        <v>0</v>
      </c>
      <c r="AW187" s="99">
        <f>VLOOKUP($D187,'факт '!$D$7:$AQ$94,12,0)</f>
        <v>0</v>
      </c>
      <c r="AX187" s="99"/>
      <c r="AY187" s="99"/>
      <c r="AZ187" s="99">
        <f t="shared" si="5701"/>
        <v>0</v>
      </c>
      <c r="BA187" s="99">
        <f t="shared" si="5702"/>
        <v>0</v>
      </c>
      <c r="BB187" s="100">
        <f t="shared" si="5703"/>
        <v>0</v>
      </c>
      <c r="BC187" s="100">
        <f t="shared" si="5704"/>
        <v>0</v>
      </c>
      <c r="BD187" s="99"/>
      <c r="BE187" s="99"/>
      <c r="BF187" s="99"/>
      <c r="BG187" s="99"/>
      <c r="BH187" s="99">
        <f>VLOOKUP($D187,'факт '!$D$7:$AQ$94,15,0)</f>
        <v>2</v>
      </c>
      <c r="BI187" s="99">
        <f>VLOOKUP($D187,'факт '!$D$7:$AQ$94,16,0)</f>
        <v>255672.98</v>
      </c>
      <c r="BJ187" s="99">
        <f>VLOOKUP($D187,'факт '!$D$7:$AQ$94,17,0)</f>
        <v>0</v>
      </c>
      <c r="BK187" s="99">
        <f>VLOOKUP($D187,'факт '!$D$7:$AQ$94,18,0)</f>
        <v>0</v>
      </c>
      <c r="BL187" s="99">
        <f t="shared" si="5705"/>
        <v>2</v>
      </c>
      <c r="BM187" s="99">
        <f t="shared" si="5706"/>
        <v>255672.98</v>
      </c>
      <c r="BN187" s="100">
        <f t="shared" si="5707"/>
        <v>2</v>
      </c>
      <c r="BO187" s="100">
        <f t="shared" si="5708"/>
        <v>255672.98</v>
      </c>
      <c r="BP187" s="99"/>
      <c r="BQ187" s="99"/>
      <c r="BR187" s="99"/>
      <c r="BS187" s="99"/>
      <c r="BT187" s="99">
        <f>VLOOKUP($D187,'факт '!$D$7:$AQ$94,19,0)</f>
        <v>0</v>
      </c>
      <c r="BU187" s="99">
        <f>VLOOKUP($D187,'факт '!$D$7:$AQ$94,20,0)</f>
        <v>0</v>
      </c>
      <c r="BV187" s="99">
        <f>VLOOKUP($D187,'факт '!$D$7:$AQ$94,21,0)</f>
        <v>0</v>
      </c>
      <c r="BW187" s="99">
        <f>VLOOKUP($D187,'факт '!$D$7:$AQ$94,22,0)</f>
        <v>0</v>
      </c>
      <c r="BX187" s="99">
        <f t="shared" si="5709"/>
        <v>0</v>
      </c>
      <c r="BY187" s="99">
        <f t="shared" si="5710"/>
        <v>0</v>
      </c>
      <c r="BZ187" s="100">
        <f t="shared" si="5711"/>
        <v>0</v>
      </c>
      <c r="CA187" s="100">
        <f t="shared" si="5712"/>
        <v>0</v>
      </c>
      <c r="CB187" s="99"/>
      <c r="CC187" s="99"/>
      <c r="CD187" s="99"/>
      <c r="CE187" s="99"/>
      <c r="CF187" s="99">
        <f>VLOOKUP($D187,'факт '!$D$7:$AQ$94,23,0)</f>
        <v>0</v>
      </c>
      <c r="CG187" s="99">
        <f>VLOOKUP($D187,'факт '!$D$7:$AQ$94,24,0)</f>
        <v>0</v>
      </c>
      <c r="CH187" s="99">
        <f>VLOOKUP($D187,'факт '!$D$7:$AQ$94,25,0)</f>
        <v>0</v>
      </c>
      <c r="CI187" s="99">
        <f>VLOOKUP($D187,'факт '!$D$7:$AQ$94,26,0)</f>
        <v>0</v>
      </c>
      <c r="CJ187" s="99">
        <f t="shared" si="5713"/>
        <v>0</v>
      </c>
      <c r="CK187" s="99">
        <f t="shared" si="5714"/>
        <v>0</v>
      </c>
      <c r="CL187" s="100">
        <f t="shared" si="5715"/>
        <v>0</v>
      </c>
      <c r="CM187" s="100">
        <f t="shared" si="5716"/>
        <v>0</v>
      </c>
      <c r="CN187" s="99"/>
      <c r="CO187" s="99"/>
      <c r="CP187" s="99"/>
      <c r="CQ187" s="99"/>
      <c r="CR187" s="99">
        <f>VLOOKUP($D187,'факт '!$D$7:$AQ$94,27,0)</f>
        <v>0</v>
      </c>
      <c r="CS187" s="99">
        <f>VLOOKUP($D187,'факт '!$D$7:$AQ$94,28,0)</f>
        <v>0</v>
      </c>
      <c r="CT187" s="99">
        <f>VLOOKUP($D187,'факт '!$D$7:$AQ$94,29,0)</f>
        <v>0</v>
      </c>
      <c r="CU187" s="99">
        <f>VLOOKUP($D187,'факт '!$D$7:$AQ$94,30,0)</f>
        <v>0</v>
      </c>
      <c r="CV187" s="99">
        <f t="shared" si="5717"/>
        <v>0</v>
      </c>
      <c r="CW187" s="99">
        <f t="shared" si="5718"/>
        <v>0</v>
      </c>
      <c r="CX187" s="100">
        <f t="shared" si="5719"/>
        <v>0</v>
      </c>
      <c r="CY187" s="100">
        <f t="shared" si="5720"/>
        <v>0</v>
      </c>
      <c r="CZ187" s="99"/>
      <c r="DA187" s="99"/>
      <c r="DB187" s="99"/>
      <c r="DC187" s="99"/>
      <c r="DD187" s="99">
        <f>VLOOKUP($D187,'факт '!$D$7:$AQ$94,31,0)</f>
        <v>0</v>
      </c>
      <c r="DE187" s="99">
        <f>VLOOKUP($D187,'факт '!$D$7:$AQ$94,32,0)</f>
        <v>0</v>
      </c>
      <c r="DF187" s="99"/>
      <c r="DG187" s="99"/>
      <c r="DH187" s="99">
        <f t="shared" si="5721"/>
        <v>0</v>
      </c>
      <c r="DI187" s="99">
        <f t="shared" si="5722"/>
        <v>0</v>
      </c>
      <c r="DJ187" s="100">
        <f t="shared" si="5723"/>
        <v>0</v>
      </c>
      <c r="DK187" s="100">
        <f t="shared" si="5724"/>
        <v>0</v>
      </c>
      <c r="DL187" s="99"/>
      <c r="DM187" s="99"/>
      <c r="DN187" s="99"/>
      <c r="DO187" s="99"/>
      <c r="DP187" s="99">
        <f>VLOOKUP($D187,'факт '!$D$7:$AQ$94,13,0)</f>
        <v>0</v>
      </c>
      <c r="DQ187" s="99">
        <f>VLOOKUP($D187,'факт '!$D$7:$AQ$94,14,0)</f>
        <v>0</v>
      </c>
      <c r="DR187" s="99"/>
      <c r="DS187" s="99"/>
      <c r="DT187" s="99">
        <f t="shared" si="5725"/>
        <v>0</v>
      </c>
      <c r="DU187" s="99">
        <f t="shared" si="5726"/>
        <v>0</v>
      </c>
      <c r="DV187" s="100">
        <f t="shared" si="5727"/>
        <v>0</v>
      </c>
      <c r="DW187" s="100">
        <f t="shared" si="5728"/>
        <v>0</v>
      </c>
      <c r="DX187" s="99"/>
      <c r="DY187" s="99"/>
      <c r="DZ187" s="99"/>
      <c r="EA187" s="99"/>
      <c r="EB187" s="99">
        <f>VLOOKUP($D187,'факт '!$D$7:$AQ$94,33,0)</f>
        <v>0</v>
      </c>
      <c r="EC187" s="99">
        <f>VLOOKUP($D187,'факт '!$D$7:$AQ$94,34,0)</f>
        <v>0</v>
      </c>
      <c r="ED187" s="99">
        <f>VLOOKUP($D187,'факт '!$D$7:$AQ$94,35,0)</f>
        <v>0</v>
      </c>
      <c r="EE187" s="99">
        <f>VLOOKUP($D187,'факт '!$D$7:$AQ$94,36,0)</f>
        <v>0</v>
      </c>
      <c r="EF187" s="99">
        <f t="shared" si="5729"/>
        <v>0</v>
      </c>
      <c r="EG187" s="99">
        <f t="shared" si="5730"/>
        <v>0</v>
      </c>
      <c r="EH187" s="100">
        <f t="shared" si="5731"/>
        <v>0</v>
      </c>
      <c r="EI187" s="100">
        <f t="shared" si="5732"/>
        <v>0</v>
      </c>
      <c r="EJ187" s="99"/>
      <c r="EK187" s="99"/>
      <c r="EL187" s="99"/>
      <c r="EM187" s="99"/>
      <c r="EN187" s="99">
        <f>VLOOKUP($D187,'факт '!$D$7:$AQ$94,37,0)</f>
        <v>0</v>
      </c>
      <c r="EO187" s="99">
        <f>VLOOKUP($D187,'факт '!$D$7:$AQ$94,38,0)</f>
        <v>0</v>
      </c>
      <c r="EP187" s="99">
        <f>VLOOKUP($D187,'факт '!$D$7:$AQ$94,39,0)</f>
        <v>0</v>
      </c>
      <c r="EQ187" s="99">
        <f>VLOOKUP($D187,'факт '!$D$7:$AQ$94,40,0)</f>
        <v>0</v>
      </c>
      <c r="ER187" s="99">
        <f t="shared" si="5733"/>
        <v>0</v>
      </c>
      <c r="ES187" s="99">
        <f t="shared" si="5734"/>
        <v>0</v>
      </c>
      <c r="ET187" s="100">
        <f t="shared" si="5735"/>
        <v>0</v>
      </c>
      <c r="EU187" s="100">
        <f t="shared" si="5736"/>
        <v>0</v>
      </c>
      <c r="EV187" s="99"/>
      <c r="EW187" s="99"/>
      <c r="EX187" s="99"/>
      <c r="EY187" s="99"/>
      <c r="EZ187" s="99"/>
      <c r="FA187" s="99"/>
      <c r="FB187" s="99"/>
      <c r="FC187" s="99"/>
      <c r="FD187" s="99">
        <f t="shared" si="5737"/>
        <v>0</v>
      </c>
      <c r="FE187" s="99">
        <f t="shared" si="5738"/>
        <v>0</v>
      </c>
      <c r="FF187" s="100">
        <f t="shared" si="5329"/>
        <v>0</v>
      </c>
      <c r="FG187" s="100">
        <f t="shared" si="5330"/>
        <v>0</v>
      </c>
      <c r="FH187" s="99"/>
      <c r="FI187" s="99"/>
      <c r="FJ187" s="99"/>
      <c r="FK187" s="99"/>
      <c r="FL187" s="99"/>
      <c r="FM187" s="99"/>
      <c r="FN187" s="99"/>
      <c r="FO187" s="99"/>
      <c r="FP187" s="99">
        <f t="shared" si="5739"/>
        <v>0</v>
      </c>
      <c r="FQ187" s="99">
        <f t="shared" si="5740"/>
        <v>0</v>
      </c>
      <c r="FR187" s="100">
        <f t="shared" si="5336"/>
        <v>0</v>
      </c>
      <c r="FS187" s="100">
        <f t="shared" si="5337"/>
        <v>0</v>
      </c>
      <c r="FT187" s="99"/>
      <c r="FU187" s="99"/>
      <c r="FV187" s="99"/>
      <c r="FW187" s="99"/>
      <c r="FX187" s="99"/>
      <c r="FY187" s="99"/>
      <c r="FZ187" s="99"/>
      <c r="GA187" s="99"/>
      <c r="GB187" s="99">
        <f t="shared" si="5741"/>
        <v>0</v>
      </c>
      <c r="GC187" s="99">
        <f t="shared" si="5742"/>
        <v>0</v>
      </c>
      <c r="GD187" s="100">
        <f t="shared" si="5343"/>
        <v>0</v>
      </c>
      <c r="GE187" s="100">
        <f t="shared" si="5344"/>
        <v>0</v>
      </c>
      <c r="GF187" s="99">
        <f t="shared" si="5743"/>
        <v>0</v>
      </c>
      <c r="GG187" s="99">
        <f t="shared" si="5744"/>
        <v>0</v>
      </c>
      <c r="GH187" s="99">
        <f t="shared" si="5745"/>
        <v>0</v>
      </c>
      <c r="GI187" s="99">
        <f t="shared" si="5746"/>
        <v>0</v>
      </c>
      <c r="GJ187" s="99">
        <f t="shared" si="5747"/>
        <v>2</v>
      </c>
      <c r="GK187" s="99">
        <f t="shared" si="5748"/>
        <v>255672.98</v>
      </c>
      <c r="GL187" s="99">
        <f t="shared" si="5749"/>
        <v>0</v>
      </c>
      <c r="GM187" s="99">
        <f t="shared" si="5750"/>
        <v>0</v>
      </c>
      <c r="GN187" s="99">
        <f t="shared" si="5751"/>
        <v>2</v>
      </c>
      <c r="GO187" s="99">
        <f t="shared" si="5752"/>
        <v>255672.98</v>
      </c>
      <c r="GP187" s="99"/>
      <c r="GQ187" s="99"/>
      <c r="GR187" s="143"/>
      <c r="GS187" s="78"/>
      <c r="GT187" s="166">
        <v>127836.4878</v>
      </c>
      <c r="GU187" s="166">
        <f t="shared" si="4445"/>
        <v>127836.49</v>
      </c>
      <c r="GV187" s="90">
        <f t="shared" si="5689"/>
        <v>-2.2000000026309863E-3</v>
      </c>
    </row>
    <row r="188" spans="1:204" ht="27" customHeight="1" x14ac:dyDescent="0.2">
      <c r="A188" s="23">
        <v>1</v>
      </c>
      <c r="B188" s="78" t="s">
        <v>241</v>
      </c>
      <c r="C188" s="163" t="s">
        <v>242</v>
      </c>
      <c r="D188" s="164">
        <v>444</v>
      </c>
      <c r="E188" s="164" t="s">
        <v>246</v>
      </c>
      <c r="F188" s="86">
        <v>40</v>
      </c>
      <c r="G188" s="98">
        <v>127836.4878</v>
      </c>
      <c r="H188" s="99"/>
      <c r="I188" s="99"/>
      <c r="J188" s="99"/>
      <c r="K188" s="99"/>
      <c r="L188" s="99">
        <f>VLOOKUP($D188,'факт '!$D$7:$AQ$94,3,0)</f>
        <v>0</v>
      </c>
      <c r="M188" s="99">
        <f>VLOOKUP($D188,'факт '!$D$7:$AQ$94,4,0)</f>
        <v>0</v>
      </c>
      <c r="N188" s="99"/>
      <c r="O188" s="99"/>
      <c r="P188" s="99">
        <f t="shared" si="5690"/>
        <v>0</v>
      </c>
      <c r="Q188" s="99">
        <f t="shared" si="5691"/>
        <v>0</v>
      </c>
      <c r="R188" s="100">
        <f t="shared" si="5692"/>
        <v>0</v>
      </c>
      <c r="S188" s="100">
        <f t="shared" si="5094"/>
        <v>0</v>
      </c>
      <c r="T188" s="99"/>
      <c r="U188" s="99"/>
      <c r="V188" s="99"/>
      <c r="W188" s="99"/>
      <c r="X188" s="99">
        <f>VLOOKUP($D188,'факт '!$D$7:$AQ$94,7,0)</f>
        <v>0</v>
      </c>
      <c r="Y188" s="99">
        <f>VLOOKUP($D188,'факт '!$D$7:$AQ$94,8,0)</f>
        <v>0</v>
      </c>
      <c r="Z188" s="99">
        <f>VLOOKUP($D188,'факт '!$D$7:$AQ$94,9,0)</f>
        <v>0</v>
      </c>
      <c r="AA188" s="99">
        <f>VLOOKUP($D188,'факт '!$D$7:$AQ$94,10,0)</f>
        <v>0</v>
      </c>
      <c r="AB188" s="99">
        <f t="shared" si="5693"/>
        <v>0</v>
      </c>
      <c r="AC188" s="99">
        <f t="shared" si="5694"/>
        <v>0</v>
      </c>
      <c r="AD188" s="100">
        <f t="shared" si="5695"/>
        <v>0</v>
      </c>
      <c r="AE188" s="100">
        <f t="shared" si="5696"/>
        <v>0</v>
      </c>
      <c r="AF188" s="99"/>
      <c r="AG188" s="99"/>
      <c r="AH188" s="99"/>
      <c r="AI188" s="99"/>
      <c r="AJ188" s="99">
        <f>VLOOKUP($D188,'факт '!$D$7:$AQ$94,5,0)</f>
        <v>0</v>
      </c>
      <c r="AK188" s="99">
        <f>VLOOKUP($D188,'факт '!$D$7:$AQ$94,6,0)</f>
        <v>0</v>
      </c>
      <c r="AL188" s="99"/>
      <c r="AM188" s="99"/>
      <c r="AN188" s="99">
        <f t="shared" si="5697"/>
        <v>0</v>
      </c>
      <c r="AO188" s="99">
        <f t="shared" si="5698"/>
        <v>0</v>
      </c>
      <c r="AP188" s="100">
        <f t="shared" si="5699"/>
        <v>0</v>
      </c>
      <c r="AQ188" s="100">
        <f t="shared" si="5700"/>
        <v>0</v>
      </c>
      <c r="AR188" s="99"/>
      <c r="AS188" s="99"/>
      <c r="AT188" s="99"/>
      <c r="AU188" s="99"/>
      <c r="AV188" s="99">
        <f>VLOOKUP($D188,'факт '!$D$7:$AQ$94,11,0)</f>
        <v>0</v>
      </c>
      <c r="AW188" s="99">
        <f>VLOOKUP($D188,'факт '!$D$7:$AQ$94,12,0)</f>
        <v>0</v>
      </c>
      <c r="AX188" s="99"/>
      <c r="AY188" s="99"/>
      <c r="AZ188" s="99">
        <f t="shared" si="5701"/>
        <v>0</v>
      </c>
      <c r="BA188" s="99">
        <f t="shared" si="5702"/>
        <v>0</v>
      </c>
      <c r="BB188" s="100">
        <f t="shared" si="5703"/>
        <v>0</v>
      </c>
      <c r="BC188" s="100">
        <f t="shared" si="5704"/>
        <v>0</v>
      </c>
      <c r="BD188" s="99"/>
      <c r="BE188" s="99"/>
      <c r="BF188" s="99"/>
      <c r="BG188" s="99"/>
      <c r="BH188" s="99">
        <f>VLOOKUP($D188,'факт '!$D$7:$AQ$94,15,0)</f>
        <v>1</v>
      </c>
      <c r="BI188" s="99">
        <f>VLOOKUP($D188,'факт '!$D$7:$AQ$94,16,0)</f>
        <v>127836.49</v>
      </c>
      <c r="BJ188" s="99">
        <f>VLOOKUP($D188,'факт '!$D$7:$AQ$94,17,0)</f>
        <v>0</v>
      </c>
      <c r="BK188" s="99">
        <f>VLOOKUP($D188,'факт '!$D$7:$AQ$94,18,0)</f>
        <v>0</v>
      </c>
      <c r="BL188" s="99">
        <f t="shared" si="5705"/>
        <v>1</v>
      </c>
      <c r="BM188" s="99">
        <f t="shared" si="5706"/>
        <v>127836.49</v>
      </c>
      <c r="BN188" s="100">
        <f t="shared" si="5707"/>
        <v>1</v>
      </c>
      <c r="BO188" s="100">
        <f t="shared" si="5708"/>
        <v>127836.49</v>
      </c>
      <c r="BP188" s="99"/>
      <c r="BQ188" s="99"/>
      <c r="BR188" s="99"/>
      <c r="BS188" s="99"/>
      <c r="BT188" s="99">
        <f>VLOOKUP($D188,'факт '!$D$7:$AQ$94,19,0)</f>
        <v>0</v>
      </c>
      <c r="BU188" s="99">
        <f>VLOOKUP($D188,'факт '!$D$7:$AQ$94,20,0)</f>
        <v>0</v>
      </c>
      <c r="BV188" s="99">
        <f>VLOOKUP($D188,'факт '!$D$7:$AQ$94,21,0)</f>
        <v>0</v>
      </c>
      <c r="BW188" s="99">
        <f>VLOOKUP($D188,'факт '!$D$7:$AQ$94,22,0)</f>
        <v>0</v>
      </c>
      <c r="BX188" s="99">
        <f t="shared" si="5709"/>
        <v>0</v>
      </c>
      <c r="BY188" s="99">
        <f t="shared" si="5710"/>
        <v>0</v>
      </c>
      <c r="BZ188" s="100">
        <f t="shared" si="5711"/>
        <v>0</v>
      </c>
      <c r="CA188" s="100">
        <f t="shared" si="5712"/>
        <v>0</v>
      </c>
      <c r="CB188" s="99"/>
      <c r="CC188" s="99"/>
      <c r="CD188" s="99"/>
      <c r="CE188" s="99"/>
      <c r="CF188" s="99">
        <f>VLOOKUP($D188,'факт '!$D$7:$AQ$94,23,0)</f>
        <v>0</v>
      </c>
      <c r="CG188" s="99">
        <f>VLOOKUP($D188,'факт '!$D$7:$AQ$94,24,0)</f>
        <v>0</v>
      </c>
      <c r="CH188" s="99">
        <f>VLOOKUP($D188,'факт '!$D$7:$AQ$94,25,0)</f>
        <v>0</v>
      </c>
      <c r="CI188" s="99">
        <f>VLOOKUP($D188,'факт '!$D$7:$AQ$94,26,0)</f>
        <v>0</v>
      </c>
      <c r="CJ188" s="99">
        <f t="shared" si="5713"/>
        <v>0</v>
      </c>
      <c r="CK188" s="99">
        <f t="shared" si="5714"/>
        <v>0</v>
      </c>
      <c r="CL188" s="100">
        <f t="shared" si="5715"/>
        <v>0</v>
      </c>
      <c r="CM188" s="100">
        <f t="shared" si="5716"/>
        <v>0</v>
      </c>
      <c r="CN188" s="99"/>
      <c r="CO188" s="99"/>
      <c r="CP188" s="99"/>
      <c r="CQ188" s="99"/>
      <c r="CR188" s="99">
        <f>VLOOKUP($D188,'факт '!$D$7:$AQ$94,27,0)</f>
        <v>0</v>
      </c>
      <c r="CS188" s="99">
        <f>VLOOKUP($D188,'факт '!$D$7:$AQ$94,28,0)</f>
        <v>0</v>
      </c>
      <c r="CT188" s="99">
        <f>VLOOKUP($D188,'факт '!$D$7:$AQ$94,29,0)</f>
        <v>0</v>
      </c>
      <c r="CU188" s="99">
        <f>VLOOKUP($D188,'факт '!$D$7:$AQ$94,30,0)</f>
        <v>0</v>
      </c>
      <c r="CV188" s="99">
        <f t="shared" si="5717"/>
        <v>0</v>
      </c>
      <c r="CW188" s="99">
        <f t="shared" si="5718"/>
        <v>0</v>
      </c>
      <c r="CX188" s="100">
        <f t="shared" si="5719"/>
        <v>0</v>
      </c>
      <c r="CY188" s="100">
        <f t="shared" si="5720"/>
        <v>0</v>
      </c>
      <c r="CZ188" s="99"/>
      <c r="DA188" s="99"/>
      <c r="DB188" s="99"/>
      <c r="DC188" s="99"/>
      <c r="DD188" s="99">
        <f>VLOOKUP($D188,'факт '!$D$7:$AQ$94,31,0)</f>
        <v>0</v>
      </c>
      <c r="DE188" s="99">
        <f>VLOOKUP($D188,'факт '!$D$7:$AQ$94,32,0)</f>
        <v>0</v>
      </c>
      <c r="DF188" s="99"/>
      <c r="DG188" s="99"/>
      <c r="DH188" s="99">
        <f t="shared" si="5721"/>
        <v>0</v>
      </c>
      <c r="DI188" s="99">
        <f t="shared" si="5722"/>
        <v>0</v>
      </c>
      <c r="DJ188" s="100">
        <f t="shared" si="5723"/>
        <v>0</v>
      </c>
      <c r="DK188" s="100">
        <f t="shared" si="5724"/>
        <v>0</v>
      </c>
      <c r="DL188" s="99"/>
      <c r="DM188" s="99"/>
      <c r="DN188" s="99"/>
      <c r="DO188" s="99"/>
      <c r="DP188" s="99">
        <f>VLOOKUP($D188,'факт '!$D$7:$AQ$94,13,0)</f>
        <v>0</v>
      </c>
      <c r="DQ188" s="99">
        <f>VLOOKUP($D188,'факт '!$D$7:$AQ$94,14,0)</f>
        <v>0</v>
      </c>
      <c r="DR188" s="99"/>
      <c r="DS188" s="99"/>
      <c r="DT188" s="99">
        <f t="shared" si="5725"/>
        <v>0</v>
      </c>
      <c r="DU188" s="99">
        <f t="shared" si="5726"/>
        <v>0</v>
      </c>
      <c r="DV188" s="100">
        <f t="shared" si="5727"/>
        <v>0</v>
      </c>
      <c r="DW188" s="100">
        <f t="shared" si="5728"/>
        <v>0</v>
      </c>
      <c r="DX188" s="99"/>
      <c r="DY188" s="99"/>
      <c r="DZ188" s="99"/>
      <c r="EA188" s="99"/>
      <c r="EB188" s="99">
        <f>VLOOKUP($D188,'факт '!$D$7:$AQ$94,33,0)</f>
        <v>0</v>
      </c>
      <c r="EC188" s="99">
        <f>VLOOKUP($D188,'факт '!$D$7:$AQ$94,34,0)</f>
        <v>0</v>
      </c>
      <c r="ED188" s="99">
        <f>VLOOKUP($D188,'факт '!$D$7:$AQ$94,35,0)</f>
        <v>0</v>
      </c>
      <c r="EE188" s="99">
        <f>VLOOKUP($D188,'факт '!$D$7:$AQ$94,36,0)</f>
        <v>0</v>
      </c>
      <c r="EF188" s="99">
        <f t="shared" si="5729"/>
        <v>0</v>
      </c>
      <c r="EG188" s="99">
        <f t="shared" si="5730"/>
        <v>0</v>
      </c>
      <c r="EH188" s="100">
        <f t="shared" si="5731"/>
        <v>0</v>
      </c>
      <c r="EI188" s="100">
        <f t="shared" si="5732"/>
        <v>0</v>
      </c>
      <c r="EJ188" s="99"/>
      <c r="EK188" s="99"/>
      <c r="EL188" s="99"/>
      <c r="EM188" s="99"/>
      <c r="EN188" s="99">
        <f>VLOOKUP($D188,'факт '!$D$7:$AQ$94,37,0)</f>
        <v>0</v>
      </c>
      <c r="EO188" s="99">
        <f>VLOOKUP($D188,'факт '!$D$7:$AQ$94,38,0)</f>
        <v>0</v>
      </c>
      <c r="EP188" s="99">
        <f>VLOOKUP($D188,'факт '!$D$7:$AQ$94,39,0)</f>
        <v>0</v>
      </c>
      <c r="EQ188" s="99">
        <f>VLOOKUP($D188,'факт '!$D$7:$AQ$94,40,0)</f>
        <v>0</v>
      </c>
      <c r="ER188" s="99">
        <f t="shared" si="5733"/>
        <v>0</v>
      </c>
      <c r="ES188" s="99">
        <f t="shared" si="5734"/>
        <v>0</v>
      </c>
      <c r="ET188" s="100">
        <f t="shared" si="5735"/>
        <v>0</v>
      </c>
      <c r="EU188" s="100">
        <f t="shared" si="5736"/>
        <v>0</v>
      </c>
      <c r="EV188" s="99"/>
      <c r="EW188" s="99"/>
      <c r="EX188" s="99"/>
      <c r="EY188" s="99"/>
      <c r="EZ188" s="99"/>
      <c r="FA188" s="99"/>
      <c r="FB188" s="99"/>
      <c r="FC188" s="99"/>
      <c r="FD188" s="99">
        <f t="shared" si="5737"/>
        <v>0</v>
      </c>
      <c r="FE188" s="99">
        <f t="shared" si="5738"/>
        <v>0</v>
      </c>
      <c r="FF188" s="100">
        <f t="shared" si="5329"/>
        <v>0</v>
      </c>
      <c r="FG188" s="100">
        <f t="shared" si="5330"/>
        <v>0</v>
      </c>
      <c r="FH188" s="99"/>
      <c r="FI188" s="99"/>
      <c r="FJ188" s="99"/>
      <c r="FK188" s="99"/>
      <c r="FL188" s="99"/>
      <c r="FM188" s="99"/>
      <c r="FN188" s="99"/>
      <c r="FO188" s="99"/>
      <c r="FP188" s="99">
        <f t="shared" si="5739"/>
        <v>0</v>
      </c>
      <c r="FQ188" s="99">
        <f t="shared" si="5740"/>
        <v>0</v>
      </c>
      <c r="FR188" s="100">
        <f t="shared" si="5336"/>
        <v>0</v>
      </c>
      <c r="FS188" s="100">
        <f t="shared" si="5337"/>
        <v>0</v>
      </c>
      <c r="FT188" s="99"/>
      <c r="FU188" s="99"/>
      <c r="FV188" s="99"/>
      <c r="FW188" s="99"/>
      <c r="FX188" s="99"/>
      <c r="FY188" s="99"/>
      <c r="FZ188" s="99"/>
      <c r="GA188" s="99"/>
      <c r="GB188" s="99">
        <f t="shared" si="5741"/>
        <v>0</v>
      </c>
      <c r="GC188" s="99">
        <f t="shared" si="5742"/>
        <v>0</v>
      </c>
      <c r="GD188" s="100">
        <f t="shared" si="5343"/>
        <v>0</v>
      </c>
      <c r="GE188" s="100">
        <f t="shared" si="5344"/>
        <v>0</v>
      </c>
      <c r="GF188" s="99">
        <f t="shared" si="5743"/>
        <v>0</v>
      </c>
      <c r="GG188" s="99">
        <f t="shared" si="5744"/>
        <v>0</v>
      </c>
      <c r="GH188" s="99">
        <f t="shared" si="5745"/>
        <v>0</v>
      </c>
      <c r="GI188" s="99">
        <f t="shared" si="5746"/>
        <v>0</v>
      </c>
      <c r="GJ188" s="99">
        <f t="shared" si="5747"/>
        <v>1</v>
      </c>
      <c r="GK188" s="99">
        <f t="shared" si="5748"/>
        <v>127836.49</v>
      </c>
      <c r="GL188" s="99">
        <f t="shared" si="5749"/>
        <v>0</v>
      </c>
      <c r="GM188" s="99">
        <f t="shared" si="5750"/>
        <v>0</v>
      </c>
      <c r="GN188" s="99">
        <f t="shared" si="5751"/>
        <v>1</v>
      </c>
      <c r="GO188" s="99">
        <f t="shared" si="5752"/>
        <v>127836.49</v>
      </c>
      <c r="GP188" s="99"/>
      <c r="GQ188" s="99"/>
      <c r="GR188" s="143"/>
      <c r="GS188" s="78"/>
      <c r="GT188" s="166">
        <v>127836.4878</v>
      </c>
      <c r="GU188" s="166">
        <f t="shared" si="4445"/>
        <v>127836.49</v>
      </c>
      <c r="GV188" s="90">
        <f t="shared" si="5689"/>
        <v>-2.2000000026309863E-3</v>
      </c>
    </row>
    <row r="189" spans="1:204" ht="27" customHeight="1" x14ac:dyDescent="0.2">
      <c r="A189" s="23">
        <v>1</v>
      </c>
      <c r="B189" s="78" t="s">
        <v>247</v>
      </c>
      <c r="C189" s="163" t="s">
        <v>248</v>
      </c>
      <c r="D189" s="164">
        <v>449</v>
      </c>
      <c r="E189" s="164" t="s">
        <v>249</v>
      </c>
      <c r="F189" s="86">
        <v>40</v>
      </c>
      <c r="G189" s="98">
        <v>127836.4878</v>
      </c>
      <c r="H189" s="99"/>
      <c r="I189" s="99"/>
      <c r="J189" s="99"/>
      <c r="K189" s="99"/>
      <c r="L189" s="99">
        <f>VLOOKUP($D189,'факт '!$D$7:$AQ$94,3,0)</f>
        <v>0</v>
      </c>
      <c r="M189" s="99">
        <f>VLOOKUP($D189,'факт '!$D$7:$AQ$94,4,0)</f>
        <v>0</v>
      </c>
      <c r="N189" s="99"/>
      <c r="O189" s="99"/>
      <c r="P189" s="99">
        <f t="shared" si="5690"/>
        <v>0</v>
      </c>
      <c r="Q189" s="99">
        <f t="shared" si="5691"/>
        <v>0</v>
      </c>
      <c r="R189" s="100">
        <f t="shared" si="5692"/>
        <v>0</v>
      </c>
      <c r="S189" s="100">
        <f t="shared" si="5094"/>
        <v>0</v>
      </c>
      <c r="T189" s="99"/>
      <c r="U189" s="99"/>
      <c r="V189" s="99"/>
      <c r="W189" s="99"/>
      <c r="X189" s="99">
        <f>VLOOKUP($D189,'факт '!$D$7:$AQ$94,7,0)</f>
        <v>0</v>
      </c>
      <c r="Y189" s="99">
        <f>VLOOKUP($D189,'факт '!$D$7:$AQ$94,8,0)</f>
        <v>0</v>
      </c>
      <c r="Z189" s="99">
        <f>VLOOKUP($D189,'факт '!$D$7:$AQ$94,9,0)</f>
        <v>0</v>
      </c>
      <c r="AA189" s="99">
        <f>VLOOKUP($D189,'факт '!$D$7:$AQ$94,10,0)</f>
        <v>0</v>
      </c>
      <c r="AB189" s="99">
        <f t="shared" si="5693"/>
        <v>0</v>
      </c>
      <c r="AC189" s="99">
        <f t="shared" si="5694"/>
        <v>0</v>
      </c>
      <c r="AD189" s="100">
        <f t="shared" si="5695"/>
        <v>0</v>
      </c>
      <c r="AE189" s="100">
        <f t="shared" si="5696"/>
        <v>0</v>
      </c>
      <c r="AF189" s="99"/>
      <c r="AG189" s="99"/>
      <c r="AH189" s="99"/>
      <c r="AI189" s="99"/>
      <c r="AJ189" s="99">
        <f>VLOOKUP($D189,'факт '!$D$7:$AQ$94,5,0)</f>
        <v>0</v>
      </c>
      <c r="AK189" s="99">
        <f>VLOOKUP($D189,'факт '!$D$7:$AQ$94,6,0)</f>
        <v>0</v>
      </c>
      <c r="AL189" s="99"/>
      <c r="AM189" s="99"/>
      <c r="AN189" s="99">
        <f t="shared" si="5697"/>
        <v>0</v>
      </c>
      <c r="AO189" s="99">
        <f t="shared" si="5698"/>
        <v>0</v>
      </c>
      <c r="AP189" s="100">
        <f t="shared" si="5699"/>
        <v>0</v>
      </c>
      <c r="AQ189" s="100">
        <f t="shared" si="5700"/>
        <v>0</v>
      </c>
      <c r="AR189" s="99"/>
      <c r="AS189" s="99"/>
      <c r="AT189" s="99"/>
      <c r="AU189" s="99"/>
      <c r="AV189" s="99">
        <f>VLOOKUP($D189,'факт '!$D$7:$AQ$94,11,0)</f>
        <v>0</v>
      </c>
      <c r="AW189" s="99">
        <f>VLOOKUP($D189,'факт '!$D$7:$AQ$94,12,0)</f>
        <v>0</v>
      </c>
      <c r="AX189" s="99"/>
      <c r="AY189" s="99"/>
      <c r="AZ189" s="99">
        <f t="shared" si="5701"/>
        <v>0</v>
      </c>
      <c r="BA189" s="99">
        <f t="shared" si="5702"/>
        <v>0</v>
      </c>
      <c r="BB189" s="100">
        <f t="shared" si="5703"/>
        <v>0</v>
      </c>
      <c r="BC189" s="100">
        <f t="shared" si="5704"/>
        <v>0</v>
      </c>
      <c r="BD189" s="99"/>
      <c r="BE189" s="99"/>
      <c r="BF189" s="99"/>
      <c r="BG189" s="99"/>
      <c r="BH189" s="99">
        <f>VLOOKUP($D189,'факт '!$D$7:$AQ$94,15,0)</f>
        <v>1</v>
      </c>
      <c r="BI189" s="99">
        <f>VLOOKUP($D189,'факт '!$D$7:$AQ$94,16,0)</f>
        <v>127836.49</v>
      </c>
      <c r="BJ189" s="99">
        <f>VLOOKUP($D189,'факт '!$D$7:$AQ$94,17,0)</f>
        <v>0</v>
      </c>
      <c r="BK189" s="99">
        <f>VLOOKUP($D189,'факт '!$D$7:$AQ$94,18,0)</f>
        <v>0</v>
      </c>
      <c r="BL189" s="99">
        <f t="shared" si="5705"/>
        <v>1</v>
      </c>
      <c r="BM189" s="99">
        <f t="shared" si="5706"/>
        <v>127836.49</v>
      </c>
      <c r="BN189" s="100">
        <f t="shared" si="5707"/>
        <v>1</v>
      </c>
      <c r="BO189" s="100">
        <f t="shared" si="5708"/>
        <v>127836.49</v>
      </c>
      <c r="BP189" s="99"/>
      <c r="BQ189" s="99"/>
      <c r="BR189" s="99"/>
      <c r="BS189" s="99"/>
      <c r="BT189" s="99">
        <f>VLOOKUP($D189,'факт '!$D$7:$AQ$94,19,0)</f>
        <v>0</v>
      </c>
      <c r="BU189" s="99">
        <f>VLOOKUP($D189,'факт '!$D$7:$AQ$94,20,0)</f>
        <v>0</v>
      </c>
      <c r="BV189" s="99">
        <f>VLOOKUP($D189,'факт '!$D$7:$AQ$94,21,0)</f>
        <v>0</v>
      </c>
      <c r="BW189" s="99">
        <f>VLOOKUP($D189,'факт '!$D$7:$AQ$94,22,0)</f>
        <v>0</v>
      </c>
      <c r="BX189" s="99">
        <f t="shared" si="5709"/>
        <v>0</v>
      </c>
      <c r="BY189" s="99">
        <f t="shared" si="5710"/>
        <v>0</v>
      </c>
      <c r="BZ189" s="100">
        <f t="shared" si="5711"/>
        <v>0</v>
      </c>
      <c r="CA189" s="100">
        <f t="shared" si="5712"/>
        <v>0</v>
      </c>
      <c r="CB189" s="99"/>
      <c r="CC189" s="99"/>
      <c r="CD189" s="99"/>
      <c r="CE189" s="99"/>
      <c r="CF189" s="99">
        <f>VLOOKUP($D189,'факт '!$D$7:$AQ$94,23,0)</f>
        <v>0</v>
      </c>
      <c r="CG189" s="99">
        <f>VLOOKUP($D189,'факт '!$D$7:$AQ$94,24,0)</f>
        <v>0</v>
      </c>
      <c r="CH189" s="99">
        <f>VLOOKUP($D189,'факт '!$D$7:$AQ$94,25,0)</f>
        <v>0</v>
      </c>
      <c r="CI189" s="99">
        <f>VLOOKUP($D189,'факт '!$D$7:$AQ$94,26,0)</f>
        <v>0</v>
      </c>
      <c r="CJ189" s="99">
        <f t="shared" si="5713"/>
        <v>0</v>
      </c>
      <c r="CK189" s="99">
        <f t="shared" si="5714"/>
        <v>0</v>
      </c>
      <c r="CL189" s="100">
        <f t="shared" si="5715"/>
        <v>0</v>
      </c>
      <c r="CM189" s="100">
        <f t="shared" si="5716"/>
        <v>0</v>
      </c>
      <c r="CN189" s="99"/>
      <c r="CO189" s="99"/>
      <c r="CP189" s="99"/>
      <c r="CQ189" s="99"/>
      <c r="CR189" s="99">
        <f>VLOOKUP($D189,'факт '!$D$7:$AQ$94,27,0)</f>
        <v>0</v>
      </c>
      <c r="CS189" s="99">
        <f>VLOOKUP($D189,'факт '!$D$7:$AQ$94,28,0)</f>
        <v>0</v>
      </c>
      <c r="CT189" s="99">
        <f>VLOOKUP($D189,'факт '!$D$7:$AQ$94,29,0)</f>
        <v>0</v>
      </c>
      <c r="CU189" s="99">
        <f>VLOOKUP($D189,'факт '!$D$7:$AQ$94,30,0)</f>
        <v>0</v>
      </c>
      <c r="CV189" s="99">
        <f t="shared" si="5717"/>
        <v>0</v>
      </c>
      <c r="CW189" s="99">
        <f t="shared" si="5718"/>
        <v>0</v>
      </c>
      <c r="CX189" s="100">
        <f t="shared" si="5719"/>
        <v>0</v>
      </c>
      <c r="CY189" s="100">
        <f t="shared" si="5720"/>
        <v>0</v>
      </c>
      <c r="CZ189" s="99"/>
      <c r="DA189" s="99"/>
      <c r="DB189" s="99"/>
      <c r="DC189" s="99"/>
      <c r="DD189" s="99">
        <f>VLOOKUP($D189,'факт '!$D$7:$AQ$94,31,0)</f>
        <v>8</v>
      </c>
      <c r="DE189" s="99">
        <f>VLOOKUP($D189,'факт '!$D$7:$AQ$94,32,0)</f>
        <v>1022691.92</v>
      </c>
      <c r="DF189" s="99"/>
      <c r="DG189" s="99"/>
      <c r="DH189" s="99">
        <f t="shared" si="5721"/>
        <v>8</v>
      </c>
      <c r="DI189" s="99">
        <f t="shared" si="5722"/>
        <v>1022691.92</v>
      </c>
      <c r="DJ189" s="100">
        <f t="shared" si="5723"/>
        <v>8</v>
      </c>
      <c r="DK189" s="100">
        <f t="shared" si="5724"/>
        <v>1022691.92</v>
      </c>
      <c r="DL189" s="99"/>
      <c r="DM189" s="99"/>
      <c r="DN189" s="99"/>
      <c r="DO189" s="99"/>
      <c r="DP189" s="99">
        <f>VLOOKUP($D189,'факт '!$D$7:$AQ$94,13,0)</f>
        <v>0</v>
      </c>
      <c r="DQ189" s="99">
        <f>VLOOKUP($D189,'факт '!$D$7:$AQ$94,14,0)</f>
        <v>0</v>
      </c>
      <c r="DR189" s="99"/>
      <c r="DS189" s="99"/>
      <c r="DT189" s="99">
        <f t="shared" si="5725"/>
        <v>0</v>
      </c>
      <c r="DU189" s="99">
        <f t="shared" si="5726"/>
        <v>0</v>
      </c>
      <c r="DV189" s="100">
        <f t="shared" si="5727"/>
        <v>0</v>
      </c>
      <c r="DW189" s="100">
        <f t="shared" si="5728"/>
        <v>0</v>
      </c>
      <c r="DX189" s="99"/>
      <c r="DY189" s="99"/>
      <c r="DZ189" s="99"/>
      <c r="EA189" s="99"/>
      <c r="EB189" s="99">
        <f>VLOOKUP($D189,'факт '!$D$7:$AQ$94,33,0)</f>
        <v>0</v>
      </c>
      <c r="EC189" s="99">
        <f>VLOOKUP($D189,'факт '!$D$7:$AQ$94,34,0)</f>
        <v>0</v>
      </c>
      <c r="ED189" s="99">
        <f>VLOOKUP($D189,'факт '!$D$7:$AQ$94,35,0)</f>
        <v>0</v>
      </c>
      <c r="EE189" s="99">
        <f>VLOOKUP($D189,'факт '!$D$7:$AQ$94,36,0)</f>
        <v>0</v>
      </c>
      <c r="EF189" s="99">
        <f t="shared" si="5729"/>
        <v>0</v>
      </c>
      <c r="EG189" s="99">
        <f t="shared" si="5730"/>
        <v>0</v>
      </c>
      <c r="EH189" s="100">
        <f t="shared" si="5731"/>
        <v>0</v>
      </c>
      <c r="EI189" s="100">
        <f t="shared" si="5732"/>
        <v>0</v>
      </c>
      <c r="EJ189" s="99"/>
      <c r="EK189" s="99"/>
      <c r="EL189" s="99"/>
      <c r="EM189" s="99"/>
      <c r="EN189" s="99">
        <f>VLOOKUP($D189,'факт '!$D$7:$AQ$94,37,0)</f>
        <v>0</v>
      </c>
      <c r="EO189" s="99">
        <f>VLOOKUP($D189,'факт '!$D$7:$AQ$94,38,0)</f>
        <v>0</v>
      </c>
      <c r="EP189" s="99">
        <f>VLOOKUP($D189,'факт '!$D$7:$AQ$94,39,0)</f>
        <v>0</v>
      </c>
      <c r="EQ189" s="99">
        <f>VLOOKUP($D189,'факт '!$D$7:$AQ$94,40,0)</f>
        <v>0</v>
      </c>
      <c r="ER189" s="99">
        <f t="shared" si="5733"/>
        <v>0</v>
      </c>
      <c r="ES189" s="99">
        <f t="shared" si="5734"/>
        <v>0</v>
      </c>
      <c r="ET189" s="100">
        <f t="shared" si="5735"/>
        <v>0</v>
      </c>
      <c r="EU189" s="100">
        <f t="shared" si="5736"/>
        <v>0</v>
      </c>
      <c r="EV189" s="99"/>
      <c r="EW189" s="99"/>
      <c r="EX189" s="99"/>
      <c r="EY189" s="99"/>
      <c r="EZ189" s="99"/>
      <c r="FA189" s="99"/>
      <c r="FB189" s="99"/>
      <c r="FC189" s="99"/>
      <c r="FD189" s="99">
        <f t="shared" si="5737"/>
        <v>0</v>
      </c>
      <c r="FE189" s="99">
        <f t="shared" si="5738"/>
        <v>0</v>
      </c>
      <c r="FF189" s="100">
        <f t="shared" si="5329"/>
        <v>0</v>
      </c>
      <c r="FG189" s="100">
        <f t="shared" si="5330"/>
        <v>0</v>
      </c>
      <c r="FH189" s="99"/>
      <c r="FI189" s="99"/>
      <c r="FJ189" s="99"/>
      <c r="FK189" s="99"/>
      <c r="FL189" s="99"/>
      <c r="FM189" s="99"/>
      <c r="FN189" s="99"/>
      <c r="FO189" s="99"/>
      <c r="FP189" s="99">
        <f t="shared" si="5739"/>
        <v>0</v>
      </c>
      <c r="FQ189" s="99">
        <f t="shared" si="5740"/>
        <v>0</v>
      </c>
      <c r="FR189" s="100">
        <f t="shared" si="5336"/>
        <v>0</v>
      </c>
      <c r="FS189" s="100">
        <f t="shared" si="5337"/>
        <v>0</v>
      </c>
      <c r="FT189" s="99"/>
      <c r="FU189" s="99"/>
      <c r="FV189" s="99"/>
      <c r="FW189" s="99"/>
      <c r="FX189" s="99"/>
      <c r="FY189" s="99"/>
      <c r="FZ189" s="99"/>
      <c r="GA189" s="99"/>
      <c r="GB189" s="99">
        <f t="shared" si="5741"/>
        <v>0</v>
      </c>
      <c r="GC189" s="99">
        <f t="shared" si="5742"/>
        <v>0</v>
      </c>
      <c r="GD189" s="100">
        <f t="shared" si="5343"/>
        <v>0</v>
      </c>
      <c r="GE189" s="100">
        <f t="shared" si="5344"/>
        <v>0</v>
      </c>
      <c r="GF189" s="99">
        <f t="shared" si="5743"/>
        <v>0</v>
      </c>
      <c r="GG189" s="99">
        <f t="shared" si="5744"/>
        <v>0</v>
      </c>
      <c r="GH189" s="99">
        <f t="shared" si="5745"/>
        <v>0</v>
      </c>
      <c r="GI189" s="99">
        <f t="shared" si="5746"/>
        <v>0</v>
      </c>
      <c r="GJ189" s="99">
        <f t="shared" si="5747"/>
        <v>9</v>
      </c>
      <c r="GK189" s="99">
        <f t="shared" si="5748"/>
        <v>1150528.4100000001</v>
      </c>
      <c r="GL189" s="99">
        <f t="shared" si="5749"/>
        <v>0</v>
      </c>
      <c r="GM189" s="99">
        <f t="shared" si="5750"/>
        <v>0</v>
      </c>
      <c r="GN189" s="99">
        <f t="shared" si="5751"/>
        <v>9</v>
      </c>
      <c r="GO189" s="99">
        <f t="shared" si="5752"/>
        <v>1150528.4100000001</v>
      </c>
      <c r="GP189" s="99"/>
      <c r="GQ189" s="99"/>
      <c r="GR189" s="143"/>
      <c r="GS189" s="78"/>
      <c r="GT189" s="166">
        <v>127836.4878</v>
      </c>
      <c r="GU189" s="166">
        <f t="shared" si="4445"/>
        <v>127836.49000000002</v>
      </c>
      <c r="GV189" s="90">
        <f t="shared" si="5689"/>
        <v>-2.2000000171829015E-3</v>
      </c>
    </row>
    <row r="190" spans="1:204" ht="12.75" customHeight="1" x14ac:dyDescent="0.2">
      <c r="A190" s="23">
        <v>1</v>
      </c>
      <c r="B190" s="78"/>
      <c r="C190" s="79"/>
      <c r="D190" s="86"/>
      <c r="E190" s="85"/>
      <c r="F190" s="86">
        <v>40</v>
      </c>
      <c r="G190" s="98">
        <v>127836.4878</v>
      </c>
      <c r="H190" s="99"/>
      <c r="I190" s="99"/>
      <c r="J190" s="99"/>
      <c r="K190" s="99"/>
      <c r="L190" s="99"/>
      <c r="M190" s="99"/>
      <c r="N190" s="99"/>
      <c r="O190" s="99"/>
      <c r="P190" s="99">
        <f t="shared" ref="P190" si="5753">SUM(L190+N190)</f>
        <v>0</v>
      </c>
      <c r="Q190" s="99">
        <f t="shared" ref="Q190" si="5754">SUM(M190+O190)</f>
        <v>0</v>
      </c>
      <c r="R190" s="100">
        <f t="shared" si="5093"/>
        <v>0</v>
      </c>
      <c r="S190" s="100">
        <f t="shared" si="5094"/>
        <v>0</v>
      </c>
      <c r="T190" s="99"/>
      <c r="U190" s="99"/>
      <c r="V190" s="99"/>
      <c r="W190" s="99"/>
      <c r="X190" s="99"/>
      <c r="Y190" s="99"/>
      <c r="Z190" s="99"/>
      <c r="AA190" s="99"/>
      <c r="AB190" s="99">
        <f t="shared" ref="AB190" si="5755">SUM(X190+Z190)</f>
        <v>0</v>
      </c>
      <c r="AC190" s="99">
        <f t="shared" ref="AC190" si="5756">SUM(Y190+AA190)</f>
        <v>0</v>
      </c>
      <c r="AD190" s="100">
        <f t="shared" si="5250"/>
        <v>0</v>
      </c>
      <c r="AE190" s="100">
        <f t="shared" si="5251"/>
        <v>0</v>
      </c>
      <c r="AF190" s="99"/>
      <c r="AG190" s="99"/>
      <c r="AH190" s="99"/>
      <c r="AI190" s="99"/>
      <c r="AJ190" s="99"/>
      <c r="AK190" s="99"/>
      <c r="AL190" s="99"/>
      <c r="AM190" s="99"/>
      <c r="AN190" s="99">
        <f t="shared" ref="AN190" si="5757">SUM(AJ190+AL190)</f>
        <v>0</v>
      </c>
      <c r="AO190" s="99">
        <f t="shared" ref="AO190" si="5758">SUM(AK190+AM190)</f>
        <v>0</v>
      </c>
      <c r="AP190" s="100">
        <f t="shared" si="5257"/>
        <v>0</v>
      </c>
      <c r="AQ190" s="100">
        <f t="shared" si="5258"/>
        <v>0</v>
      </c>
      <c r="AR190" s="99"/>
      <c r="AS190" s="99"/>
      <c r="AT190" s="99"/>
      <c r="AU190" s="99"/>
      <c r="AV190" s="99"/>
      <c r="AW190" s="99"/>
      <c r="AX190" s="99"/>
      <c r="AY190" s="99"/>
      <c r="AZ190" s="99">
        <f t="shared" ref="AZ190" si="5759">SUM(AV190+AX190)</f>
        <v>0</v>
      </c>
      <c r="BA190" s="99">
        <f t="shared" ref="BA190" si="5760">SUM(AW190+AY190)</f>
        <v>0</v>
      </c>
      <c r="BB190" s="100">
        <f t="shared" si="5264"/>
        <v>0</v>
      </c>
      <c r="BC190" s="100">
        <f t="shared" si="5265"/>
        <v>0</v>
      </c>
      <c r="BD190" s="99"/>
      <c r="BE190" s="99"/>
      <c r="BF190" s="99"/>
      <c r="BG190" s="99"/>
      <c r="BH190" s="99"/>
      <c r="BI190" s="99"/>
      <c r="BJ190" s="99"/>
      <c r="BK190" s="99"/>
      <c r="BL190" s="99">
        <f t="shared" ref="BL190" si="5761">SUM(BH190+BJ190)</f>
        <v>0</v>
      </c>
      <c r="BM190" s="99">
        <f t="shared" ref="BM190" si="5762">SUM(BI190+BK190)</f>
        <v>0</v>
      </c>
      <c r="BN190" s="100">
        <f t="shared" si="5271"/>
        <v>0</v>
      </c>
      <c r="BO190" s="100">
        <f t="shared" si="5272"/>
        <v>0</v>
      </c>
      <c r="BP190" s="99"/>
      <c r="BQ190" s="99"/>
      <c r="BR190" s="99"/>
      <c r="BS190" s="99"/>
      <c r="BT190" s="99"/>
      <c r="BU190" s="99"/>
      <c r="BV190" s="99"/>
      <c r="BW190" s="99"/>
      <c r="BX190" s="99">
        <f t="shared" ref="BX190" si="5763">SUM(BT190+BV190)</f>
        <v>0</v>
      </c>
      <c r="BY190" s="99">
        <f t="shared" ref="BY190" si="5764">SUM(BU190+BW190)</f>
        <v>0</v>
      </c>
      <c r="BZ190" s="100">
        <f t="shared" si="5278"/>
        <v>0</v>
      </c>
      <c r="CA190" s="100">
        <f t="shared" si="5279"/>
        <v>0</v>
      </c>
      <c r="CB190" s="99"/>
      <c r="CC190" s="99"/>
      <c r="CD190" s="99"/>
      <c r="CE190" s="99"/>
      <c r="CF190" s="99"/>
      <c r="CG190" s="99"/>
      <c r="CH190" s="99"/>
      <c r="CI190" s="99"/>
      <c r="CJ190" s="99">
        <f t="shared" ref="CJ190" si="5765">SUM(CF190+CH190)</f>
        <v>0</v>
      </c>
      <c r="CK190" s="99">
        <f t="shared" ref="CK190" si="5766">SUM(CG190+CI190)</f>
        <v>0</v>
      </c>
      <c r="CL190" s="100">
        <f t="shared" si="5286"/>
        <v>0</v>
      </c>
      <c r="CM190" s="100">
        <f t="shared" si="5287"/>
        <v>0</v>
      </c>
      <c r="CN190" s="99"/>
      <c r="CO190" s="99"/>
      <c r="CP190" s="99"/>
      <c r="CQ190" s="99"/>
      <c r="CR190" s="99"/>
      <c r="CS190" s="99"/>
      <c r="CT190" s="99"/>
      <c r="CU190" s="99"/>
      <c r="CV190" s="99">
        <f t="shared" ref="CV190" si="5767">SUM(CR190+CT190)</f>
        <v>0</v>
      </c>
      <c r="CW190" s="99">
        <f t="shared" ref="CW190" si="5768">SUM(CS190+CU190)</f>
        <v>0</v>
      </c>
      <c r="CX190" s="100">
        <f t="shared" si="5293"/>
        <v>0</v>
      </c>
      <c r="CY190" s="100">
        <f t="shared" si="5294"/>
        <v>0</v>
      </c>
      <c r="CZ190" s="99"/>
      <c r="DA190" s="99"/>
      <c r="DB190" s="99"/>
      <c r="DC190" s="99"/>
      <c r="DD190" s="99"/>
      <c r="DE190" s="99"/>
      <c r="DF190" s="99"/>
      <c r="DG190" s="99"/>
      <c r="DH190" s="99">
        <f t="shared" ref="DH190" si="5769">SUM(DD190+DF190)</f>
        <v>0</v>
      </c>
      <c r="DI190" s="99">
        <f t="shared" ref="DI190" si="5770">SUM(DE190+DG190)</f>
        <v>0</v>
      </c>
      <c r="DJ190" s="100">
        <f t="shared" si="5300"/>
        <v>0</v>
      </c>
      <c r="DK190" s="100">
        <f t="shared" si="5301"/>
        <v>0</v>
      </c>
      <c r="DL190" s="99"/>
      <c r="DM190" s="99"/>
      <c r="DN190" s="99"/>
      <c r="DO190" s="99"/>
      <c r="DP190" s="99"/>
      <c r="DQ190" s="99"/>
      <c r="DR190" s="99"/>
      <c r="DS190" s="99"/>
      <c r="DT190" s="99">
        <f t="shared" ref="DT190" si="5771">SUM(DP190+DR190)</f>
        <v>0</v>
      </c>
      <c r="DU190" s="99">
        <f t="shared" ref="DU190" si="5772">SUM(DQ190+DS190)</f>
        <v>0</v>
      </c>
      <c r="DV190" s="100">
        <f t="shared" si="5307"/>
        <v>0</v>
      </c>
      <c r="DW190" s="100">
        <f t="shared" si="5308"/>
        <v>0</v>
      </c>
      <c r="DX190" s="99"/>
      <c r="DY190" s="99"/>
      <c r="DZ190" s="99"/>
      <c r="EA190" s="99"/>
      <c r="EB190" s="99"/>
      <c r="EC190" s="99"/>
      <c r="ED190" s="99"/>
      <c r="EE190" s="99"/>
      <c r="EF190" s="99">
        <f t="shared" ref="EF190" si="5773">SUM(EB190+ED190)</f>
        <v>0</v>
      </c>
      <c r="EG190" s="99">
        <f t="shared" ref="EG190" si="5774">SUM(EC190+EE190)</f>
        <v>0</v>
      </c>
      <c r="EH190" s="100">
        <f t="shared" si="5314"/>
        <v>0</v>
      </c>
      <c r="EI190" s="100">
        <f t="shared" si="5315"/>
        <v>0</v>
      </c>
      <c r="EJ190" s="99"/>
      <c r="EK190" s="99"/>
      <c r="EL190" s="99"/>
      <c r="EM190" s="99"/>
      <c r="EN190" s="99"/>
      <c r="EO190" s="99"/>
      <c r="EP190" s="99"/>
      <c r="EQ190" s="99"/>
      <c r="ER190" s="99">
        <f t="shared" ref="ER190" si="5775">SUM(EN190+EP190)</f>
        <v>0</v>
      </c>
      <c r="ES190" s="99">
        <f t="shared" ref="ES190" si="5776">SUM(EO190+EQ190)</f>
        <v>0</v>
      </c>
      <c r="ET190" s="100">
        <f t="shared" si="5322"/>
        <v>0</v>
      </c>
      <c r="EU190" s="100">
        <f t="shared" si="5323"/>
        <v>0</v>
      </c>
      <c r="EV190" s="99"/>
      <c r="EW190" s="99"/>
      <c r="EX190" s="99"/>
      <c r="EY190" s="99"/>
      <c r="EZ190" s="99"/>
      <c r="FA190" s="99"/>
      <c r="FB190" s="99"/>
      <c r="FC190" s="99"/>
      <c r="FD190" s="99">
        <f t="shared" si="5737"/>
        <v>0</v>
      </c>
      <c r="FE190" s="99">
        <f t="shared" si="5738"/>
        <v>0</v>
      </c>
      <c r="FF190" s="100">
        <f t="shared" si="5329"/>
        <v>0</v>
      </c>
      <c r="FG190" s="100">
        <f t="shared" si="5330"/>
        <v>0</v>
      </c>
      <c r="FH190" s="99"/>
      <c r="FI190" s="99"/>
      <c r="FJ190" s="99"/>
      <c r="FK190" s="99"/>
      <c r="FL190" s="99"/>
      <c r="FM190" s="99"/>
      <c r="FN190" s="99"/>
      <c r="FO190" s="99"/>
      <c r="FP190" s="99">
        <f t="shared" si="5739"/>
        <v>0</v>
      </c>
      <c r="FQ190" s="99">
        <f t="shared" si="5740"/>
        <v>0</v>
      </c>
      <c r="FR190" s="100">
        <f t="shared" si="5336"/>
        <v>0</v>
      </c>
      <c r="FS190" s="100">
        <f t="shared" si="5337"/>
        <v>0</v>
      </c>
      <c r="FT190" s="99"/>
      <c r="FU190" s="99"/>
      <c r="FV190" s="99"/>
      <c r="FW190" s="99"/>
      <c r="FX190" s="99"/>
      <c r="FY190" s="99"/>
      <c r="FZ190" s="99"/>
      <c r="GA190" s="99"/>
      <c r="GB190" s="99">
        <f t="shared" si="5741"/>
        <v>0</v>
      </c>
      <c r="GC190" s="99">
        <f t="shared" si="5742"/>
        <v>0</v>
      </c>
      <c r="GD190" s="100">
        <f t="shared" si="5343"/>
        <v>0</v>
      </c>
      <c r="GE190" s="100">
        <f t="shared" si="5344"/>
        <v>0</v>
      </c>
      <c r="GF190" s="99"/>
      <c r="GG190" s="99"/>
      <c r="GH190" s="99"/>
      <c r="GI190" s="99"/>
      <c r="GJ190" s="99"/>
      <c r="GK190" s="99"/>
      <c r="GL190" s="99"/>
      <c r="GM190" s="99"/>
      <c r="GN190" s="99">
        <f t="shared" ref="GN190" si="5777">SUM(GJ190+GL190)</f>
        <v>0</v>
      </c>
      <c r="GO190" s="99">
        <f t="shared" ref="GO190" si="5778">SUM(GK190+GM190)</f>
        <v>0</v>
      </c>
      <c r="GP190" s="99"/>
      <c r="GQ190" s="99"/>
      <c r="GR190" s="143"/>
      <c r="GS190" s="78"/>
      <c r="GT190" s="166">
        <v>127836.4878</v>
      </c>
      <c r="GU190" s="166"/>
    </row>
    <row r="191" spans="1:204" x14ac:dyDescent="0.2">
      <c r="A191" s="23">
        <v>1</v>
      </c>
      <c r="B191" s="102"/>
      <c r="C191" s="108"/>
      <c r="D191" s="108"/>
      <c r="E191" s="94" t="s">
        <v>73</v>
      </c>
      <c r="F191" s="105"/>
      <c r="G191" s="106"/>
      <c r="H191" s="107">
        <f>SUM(H192)</f>
        <v>0</v>
      </c>
      <c r="I191" s="107">
        <f t="shared" ref="I191:BT191" si="5779">SUM(I192)</f>
        <v>0</v>
      </c>
      <c r="J191" s="107">
        <f t="shared" si="5779"/>
        <v>0</v>
      </c>
      <c r="K191" s="107">
        <f t="shared" si="5779"/>
        <v>0</v>
      </c>
      <c r="L191" s="107">
        <f t="shared" si="5779"/>
        <v>0</v>
      </c>
      <c r="M191" s="107">
        <f t="shared" si="5779"/>
        <v>0</v>
      </c>
      <c r="N191" s="107">
        <f t="shared" si="5779"/>
        <v>0</v>
      </c>
      <c r="O191" s="107">
        <f t="shared" si="5779"/>
        <v>0</v>
      </c>
      <c r="P191" s="107">
        <f t="shared" si="5779"/>
        <v>0</v>
      </c>
      <c r="Q191" s="107">
        <f t="shared" si="5779"/>
        <v>0</v>
      </c>
      <c r="R191" s="100">
        <f t="shared" si="5093"/>
        <v>0</v>
      </c>
      <c r="S191" s="100">
        <f t="shared" si="5094"/>
        <v>0</v>
      </c>
      <c r="T191" s="107">
        <f t="shared" si="5779"/>
        <v>0</v>
      </c>
      <c r="U191" s="107">
        <f t="shared" si="5779"/>
        <v>0</v>
      </c>
      <c r="V191" s="107">
        <f t="shared" si="5779"/>
        <v>0</v>
      </c>
      <c r="W191" s="107">
        <f t="shared" si="5779"/>
        <v>0</v>
      </c>
      <c r="X191" s="107">
        <f t="shared" si="5779"/>
        <v>0</v>
      </c>
      <c r="Y191" s="107">
        <f t="shared" si="5779"/>
        <v>0</v>
      </c>
      <c r="Z191" s="107">
        <f t="shared" si="5779"/>
        <v>0</v>
      </c>
      <c r="AA191" s="107">
        <f t="shared" si="5779"/>
        <v>0</v>
      </c>
      <c r="AB191" s="107">
        <f t="shared" si="5779"/>
        <v>0</v>
      </c>
      <c r="AC191" s="107">
        <f t="shared" si="5779"/>
        <v>0</v>
      </c>
      <c r="AD191" s="100">
        <f t="shared" si="5250"/>
        <v>0</v>
      </c>
      <c r="AE191" s="100">
        <f t="shared" si="5251"/>
        <v>0</v>
      </c>
      <c r="AF191" s="107">
        <f t="shared" si="5779"/>
        <v>0</v>
      </c>
      <c r="AG191" s="107">
        <f t="shared" si="5779"/>
        <v>0</v>
      </c>
      <c r="AH191" s="107">
        <f t="shared" si="5779"/>
        <v>0</v>
      </c>
      <c r="AI191" s="107">
        <f t="shared" si="5779"/>
        <v>0</v>
      </c>
      <c r="AJ191" s="107">
        <f t="shared" si="5779"/>
        <v>0</v>
      </c>
      <c r="AK191" s="107">
        <f t="shared" si="5779"/>
        <v>0</v>
      </c>
      <c r="AL191" s="107">
        <f t="shared" si="5779"/>
        <v>0</v>
      </c>
      <c r="AM191" s="107">
        <f t="shared" si="5779"/>
        <v>0</v>
      </c>
      <c r="AN191" s="107">
        <f t="shared" si="5779"/>
        <v>0</v>
      </c>
      <c r="AO191" s="107">
        <f t="shared" si="5779"/>
        <v>0</v>
      </c>
      <c r="AP191" s="100">
        <f t="shared" si="5257"/>
        <v>0</v>
      </c>
      <c r="AQ191" s="100">
        <f t="shared" si="5258"/>
        <v>0</v>
      </c>
      <c r="AR191" s="107">
        <f t="shared" si="5779"/>
        <v>0</v>
      </c>
      <c r="AS191" s="107">
        <f t="shared" si="5779"/>
        <v>0</v>
      </c>
      <c r="AT191" s="107">
        <f t="shared" si="5779"/>
        <v>0</v>
      </c>
      <c r="AU191" s="107">
        <f t="shared" si="5779"/>
        <v>0</v>
      </c>
      <c r="AV191" s="107">
        <f t="shared" si="5779"/>
        <v>0</v>
      </c>
      <c r="AW191" s="107">
        <f t="shared" si="5779"/>
        <v>0</v>
      </c>
      <c r="AX191" s="107">
        <f t="shared" si="5779"/>
        <v>0</v>
      </c>
      <c r="AY191" s="107">
        <f t="shared" si="5779"/>
        <v>0</v>
      </c>
      <c r="AZ191" s="107">
        <f t="shared" si="5779"/>
        <v>0</v>
      </c>
      <c r="BA191" s="107">
        <f t="shared" si="5779"/>
        <v>0</v>
      </c>
      <c r="BB191" s="100">
        <f t="shared" si="5264"/>
        <v>0</v>
      </c>
      <c r="BC191" s="100">
        <f t="shared" si="5265"/>
        <v>0</v>
      </c>
      <c r="BD191" s="107">
        <f t="shared" si="5779"/>
        <v>8</v>
      </c>
      <c r="BE191" s="107">
        <f t="shared" si="5779"/>
        <v>1453035.1639999999</v>
      </c>
      <c r="BF191" s="107">
        <f t="shared" si="5779"/>
        <v>2.6666666666666665</v>
      </c>
      <c r="BG191" s="107">
        <f t="shared" si="5779"/>
        <v>484345.05466666661</v>
      </c>
      <c r="BH191" s="107">
        <f t="shared" si="5779"/>
        <v>0</v>
      </c>
      <c r="BI191" s="107">
        <f t="shared" si="5779"/>
        <v>0</v>
      </c>
      <c r="BJ191" s="107">
        <f t="shared" si="5779"/>
        <v>0</v>
      </c>
      <c r="BK191" s="107">
        <f t="shared" si="5779"/>
        <v>0</v>
      </c>
      <c r="BL191" s="107">
        <f t="shared" si="5779"/>
        <v>0</v>
      </c>
      <c r="BM191" s="107">
        <f t="shared" si="5779"/>
        <v>0</v>
      </c>
      <c r="BN191" s="100">
        <f t="shared" si="5271"/>
        <v>-2.6666666666666665</v>
      </c>
      <c r="BO191" s="100">
        <f t="shared" si="5272"/>
        <v>-484345.05466666661</v>
      </c>
      <c r="BP191" s="107">
        <f t="shared" si="5779"/>
        <v>0</v>
      </c>
      <c r="BQ191" s="107">
        <f t="shared" si="5779"/>
        <v>0</v>
      </c>
      <c r="BR191" s="107">
        <f t="shared" si="5779"/>
        <v>0</v>
      </c>
      <c r="BS191" s="107">
        <f t="shared" si="5779"/>
        <v>0</v>
      </c>
      <c r="BT191" s="107">
        <f t="shared" si="5779"/>
        <v>0</v>
      </c>
      <c r="BU191" s="107">
        <f t="shared" ref="BU191:BY191" si="5780">SUM(BU192)</f>
        <v>0</v>
      </c>
      <c r="BV191" s="107">
        <f t="shared" si="5780"/>
        <v>0</v>
      </c>
      <c r="BW191" s="107">
        <f t="shared" si="5780"/>
        <v>0</v>
      </c>
      <c r="BX191" s="107">
        <f t="shared" si="5780"/>
        <v>0</v>
      </c>
      <c r="BY191" s="107">
        <f t="shared" si="5780"/>
        <v>0</v>
      </c>
      <c r="BZ191" s="100">
        <f t="shared" si="5278"/>
        <v>0</v>
      </c>
      <c r="CA191" s="100">
        <f t="shared" si="5279"/>
        <v>0</v>
      </c>
      <c r="CB191" s="107">
        <f t="shared" ref="CB191:EF191" si="5781">SUM(CB192)</f>
        <v>0</v>
      </c>
      <c r="CC191" s="107">
        <f t="shared" si="5781"/>
        <v>0</v>
      </c>
      <c r="CD191" s="107">
        <f t="shared" si="5781"/>
        <v>0</v>
      </c>
      <c r="CE191" s="107">
        <f t="shared" si="5781"/>
        <v>0</v>
      </c>
      <c r="CF191" s="107">
        <f t="shared" si="5781"/>
        <v>0</v>
      </c>
      <c r="CG191" s="107">
        <f t="shared" si="5781"/>
        <v>0</v>
      </c>
      <c r="CH191" s="107">
        <f t="shared" si="5781"/>
        <v>0</v>
      </c>
      <c r="CI191" s="107">
        <f t="shared" si="5781"/>
        <v>0</v>
      </c>
      <c r="CJ191" s="107">
        <f t="shared" si="5781"/>
        <v>0</v>
      </c>
      <c r="CK191" s="107">
        <f t="shared" si="5781"/>
        <v>0</v>
      </c>
      <c r="CL191" s="100">
        <f t="shared" si="5286"/>
        <v>0</v>
      </c>
      <c r="CM191" s="100">
        <f t="shared" si="5287"/>
        <v>0</v>
      </c>
      <c r="CN191" s="107">
        <f t="shared" si="5781"/>
        <v>0</v>
      </c>
      <c r="CO191" s="107">
        <f t="shared" si="5781"/>
        <v>0</v>
      </c>
      <c r="CP191" s="107">
        <f t="shared" si="5781"/>
        <v>0</v>
      </c>
      <c r="CQ191" s="107">
        <f t="shared" si="5781"/>
        <v>0</v>
      </c>
      <c r="CR191" s="107">
        <f t="shared" si="5781"/>
        <v>0</v>
      </c>
      <c r="CS191" s="107">
        <f t="shared" si="5781"/>
        <v>0</v>
      </c>
      <c r="CT191" s="107">
        <f t="shared" si="5781"/>
        <v>0</v>
      </c>
      <c r="CU191" s="107">
        <f t="shared" si="5781"/>
        <v>0</v>
      </c>
      <c r="CV191" s="107">
        <f t="shared" si="5781"/>
        <v>0</v>
      </c>
      <c r="CW191" s="107">
        <f t="shared" si="5781"/>
        <v>0</v>
      </c>
      <c r="CX191" s="100">
        <f t="shared" si="5293"/>
        <v>0</v>
      </c>
      <c r="CY191" s="100">
        <f t="shared" si="5294"/>
        <v>0</v>
      </c>
      <c r="CZ191" s="107">
        <f t="shared" si="5781"/>
        <v>0</v>
      </c>
      <c r="DA191" s="107">
        <f t="shared" si="5781"/>
        <v>0</v>
      </c>
      <c r="DB191" s="107">
        <f t="shared" si="5781"/>
        <v>0</v>
      </c>
      <c r="DC191" s="107">
        <f t="shared" si="5781"/>
        <v>0</v>
      </c>
      <c r="DD191" s="107">
        <f t="shared" si="5781"/>
        <v>0</v>
      </c>
      <c r="DE191" s="107">
        <f t="shared" si="5781"/>
        <v>0</v>
      </c>
      <c r="DF191" s="107">
        <f t="shared" si="5781"/>
        <v>0</v>
      </c>
      <c r="DG191" s="107">
        <f t="shared" si="5781"/>
        <v>0</v>
      </c>
      <c r="DH191" s="107">
        <f t="shared" si="5781"/>
        <v>0</v>
      </c>
      <c r="DI191" s="107">
        <f t="shared" si="5781"/>
        <v>0</v>
      </c>
      <c r="DJ191" s="100">
        <f t="shared" si="5300"/>
        <v>0</v>
      </c>
      <c r="DK191" s="100">
        <f t="shared" si="5301"/>
        <v>0</v>
      </c>
      <c r="DL191" s="107">
        <f t="shared" si="5781"/>
        <v>0</v>
      </c>
      <c r="DM191" s="107">
        <f t="shared" si="5781"/>
        <v>0</v>
      </c>
      <c r="DN191" s="107">
        <f t="shared" si="5781"/>
        <v>0</v>
      </c>
      <c r="DO191" s="107">
        <f t="shared" si="5781"/>
        <v>0</v>
      </c>
      <c r="DP191" s="107">
        <f t="shared" si="5781"/>
        <v>0</v>
      </c>
      <c r="DQ191" s="107">
        <f t="shared" si="5781"/>
        <v>0</v>
      </c>
      <c r="DR191" s="107">
        <f t="shared" si="5781"/>
        <v>0</v>
      </c>
      <c r="DS191" s="107">
        <f t="shared" si="5781"/>
        <v>0</v>
      </c>
      <c r="DT191" s="107">
        <f t="shared" si="5781"/>
        <v>0</v>
      </c>
      <c r="DU191" s="107">
        <f t="shared" si="5781"/>
        <v>0</v>
      </c>
      <c r="DV191" s="100">
        <f t="shared" si="5307"/>
        <v>0</v>
      </c>
      <c r="DW191" s="100">
        <f t="shared" si="5308"/>
        <v>0</v>
      </c>
      <c r="DX191" s="107">
        <f t="shared" si="5781"/>
        <v>0</v>
      </c>
      <c r="DY191" s="107">
        <f t="shared" si="5781"/>
        <v>0</v>
      </c>
      <c r="DZ191" s="107">
        <f t="shared" si="5781"/>
        <v>0</v>
      </c>
      <c r="EA191" s="107">
        <f t="shared" si="5781"/>
        <v>0</v>
      </c>
      <c r="EB191" s="107">
        <f t="shared" si="5781"/>
        <v>0</v>
      </c>
      <c r="EC191" s="107">
        <f t="shared" si="5781"/>
        <v>0</v>
      </c>
      <c r="ED191" s="107">
        <f t="shared" si="5781"/>
        <v>0</v>
      </c>
      <c r="EE191" s="107">
        <f t="shared" si="5781"/>
        <v>0</v>
      </c>
      <c r="EF191" s="107">
        <f t="shared" si="5781"/>
        <v>0</v>
      </c>
      <c r="EG191" s="107">
        <f t="shared" ref="EG191" si="5782">SUM(EG192)</f>
        <v>0</v>
      </c>
      <c r="EH191" s="100">
        <f t="shared" si="5314"/>
        <v>0</v>
      </c>
      <c r="EI191" s="100">
        <f t="shared" si="5315"/>
        <v>0</v>
      </c>
      <c r="EJ191" s="107">
        <f t="shared" ref="EJ191:GQ191" si="5783">SUM(EJ192)</f>
        <v>0</v>
      </c>
      <c r="EK191" s="107">
        <f t="shared" si="5783"/>
        <v>0</v>
      </c>
      <c r="EL191" s="107">
        <f t="shared" si="5783"/>
        <v>0</v>
      </c>
      <c r="EM191" s="107">
        <f t="shared" si="5783"/>
        <v>0</v>
      </c>
      <c r="EN191" s="107">
        <f t="shared" si="5783"/>
        <v>0</v>
      </c>
      <c r="EO191" s="107">
        <f t="shared" si="5783"/>
        <v>0</v>
      </c>
      <c r="EP191" s="107">
        <f t="shared" si="5783"/>
        <v>0</v>
      </c>
      <c r="EQ191" s="107">
        <f t="shared" si="5783"/>
        <v>0</v>
      </c>
      <c r="ER191" s="107">
        <f t="shared" si="5783"/>
        <v>0</v>
      </c>
      <c r="ES191" s="107">
        <f t="shared" si="5783"/>
        <v>0</v>
      </c>
      <c r="ET191" s="100">
        <f t="shared" si="5322"/>
        <v>0</v>
      </c>
      <c r="EU191" s="100">
        <f t="shared" si="5323"/>
        <v>0</v>
      </c>
      <c r="EV191" s="107">
        <f t="shared" si="5783"/>
        <v>0</v>
      </c>
      <c r="EW191" s="107">
        <f t="shared" si="5783"/>
        <v>0</v>
      </c>
      <c r="EX191" s="107">
        <f t="shared" si="5783"/>
        <v>0</v>
      </c>
      <c r="EY191" s="107">
        <f t="shared" si="5783"/>
        <v>0</v>
      </c>
      <c r="EZ191" s="107">
        <f t="shared" si="5783"/>
        <v>0</v>
      </c>
      <c r="FA191" s="107">
        <f t="shared" si="5783"/>
        <v>0</v>
      </c>
      <c r="FB191" s="107">
        <f t="shared" si="5783"/>
        <v>0</v>
      </c>
      <c r="FC191" s="107">
        <f t="shared" si="5783"/>
        <v>0</v>
      </c>
      <c r="FD191" s="107">
        <f t="shared" si="5783"/>
        <v>0</v>
      </c>
      <c r="FE191" s="107">
        <f t="shared" si="5783"/>
        <v>0</v>
      </c>
      <c r="FF191" s="100">
        <f t="shared" si="5329"/>
        <v>0</v>
      </c>
      <c r="FG191" s="100">
        <f t="shared" si="5330"/>
        <v>0</v>
      </c>
      <c r="FH191" s="107">
        <f t="shared" si="5783"/>
        <v>0</v>
      </c>
      <c r="FI191" s="107">
        <f t="shared" si="5783"/>
        <v>0</v>
      </c>
      <c r="FJ191" s="107">
        <f t="shared" si="5783"/>
        <v>0</v>
      </c>
      <c r="FK191" s="107">
        <f t="shared" si="5783"/>
        <v>0</v>
      </c>
      <c r="FL191" s="107">
        <f t="shared" si="5783"/>
        <v>0</v>
      </c>
      <c r="FM191" s="107">
        <f t="shared" si="5783"/>
        <v>0</v>
      </c>
      <c r="FN191" s="107">
        <f t="shared" si="5783"/>
        <v>0</v>
      </c>
      <c r="FO191" s="107">
        <f t="shared" si="5783"/>
        <v>0</v>
      </c>
      <c r="FP191" s="107">
        <f t="shared" si="5783"/>
        <v>0</v>
      </c>
      <c r="FQ191" s="107">
        <f t="shared" si="5783"/>
        <v>0</v>
      </c>
      <c r="FR191" s="100">
        <f t="shared" si="5336"/>
        <v>0</v>
      </c>
      <c r="FS191" s="100">
        <f t="shared" si="5337"/>
        <v>0</v>
      </c>
      <c r="FT191" s="107">
        <f t="shared" si="5783"/>
        <v>0</v>
      </c>
      <c r="FU191" s="107">
        <f t="shared" si="5783"/>
        <v>0</v>
      </c>
      <c r="FV191" s="107">
        <f t="shared" si="5783"/>
        <v>0</v>
      </c>
      <c r="FW191" s="107">
        <f t="shared" si="5783"/>
        <v>0</v>
      </c>
      <c r="FX191" s="107">
        <f t="shared" si="5783"/>
        <v>0</v>
      </c>
      <c r="FY191" s="107">
        <f t="shared" si="5783"/>
        <v>0</v>
      </c>
      <c r="FZ191" s="107">
        <f t="shared" si="5783"/>
        <v>0</v>
      </c>
      <c r="GA191" s="107">
        <f t="shared" si="5783"/>
        <v>0</v>
      </c>
      <c r="GB191" s="107">
        <f t="shared" si="5783"/>
        <v>0</v>
      </c>
      <c r="GC191" s="107">
        <f t="shared" si="5783"/>
        <v>0</v>
      </c>
      <c r="GD191" s="100">
        <f t="shared" si="5343"/>
        <v>0</v>
      </c>
      <c r="GE191" s="100">
        <f t="shared" si="5344"/>
        <v>0</v>
      </c>
      <c r="GF191" s="107">
        <f t="shared" si="5783"/>
        <v>8</v>
      </c>
      <c r="GG191" s="107">
        <f t="shared" si="5783"/>
        <v>1453035.1639999999</v>
      </c>
      <c r="GH191" s="130">
        <f t="shared" ref="GH191:GH192" si="5784">SUM(GF191/12*$A$2)</f>
        <v>2.6666666666666665</v>
      </c>
      <c r="GI191" s="180">
        <f t="shared" ref="GI191:GI192" si="5785">SUM(GG191/12*$A$2)</f>
        <v>484345.05466666661</v>
      </c>
      <c r="GJ191" s="107">
        <f t="shared" si="5783"/>
        <v>0</v>
      </c>
      <c r="GK191" s="107">
        <f t="shared" si="5783"/>
        <v>0</v>
      </c>
      <c r="GL191" s="107">
        <f t="shared" si="5783"/>
        <v>0</v>
      </c>
      <c r="GM191" s="107">
        <f t="shared" si="5783"/>
        <v>0</v>
      </c>
      <c r="GN191" s="107">
        <f t="shared" si="5783"/>
        <v>0</v>
      </c>
      <c r="GO191" s="107">
        <f t="shared" si="5783"/>
        <v>0</v>
      </c>
      <c r="GP191" s="107">
        <f t="shared" si="5783"/>
        <v>-2.6666666666666665</v>
      </c>
      <c r="GQ191" s="107">
        <f t="shared" si="5783"/>
        <v>-484345.05466666661</v>
      </c>
      <c r="GR191" s="143"/>
      <c r="GS191" s="78"/>
      <c r="GT191" s="166"/>
      <c r="GU191" s="166"/>
    </row>
    <row r="192" spans="1:204" x14ac:dyDescent="0.2">
      <c r="A192" s="23">
        <v>1</v>
      </c>
      <c r="B192" s="102"/>
      <c r="C192" s="108"/>
      <c r="D192" s="109"/>
      <c r="E192" s="124" t="s">
        <v>74</v>
      </c>
      <c r="F192" s="126">
        <v>41</v>
      </c>
      <c r="G192" s="127">
        <v>181629.39549999998</v>
      </c>
      <c r="H192" s="107">
        <f>VLOOKUP($E192,'ВМП план'!$B$8:$AN$43,8,0)</f>
        <v>0</v>
      </c>
      <c r="I192" s="107">
        <f>VLOOKUP($E192,'ВМП план'!$B$8:$AN$43,9,0)</f>
        <v>0</v>
      </c>
      <c r="J192" s="107">
        <f t="shared" si="279"/>
        <v>0</v>
      </c>
      <c r="K192" s="107">
        <f t="shared" si="280"/>
        <v>0</v>
      </c>
      <c r="L192" s="107">
        <f>SUM(L193:L194)</f>
        <v>0</v>
      </c>
      <c r="M192" s="107">
        <f t="shared" ref="M192:Q192" si="5786">SUM(M193:M194)</f>
        <v>0</v>
      </c>
      <c r="N192" s="107">
        <f t="shared" si="5786"/>
        <v>0</v>
      </c>
      <c r="O192" s="107">
        <f t="shared" si="5786"/>
        <v>0</v>
      </c>
      <c r="P192" s="107">
        <f t="shared" si="5786"/>
        <v>0</v>
      </c>
      <c r="Q192" s="107">
        <f t="shared" si="5786"/>
        <v>0</v>
      </c>
      <c r="R192" s="123">
        <f t="shared" si="5093"/>
        <v>0</v>
      </c>
      <c r="S192" s="123">
        <f t="shared" si="5094"/>
        <v>0</v>
      </c>
      <c r="T192" s="107">
        <f>VLOOKUP($E192,'ВМП план'!$B$8:$AN$43,10,0)</f>
        <v>0</v>
      </c>
      <c r="U192" s="107">
        <f>VLOOKUP($E192,'ВМП план'!$B$8:$AN$43,11,0)</f>
        <v>0</v>
      </c>
      <c r="V192" s="107">
        <f t="shared" si="282"/>
        <v>0</v>
      </c>
      <c r="W192" s="107">
        <f t="shared" si="283"/>
        <v>0</v>
      </c>
      <c r="X192" s="107">
        <f>SUM(X193:X194)</f>
        <v>0</v>
      </c>
      <c r="Y192" s="107">
        <f t="shared" ref="Y192" si="5787">SUM(Y193:Y194)</f>
        <v>0</v>
      </c>
      <c r="Z192" s="107">
        <f t="shared" ref="Z192" si="5788">SUM(Z193:Z194)</f>
        <v>0</v>
      </c>
      <c r="AA192" s="107">
        <f t="shared" ref="AA192" si="5789">SUM(AA193:AA194)</f>
        <v>0</v>
      </c>
      <c r="AB192" s="107">
        <f t="shared" ref="AB192" si="5790">SUM(AB193:AB194)</f>
        <v>0</v>
      </c>
      <c r="AC192" s="107">
        <f t="shared" ref="AC192" si="5791">SUM(AC193:AC194)</f>
        <v>0</v>
      </c>
      <c r="AD192" s="123">
        <f t="shared" si="5250"/>
        <v>0</v>
      </c>
      <c r="AE192" s="123">
        <f t="shared" si="5251"/>
        <v>0</v>
      </c>
      <c r="AF192" s="107">
        <f>VLOOKUP($E192,'ВМП план'!$B$8:$AL$43,12,0)</f>
        <v>0</v>
      </c>
      <c r="AG192" s="107">
        <f>VLOOKUP($E192,'ВМП план'!$B$8:$AL$43,13,0)</f>
        <v>0</v>
      </c>
      <c r="AH192" s="107">
        <f t="shared" si="289"/>
        <v>0</v>
      </c>
      <c r="AI192" s="107">
        <f t="shared" si="290"/>
        <v>0</v>
      </c>
      <c r="AJ192" s="107">
        <f>SUM(AJ193:AJ194)</f>
        <v>0</v>
      </c>
      <c r="AK192" s="107">
        <f t="shared" ref="AK192" si="5792">SUM(AK193:AK194)</f>
        <v>0</v>
      </c>
      <c r="AL192" s="107">
        <f t="shared" ref="AL192" si="5793">SUM(AL193:AL194)</f>
        <v>0</v>
      </c>
      <c r="AM192" s="107">
        <f t="shared" ref="AM192" si="5794">SUM(AM193:AM194)</f>
        <v>0</v>
      </c>
      <c r="AN192" s="107">
        <f t="shared" ref="AN192" si="5795">SUM(AN193:AN194)</f>
        <v>0</v>
      </c>
      <c r="AO192" s="107">
        <f t="shared" ref="AO192" si="5796">SUM(AO193:AO194)</f>
        <v>0</v>
      </c>
      <c r="AP192" s="123">
        <f t="shared" si="5257"/>
        <v>0</v>
      </c>
      <c r="AQ192" s="123">
        <f t="shared" si="5258"/>
        <v>0</v>
      </c>
      <c r="AR192" s="107"/>
      <c r="AS192" s="107"/>
      <c r="AT192" s="107">
        <f t="shared" si="296"/>
        <v>0</v>
      </c>
      <c r="AU192" s="107">
        <f t="shared" si="297"/>
        <v>0</v>
      </c>
      <c r="AV192" s="107">
        <f>SUM(AV193:AV194)</f>
        <v>0</v>
      </c>
      <c r="AW192" s="107">
        <f t="shared" ref="AW192" si="5797">SUM(AW193:AW194)</f>
        <v>0</v>
      </c>
      <c r="AX192" s="107">
        <f t="shared" ref="AX192" si="5798">SUM(AX193:AX194)</f>
        <v>0</v>
      </c>
      <c r="AY192" s="107">
        <f t="shared" ref="AY192" si="5799">SUM(AY193:AY194)</f>
        <v>0</v>
      </c>
      <c r="AZ192" s="107">
        <f t="shared" ref="AZ192" si="5800">SUM(AZ193:AZ194)</f>
        <v>0</v>
      </c>
      <c r="BA192" s="107">
        <f t="shared" ref="BA192" si="5801">SUM(BA193:BA194)</f>
        <v>0</v>
      </c>
      <c r="BB192" s="123">
        <f t="shared" si="5264"/>
        <v>0</v>
      </c>
      <c r="BC192" s="123">
        <f t="shared" si="5265"/>
        <v>0</v>
      </c>
      <c r="BD192" s="107">
        <v>8</v>
      </c>
      <c r="BE192" s="107">
        <v>1453035.1639999999</v>
      </c>
      <c r="BF192" s="107">
        <f t="shared" si="303"/>
        <v>2.6666666666666665</v>
      </c>
      <c r="BG192" s="107">
        <f t="shared" si="304"/>
        <v>484345.05466666661</v>
      </c>
      <c r="BH192" s="107">
        <f>SUM(BH193:BH194)</f>
        <v>0</v>
      </c>
      <c r="BI192" s="107">
        <f t="shared" ref="BI192" si="5802">SUM(BI193:BI194)</f>
        <v>0</v>
      </c>
      <c r="BJ192" s="107">
        <f t="shared" ref="BJ192" si="5803">SUM(BJ193:BJ194)</f>
        <v>0</v>
      </c>
      <c r="BK192" s="107">
        <f t="shared" ref="BK192" si="5804">SUM(BK193:BK194)</f>
        <v>0</v>
      </c>
      <c r="BL192" s="107">
        <f t="shared" ref="BL192" si="5805">SUM(BL193:BL194)</f>
        <v>0</v>
      </c>
      <c r="BM192" s="107">
        <f t="shared" ref="BM192" si="5806">SUM(BM193:BM194)</f>
        <v>0</v>
      </c>
      <c r="BN192" s="123">
        <f t="shared" si="5271"/>
        <v>-2.6666666666666665</v>
      </c>
      <c r="BO192" s="123">
        <f t="shared" si="5272"/>
        <v>-484345.05466666661</v>
      </c>
      <c r="BP192" s="107"/>
      <c r="BQ192" s="107"/>
      <c r="BR192" s="107">
        <f t="shared" si="310"/>
        <v>0</v>
      </c>
      <c r="BS192" s="107">
        <f t="shared" si="311"/>
        <v>0</v>
      </c>
      <c r="BT192" s="107">
        <f>SUM(BT193:BT194)</f>
        <v>0</v>
      </c>
      <c r="BU192" s="107">
        <f t="shared" ref="BU192" si="5807">SUM(BU193:BU194)</f>
        <v>0</v>
      </c>
      <c r="BV192" s="107">
        <f t="shared" ref="BV192" si="5808">SUM(BV193:BV194)</f>
        <v>0</v>
      </c>
      <c r="BW192" s="107">
        <f t="shared" ref="BW192" si="5809">SUM(BW193:BW194)</f>
        <v>0</v>
      </c>
      <c r="BX192" s="107">
        <f t="shared" ref="BX192" si="5810">SUM(BX193:BX194)</f>
        <v>0</v>
      </c>
      <c r="BY192" s="107">
        <f t="shared" ref="BY192" si="5811">SUM(BY193:BY194)</f>
        <v>0</v>
      </c>
      <c r="BZ192" s="123">
        <f t="shared" si="5278"/>
        <v>0</v>
      </c>
      <c r="CA192" s="123">
        <f t="shared" si="5279"/>
        <v>0</v>
      </c>
      <c r="CB192" s="107"/>
      <c r="CC192" s="107"/>
      <c r="CD192" s="107">
        <f t="shared" si="317"/>
        <v>0</v>
      </c>
      <c r="CE192" s="107">
        <f t="shared" si="318"/>
        <v>0</v>
      </c>
      <c r="CF192" s="107">
        <f>SUM(CF193:CF194)</f>
        <v>0</v>
      </c>
      <c r="CG192" s="107">
        <f t="shared" ref="CG192" si="5812">SUM(CG193:CG194)</f>
        <v>0</v>
      </c>
      <c r="CH192" s="107">
        <f t="shared" ref="CH192" si="5813">SUM(CH193:CH194)</f>
        <v>0</v>
      </c>
      <c r="CI192" s="107">
        <f t="shared" ref="CI192" si="5814">SUM(CI193:CI194)</f>
        <v>0</v>
      </c>
      <c r="CJ192" s="107">
        <f t="shared" ref="CJ192" si="5815">SUM(CJ193:CJ194)</f>
        <v>0</v>
      </c>
      <c r="CK192" s="107">
        <f t="shared" ref="CK192" si="5816">SUM(CK193:CK194)</f>
        <v>0</v>
      </c>
      <c r="CL192" s="123">
        <f t="shared" si="5286"/>
        <v>0</v>
      </c>
      <c r="CM192" s="123">
        <f t="shared" si="5287"/>
        <v>0</v>
      </c>
      <c r="CN192" s="107"/>
      <c r="CO192" s="107"/>
      <c r="CP192" s="107">
        <f t="shared" si="324"/>
        <v>0</v>
      </c>
      <c r="CQ192" s="107">
        <f t="shared" si="325"/>
        <v>0</v>
      </c>
      <c r="CR192" s="107">
        <f>SUM(CR193:CR194)</f>
        <v>0</v>
      </c>
      <c r="CS192" s="107">
        <f t="shared" ref="CS192" si="5817">SUM(CS193:CS194)</f>
        <v>0</v>
      </c>
      <c r="CT192" s="107">
        <f t="shared" ref="CT192" si="5818">SUM(CT193:CT194)</f>
        <v>0</v>
      </c>
      <c r="CU192" s="107">
        <f t="shared" ref="CU192" si="5819">SUM(CU193:CU194)</f>
        <v>0</v>
      </c>
      <c r="CV192" s="107">
        <f t="shared" ref="CV192" si="5820">SUM(CV193:CV194)</f>
        <v>0</v>
      </c>
      <c r="CW192" s="107">
        <f t="shared" ref="CW192" si="5821">SUM(CW193:CW194)</f>
        <v>0</v>
      </c>
      <c r="CX192" s="123">
        <f t="shared" si="5293"/>
        <v>0</v>
      </c>
      <c r="CY192" s="123">
        <f t="shared" si="5294"/>
        <v>0</v>
      </c>
      <c r="CZ192" s="107"/>
      <c r="DA192" s="107"/>
      <c r="DB192" s="107">
        <f t="shared" si="331"/>
        <v>0</v>
      </c>
      <c r="DC192" s="107">
        <f t="shared" si="332"/>
        <v>0</v>
      </c>
      <c r="DD192" s="107">
        <f>SUM(DD193:DD194)</f>
        <v>0</v>
      </c>
      <c r="DE192" s="107">
        <f t="shared" ref="DE192" si="5822">SUM(DE193:DE194)</f>
        <v>0</v>
      </c>
      <c r="DF192" s="107">
        <f t="shared" ref="DF192" si="5823">SUM(DF193:DF194)</f>
        <v>0</v>
      </c>
      <c r="DG192" s="107">
        <f t="shared" ref="DG192" si="5824">SUM(DG193:DG194)</f>
        <v>0</v>
      </c>
      <c r="DH192" s="107">
        <f t="shared" ref="DH192" si="5825">SUM(DH193:DH194)</f>
        <v>0</v>
      </c>
      <c r="DI192" s="107">
        <f t="shared" ref="DI192" si="5826">SUM(DI193:DI194)</f>
        <v>0</v>
      </c>
      <c r="DJ192" s="123">
        <f t="shared" si="5300"/>
        <v>0</v>
      </c>
      <c r="DK192" s="123">
        <f t="shared" si="5301"/>
        <v>0</v>
      </c>
      <c r="DL192" s="107"/>
      <c r="DM192" s="107"/>
      <c r="DN192" s="107">
        <f t="shared" si="338"/>
        <v>0</v>
      </c>
      <c r="DO192" s="107">
        <f t="shared" si="339"/>
        <v>0</v>
      </c>
      <c r="DP192" s="107">
        <f>SUM(DP193:DP194)</f>
        <v>0</v>
      </c>
      <c r="DQ192" s="107">
        <f t="shared" ref="DQ192" si="5827">SUM(DQ193:DQ194)</f>
        <v>0</v>
      </c>
      <c r="DR192" s="107">
        <f t="shared" ref="DR192" si="5828">SUM(DR193:DR194)</f>
        <v>0</v>
      </c>
      <c r="DS192" s="107">
        <f t="shared" ref="DS192" si="5829">SUM(DS193:DS194)</f>
        <v>0</v>
      </c>
      <c r="DT192" s="107">
        <f t="shared" ref="DT192" si="5830">SUM(DT193:DT194)</f>
        <v>0</v>
      </c>
      <c r="DU192" s="107">
        <f t="shared" ref="DU192" si="5831">SUM(DU193:DU194)</f>
        <v>0</v>
      </c>
      <c r="DV192" s="123">
        <f t="shared" si="5307"/>
        <v>0</v>
      </c>
      <c r="DW192" s="123">
        <f t="shared" si="5308"/>
        <v>0</v>
      </c>
      <c r="DX192" s="107"/>
      <c r="DY192" s="107">
        <v>0</v>
      </c>
      <c r="DZ192" s="107">
        <f t="shared" si="345"/>
        <v>0</v>
      </c>
      <c r="EA192" s="107">
        <f t="shared" si="346"/>
        <v>0</v>
      </c>
      <c r="EB192" s="107">
        <f>SUM(EB193:EB194)</f>
        <v>0</v>
      </c>
      <c r="EC192" s="107">
        <f t="shared" ref="EC192" si="5832">SUM(EC193:EC194)</f>
        <v>0</v>
      </c>
      <c r="ED192" s="107">
        <f t="shared" ref="ED192" si="5833">SUM(ED193:ED194)</f>
        <v>0</v>
      </c>
      <c r="EE192" s="107">
        <f t="shared" ref="EE192" si="5834">SUM(EE193:EE194)</f>
        <v>0</v>
      </c>
      <c r="EF192" s="107">
        <f t="shared" ref="EF192" si="5835">SUM(EF193:EF194)</f>
        <v>0</v>
      </c>
      <c r="EG192" s="107">
        <f t="shared" ref="EG192" si="5836">SUM(EG193:EG194)</f>
        <v>0</v>
      </c>
      <c r="EH192" s="123">
        <f t="shared" si="5314"/>
        <v>0</v>
      </c>
      <c r="EI192" s="123">
        <f t="shared" si="5315"/>
        <v>0</v>
      </c>
      <c r="EJ192" s="107"/>
      <c r="EK192" s="107">
        <v>0</v>
      </c>
      <c r="EL192" s="107">
        <f t="shared" si="352"/>
        <v>0</v>
      </c>
      <c r="EM192" s="107">
        <f t="shared" si="353"/>
        <v>0</v>
      </c>
      <c r="EN192" s="107">
        <f>SUM(EN193:EN194)</f>
        <v>0</v>
      </c>
      <c r="EO192" s="107">
        <f t="shared" ref="EO192" si="5837">SUM(EO193:EO194)</f>
        <v>0</v>
      </c>
      <c r="EP192" s="107">
        <f t="shared" ref="EP192" si="5838">SUM(EP193:EP194)</f>
        <v>0</v>
      </c>
      <c r="EQ192" s="107">
        <f t="shared" ref="EQ192" si="5839">SUM(EQ193:EQ194)</f>
        <v>0</v>
      </c>
      <c r="ER192" s="107">
        <f t="shared" ref="ER192" si="5840">SUM(ER193:ER194)</f>
        <v>0</v>
      </c>
      <c r="ES192" s="107">
        <f t="shared" ref="ES192" si="5841">SUM(ES193:ES194)</f>
        <v>0</v>
      </c>
      <c r="ET192" s="123">
        <f t="shared" si="5322"/>
        <v>0</v>
      </c>
      <c r="EU192" s="123">
        <f t="shared" si="5323"/>
        <v>0</v>
      </c>
      <c r="EV192" s="107"/>
      <c r="EW192" s="107"/>
      <c r="EX192" s="107">
        <f t="shared" si="359"/>
        <v>0</v>
      </c>
      <c r="EY192" s="107">
        <f t="shared" si="360"/>
        <v>0</v>
      </c>
      <c r="EZ192" s="107">
        <f>SUM(EZ193:EZ194)</f>
        <v>0</v>
      </c>
      <c r="FA192" s="107">
        <f t="shared" ref="FA192" si="5842">SUM(FA193:FA194)</f>
        <v>0</v>
      </c>
      <c r="FB192" s="107">
        <f t="shared" ref="FB192" si="5843">SUM(FB193:FB194)</f>
        <v>0</v>
      </c>
      <c r="FC192" s="107">
        <f t="shared" ref="FC192" si="5844">SUM(FC193:FC194)</f>
        <v>0</v>
      </c>
      <c r="FD192" s="107">
        <f t="shared" ref="FD192" si="5845">SUM(FD193:FD194)</f>
        <v>0</v>
      </c>
      <c r="FE192" s="107">
        <f t="shared" ref="FE192" si="5846">SUM(FE193:FE194)</f>
        <v>0</v>
      </c>
      <c r="FF192" s="123">
        <f t="shared" si="5329"/>
        <v>0</v>
      </c>
      <c r="FG192" s="123">
        <f t="shared" si="5330"/>
        <v>0</v>
      </c>
      <c r="FH192" s="107"/>
      <c r="FI192" s="107"/>
      <c r="FJ192" s="107">
        <f t="shared" si="366"/>
        <v>0</v>
      </c>
      <c r="FK192" s="107">
        <f t="shared" si="367"/>
        <v>0</v>
      </c>
      <c r="FL192" s="107">
        <f>SUM(FL193:FL194)</f>
        <v>0</v>
      </c>
      <c r="FM192" s="107">
        <f t="shared" ref="FM192" si="5847">SUM(FM193:FM194)</f>
        <v>0</v>
      </c>
      <c r="FN192" s="107">
        <f t="shared" ref="FN192" si="5848">SUM(FN193:FN194)</f>
        <v>0</v>
      </c>
      <c r="FO192" s="107">
        <f t="shared" ref="FO192" si="5849">SUM(FO193:FO194)</f>
        <v>0</v>
      </c>
      <c r="FP192" s="107">
        <f t="shared" ref="FP192" si="5850">SUM(FP193:FP194)</f>
        <v>0</v>
      </c>
      <c r="FQ192" s="107">
        <f t="shared" ref="FQ192" si="5851">SUM(FQ193:FQ194)</f>
        <v>0</v>
      </c>
      <c r="FR192" s="123">
        <f t="shared" si="5336"/>
        <v>0</v>
      </c>
      <c r="FS192" s="123">
        <f t="shared" si="5337"/>
        <v>0</v>
      </c>
      <c r="FT192" s="107"/>
      <c r="FU192" s="107"/>
      <c r="FV192" s="107">
        <f t="shared" si="373"/>
        <v>0</v>
      </c>
      <c r="FW192" s="107">
        <f t="shared" si="374"/>
        <v>0</v>
      </c>
      <c r="FX192" s="107">
        <f>SUM(FX193:FX194)</f>
        <v>0</v>
      </c>
      <c r="FY192" s="107">
        <f t="shared" ref="FY192" si="5852">SUM(FY193:FY194)</f>
        <v>0</v>
      </c>
      <c r="FZ192" s="107">
        <f t="shared" ref="FZ192" si="5853">SUM(FZ193:FZ194)</f>
        <v>0</v>
      </c>
      <c r="GA192" s="107">
        <f t="shared" ref="GA192" si="5854">SUM(GA193:GA194)</f>
        <v>0</v>
      </c>
      <c r="GB192" s="107">
        <f t="shared" ref="GB192" si="5855">SUM(GB193:GB194)</f>
        <v>0</v>
      </c>
      <c r="GC192" s="107">
        <f t="shared" ref="GC192" si="5856">SUM(GC193:GC194)</f>
        <v>0</v>
      </c>
      <c r="GD192" s="123">
        <f t="shared" si="5343"/>
        <v>0</v>
      </c>
      <c r="GE192" s="123">
        <f t="shared" si="5344"/>
        <v>0</v>
      </c>
      <c r="GF192" s="107">
        <f t="shared" ref="GF192:GG192" si="5857">H192+T192+AF192+AR192+BD192+BP192+CB192+CN192+CZ192+DL192+DX192+EJ192+EV192+FH192+FT192</f>
        <v>8</v>
      </c>
      <c r="GG192" s="107">
        <f t="shared" si="5857"/>
        <v>1453035.1639999999</v>
      </c>
      <c r="GH192" s="130">
        <f t="shared" si="5784"/>
        <v>2.6666666666666665</v>
      </c>
      <c r="GI192" s="180">
        <f t="shared" si="5785"/>
        <v>484345.05466666661</v>
      </c>
      <c r="GJ192" s="107">
        <f>SUM(GJ193:GJ194)</f>
        <v>0</v>
      </c>
      <c r="GK192" s="107">
        <f t="shared" ref="GK192" si="5858">SUM(GK193:GK194)</f>
        <v>0</v>
      </c>
      <c r="GL192" s="107">
        <f t="shared" ref="GL192" si="5859">SUM(GL193:GL194)</f>
        <v>0</v>
      </c>
      <c r="GM192" s="107">
        <f t="shared" ref="GM192" si="5860">SUM(GM193:GM194)</f>
        <v>0</v>
      </c>
      <c r="GN192" s="107">
        <f t="shared" ref="GN192" si="5861">SUM(GN193:GN194)</f>
        <v>0</v>
      </c>
      <c r="GO192" s="107">
        <f t="shared" ref="GO192" si="5862">SUM(GO193:GO194)</f>
        <v>0</v>
      </c>
      <c r="GP192" s="107">
        <f>SUM(GJ192-GH192)</f>
        <v>-2.6666666666666665</v>
      </c>
      <c r="GQ192" s="107">
        <f>SUM(GK192-GI192)</f>
        <v>-484345.05466666661</v>
      </c>
      <c r="GR192" s="143"/>
      <c r="GS192" s="78"/>
      <c r="GT192" s="166">
        <v>181629.39549999998</v>
      </c>
      <c r="GU192" s="166"/>
    </row>
    <row r="193" spans="1:203" x14ac:dyDescent="0.2">
      <c r="A193" s="23">
        <v>1</v>
      </c>
      <c r="B193" s="78"/>
      <c r="C193" s="79"/>
      <c r="D193" s="86"/>
      <c r="E193" s="85"/>
      <c r="F193" s="86"/>
      <c r="G193" s="98"/>
      <c r="H193" s="99"/>
      <c r="I193" s="99"/>
      <c r="J193" s="99"/>
      <c r="K193" s="99"/>
      <c r="L193" s="99"/>
      <c r="M193" s="99"/>
      <c r="N193" s="99"/>
      <c r="O193" s="99"/>
      <c r="P193" s="99">
        <f t="shared" ref="P193:P194" si="5863">SUM(L193+N193)</f>
        <v>0</v>
      </c>
      <c r="Q193" s="99">
        <f t="shared" ref="Q193:Q194" si="5864">SUM(M193+O193)</f>
        <v>0</v>
      </c>
      <c r="R193" s="100">
        <f t="shared" si="5093"/>
        <v>0</v>
      </c>
      <c r="S193" s="100">
        <f t="shared" si="5094"/>
        <v>0</v>
      </c>
      <c r="T193" s="99"/>
      <c r="U193" s="99"/>
      <c r="V193" s="99"/>
      <c r="W193" s="99"/>
      <c r="X193" s="99"/>
      <c r="Y193" s="99"/>
      <c r="Z193" s="99"/>
      <c r="AA193" s="99"/>
      <c r="AB193" s="99">
        <f t="shared" ref="AB193:AB194" si="5865">SUM(X193+Z193)</f>
        <v>0</v>
      </c>
      <c r="AC193" s="99">
        <f t="shared" ref="AC193:AC194" si="5866">SUM(Y193+AA193)</f>
        <v>0</v>
      </c>
      <c r="AD193" s="100">
        <f t="shared" si="5250"/>
        <v>0</v>
      </c>
      <c r="AE193" s="100">
        <f t="shared" si="5251"/>
        <v>0</v>
      </c>
      <c r="AF193" s="99"/>
      <c r="AG193" s="99"/>
      <c r="AH193" s="99"/>
      <c r="AI193" s="99"/>
      <c r="AJ193" s="99"/>
      <c r="AK193" s="99"/>
      <c r="AL193" s="99"/>
      <c r="AM193" s="99"/>
      <c r="AN193" s="99">
        <f t="shared" ref="AN193:AN194" si="5867">SUM(AJ193+AL193)</f>
        <v>0</v>
      </c>
      <c r="AO193" s="99">
        <f t="shared" ref="AO193:AO194" si="5868">SUM(AK193+AM193)</f>
        <v>0</v>
      </c>
      <c r="AP193" s="100">
        <f t="shared" si="5257"/>
        <v>0</v>
      </c>
      <c r="AQ193" s="100">
        <f t="shared" si="5258"/>
        <v>0</v>
      </c>
      <c r="AR193" s="99"/>
      <c r="AS193" s="99"/>
      <c r="AT193" s="99"/>
      <c r="AU193" s="99"/>
      <c r="AV193" s="99"/>
      <c r="AW193" s="99"/>
      <c r="AX193" s="99"/>
      <c r="AY193" s="99"/>
      <c r="AZ193" s="99">
        <f t="shared" ref="AZ193:AZ194" si="5869">SUM(AV193+AX193)</f>
        <v>0</v>
      </c>
      <c r="BA193" s="99">
        <f t="shared" ref="BA193:BA194" si="5870">SUM(AW193+AY193)</f>
        <v>0</v>
      </c>
      <c r="BB193" s="100">
        <f t="shared" si="5264"/>
        <v>0</v>
      </c>
      <c r="BC193" s="100">
        <f t="shared" si="5265"/>
        <v>0</v>
      </c>
      <c r="BD193" s="99"/>
      <c r="BE193" s="99"/>
      <c r="BF193" s="99"/>
      <c r="BG193" s="99"/>
      <c r="BH193" s="99"/>
      <c r="BI193" s="99"/>
      <c r="BJ193" s="99"/>
      <c r="BK193" s="99"/>
      <c r="BL193" s="99">
        <f t="shared" ref="BL193:BL194" si="5871">SUM(BH193+BJ193)</f>
        <v>0</v>
      </c>
      <c r="BM193" s="99">
        <f t="shared" ref="BM193:BM194" si="5872">SUM(BI193+BK193)</f>
        <v>0</v>
      </c>
      <c r="BN193" s="100">
        <f t="shared" si="5271"/>
        <v>0</v>
      </c>
      <c r="BO193" s="100">
        <f t="shared" si="5272"/>
        <v>0</v>
      </c>
      <c r="BP193" s="99"/>
      <c r="BQ193" s="99"/>
      <c r="BR193" s="99"/>
      <c r="BS193" s="99"/>
      <c r="BT193" s="99"/>
      <c r="BU193" s="99"/>
      <c r="BV193" s="99"/>
      <c r="BW193" s="99"/>
      <c r="BX193" s="99">
        <f t="shared" ref="BX193:BX194" si="5873">SUM(BT193+BV193)</f>
        <v>0</v>
      </c>
      <c r="BY193" s="99">
        <f t="shared" ref="BY193:BY194" si="5874">SUM(BU193+BW193)</f>
        <v>0</v>
      </c>
      <c r="BZ193" s="100">
        <f t="shared" si="5278"/>
        <v>0</v>
      </c>
      <c r="CA193" s="100">
        <f t="shared" si="5279"/>
        <v>0</v>
      </c>
      <c r="CB193" s="99"/>
      <c r="CC193" s="99"/>
      <c r="CD193" s="99"/>
      <c r="CE193" s="99"/>
      <c r="CF193" s="99"/>
      <c r="CG193" s="99"/>
      <c r="CH193" s="99"/>
      <c r="CI193" s="99"/>
      <c r="CJ193" s="99">
        <f t="shared" ref="CJ193:CJ194" si="5875">SUM(CF193+CH193)</f>
        <v>0</v>
      </c>
      <c r="CK193" s="99">
        <f t="shared" ref="CK193:CK194" si="5876">SUM(CG193+CI193)</f>
        <v>0</v>
      </c>
      <c r="CL193" s="100">
        <f t="shared" si="5286"/>
        <v>0</v>
      </c>
      <c r="CM193" s="100">
        <f t="shared" si="5287"/>
        <v>0</v>
      </c>
      <c r="CN193" s="99"/>
      <c r="CO193" s="99"/>
      <c r="CP193" s="99"/>
      <c r="CQ193" s="99"/>
      <c r="CR193" s="99"/>
      <c r="CS193" s="99"/>
      <c r="CT193" s="99"/>
      <c r="CU193" s="99"/>
      <c r="CV193" s="99">
        <f t="shared" ref="CV193:CV194" si="5877">SUM(CR193+CT193)</f>
        <v>0</v>
      </c>
      <c r="CW193" s="99">
        <f t="shared" ref="CW193:CW194" si="5878">SUM(CS193+CU193)</f>
        <v>0</v>
      </c>
      <c r="CX193" s="100">
        <f t="shared" si="5293"/>
        <v>0</v>
      </c>
      <c r="CY193" s="100">
        <f t="shared" si="5294"/>
        <v>0</v>
      </c>
      <c r="CZ193" s="99"/>
      <c r="DA193" s="99"/>
      <c r="DB193" s="99"/>
      <c r="DC193" s="99"/>
      <c r="DD193" s="99"/>
      <c r="DE193" s="99"/>
      <c r="DF193" s="99"/>
      <c r="DG193" s="99"/>
      <c r="DH193" s="99">
        <f t="shared" ref="DH193:DH194" si="5879">SUM(DD193+DF193)</f>
        <v>0</v>
      </c>
      <c r="DI193" s="99">
        <f t="shared" ref="DI193:DI194" si="5880">SUM(DE193+DG193)</f>
        <v>0</v>
      </c>
      <c r="DJ193" s="100">
        <f t="shared" si="5300"/>
        <v>0</v>
      </c>
      <c r="DK193" s="100">
        <f t="shared" si="5301"/>
        <v>0</v>
      </c>
      <c r="DL193" s="99"/>
      <c r="DM193" s="99"/>
      <c r="DN193" s="99"/>
      <c r="DO193" s="99"/>
      <c r="DP193" s="99"/>
      <c r="DQ193" s="99"/>
      <c r="DR193" s="99"/>
      <c r="DS193" s="99"/>
      <c r="DT193" s="99">
        <f t="shared" ref="DT193:DT194" si="5881">SUM(DP193+DR193)</f>
        <v>0</v>
      </c>
      <c r="DU193" s="99">
        <f t="shared" ref="DU193:DU194" si="5882">SUM(DQ193+DS193)</f>
        <v>0</v>
      </c>
      <c r="DV193" s="100">
        <f t="shared" si="5307"/>
        <v>0</v>
      </c>
      <c r="DW193" s="100">
        <f t="shared" si="5308"/>
        <v>0</v>
      </c>
      <c r="DX193" s="99"/>
      <c r="DY193" s="99"/>
      <c r="DZ193" s="99"/>
      <c r="EA193" s="99"/>
      <c r="EB193" s="99"/>
      <c r="EC193" s="99"/>
      <c r="ED193" s="99"/>
      <c r="EE193" s="99"/>
      <c r="EF193" s="99">
        <f t="shared" ref="EF193:EF194" si="5883">SUM(EB193+ED193)</f>
        <v>0</v>
      </c>
      <c r="EG193" s="99">
        <f t="shared" ref="EG193:EG194" si="5884">SUM(EC193+EE193)</f>
        <v>0</v>
      </c>
      <c r="EH193" s="100">
        <f t="shared" si="5314"/>
        <v>0</v>
      </c>
      <c r="EI193" s="100">
        <f t="shared" si="5315"/>
        <v>0</v>
      </c>
      <c r="EJ193" s="99"/>
      <c r="EK193" s="99"/>
      <c r="EL193" s="99"/>
      <c r="EM193" s="99"/>
      <c r="EN193" s="99"/>
      <c r="EO193" s="99"/>
      <c r="EP193" s="99"/>
      <c r="EQ193" s="99"/>
      <c r="ER193" s="99">
        <f t="shared" ref="ER193:ER194" si="5885">SUM(EN193+EP193)</f>
        <v>0</v>
      </c>
      <c r="ES193" s="99">
        <f t="shared" ref="ES193:ES194" si="5886">SUM(EO193+EQ193)</f>
        <v>0</v>
      </c>
      <c r="ET193" s="100">
        <f t="shared" si="5322"/>
        <v>0</v>
      </c>
      <c r="EU193" s="100">
        <f t="shared" si="5323"/>
        <v>0</v>
      </c>
      <c r="EV193" s="99"/>
      <c r="EW193" s="99"/>
      <c r="EX193" s="99"/>
      <c r="EY193" s="99"/>
      <c r="EZ193" s="99"/>
      <c r="FA193" s="99"/>
      <c r="FB193" s="99"/>
      <c r="FC193" s="99"/>
      <c r="FD193" s="99">
        <f t="shared" ref="FD193:FD194" si="5887">SUM(EZ193+FB193)</f>
        <v>0</v>
      </c>
      <c r="FE193" s="99">
        <f t="shared" ref="FE193:FE194" si="5888">SUM(FA193+FC193)</f>
        <v>0</v>
      </c>
      <c r="FF193" s="100">
        <f t="shared" si="5329"/>
        <v>0</v>
      </c>
      <c r="FG193" s="100">
        <f t="shared" si="5330"/>
        <v>0</v>
      </c>
      <c r="FH193" s="99"/>
      <c r="FI193" s="99"/>
      <c r="FJ193" s="99"/>
      <c r="FK193" s="99"/>
      <c r="FL193" s="99"/>
      <c r="FM193" s="99"/>
      <c r="FN193" s="99"/>
      <c r="FO193" s="99"/>
      <c r="FP193" s="99">
        <f t="shared" ref="FP193:FP194" si="5889">SUM(FL193+FN193)</f>
        <v>0</v>
      </c>
      <c r="FQ193" s="99">
        <f t="shared" ref="FQ193:FQ194" si="5890">SUM(FM193+FO193)</f>
        <v>0</v>
      </c>
      <c r="FR193" s="100">
        <f t="shared" si="5336"/>
        <v>0</v>
      </c>
      <c r="FS193" s="100">
        <f t="shared" si="5337"/>
        <v>0</v>
      </c>
      <c r="FT193" s="99"/>
      <c r="FU193" s="99"/>
      <c r="FV193" s="99"/>
      <c r="FW193" s="99"/>
      <c r="FX193" s="99"/>
      <c r="FY193" s="99"/>
      <c r="FZ193" s="99"/>
      <c r="GA193" s="99"/>
      <c r="GB193" s="99">
        <f t="shared" ref="GB193:GB194" si="5891">SUM(FX193+FZ193)</f>
        <v>0</v>
      </c>
      <c r="GC193" s="99">
        <f t="shared" ref="GC193:GC194" si="5892">SUM(FY193+GA193)</f>
        <v>0</v>
      </c>
      <c r="GD193" s="100">
        <f t="shared" si="5343"/>
        <v>0</v>
      </c>
      <c r="GE193" s="100">
        <f t="shared" si="5344"/>
        <v>0</v>
      </c>
      <c r="GF193" s="99"/>
      <c r="GG193" s="99"/>
      <c r="GH193" s="99"/>
      <c r="GI193" s="99"/>
      <c r="GJ193" s="99"/>
      <c r="GK193" s="99"/>
      <c r="GL193" s="99"/>
      <c r="GM193" s="99"/>
      <c r="GN193" s="99">
        <f t="shared" ref="GN193:GN194" si="5893">SUM(GJ193+GL193)</f>
        <v>0</v>
      </c>
      <c r="GO193" s="99">
        <f t="shared" ref="GO193:GO194" si="5894">SUM(GK193+GM193)</f>
        <v>0</v>
      </c>
      <c r="GP193" s="99"/>
      <c r="GQ193" s="99"/>
      <c r="GR193" s="143"/>
      <c r="GS193" s="78"/>
      <c r="GT193" s="78"/>
      <c r="GU193" s="78"/>
    </row>
    <row r="194" spans="1:203" x14ac:dyDescent="0.2">
      <c r="A194" s="23">
        <v>1</v>
      </c>
      <c r="B194" s="78"/>
      <c r="C194" s="79"/>
      <c r="D194" s="86"/>
      <c r="E194" s="85"/>
      <c r="F194" s="86"/>
      <c r="G194" s="98"/>
      <c r="H194" s="99"/>
      <c r="I194" s="99"/>
      <c r="J194" s="99"/>
      <c r="K194" s="99"/>
      <c r="L194" s="99"/>
      <c r="M194" s="99"/>
      <c r="N194" s="99"/>
      <c r="O194" s="99"/>
      <c r="P194" s="99">
        <f t="shared" si="5863"/>
        <v>0</v>
      </c>
      <c r="Q194" s="99">
        <f t="shared" si="5864"/>
        <v>0</v>
      </c>
      <c r="R194" s="100">
        <f t="shared" si="5093"/>
        <v>0</v>
      </c>
      <c r="S194" s="100">
        <f t="shared" si="5094"/>
        <v>0</v>
      </c>
      <c r="T194" s="99"/>
      <c r="U194" s="99"/>
      <c r="V194" s="99"/>
      <c r="W194" s="99"/>
      <c r="X194" s="99"/>
      <c r="Y194" s="99"/>
      <c r="Z194" s="99"/>
      <c r="AA194" s="99"/>
      <c r="AB194" s="99">
        <f t="shared" si="5865"/>
        <v>0</v>
      </c>
      <c r="AC194" s="99">
        <f t="shared" si="5866"/>
        <v>0</v>
      </c>
      <c r="AD194" s="100">
        <f t="shared" si="5250"/>
        <v>0</v>
      </c>
      <c r="AE194" s="100">
        <f t="shared" si="5251"/>
        <v>0</v>
      </c>
      <c r="AF194" s="99"/>
      <c r="AG194" s="99"/>
      <c r="AH194" s="99"/>
      <c r="AI194" s="99"/>
      <c r="AJ194" s="99"/>
      <c r="AK194" s="99"/>
      <c r="AL194" s="99"/>
      <c r="AM194" s="99"/>
      <c r="AN194" s="99">
        <f t="shared" si="5867"/>
        <v>0</v>
      </c>
      <c r="AO194" s="99">
        <f t="shared" si="5868"/>
        <v>0</v>
      </c>
      <c r="AP194" s="100">
        <f t="shared" si="5257"/>
        <v>0</v>
      </c>
      <c r="AQ194" s="100">
        <f t="shared" si="5258"/>
        <v>0</v>
      </c>
      <c r="AR194" s="99"/>
      <c r="AS194" s="99"/>
      <c r="AT194" s="99"/>
      <c r="AU194" s="99"/>
      <c r="AV194" s="99"/>
      <c r="AW194" s="99"/>
      <c r="AX194" s="99"/>
      <c r="AY194" s="99"/>
      <c r="AZ194" s="99">
        <f t="shared" si="5869"/>
        <v>0</v>
      </c>
      <c r="BA194" s="99">
        <f t="shared" si="5870"/>
        <v>0</v>
      </c>
      <c r="BB194" s="100">
        <f t="shared" si="5264"/>
        <v>0</v>
      </c>
      <c r="BC194" s="100">
        <f t="shared" si="5265"/>
        <v>0</v>
      </c>
      <c r="BD194" s="99"/>
      <c r="BE194" s="99"/>
      <c r="BF194" s="99"/>
      <c r="BG194" s="99"/>
      <c r="BH194" s="99"/>
      <c r="BI194" s="99"/>
      <c r="BJ194" s="99"/>
      <c r="BK194" s="99"/>
      <c r="BL194" s="99">
        <f t="shared" si="5871"/>
        <v>0</v>
      </c>
      <c r="BM194" s="99">
        <f t="shared" si="5872"/>
        <v>0</v>
      </c>
      <c r="BN194" s="100">
        <f t="shared" si="5271"/>
        <v>0</v>
      </c>
      <c r="BO194" s="100">
        <f t="shared" si="5272"/>
        <v>0</v>
      </c>
      <c r="BP194" s="99"/>
      <c r="BQ194" s="99"/>
      <c r="BR194" s="99"/>
      <c r="BS194" s="99"/>
      <c r="BT194" s="99"/>
      <c r="BU194" s="99"/>
      <c r="BV194" s="99"/>
      <c r="BW194" s="99"/>
      <c r="BX194" s="99">
        <f t="shared" si="5873"/>
        <v>0</v>
      </c>
      <c r="BY194" s="99">
        <f t="shared" si="5874"/>
        <v>0</v>
      </c>
      <c r="BZ194" s="100">
        <f t="shared" si="5278"/>
        <v>0</v>
      </c>
      <c r="CA194" s="100">
        <f t="shared" si="5279"/>
        <v>0</v>
      </c>
      <c r="CB194" s="99"/>
      <c r="CC194" s="99"/>
      <c r="CD194" s="99"/>
      <c r="CE194" s="99"/>
      <c r="CF194" s="99"/>
      <c r="CG194" s="99"/>
      <c r="CH194" s="99"/>
      <c r="CI194" s="99"/>
      <c r="CJ194" s="99">
        <f t="shared" si="5875"/>
        <v>0</v>
      </c>
      <c r="CK194" s="99">
        <f t="shared" si="5876"/>
        <v>0</v>
      </c>
      <c r="CL194" s="100">
        <f t="shared" si="5286"/>
        <v>0</v>
      </c>
      <c r="CM194" s="100">
        <f t="shared" si="5287"/>
        <v>0</v>
      </c>
      <c r="CN194" s="99"/>
      <c r="CO194" s="99"/>
      <c r="CP194" s="99"/>
      <c r="CQ194" s="99"/>
      <c r="CR194" s="99"/>
      <c r="CS194" s="99"/>
      <c r="CT194" s="99"/>
      <c r="CU194" s="99"/>
      <c r="CV194" s="99">
        <f t="shared" si="5877"/>
        <v>0</v>
      </c>
      <c r="CW194" s="99">
        <f t="shared" si="5878"/>
        <v>0</v>
      </c>
      <c r="CX194" s="100">
        <f t="shared" si="5293"/>
        <v>0</v>
      </c>
      <c r="CY194" s="100">
        <f t="shared" si="5294"/>
        <v>0</v>
      </c>
      <c r="CZ194" s="99"/>
      <c r="DA194" s="99"/>
      <c r="DB194" s="99"/>
      <c r="DC194" s="99"/>
      <c r="DD194" s="99"/>
      <c r="DE194" s="99"/>
      <c r="DF194" s="99"/>
      <c r="DG194" s="99"/>
      <c r="DH194" s="99">
        <f t="shared" si="5879"/>
        <v>0</v>
      </c>
      <c r="DI194" s="99">
        <f t="shared" si="5880"/>
        <v>0</v>
      </c>
      <c r="DJ194" s="100">
        <f t="shared" si="5300"/>
        <v>0</v>
      </c>
      <c r="DK194" s="100">
        <f t="shared" si="5301"/>
        <v>0</v>
      </c>
      <c r="DL194" s="99"/>
      <c r="DM194" s="99"/>
      <c r="DN194" s="99"/>
      <c r="DO194" s="99"/>
      <c r="DP194" s="99"/>
      <c r="DQ194" s="99"/>
      <c r="DR194" s="99"/>
      <c r="DS194" s="99"/>
      <c r="DT194" s="99">
        <f t="shared" si="5881"/>
        <v>0</v>
      </c>
      <c r="DU194" s="99">
        <f t="shared" si="5882"/>
        <v>0</v>
      </c>
      <c r="DV194" s="100">
        <f t="shared" si="5307"/>
        <v>0</v>
      </c>
      <c r="DW194" s="100">
        <f t="shared" si="5308"/>
        <v>0</v>
      </c>
      <c r="DX194" s="99"/>
      <c r="DY194" s="99"/>
      <c r="DZ194" s="99"/>
      <c r="EA194" s="99"/>
      <c r="EB194" s="99"/>
      <c r="EC194" s="99"/>
      <c r="ED194" s="99"/>
      <c r="EE194" s="99"/>
      <c r="EF194" s="99">
        <f t="shared" si="5883"/>
        <v>0</v>
      </c>
      <c r="EG194" s="99">
        <f t="shared" si="5884"/>
        <v>0</v>
      </c>
      <c r="EH194" s="100">
        <f t="shared" si="5314"/>
        <v>0</v>
      </c>
      <c r="EI194" s="100">
        <f t="shared" si="5315"/>
        <v>0</v>
      </c>
      <c r="EJ194" s="99"/>
      <c r="EK194" s="99"/>
      <c r="EL194" s="99"/>
      <c r="EM194" s="99"/>
      <c r="EN194" s="99"/>
      <c r="EO194" s="99"/>
      <c r="EP194" s="99"/>
      <c r="EQ194" s="99"/>
      <c r="ER194" s="99">
        <f t="shared" si="5885"/>
        <v>0</v>
      </c>
      <c r="ES194" s="99">
        <f t="shared" si="5886"/>
        <v>0</v>
      </c>
      <c r="ET194" s="100">
        <f t="shared" si="5322"/>
        <v>0</v>
      </c>
      <c r="EU194" s="100">
        <f t="shared" si="5323"/>
        <v>0</v>
      </c>
      <c r="EV194" s="99"/>
      <c r="EW194" s="99"/>
      <c r="EX194" s="99"/>
      <c r="EY194" s="99"/>
      <c r="EZ194" s="99"/>
      <c r="FA194" s="99"/>
      <c r="FB194" s="99"/>
      <c r="FC194" s="99"/>
      <c r="FD194" s="99">
        <f t="shared" si="5887"/>
        <v>0</v>
      </c>
      <c r="FE194" s="99">
        <f t="shared" si="5888"/>
        <v>0</v>
      </c>
      <c r="FF194" s="100">
        <f t="shared" si="5329"/>
        <v>0</v>
      </c>
      <c r="FG194" s="100">
        <f t="shared" si="5330"/>
        <v>0</v>
      </c>
      <c r="FH194" s="99"/>
      <c r="FI194" s="99"/>
      <c r="FJ194" s="99"/>
      <c r="FK194" s="99"/>
      <c r="FL194" s="99"/>
      <c r="FM194" s="99"/>
      <c r="FN194" s="99"/>
      <c r="FO194" s="99"/>
      <c r="FP194" s="99">
        <f t="shared" si="5889"/>
        <v>0</v>
      </c>
      <c r="FQ194" s="99">
        <f t="shared" si="5890"/>
        <v>0</v>
      </c>
      <c r="FR194" s="100">
        <f t="shared" si="5336"/>
        <v>0</v>
      </c>
      <c r="FS194" s="100">
        <f t="shared" si="5337"/>
        <v>0</v>
      </c>
      <c r="FT194" s="99"/>
      <c r="FU194" s="99"/>
      <c r="FV194" s="99"/>
      <c r="FW194" s="99"/>
      <c r="FX194" s="99"/>
      <c r="FY194" s="99"/>
      <c r="FZ194" s="99"/>
      <c r="GA194" s="99"/>
      <c r="GB194" s="99">
        <f t="shared" si="5891"/>
        <v>0</v>
      </c>
      <c r="GC194" s="99">
        <f t="shared" si="5892"/>
        <v>0</v>
      </c>
      <c r="GD194" s="100">
        <f t="shared" si="5343"/>
        <v>0</v>
      </c>
      <c r="GE194" s="100">
        <f t="shared" si="5344"/>
        <v>0</v>
      </c>
      <c r="GF194" s="99"/>
      <c r="GG194" s="99"/>
      <c r="GH194" s="99"/>
      <c r="GI194" s="99"/>
      <c r="GJ194" s="99"/>
      <c r="GK194" s="99"/>
      <c r="GL194" s="99"/>
      <c r="GM194" s="99"/>
      <c r="GN194" s="99">
        <f t="shared" si="5893"/>
        <v>0</v>
      </c>
      <c r="GO194" s="99">
        <f t="shared" si="5894"/>
        <v>0</v>
      </c>
      <c r="GP194" s="99"/>
      <c r="GQ194" s="99"/>
      <c r="GR194" s="143"/>
      <c r="GS194" s="78"/>
      <c r="GT194" s="78"/>
      <c r="GU194" s="78"/>
    </row>
    <row r="195" spans="1:203" s="101" customFormat="1" x14ac:dyDescent="0.2">
      <c r="A195" s="23">
        <v>1</v>
      </c>
      <c r="B195" s="113"/>
      <c r="C195" s="151" t="s">
        <v>287</v>
      </c>
      <c r="D195" s="113"/>
      <c r="E195" s="114" t="s">
        <v>332</v>
      </c>
      <c r="F195" s="114"/>
      <c r="G195" s="114"/>
      <c r="H195" s="115">
        <f t="shared" ref="H195:Q195" si="5895">SUM(H9,H20,H28,H32,H40,H44,H50,H65,H72,H94,H105,H114,H125,H141,H148,H170,H183,H191)</f>
        <v>116</v>
      </c>
      <c r="I195" s="115">
        <f t="shared" si="5895"/>
        <v>15638374.4286</v>
      </c>
      <c r="J195" s="115">
        <f t="shared" si="5895"/>
        <v>38.666666666666664</v>
      </c>
      <c r="K195" s="115">
        <f t="shared" si="5895"/>
        <v>5212791.4761999995</v>
      </c>
      <c r="L195" s="115">
        <f t="shared" si="5895"/>
        <v>45</v>
      </c>
      <c r="M195" s="115">
        <f t="shared" si="5895"/>
        <v>5784127.4500000002</v>
      </c>
      <c r="N195" s="115">
        <f t="shared" si="5895"/>
        <v>0</v>
      </c>
      <c r="O195" s="115">
        <f t="shared" si="5895"/>
        <v>0</v>
      </c>
      <c r="P195" s="115">
        <f t="shared" si="5895"/>
        <v>45</v>
      </c>
      <c r="Q195" s="115">
        <f t="shared" si="5895"/>
        <v>5784127.4500000002</v>
      </c>
      <c r="R195" s="100">
        <f t="shared" si="5093"/>
        <v>6.3333333333333357</v>
      </c>
      <c r="S195" s="100">
        <f t="shared" si="5094"/>
        <v>571335.97380000073</v>
      </c>
      <c r="T195" s="115">
        <f t="shared" ref="T195:AC195" si="5896">SUM(T9,T20,T28,T32,T40,T44,T50,T65,T72,T94,T105,T114,T125,T141,T148,T170,T183,T191)</f>
        <v>1772</v>
      </c>
      <c r="U195" s="115">
        <f t="shared" si="5896"/>
        <v>318340442.73610002</v>
      </c>
      <c r="V195" s="115">
        <f t="shared" si="5896"/>
        <v>590.66666666666663</v>
      </c>
      <c r="W195" s="115">
        <f t="shared" si="5896"/>
        <v>106113480.91203333</v>
      </c>
      <c r="X195" s="115">
        <f t="shared" si="5896"/>
        <v>631</v>
      </c>
      <c r="Y195" s="115">
        <f t="shared" si="5896"/>
        <v>112000718.71000004</v>
      </c>
      <c r="Z195" s="115">
        <f t="shared" si="5896"/>
        <v>36</v>
      </c>
      <c r="AA195" s="115">
        <f t="shared" si="5896"/>
        <v>6791768.7600000016</v>
      </c>
      <c r="AB195" s="115">
        <f t="shared" si="5896"/>
        <v>667</v>
      </c>
      <c r="AC195" s="115">
        <f t="shared" si="5896"/>
        <v>118792487.47000001</v>
      </c>
      <c r="AD195" s="100">
        <f t="shared" si="5250"/>
        <v>40.333333333333371</v>
      </c>
      <c r="AE195" s="100">
        <f t="shared" si="5251"/>
        <v>5887237.7979667038</v>
      </c>
      <c r="AF195" s="115">
        <f t="shared" ref="AF195:AO195" si="5897">SUM(AF9,AF20,AF28,AF32,AF40,AF44,AF50,AF65,AF72,AF94,AF105,AF114,AF125,AF141,AF148,AF170,AF183,AF191)</f>
        <v>75</v>
      </c>
      <c r="AG195" s="115">
        <f t="shared" si="5897"/>
        <v>14842722.010500001</v>
      </c>
      <c r="AH195" s="115">
        <f t="shared" si="5897"/>
        <v>25</v>
      </c>
      <c r="AI195" s="115">
        <f t="shared" si="5897"/>
        <v>4947574.0034999996</v>
      </c>
      <c r="AJ195" s="115">
        <f t="shared" si="5897"/>
        <v>24</v>
      </c>
      <c r="AK195" s="115">
        <f t="shared" si="5897"/>
        <v>4376535.49</v>
      </c>
      <c r="AL195" s="115">
        <f t="shared" si="5897"/>
        <v>0</v>
      </c>
      <c r="AM195" s="115">
        <f t="shared" si="5897"/>
        <v>0</v>
      </c>
      <c r="AN195" s="115">
        <f t="shared" si="5897"/>
        <v>24</v>
      </c>
      <c r="AO195" s="115">
        <f t="shared" si="5897"/>
        <v>4376535.49</v>
      </c>
      <c r="AP195" s="100">
        <f t="shared" si="5257"/>
        <v>-1</v>
      </c>
      <c r="AQ195" s="100">
        <f t="shared" si="5258"/>
        <v>-571038.51349999942</v>
      </c>
      <c r="AR195" s="115">
        <f t="shared" ref="AR195:BA195" si="5898">SUM(AR9,AR20,AR28,AR32,AR40,AR44,AR50,AR65,AR72,AR94,AR105,AR114,AR125,AR141,AR148,AR170,AR183,AR191)</f>
        <v>100</v>
      </c>
      <c r="AS195" s="115">
        <f t="shared" si="5898"/>
        <v>13243014.440000001</v>
      </c>
      <c r="AT195" s="115">
        <f t="shared" si="5898"/>
        <v>33.333333333333336</v>
      </c>
      <c r="AU195" s="115">
        <f t="shared" si="5898"/>
        <v>4414338.1466666674</v>
      </c>
      <c r="AV195" s="115">
        <f t="shared" si="5898"/>
        <v>23</v>
      </c>
      <c r="AW195" s="115">
        <f t="shared" si="5898"/>
        <v>3045893.2200000007</v>
      </c>
      <c r="AX195" s="115">
        <f t="shared" si="5898"/>
        <v>0</v>
      </c>
      <c r="AY195" s="115">
        <f t="shared" si="5898"/>
        <v>0</v>
      </c>
      <c r="AZ195" s="115">
        <f t="shared" si="5898"/>
        <v>23</v>
      </c>
      <c r="BA195" s="115">
        <f t="shared" si="5898"/>
        <v>3045893.2200000007</v>
      </c>
      <c r="BB195" s="100">
        <f t="shared" si="5264"/>
        <v>-10.333333333333336</v>
      </c>
      <c r="BC195" s="100">
        <f t="shared" si="5265"/>
        <v>-1368444.9266666668</v>
      </c>
      <c r="BD195" s="115">
        <f t="shared" ref="BD195:BM195" si="5899">SUM(BD9,BD20,BD28,BD32,BD40,BD44,BD50,BD65,BD72,BD94,BD105,BD114,BD125,BD141,BD148,BD170,BD183,BD191)</f>
        <v>1135</v>
      </c>
      <c r="BE195" s="115">
        <f t="shared" si="5899"/>
        <v>180711195.1864</v>
      </c>
      <c r="BF195" s="115">
        <f t="shared" si="5899"/>
        <v>378.66666666666669</v>
      </c>
      <c r="BG195" s="115">
        <f t="shared" si="5899"/>
        <v>60237065.062133335</v>
      </c>
      <c r="BH195" s="115">
        <f t="shared" si="5899"/>
        <v>299</v>
      </c>
      <c r="BI195" s="115">
        <f t="shared" si="5899"/>
        <v>42822615.760000005</v>
      </c>
      <c r="BJ195" s="115">
        <f t="shared" si="5899"/>
        <v>8</v>
      </c>
      <c r="BK195" s="115">
        <f t="shared" si="5899"/>
        <v>907420.17999999993</v>
      </c>
      <c r="BL195" s="115">
        <f t="shared" si="5899"/>
        <v>307</v>
      </c>
      <c r="BM195" s="115">
        <f t="shared" si="5899"/>
        <v>43730035.940000005</v>
      </c>
      <c r="BN195" s="100">
        <f t="shared" si="5271"/>
        <v>-79.666666666666686</v>
      </c>
      <c r="BO195" s="100">
        <f t="shared" si="5272"/>
        <v>-17414449.302133329</v>
      </c>
      <c r="BP195" s="115">
        <f t="shared" ref="BP195:BY195" si="5900">SUM(BP9,BP20,BP28,BP32,BP40,BP44,BP50,BP65,BP72,BP94,BP105,BP114,BP125,BP141,BP148,BP170,BP183,BP191)</f>
        <v>288</v>
      </c>
      <c r="BQ195" s="115">
        <f t="shared" si="5900"/>
        <v>63371167.989800006</v>
      </c>
      <c r="BR195" s="115">
        <f t="shared" si="5900"/>
        <v>96</v>
      </c>
      <c r="BS195" s="115">
        <f t="shared" si="5900"/>
        <v>21123722.663266666</v>
      </c>
      <c r="BT195" s="115">
        <f t="shared" si="5900"/>
        <v>84</v>
      </c>
      <c r="BU195" s="115">
        <f t="shared" si="5900"/>
        <v>18379964.500000007</v>
      </c>
      <c r="BV195" s="115">
        <f t="shared" si="5900"/>
        <v>49</v>
      </c>
      <c r="BW195" s="115">
        <f t="shared" si="5900"/>
        <v>10838786.530000001</v>
      </c>
      <c r="BX195" s="115">
        <f t="shared" si="5900"/>
        <v>133</v>
      </c>
      <c r="BY195" s="115">
        <f t="shared" si="5900"/>
        <v>29218751.030000009</v>
      </c>
      <c r="BZ195" s="100">
        <f t="shared" si="5278"/>
        <v>-12</v>
      </c>
      <c r="CA195" s="100">
        <f t="shared" si="5279"/>
        <v>-2743758.1632666588</v>
      </c>
      <c r="CB195" s="115">
        <f t="shared" ref="CB195:CK195" si="5901">SUM(CB9,CB20,CB28,CB32,CB40,CB44,CB50,CB65,CB72,CB94,CB105,CB114,CB125,CB141,CB148,CB170,CB183,CB191)</f>
        <v>150</v>
      </c>
      <c r="CC195" s="115">
        <f t="shared" si="5901"/>
        <v>14335692.538399998</v>
      </c>
      <c r="CD195" s="115">
        <f t="shared" si="5901"/>
        <v>49.999999999999993</v>
      </c>
      <c r="CE195" s="115">
        <f t="shared" si="5901"/>
        <v>4778564.1794666657</v>
      </c>
      <c r="CF195" s="115">
        <f t="shared" si="5901"/>
        <v>51</v>
      </c>
      <c r="CG195" s="115">
        <f t="shared" si="5901"/>
        <v>5725691.1000000006</v>
      </c>
      <c r="CH195" s="115">
        <f t="shared" si="5901"/>
        <v>10</v>
      </c>
      <c r="CI195" s="115">
        <f t="shared" si="5901"/>
        <v>995056.72</v>
      </c>
      <c r="CJ195" s="115">
        <f t="shared" si="5901"/>
        <v>61</v>
      </c>
      <c r="CK195" s="115">
        <f t="shared" si="5901"/>
        <v>6720747.8200000003</v>
      </c>
      <c r="CL195" s="100">
        <f t="shared" si="5286"/>
        <v>1.0000000000000071</v>
      </c>
      <c r="CM195" s="100">
        <f t="shared" si="5287"/>
        <v>947126.92053333484</v>
      </c>
      <c r="CN195" s="115">
        <f t="shared" ref="CN195:CW195" si="5902">SUM(CN9,CN20,CN28,CN32,CN40,CN44,CN50,CN65,CN72,CN94,CN105,CN114,CN125,CN141,CN148,CN170,CN183,CN191)</f>
        <v>808</v>
      </c>
      <c r="CO195" s="115">
        <f t="shared" si="5902"/>
        <v>59815540.110399999</v>
      </c>
      <c r="CP195" s="115">
        <f t="shared" si="5902"/>
        <v>269.33333333333331</v>
      </c>
      <c r="CQ195" s="115">
        <f t="shared" si="5902"/>
        <v>19938513.370133333</v>
      </c>
      <c r="CR195" s="115">
        <f t="shared" si="5902"/>
        <v>266</v>
      </c>
      <c r="CS195" s="115">
        <f t="shared" si="5902"/>
        <v>19691748.579999991</v>
      </c>
      <c r="CT195" s="115">
        <f t="shared" si="5902"/>
        <v>148</v>
      </c>
      <c r="CU195" s="115">
        <f t="shared" si="5902"/>
        <v>10956311.239999998</v>
      </c>
      <c r="CV195" s="115">
        <f t="shared" si="5902"/>
        <v>414</v>
      </c>
      <c r="CW195" s="115">
        <f t="shared" si="5902"/>
        <v>30648059.819999993</v>
      </c>
      <c r="CX195" s="100">
        <f t="shared" si="5293"/>
        <v>-3.3333333333333144</v>
      </c>
      <c r="CY195" s="100">
        <f t="shared" si="5294"/>
        <v>-246764.79013334215</v>
      </c>
      <c r="CZ195" s="115">
        <f t="shared" ref="CZ195:DI195" si="5903">SUM(CZ9,CZ20,CZ28,CZ32,CZ40,CZ44,CZ50,CZ65,CZ72,CZ94,CZ105,CZ114,CZ125,CZ141,CZ148,CZ170,CZ183,CZ191)</f>
        <v>20</v>
      </c>
      <c r="DA195" s="115">
        <f t="shared" si="5903"/>
        <v>2272465.4930000002</v>
      </c>
      <c r="DB195" s="115">
        <f t="shared" si="5903"/>
        <v>6.666666666666667</v>
      </c>
      <c r="DC195" s="115">
        <f t="shared" si="5903"/>
        <v>757488.49766666675</v>
      </c>
      <c r="DD195" s="115">
        <f t="shared" si="5903"/>
        <v>15</v>
      </c>
      <c r="DE195" s="115">
        <f t="shared" si="5903"/>
        <v>1690135.9500000002</v>
      </c>
      <c r="DF195" s="115">
        <f t="shared" si="5903"/>
        <v>0</v>
      </c>
      <c r="DG195" s="115">
        <f t="shared" si="5903"/>
        <v>0</v>
      </c>
      <c r="DH195" s="115">
        <f t="shared" si="5903"/>
        <v>15</v>
      </c>
      <c r="DI195" s="115">
        <f t="shared" si="5903"/>
        <v>1690135.9500000002</v>
      </c>
      <c r="DJ195" s="100">
        <f t="shared" si="5300"/>
        <v>8.3333333333333321</v>
      </c>
      <c r="DK195" s="100">
        <f t="shared" si="5301"/>
        <v>932647.45233333344</v>
      </c>
      <c r="DL195" s="115">
        <f t="shared" ref="DL195:DU195" si="5904">SUM(DL9,DL20,DL28,DL32,DL40,DL44,DL50,DL65,DL72,DL94,DL105,DL114,DL125,DL141,DL148,DL170,DL183,DL191)</f>
        <v>75</v>
      </c>
      <c r="DM195" s="115">
        <f t="shared" si="5904"/>
        <v>7852706.46</v>
      </c>
      <c r="DN195" s="115">
        <f t="shared" si="5904"/>
        <v>25</v>
      </c>
      <c r="DO195" s="115">
        <f t="shared" si="5904"/>
        <v>2617568.8199999998</v>
      </c>
      <c r="DP195" s="115">
        <f t="shared" si="5904"/>
        <v>23</v>
      </c>
      <c r="DQ195" s="115">
        <f t="shared" si="5904"/>
        <v>2408163.25</v>
      </c>
      <c r="DR195" s="115">
        <f t="shared" si="5904"/>
        <v>0</v>
      </c>
      <c r="DS195" s="115">
        <f t="shared" si="5904"/>
        <v>0</v>
      </c>
      <c r="DT195" s="115">
        <f t="shared" si="5904"/>
        <v>23</v>
      </c>
      <c r="DU195" s="115">
        <f t="shared" si="5904"/>
        <v>2408163.25</v>
      </c>
      <c r="DV195" s="100">
        <f t="shared" si="5307"/>
        <v>-2</v>
      </c>
      <c r="DW195" s="100">
        <f t="shared" si="5308"/>
        <v>-209405.56999999983</v>
      </c>
      <c r="DX195" s="115">
        <f t="shared" ref="DX195:EG195" si="5905">SUM(DX9,DX20,DX28,DX32,DX40,DX44,DX50,DX65,DX72,DX94,DX105,DX114,DX125,DX141,DX148,DX170,DX183,DX191)</f>
        <v>80</v>
      </c>
      <c r="DY195" s="115">
        <f t="shared" si="5905"/>
        <v>10603387.998199999</v>
      </c>
      <c r="DZ195" s="115">
        <f t="shared" si="5905"/>
        <v>26.666666666666664</v>
      </c>
      <c r="EA195" s="115">
        <f t="shared" si="5905"/>
        <v>3534462.6660666671</v>
      </c>
      <c r="EB195" s="115">
        <f t="shared" si="5905"/>
        <v>39</v>
      </c>
      <c r="EC195" s="115">
        <f t="shared" si="5905"/>
        <v>5373110</v>
      </c>
      <c r="ED195" s="115">
        <f t="shared" si="5905"/>
        <v>1</v>
      </c>
      <c r="EE195" s="115">
        <f t="shared" si="5905"/>
        <v>98513.67</v>
      </c>
      <c r="EF195" s="115">
        <f t="shared" si="5905"/>
        <v>40</v>
      </c>
      <c r="EG195" s="115">
        <f t="shared" si="5905"/>
        <v>5471623.6699999999</v>
      </c>
      <c r="EH195" s="100">
        <f t="shared" si="5314"/>
        <v>12.333333333333336</v>
      </c>
      <c r="EI195" s="100">
        <f t="shared" si="5315"/>
        <v>1838647.3339333329</v>
      </c>
      <c r="EJ195" s="115">
        <f t="shared" ref="EJ195:ES195" si="5906">SUM(EJ9,EJ20,EJ28,EJ32,EJ40,EJ44,EJ50,EJ65,EJ72,EJ94,EJ105,EJ114,EJ125,EJ141,EJ148,EJ170,EJ183,EJ191)</f>
        <v>478</v>
      </c>
      <c r="EK195" s="115">
        <f t="shared" si="5906"/>
        <v>76998473.189599991</v>
      </c>
      <c r="EL195" s="115">
        <f t="shared" si="5906"/>
        <v>159.33333333333334</v>
      </c>
      <c r="EM195" s="115">
        <f t="shared" si="5906"/>
        <v>25666157.729866669</v>
      </c>
      <c r="EN195" s="115">
        <f t="shared" si="5906"/>
        <v>116</v>
      </c>
      <c r="EO195" s="115">
        <f t="shared" si="5906"/>
        <v>17879064.32</v>
      </c>
      <c r="EP195" s="115">
        <f t="shared" si="5906"/>
        <v>12</v>
      </c>
      <c r="EQ195" s="115">
        <f t="shared" si="5906"/>
        <v>1925732.3</v>
      </c>
      <c r="ER195" s="115">
        <f t="shared" si="5906"/>
        <v>128</v>
      </c>
      <c r="ES195" s="115">
        <f t="shared" si="5906"/>
        <v>19804796.619999997</v>
      </c>
      <c r="ET195" s="100">
        <f t="shared" si="5322"/>
        <v>-43.333333333333343</v>
      </c>
      <c r="EU195" s="100">
        <f t="shared" si="5323"/>
        <v>-7787093.4098666683</v>
      </c>
      <c r="EV195" s="115">
        <f t="shared" ref="EV195:FE195" si="5907">SUM(EV9,EV20,EV28,EV32,EV40,EV44,EV50,EV65,EV72,EV94,EV105,EV114,EV125,EV141,EV148,EV170,EV183,EV191)</f>
        <v>25</v>
      </c>
      <c r="EW195" s="115">
        <f t="shared" si="5907"/>
        <v>3801171.0649999999</v>
      </c>
      <c r="EX195" s="115">
        <f t="shared" si="5907"/>
        <v>8.3333333333333339</v>
      </c>
      <c r="EY195" s="115">
        <f t="shared" si="5907"/>
        <v>1267057.0216666667</v>
      </c>
      <c r="EZ195" s="115">
        <f t="shared" si="5907"/>
        <v>0</v>
      </c>
      <c r="FA195" s="115">
        <f t="shared" si="5907"/>
        <v>0</v>
      </c>
      <c r="FB195" s="115">
        <f t="shared" si="5907"/>
        <v>0</v>
      </c>
      <c r="FC195" s="115">
        <f t="shared" si="5907"/>
        <v>0</v>
      </c>
      <c r="FD195" s="115">
        <f t="shared" si="5907"/>
        <v>0</v>
      </c>
      <c r="FE195" s="115">
        <f t="shared" si="5907"/>
        <v>0</v>
      </c>
      <c r="FF195" s="100">
        <f t="shared" si="5329"/>
        <v>-8.3333333333333339</v>
      </c>
      <c r="FG195" s="100">
        <f t="shared" si="5330"/>
        <v>-1267057.0216666667</v>
      </c>
      <c r="FH195" s="115">
        <f t="shared" ref="FH195:FQ195" si="5908">SUM(FH9,FH20,FH28,FH32,FH40,FH44,FH50,FH65,FH72,FH94,FH105,FH114,FH125,FH141,FH148,FH170,FH183,FH191)</f>
        <v>100</v>
      </c>
      <c r="FI195" s="115">
        <f t="shared" si="5908"/>
        <v>13641871.940000001</v>
      </c>
      <c r="FJ195" s="115">
        <f t="shared" si="5908"/>
        <v>33.333333333333336</v>
      </c>
      <c r="FK195" s="115">
        <f t="shared" si="5908"/>
        <v>4547290.6466666674</v>
      </c>
      <c r="FL195" s="115">
        <f t="shared" si="5908"/>
        <v>0</v>
      </c>
      <c r="FM195" s="115">
        <f t="shared" si="5908"/>
        <v>0</v>
      </c>
      <c r="FN195" s="115">
        <f t="shared" si="5908"/>
        <v>0</v>
      </c>
      <c r="FO195" s="115">
        <f t="shared" si="5908"/>
        <v>0</v>
      </c>
      <c r="FP195" s="115">
        <f t="shared" si="5908"/>
        <v>0</v>
      </c>
      <c r="FQ195" s="115">
        <f t="shared" si="5908"/>
        <v>0</v>
      </c>
      <c r="FR195" s="100">
        <f t="shared" si="5336"/>
        <v>-33.333333333333336</v>
      </c>
      <c r="FS195" s="100">
        <f t="shared" si="5337"/>
        <v>-4547290.6466666674</v>
      </c>
      <c r="FT195" s="115">
        <f t="shared" ref="FT195:GC195" si="5909">SUM(FT9,FT20,FT28,FT32,FT40,FT44,FT50,FT65,FT72,FT94,FT105,FT114,FT125,FT141,FT148,FT170,FT183,FT191)</f>
        <v>10</v>
      </c>
      <c r="FU195" s="115">
        <f t="shared" si="5909"/>
        <v>1459446.568</v>
      </c>
      <c r="FV195" s="115">
        <f t="shared" si="5909"/>
        <v>3.3333333333333335</v>
      </c>
      <c r="FW195" s="115">
        <f t="shared" si="5909"/>
        <v>486482.18933333334</v>
      </c>
      <c r="FX195" s="115">
        <f t="shared" si="5909"/>
        <v>0</v>
      </c>
      <c r="FY195" s="115">
        <f t="shared" si="5909"/>
        <v>0</v>
      </c>
      <c r="FZ195" s="115">
        <f t="shared" si="5909"/>
        <v>0</v>
      </c>
      <c r="GA195" s="115">
        <f t="shared" si="5909"/>
        <v>0</v>
      </c>
      <c r="GB195" s="115">
        <f t="shared" si="5909"/>
        <v>0</v>
      </c>
      <c r="GC195" s="115">
        <f t="shared" si="5909"/>
        <v>0</v>
      </c>
      <c r="GD195" s="100">
        <f t="shared" si="5343"/>
        <v>-3.3333333333333335</v>
      </c>
      <c r="GE195" s="100">
        <f t="shared" si="5344"/>
        <v>-486482.18933333334</v>
      </c>
      <c r="GF195" s="115">
        <f t="shared" ref="GF195:GQ195" si="5910">SUM(GF9,GF20,GF28,GF32,GF40,GF44,GF50,GF65,GF72,GF94,GF105,GF114,GF125,GF141,GF148,GF170,GF183,GF191)</f>
        <v>5232</v>
      </c>
      <c r="GG195" s="115">
        <f t="shared" si="5910"/>
        <v>796927672.15399992</v>
      </c>
      <c r="GH195" s="115">
        <f t="shared" si="5910"/>
        <v>1744</v>
      </c>
      <c r="GI195" s="115">
        <f t="shared" si="5910"/>
        <v>265642557.38466665</v>
      </c>
      <c r="GJ195" s="115">
        <f t="shared" si="5910"/>
        <v>1616</v>
      </c>
      <c r="GK195" s="115">
        <f t="shared" si="5910"/>
        <v>239177768.33000004</v>
      </c>
      <c r="GL195" s="115">
        <f t="shared" si="5910"/>
        <v>264</v>
      </c>
      <c r="GM195" s="115">
        <f t="shared" si="5910"/>
        <v>32513589.400000002</v>
      </c>
      <c r="GN195" s="115">
        <f t="shared" si="5910"/>
        <v>1880</v>
      </c>
      <c r="GO195" s="115">
        <f t="shared" si="5910"/>
        <v>271691357.72999996</v>
      </c>
      <c r="GP195" s="115">
        <f t="shared" si="5910"/>
        <v>-128</v>
      </c>
      <c r="GQ195" s="115">
        <f t="shared" si="5910"/>
        <v>-26464789.054666627</v>
      </c>
      <c r="GR195" s="146">
        <f>SUM(BT195/BR195)</f>
        <v>0.875</v>
      </c>
      <c r="GS195" s="146">
        <f>SUM(BU195/BS195)</f>
        <v>0.87011010289214086</v>
      </c>
      <c r="GT195" s="143"/>
      <c r="GU195" s="143"/>
    </row>
    <row r="196" spans="1:203" s="101" customFormat="1" x14ac:dyDescent="0.2">
      <c r="A196" s="23"/>
      <c r="B196" s="113"/>
      <c r="C196" s="151" t="s">
        <v>287</v>
      </c>
      <c r="D196" s="113"/>
      <c r="E196" s="114" t="s">
        <v>285</v>
      </c>
      <c r="F196" s="114"/>
      <c r="G196" s="114"/>
      <c r="H196" s="115">
        <v>116</v>
      </c>
      <c r="I196" s="115">
        <v>15638374.4286</v>
      </c>
      <c r="J196" s="115">
        <v>29</v>
      </c>
      <c r="K196" s="115">
        <v>3909593.6071500001</v>
      </c>
      <c r="L196" s="115">
        <v>24</v>
      </c>
      <c r="M196" s="115">
        <v>3183655.58</v>
      </c>
      <c r="N196" s="115">
        <v>0</v>
      </c>
      <c r="O196" s="115">
        <v>0</v>
      </c>
      <c r="P196" s="115">
        <v>24</v>
      </c>
      <c r="Q196" s="115">
        <v>3183655.58</v>
      </c>
      <c r="R196" s="100">
        <v>-5</v>
      </c>
      <c r="S196" s="100">
        <v>-725938.02714999998</v>
      </c>
      <c r="T196" s="115">
        <v>1772</v>
      </c>
      <c r="U196" s="115">
        <v>318340442.73610002</v>
      </c>
      <c r="V196" s="115">
        <v>443</v>
      </c>
      <c r="W196" s="115">
        <v>79585110.684025005</v>
      </c>
      <c r="X196" s="115">
        <v>449</v>
      </c>
      <c r="Y196" s="115">
        <v>79733210.829999998</v>
      </c>
      <c r="Z196" s="115">
        <v>27</v>
      </c>
      <c r="AA196" s="115">
        <v>5155485.07</v>
      </c>
      <c r="AB196" s="115">
        <v>476</v>
      </c>
      <c r="AC196" s="115">
        <v>84888695.900000006</v>
      </c>
      <c r="AD196" s="100">
        <v>6</v>
      </c>
      <c r="AE196" s="100">
        <v>148100.14597499371</v>
      </c>
      <c r="AF196" s="115">
        <v>75</v>
      </c>
      <c r="AG196" s="115">
        <v>14842722.010500001</v>
      </c>
      <c r="AH196" s="115">
        <v>18.75</v>
      </c>
      <c r="AI196" s="115">
        <v>3710680.5026249997</v>
      </c>
      <c r="AJ196" s="115">
        <v>11</v>
      </c>
      <c r="AK196" s="115">
        <v>1891593.61</v>
      </c>
      <c r="AL196" s="115">
        <v>0</v>
      </c>
      <c r="AM196" s="115">
        <v>0</v>
      </c>
      <c r="AN196" s="115">
        <v>11</v>
      </c>
      <c r="AO196" s="115">
        <v>1891593.61</v>
      </c>
      <c r="AP196" s="100">
        <v>-7.75</v>
      </c>
      <c r="AQ196" s="100">
        <v>-1819086.8926249996</v>
      </c>
      <c r="AR196" s="115">
        <v>100</v>
      </c>
      <c r="AS196" s="115">
        <v>13243014.440000001</v>
      </c>
      <c r="AT196" s="115">
        <v>25</v>
      </c>
      <c r="AU196" s="115">
        <v>3310753.6100000003</v>
      </c>
      <c r="AV196" s="115">
        <v>19</v>
      </c>
      <c r="AW196" s="115">
        <v>2516172.6600000006</v>
      </c>
      <c r="AX196" s="115">
        <v>0</v>
      </c>
      <c r="AY196" s="115">
        <v>0</v>
      </c>
      <c r="AZ196" s="115">
        <v>19</v>
      </c>
      <c r="BA196" s="115">
        <v>2516172.6600000006</v>
      </c>
      <c r="BB196" s="100">
        <v>-6</v>
      </c>
      <c r="BC196" s="100">
        <v>-794580.94999999972</v>
      </c>
      <c r="BD196" s="115">
        <v>1135</v>
      </c>
      <c r="BE196" s="115">
        <v>180711195.1864</v>
      </c>
      <c r="BF196" s="115">
        <v>284.25</v>
      </c>
      <c r="BG196" s="115">
        <v>45177798.796599999</v>
      </c>
      <c r="BH196" s="115">
        <v>211</v>
      </c>
      <c r="BI196" s="115">
        <v>30133365.490000002</v>
      </c>
      <c r="BJ196" s="115">
        <v>4</v>
      </c>
      <c r="BK196" s="115">
        <v>471439.95999999996</v>
      </c>
      <c r="BL196" s="115">
        <v>215</v>
      </c>
      <c r="BM196" s="115">
        <v>30604805.450000003</v>
      </c>
      <c r="BN196" s="100">
        <v>-73.25</v>
      </c>
      <c r="BO196" s="100">
        <v>-15044433.306599997</v>
      </c>
      <c r="BP196" s="115">
        <v>288</v>
      </c>
      <c r="BQ196" s="115">
        <v>63371167.989800006</v>
      </c>
      <c r="BR196" s="115">
        <v>72</v>
      </c>
      <c r="BS196" s="115">
        <v>15842791.997450002</v>
      </c>
      <c r="BT196" s="115">
        <v>84</v>
      </c>
      <c r="BU196" s="115">
        <v>18379964.500000007</v>
      </c>
      <c r="BV196" s="115">
        <v>33</v>
      </c>
      <c r="BW196" s="115">
        <v>7338640.0099999988</v>
      </c>
      <c r="BX196" s="115">
        <v>117</v>
      </c>
      <c r="BY196" s="115">
        <v>25718604.510000009</v>
      </c>
      <c r="BZ196" s="100">
        <v>12</v>
      </c>
      <c r="CA196" s="100">
        <v>2537172.5025500059</v>
      </c>
      <c r="CB196" s="115">
        <v>150</v>
      </c>
      <c r="CC196" s="115">
        <v>14335692.538399998</v>
      </c>
      <c r="CD196" s="115">
        <v>37.5</v>
      </c>
      <c r="CE196" s="115">
        <v>3583923.1345999995</v>
      </c>
      <c r="CF196" s="115">
        <v>40</v>
      </c>
      <c r="CG196" s="115">
        <v>4455594.080000001</v>
      </c>
      <c r="CH196" s="115">
        <v>7</v>
      </c>
      <c r="CI196" s="115">
        <v>734569.08000000007</v>
      </c>
      <c r="CJ196" s="115">
        <v>47</v>
      </c>
      <c r="CK196" s="115">
        <v>5190163.1600000011</v>
      </c>
      <c r="CL196" s="100">
        <v>2.5</v>
      </c>
      <c r="CM196" s="100">
        <v>871670.94540000148</v>
      </c>
      <c r="CN196" s="115">
        <v>808</v>
      </c>
      <c r="CO196" s="115">
        <v>59815540.110399999</v>
      </c>
      <c r="CP196" s="115">
        <v>202</v>
      </c>
      <c r="CQ196" s="115">
        <v>14953885.0276</v>
      </c>
      <c r="CR196" s="115">
        <v>206</v>
      </c>
      <c r="CS196" s="115">
        <v>15250000.779999996</v>
      </c>
      <c r="CT196" s="115">
        <v>109</v>
      </c>
      <c r="CU196" s="115">
        <v>8069175.1699999981</v>
      </c>
      <c r="CV196" s="115">
        <v>315</v>
      </c>
      <c r="CW196" s="115">
        <v>23319175.949999996</v>
      </c>
      <c r="CX196" s="100">
        <v>4</v>
      </c>
      <c r="CY196" s="100">
        <v>296115.75239999592</v>
      </c>
      <c r="CZ196" s="115">
        <v>20</v>
      </c>
      <c r="DA196" s="115">
        <v>2272465.4930000002</v>
      </c>
      <c r="DB196" s="115">
        <v>5</v>
      </c>
      <c r="DC196" s="115">
        <v>568116.37325000006</v>
      </c>
      <c r="DD196" s="115">
        <v>14</v>
      </c>
      <c r="DE196" s="115">
        <v>1619152.31</v>
      </c>
      <c r="DF196" s="115">
        <v>0</v>
      </c>
      <c r="DG196" s="115">
        <v>0</v>
      </c>
      <c r="DH196" s="115">
        <v>14</v>
      </c>
      <c r="DI196" s="115">
        <v>1619152.31</v>
      </c>
      <c r="DJ196" s="100">
        <v>9</v>
      </c>
      <c r="DK196" s="100">
        <v>1051035.9367499999</v>
      </c>
      <c r="DL196" s="115">
        <v>70</v>
      </c>
      <c r="DM196" s="115">
        <v>7329192.6960000005</v>
      </c>
      <c r="DN196" s="115">
        <v>17.5</v>
      </c>
      <c r="DO196" s="115">
        <v>1832298.1740000001</v>
      </c>
      <c r="DP196" s="115">
        <v>17</v>
      </c>
      <c r="DQ196" s="115">
        <v>1779946.75</v>
      </c>
      <c r="DR196" s="115">
        <v>0</v>
      </c>
      <c r="DS196" s="115">
        <v>0</v>
      </c>
      <c r="DT196" s="115">
        <v>17</v>
      </c>
      <c r="DU196" s="115">
        <v>1779946.75</v>
      </c>
      <c r="DV196" s="100">
        <v>-0.5</v>
      </c>
      <c r="DW196" s="100">
        <v>-52351.424000000115</v>
      </c>
      <c r="DX196" s="115">
        <v>80</v>
      </c>
      <c r="DY196" s="115">
        <v>10603387.998199999</v>
      </c>
      <c r="DZ196" s="115">
        <v>20</v>
      </c>
      <c r="EA196" s="115">
        <v>2650846.9995499998</v>
      </c>
      <c r="EB196" s="115">
        <v>29</v>
      </c>
      <c r="EC196" s="115">
        <v>3909914.73</v>
      </c>
      <c r="ED196" s="115">
        <v>1</v>
      </c>
      <c r="EE196" s="115">
        <v>98513.67</v>
      </c>
      <c r="EF196" s="115">
        <v>30</v>
      </c>
      <c r="EG196" s="115">
        <v>4008428.4</v>
      </c>
      <c r="EH196" s="100">
        <v>9</v>
      </c>
      <c r="EI196" s="100">
        <v>1259067.7304500001</v>
      </c>
      <c r="EJ196" s="115">
        <v>478</v>
      </c>
      <c r="EK196" s="115">
        <v>76998473.189599991</v>
      </c>
      <c r="EL196" s="115">
        <v>119.5</v>
      </c>
      <c r="EM196" s="115">
        <v>19249618.297399998</v>
      </c>
      <c r="EN196" s="115">
        <v>79</v>
      </c>
      <c r="EO196" s="115">
        <v>12380451.6</v>
      </c>
      <c r="EP196" s="115">
        <v>7</v>
      </c>
      <c r="EQ196" s="115">
        <v>1203081.6000000001</v>
      </c>
      <c r="ER196" s="115">
        <v>86</v>
      </c>
      <c r="ES196" s="115">
        <v>13583533.199999999</v>
      </c>
      <c r="ET196" s="100">
        <v>-40.5</v>
      </c>
      <c r="EU196" s="100">
        <v>-6869166.6973999981</v>
      </c>
      <c r="EV196" s="115">
        <v>25</v>
      </c>
      <c r="EW196" s="115">
        <v>3801171.0649999999</v>
      </c>
      <c r="EX196" s="115">
        <v>6.25</v>
      </c>
      <c r="EY196" s="115">
        <v>950292.7662500001</v>
      </c>
      <c r="EZ196" s="115">
        <v>0</v>
      </c>
      <c r="FA196" s="115">
        <v>0</v>
      </c>
      <c r="FB196" s="115">
        <v>0</v>
      </c>
      <c r="FC196" s="115">
        <v>0</v>
      </c>
      <c r="FD196" s="115">
        <v>0</v>
      </c>
      <c r="FE196" s="115">
        <v>0</v>
      </c>
      <c r="FF196" s="100">
        <v>-6.25</v>
      </c>
      <c r="FG196" s="100">
        <v>-950292.7662500001</v>
      </c>
      <c r="FH196" s="115">
        <v>100</v>
      </c>
      <c r="FI196" s="115">
        <v>13641871.940000001</v>
      </c>
      <c r="FJ196" s="115">
        <v>25</v>
      </c>
      <c r="FK196" s="115">
        <v>3410467.9850000003</v>
      </c>
      <c r="FL196" s="115">
        <v>0</v>
      </c>
      <c r="FM196" s="115">
        <v>0</v>
      </c>
      <c r="FN196" s="115">
        <v>0</v>
      </c>
      <c r="FO196" s="115">
        <v>0</v>
      </c>
      <c r="FP196" s="115">
        <v>0</v>
      </c>
      <c r="FQ196" s="115">
        <v>0</v>
      </c>
      <c r="FR196" s="100">
        <v>-25</v>
      </c>
      <c r="FS196" s="100">
        <v>-3410467.9850000003</v>
      </c>
      <c r="FT196" s="115">
        <v>10</v>
      </c>
      <c r="FU196" s="115">
        <v>1459446.568</v>
      </c>
      <c r="FV196" s="115">
        <v>2.5</v>
      </c>
      <c r="FW196" s="115">
        <v>364861.64199999999</v>
      </c>
      <c r="FX196" s="115">
        <v>0</v>
      </c>
      <c r="FY196" s="115">
        <v>0</v>
      </c>
      <c r="FZ196" s="115">
        <v>0</v>
      </c>
      <c r="GA196" s="115">
        <v>0</v>
      </c>
      <c r="GB196" s="115">
        <v>0</v>
      </c>
      <c r="GC196" s="115">
        <v>0</v>
      </c>
      <c r="GD196" s="100">
        <v>-2.5</v>
      </c>
      <c r="GE196" s="100">
        <v>-364861.64199999999</v>
      </c>
      <c r="GF196" s="115">
        <v>5227</v>
      </c>
      <c r="GG196" s="115">
        <v>796404158.38999999</v>
      </c>
      <c r="GH196" s="115">
        <v>1306.75</v>
      </c>
      <c r="GI196" s="115">
        <v>199101039.5975</v>
      </c>
      <c r="GJ196" s="115">
        <v>1183</v>
      </c>
      <c r="GK196" s="115">
        <v>175233022.91999999</v>
      </c>
      <c r="GL196" s="115">
        <v>188</v>
      </c>
      <c r="GM196" s="115">
        <v>23070904.559999995</v>
      </c>
      <c r="GN196" s="115">
        <v>1371</v>
      </c>
      <c r="GO196" s="115">
        <v>198303927.48000002</v>
      </c>
      <c r="GP196" s="115">
        <v>-123.75</v>
      </c>
      <c r="GQ196" s="115">
        <v>-23868016.677499987</v>
      </c>
      <c r="GR196" s="146">
        <v>1.1666666666666667</v>
      </c>
      <c r="GS196" s="146">
        <v>1.1601468038561877</v>
      </c>
      <c r="GT196" s="143"/>
      <c r="GU196" s="143"/>
    </row>
    <row r="197" spans="1:203" s="101" customFormat="1" x14ac:dyDescent="0.2">
      <c r="A197" s="23">
        <v>1</v>
      </c>
      <c r="B197" s="113"/>
      <c r="C197" s="113"/>
      <c r="D197" s="113"/>
      <c r="E197" s="114" t="s">
        <v>281</v>
      </c>
      <c r="F197" s="114"/>
      <c r="G197" s="114"/>
      <c r="H197" s="115">
        <v>116</v>
      </c>
      <c r="I197" s="115">
        <v>15638374.4286</v>
      </c>
      <c r="J197" s="115">
        <v>19.333333333333332</v>
      </c>
      <c r="K197" s="115">
        <v>2606395.7380999997</v>
      </c>
      <c r="L197" s="115">
        <v>12</v>
      </c>
      <c r="M197" s="115">
        <v>1644822.4</v>
      </c>
      <c r="N197" s="115">
        <v>0</v>
      </c>
      <c r="O197" s="115">
        <v>0</v>
      </c>
      <c r="P197" s="115">
        <v>12</v>
      </c>
      <c r="Q197" s="115">
        <v>1644822.4</v>
      </c>
      <c r="R197" s="100">
        <v>-7.3333333333333321</v>
      </c>
      <c r="S197" s="100">
        <v>-961573.33809999982</v>
      </c>
      <c r="T197" s="115">
        <v>1772</v>
      </c>
      <c r="U197" s="115">
        <v>318340442.73610002</v>
      </c>
      <c r="V197" s="115">
        <v>295.33333333333331</v>
      </c>
      <c r="W197" s="115">
        <v>53056740.456016667</v>
      </c>
      <c r="X197" s="115">
        <v>280</v>
      </c>
      <c r="Y197" s="115">
        <v>49932178.547200002</v>
      </c>
      <c r="Z197" s="115">
        <v>13</v>
      </c>
      <c r="AA197" s="115">
        <v>2540169.0699999998</v>
      </c>
      <c r="AB197" s="115">
        <v>293</v>
      </c>
      <c r="AC197" s="115">
        <v>52472347.617200002</v>
      </c>
      <c r="AD197" s="100">
        <v>-15.333333333333314</v>
      </c>
      <c r="AE197" s="100">
        <v>-3124561.9088166654</v>
      </c>
      <c r="AF197" s="115">
        <v>140</v>
      </c>
      <c r="AG197" s="115">
        <v>26759986.140000001</v>
      </c>
      <c r="AH197" s="115">
        <v>23.333333333333336</v>
      </c>
      <c r="AI197" s="115">
        <v>4459997.6900000004</v>
      </c>
      <c r="AJ197" s="115">
        <v>5</v>
      </c>
      <c r="AK197" s="115">
        <v>989514.8</v>
      </c>
      <c r="AL197" s="115">
        <v>0</v>
      </c>
      <c r="AM197" s="115">
        <v>0</v>
      </c>
      <c r="AN197" s="115">
        <v>5</v>
      </c>
      <c r="AO197" s="115">
        <v>989514.8</v>
      </c>
      <c r="AP197" s="100">
        <v>-18.333333333333336</v>
      </c>
      <c r="AQ197" s="100">
        <v>-3470482.8900000006</v>
      </c>
      <c r="AR197" s="115">
        <v>100</v>
      </c>
      <c r="AS197" s="115">
        <v>13243014.440000001</v>
      </c>
      <c r="AT197" s="115">
        <v>16.666666666666668</v>
      </c>
      <c r="AU197" s="115">
        <v>2207169.0733333337</v>
      </c>
      <c r="AV197" s="115">
        <v>13</v>
      </c>
      <c r="AW197" s="115">
        <v>1721591.8200000003</v>
      </c>
      <c r="AX197" s="115">
        <v>0</v>
      </c>
      <c r="AY197" s="115">
        <v>0</v>
      </c>
      <c r="AZ197" s="115">
        <v>13</v>
      </c>
      <c r="BA197" s="115">
        <v>1721591.8200000003</v>
      </c>
      <c r="BB197" s="100">
        <v>-3.6666666666666679</v>
      </c>
      <c r="BC197" s="100">
        <v>-485577.25333333341</v>
      </c>
      <c r="BD197" s="115">
        <v>1135</v>
      </c>
      <c r="BE197" s="115">
        <v>180711195.1864</v>
      </c>
      <c r="BF197" s="115">
        <v>189.83333333333334</v>
      </c>
      <c r="BG197" s="115">
        <v>30118532.531066667</v>
      </c>
      <c r="BH197" s="115">
        <v>132</v>
      </c>
      <c r="BI197" s="115">
        <v>18373626.079999998</v>
      </c>
      <c r="BJ197" s="115">
        <v>3</v>
      </c>
      <c r="BK197" s="115">
        <v>336869.81</v>
      </c>
      <c r="BL197" s="115">
        <v>135</v>
      </c>
      <c r="BM197" s="115">
        <v>18710495.890000001</v>
      </c>
      <c r="BN197" s="100">
        <v>-57.833333333333343</v>
      </c>
      <c r="BO197" s="100">
        <v>-11744906.451066669</v>
      </c>
      <c r="BP197" s="115">
        <v>288</v>
      </c>
      <c r="BQ197" s="115">
        <v>63371167.989800006</v>
      </c>
      <c r="BR197" s="115">
        <v>48</v>
      </c>
      <c r="BS197" s="115">
        <v>10561861.331633333</v>
      </c>
      <c r="BT197" s="115">
        <v>38</v>
      </c>
      <c r="BU197" s="115">
        <v>7632701.0300000021</v>
      </c>
      <c r="BV197" s="115">
        <v>23</v>
      </c>
      <c r="BW197" s="115">
        <v>5198883.5600000015</v>
      </c>
      <c r="BX197" s="115">
        <v>61</v>
      </c>
      <c r="BY197" s="115">
        <v>12831584.590000004</v>
      </c>
      <c r="BZ197" s="100">
        <v>-10</v>
      </c>
      <c r="CA197" s="100">
        <v>-2929160.301633331</v>
      </c>
      <c r="CB197" s="115">
        <v>150</v>
      </c>
      <c r="CC197" s="115">
        <v>14335692.538399998</v>
      </c>
      <c r="CD197" s="115">
        <v>24.999999999999996</v>
      </c>
      <c r="CE197" s="115">
        <v>2389282.0897333329</v>
      </c>
      <c r="CF197" s="115">
        <v>17</v>
      </c>
      <c r="CG197" s="115">
        <v>1729625.7999999998</v>
      </c>
      <c r="CH197" s="115">
        <v>5</v>
      </c>
      <c r="CI197" s="115">
        <v>497528.36</v>
      </c>
      <c r="CJ197" s="115">
        <v>22</v>
      </c>
      <c r="CK197" s="115">
        <v>2227154.16</v>
      </c>
      <c r="CL197" s="100">
        <v>-7.9999999999999964</v>
      </c>
      <c r="CM197" s="100">
        <v>-659656.28973333305</v>
      </c>
      <c r="CN197" s="115">
        <v>808</v>
      </c>
      <c r="CO197" s="115">
        <v>59815540.110399999</v>
      </c>
      <c r="CP197" s="115">
        <v>134.66666666666666</v>
      </c>
      <c r="CQ197" s="115">
        <v>9969256.6850666665</v>
      </c>
      <c r="CR197" s="115">
        <v>127</v>
      </c>
      <c r="CS197" s="115">
        <v>9401699.5099999979</v>
      </c>
      <c r="CT197" s="115">
        <v>61</v>
      </c>
      <c r="CU197" s="115">
        <v>4515776.93</v>
      </c>
      <c r="CV197" s="115">
        <v>188</v>
      </c>
      <c r="CW197" s="115">
        <v>13917476.439999999</v>
      </c>
      <c r="CX197" s="100">
        <v>-7.6666666666666572</v>
      </c>
      <c r="CY197" s="100">
        <v>-567557.17506666854</v>
      </c>
      <c r="CZ197" s="115">
        <v>20</v>
      </c>
      <c r="DA197" s="115">
        <v>2272465.4930000002</v>
      </c>
      <c r="DB197" s="115">
        <v>3.3333333333333335</v>
      </c>
      <c r="DC197" s="115">
        <v>378744.24883333337</v>
      </c>
      <c r="DD197" s="115">
        <v>11</v>
      </c>
      <c r="DE197" s="115">
        <v>1235642.8400000001</v>
      </c>
      <c r="DF197" s="115">
        <v>0</v>
      </c>
      <c r="DG197" s="115">
        <v>0</v>
      </c>
      <c r="DH197" s="115">
        <v>11</v>
      </c>
      <c r="DI197" s="115">
        <v>1235642.8400000001</v>
      </c>
      <c r="DJ197" s="100">
        <v>7.6666666666666661</v>
      </c>
      <c r="DK197" s="100">
        <v>856898.59116666671</v>
      </c>
      <c r="DL197" s="115">
        <v>70</v>
      </c>
      <c r="DM197" s="115">
        <v>7329192.6960000005</v>
      </c>
      <c r="DN197" s="115">
        <v>11.666666666666666</v>
      </c>
      <c r="DO197" s="115">
        <v>1221532.1160000002</v>
      </c>
      <c r="DP197" s="115">
        <v>17</v>
      </c>
      <c r="DQ197" s="115">
        <v>1779946.75</v>
      </c>
      <c r="DR197" s="115">
        <v>0</v>
      </c>
      <c r="DS197" s="115">
        <v>0</v>
      </c>
      <c r="DT197" s="115">
        <v>17</v>
      </c>
      <c r="DU197" s="115">
        <v>1779946.75</v>
      </c>
      <c r="DV197" s="100">
        <v>5.3333333333333339</v>
      </c>
      <c r="DW197" s="100">
        <v>558414.63399999985</v>
      </c>
      <c r="DX197" s="115">
        <v>80</v>
      </c>
      <c r="DY197" s="115">
        <v>10603387.998199999</v>
      </c>
      <c r="DZ197" s="115">
        <v>13.333333333333332</v>
      </c>
      <c r="EA197" s="115">
        <v>1767231.3330333335</v>
      </c>
      <c r="EB197" s="115">
        <v>24</v>
      </c>
      <c r="EC197" s="115">
        <v>3245573.2</v>
      </c>
      <c r="ED197" s="115">
        <v>0</v>
      </c>
      <c r="EE197" s="115">
        <v>0</v>
      </c>
      <c r="EF197" s="115">
        <v>24</v>
      </c>
      <c r="EG197" s="115">
        <v>3245573.2</v>
      </c>
      <c r="EH197" s="100">
        <v>10.666666666666668</v>
      </c>
      <c r="EI197" s="100">
        <v>1478341.8669666667</v>
      </c>
      <c r="EJ197" s="115">
        <v>478</v>
      </c>
      <c r="EK197" s="115">
        <v>76998473.189599991</v>
      </c>
      <c r="EL197" s="115">
        <v>79.666666666666671</v>
      </c>
      <c r="EM197" s="115">
        <v>12833078.864933334</v>
      </c>
      <c r="EN197" s="115">
        <v>39</v>
      </c>
      <c r="EO197" s="115">
        <v>6130805.2799999993</v>
      </c>
      <c r="EP197" s="115">
        <v>5</v>
      </c>
      <c r="EQ197" s="115">
        <v>881723.19000000006</v>
      </c>
      <c r="ER197" s="115">
        <v>44</v>
      </c>
      <c r="ES197" s="115">
        <v>7012528.4700000007</v>
      </c>
      <c r="ET197" s="100">
        <v>-40.666666666666671</v>
      </c>
      <c r="EU197" s="100">
        <v>-6702273.584933335</v>
      </c>
      <c r="EV197" s="115">
        <v>25</v>
      </c>
      <c r="EW197" s="115">
        <v>3801171.0649999999</v>
      </c>
      <c r="EX197" s="115">
        <v>4.166666666666667</v>
      </c>
      <c r="EY197" s="115">
        <v>633528.51083333336</v>
      </c>
      <c r="EZ197" s="115">
        <v>0</v>
      </c>
      <c r="FA197" s="115">
        <v>0</v>
      </c>
      <c r="FB197" s="115">
        <v>0</v>
      </c>
      <c r="FC197" s="115">
        <v>0</v>
      </c>
      <c r="FD197" s="115">
        <v>0</v>
      </c>
      <c r="FE197" s="115">
        <v>0</v>
      </c>
      <c r="FF197" s="100">
        <v>-4.166666666666667</v>
      </c>
      <c r="FG197" s="100">
        <v>-633528.51083333336</v>
      </c>
      <c r="FH197" s="115">
        <v>100</v>
      </c>
      <c r="FI197" s="115">
        <v>13641871.940000001</v>
      </c>
      <c r="FJ197" s="115">
        <v>16.666666666666668</v>
      </c>
      <c r="FK197" s="115">
        <v>2273645.3233333337</v>
      </c>
      <c r="FL197" s="115">
        <v>0</v>
      </c>
      <c r="FM197" s="115">
        <v>0</v>
      </c>
      <c r="FN197" s="115">
        <v>0</v>
      </c>
      <c r="FO197" s="115">
        <v>0</v>
      </c>
      <c r="FP197" s="115">
        <v>0</v>
      </c>
      <c r="FQ197" s="115">
        <v>0</v>
      </c>
      <c r="FR197" s="100">
        <v>-16.666666666666668</v>
      </c>
      <c r="FS197" s="100">
        <v>-2273645.3233333337</v>
      </c>
      <c r="FT197" s="115">
        <v>10</v>
      </c>
      <c r="FU197" s="115">
        <v>1459446.568</v>
      </c>
      <c r="FV197" s="115">
        <v>1.6666666666666667</v>
      </c>
      <c r="FW197" s="115">
        <v>243241.09466666667</v>
      </c>
      <c r="FX197" s="115">
        <v>0</v>
      </c>
      <c r="FY197" s="115">
        <v>0</v>
      </c>
      <c r="FZ197" s="115">
        <v>0</v>
      </c>
      <c r="GA197" s="115">
        <v>0</v>
      </c>
      <c r="GB197" s="115">
        <v>0</v>
      </c>
      <c r="GC197" s="115">
        <v>0</v>
      </c>
      <c r="GD197" s="100">
        <v>-1.6666666666666667</v>
      </c>
      <c r="GE197" s="100">
        <v>-243241.09466666667</v>
      </c>
      <c r="GF197" s="115">
        <v>5292</v>
      </c>
      <c r="GG197" s="115">
        <v>808321422.51950002</v>
      </c>
      <c r="GH197" s="115">
        <v>882.83333333333326</v>
      </c>
      <c r="GI197" s="115">
        <v>134720237.08658332</v>
      </c>
      <c r="GJ197" s="115">
        <v>715</v>
      </c>
      <c r="GK197" s="115">
        <v>103817728.05720001</v>
      </c>
      <c r="GL197" s="115">
        <v>110</v>
      </c>
      <c r="GM197" s="115">
        <v>13970950.920000002</v>
      </c>
      <c r="GN197" s="115">
        <v>825</v>
      </c>
      <c r="GO197" s="115">
        <v>117788678.9772</v>
      </c>
      <c r="GP197" s="115">
        <v>-167.83333333333334</v>
      </c>
      <c r="GQ197" s="115">
        <v>-30902509.029383332</v>
      </c>
      <c r="GR197" s="146">
        <v>0.79166666666666663</v>
      </c>
      <c r="GS197" s="146">
        <v>0.72266627920399396</v>
      </c>
      <c r="GT197" s="143"/>
      <c r="GU197" s="143"/>
    </row>
    <row r="198" spans="1:203" s="101" customFormat="1" x14ac:dyDescent="0.2">
      <c r="A198" s="23">
        <v>1</v>
      </c>
      <c r="B198" s="113"/>
      <c r="C198" s="113"/>
      <c r="D198" s="113"/>
      <c r="E198" s="114" t="s">
        <v>280</v>
      </c>
      <c r="F198" s="114"/>
      <c r="G198" s="114"/>
      <c r="H198" s="115">
        <v>116</v>
      </c>
      <c r="I198" s="115">
        <v>15638374.4286</v>
      </c>
      <c r="J198" s="115">
        <v>9.6666666666666661</v>
      </c>
      <c r="K198" s="115">
        <v>1303197.8690499999</v>
      </c>
      <c r="L198" s="115">
        <v>5</v>
      </c>
      <c r="M198" s="115">
        <v>686373.60999999987</v>
      </c>
      <c r="N198" s="115">
        <v>0</v>
      </c>
      <c r="O198" s="115">
        <v>0</v>
      </c>
      <c r="P198" s="115">
        <v>5</v>
      </c>
      <c r="Q198" s="115">
        <v>686373.60999999987</v>
      </c>
      <c r="R198" s="100">
        <v>-4.6666666666666661</v>
      </c>
      <c r="S198" s="100">
        <v>-616824.25905000011</v>
      </c>
      <c r="T198" s="115">
        <v>1772</v>
      </c>
      <c r="U198" s="115">
        <v>318340442.73610002</v>
      </c>
      <c r="V198" s="115">
        <v>147.66666666666666</v>
      </c>
      <c r="W198" s="115">
        <v>26528370.228008334</v>
      </c>
      <c r="X198" s="115">
        <v>145</v>
      </c>
      <c r="Y198" s="115">
        <v>25586303.140000008</v>
      </c>
      <c r="Z198" s="115">
        <v>3</v>
      </c>
      <c r="AA198" s="115">
        <v>530850.48</v>
      </c>
      <c r="AB198" s="115">
        <v>148</v>
      </c>
      <c r="AC198" s="115">
        <v>26117153.620000012</v>
      </c>
      <c r="AD198" s="100">
        <v>-2.6666666666666625</v>
      </c>
      <c r="AE198" s="100">
        <v>-942067.08800832229</v>
      </c>
      <c r="AF198" s="115">
        <v>140</v>
      </c>
      <c r="AG198" s="115">
        <v>26759986.140000001</v>
      </c>
      <c r="AH198" s="115">
        <v>11.666666666666668</v>
      </c>
      <c r="AI198" s="115">
        <v>2229998.8450000002</v>
      </c>
      <c r="AJ198" s="115">
        <v>1</v>
      </c>
      <c r="AK198" s="115">
        <v>132055.51</v>
      </c>
      <c r="AL198" s="115">
        <v>0</v>
      </c>
      <c r="AM198" s="115">
        <v>0</v>
      </c>
      <c r="AN198" s="115">
        <v>1</v>
      </c>
      <c r="AO198" s="115">
        <v>132055.51</v>
      </c>
      <c r="AP198" s="100">
        <v>-10.666666666666668</v>
      </c>
      <c r="AQ198" s="100">
        <v>-2097943.335</v>
      </c>
      <c r="AR198" s="115">
        <v>100</v>
      </c>
      <c r="AS198" s="115">
        <v>13243014.440000001</v>
      </c>
      <c r="AT198" s="115">
        <v>8.3333333333333339</v>
      </c>
      <c r="AU198" s="115">
        <v>1103584.5366666669</v>
      </c>
      <c r="AV198" s="115">
        <v>0</v>
      </c>
      <c r="AW198" s="115">
        <v>0</v>
      </c>
      <c r="AX198" s="115">
        <v>0</v>
      </c>
      <c r="AY198" s="115">
        <v>0</v>
      </c>
      <c r="AZ198" s="115">
        <v>0</v>
      </c>
      <c r="BA198" s="115">
        <v>0</v>
      </c>
      <c r="BB198" s="100">
        <v>-8.3333333333333339</v>
      </c>
      <c r="BC198" s="100">
        <v>-1103584.5366666669</v>
      </c>
      <c r="BD198" s="115">
        <v>1135</v>
      </c>
      <c r="BE198" s="115">
        <v>180711195.1864</v>
      </c>
      <c r="BF198" s="115">
        <v>95.416666666666671</v>
      </c>
      <c r="BG198" s="115">
        <v>15059266.265533334</v>
      </c>
      <c r="BH198" s="115">
        <v>49</v>
      </c>
      <c r="BI198" s="115">
        <v>6922280.1600000011</v>
      </c>
      <c r="BJ198" s="115">
        <v>1</v>
      </c>
      <c r="BK198" s="115">
        <v>98513.67</v>
      </c>
      <c r="BL198" s="115">
        <v>50</v>
      </c>
      <c r="BM198" s="115">
        <v>7020793.830000001</v>
      </c>
      <c r="BN198" s="100">
        <v>-46.416666666666671</v>
      </c>
      <c r="BO198" s="100">
        <v>-8136986.1055333344</v>
      </c>
      <c r="BP198" s="115">
        <v>288</v>
      </c>
      <c r="BQ198" s="115">
        <v>63371167.989800006</v>
      </c>
      <c r="BR198" s="115">
        <v>24</v>
      </c>
      <c r="BS198" s="115">
        <v>5280930.6658166666</v>
      </c>
      <c r="BT198" s="115">
        <v>10</v>
      </c>
      <c r="BU198" s="115">
        <v>1507444.62</v>
      </c>
      <c r="BV198" s="115">
        <v>2</v>
      </c>
      <c r="BW198" s="115">
        <v>294012.94</v>
      </c>
      <c r="BX198" s="115">
        <v>12</v>
      </c>
      <c r="BY198" s="115">
        <v>1801457.56</v>
      </c>
      <c r="BZ198" s="100">
        <v>-14</v>
      </c>
      <c r="CA198" s="100">
        <v>-3773486.0458166669</v>
      </c>
      <c r="CB198" s="115">
        <v>150</v>
      </c>
      <c r="CC198" s="115">
        <v>14335692.538399998</v>
      </c>
      <c r="CD198" s="115">
        <v>12.499999999999998</v>
      </c>
      <c r="CE198" s="115">
        <v>1194641.0448666664</v>
      </c>
      <c r="CF198" s="115">
        <v>10</v>
      </c>
      <c r="CG198" s="115">
        <v>899983.28</v>
      </c>
      <c r="CH198" s="115">
        <v>2</v>
      </c>
      <c r="CI198" s="115">
        <v>189504</v>
      </c>
      <c r="CJ198" s="115">
        <v>12</v>
      </c>
      <c r="CK198" s="115">
        <v>1089487.28</v>
      </c>
      <c r="CL198" s="100">
        <v>-2.4999999999999996</v>
      </c>
      <c r="CM198" s="100">
        <v>-294657.76486666658</v>
      </c>
      <c r="CN198" s="115">
        <v>808</v>
      </c>
      <c r="CO198" s="115">
        <v>59815540.110399999</v>
      </c>
      <c r="CP198" s="115">
        <v>67.333333333333329</v>
      </c>
      <c r="CQ198" s="115">
        <v>4984628.3425333332</v>
      </c>
      <c r="CR198" s="115">
        <v>57</v>
      </c>
      <c r="CS198" s="115">
        <v>4219660.4099999974</v>
      </c>
      <c r="CT198" s="115">
        <v>21</v>
      </c>
      <c r="CU198" s="115">
        <v>1554611.7299999995</v>
      </c>
      <c r="CV198" s="115">
        <v>78</v>
      </c>
      <c r="CW198" s="115">
        <v>5774272.1399999969</v>
      </c>
      <c r="CX198" s="100">
        <v>-10.333333333333329</v>
      </c>
      <c r="CY198" s="100">
        <v>-764967.93253333587</v>
      </c>
      <c r="CZ198" s="115">
        <v>20</v>
      </c>
      <c r="DA198" s="115">
        <v>2272465.4930000002</v>
      </c>
      <c r="DB198" s="115">
        <v>1.6666666666666667</v>
      </c>
      <c r="DC198" s="115">
        <v>189372.12441666669</v>
      </c>
      <c r="DD198" s="115">
        <v>5</v>
      </c>
      <c r="DE198" s="115">
        <v>639182.45000000007</v>
      </c>
      <c r="DF198" s="115">
        <v>0</v>
      </c>
      <c r="DG198" s="115">
        <v>0</v>
      </c>
      <c r="DH198" s="115">
        <v>5</v>
      </c>
      <c r="DI198" s="115">
        <v>639182.45000000007</v>
      </c>
      <c r="DJ198" s="100">
        <v>0</v>
      </c>
      <c r="DK198" s="100">
        <v>0</v>
      </c>
      <c r="DL198" s="115">
        <v>70</v>
      </c>
      <c r="DM198" s="115">
        <v>7329192.6960000005</v>
      </c>
      <c r="DN198" s="115">
        <v>5.833333333333333</v>
      </c>
      <c r="DO198" s="115">
        <v>610766.05800000008</v>
      </c>
      <c r="DP198" s="115">
        <v>11</v>
      </c>
      <c r="DQ198" s="115">
        <v>1151730.25</v>
      </c>
      <c r="DR198" s="115">
        <v>0</v>
      </c>
      <c r="DS198" s="115">
        <v>0</v>
      </c>
      <c r="DT198" s="115">
        <v>11</v>
      </c>
      <c r="DU198" s="115">
        <v>1151730.25</v>
      </c>
      <c r="DV198" s="100">
        <v>0</v>
      </c>
      <c r="DW198" s="100">
        <v>0</v>
      </c>
      <c r="DX198" s="115">
        <v>80</v>
      </c>
      <c r="DY198" s="115">
        <v>10603387.998199999</v>
      </c>
      <c r="DZ198" s="115">
        <v>6.6666666666666661</v>
      </c>
      <c r="EA198" s="115">
        <v>883615.66651666677</v>
      </c>
      <c r="EB198" s="115">
        <v>6</v>
      </c>
      <c r="EC198" s="115">
        <v>716974.17999999993</v>
      </c>
      <c r="ED198" s="115">
        <v>0</v>
      </c>
      <c r="EE198" s="115">
        <v>0</v>
      </c>
      <c r="EF198" s="115">
        <v>6</v>
      </c>
      <c r="EG198" s="115">
        <v>716974.17999999993</v>
      </c>
      <c r="EH198" s="100">
        <v>0</v>
      </c>
      <c r="EI198" s="100">
        <v>0</v>
      </c>
      <c r="EJ198" s="115">
        <v>478</v>
      </c>
      <c r="EK198" s="115">
        <v>76998473.189599991</v>
      </c>
      <c r="EL198" s="115">
        <v>39.833333333333336</v>
      </c>
      <c r="EM198" s="115">
        <v>6416539.4324666671</v>
      </c>
      <c r="EN198" s="115">
        <v>16</v>
      </c>
      <c r="EO198" s="115">
        <v>2580218.42</v>
      </c>
      <c r="EP198" s="115">
        <v>1</v>
      </c>
      <c r="EQ198" s="115">
        <v>134570.15</v>
      </c>
      <c r="ER198" s="115">
        <v>17</v>
      </c>
      <c r="ES198" s="115">
        <v>2714788.5700000003</v>
      </c>
      <c r="ET198" s="100">
        <v>0</v>
      </c>
      <c r="EU198" s="100">
        <v>0</v>
      </c>
      <c r="EV198" s="115">
        <v>25</v>
      </c>
      <c r="EW198" s="115">
        <v>3801171.0649999999</v>
      </c>
      <c r="EX198" s="115">
        <v>2.0833333333333335</v>
      </c>
      <c r="EY198" s="115">
        <v>316764.25541666668</v>
      </c>
      <c r="EZ198" s="115">
        <v>0</v>
      </c>
      <c r="FA198" s="115">
        <v>0</v>
      </c>
      <c r="FB198" s="115">
        <v>0</v>
      </c>
      <c r="FC198" s="115">
        <v>0</v>
      </c>
      <c r="FD198" s="115">
        <v>0</v>
      </c>
      <c r="FE198" s="115">
        <v>0</v>
      </c>
      <c r="FF198" s="100">
        <v>0</v>
      </c>
      <c r="FG198" s="100">
        <v>0</v>
      </c>
      <c r="FH198" s="115">
        <v>100</v>
      </c>
      <c r="FI198" s="115">
        <v>13641871.940000001</v>
      </c>
      <c r="FJ198" s="115">
        <v>8.3333333333333339</v>
      </c>
      <c r="FK198" s="115">
        <v>1136822.6616666669</v>
      </c>
      <c r="FL198" s="115">
        <v>0</v>
      </c>
      <c r="FM198" s="115">
        <v>0</v>
      </c>
      <c r="FN198" s="115">
        <v>0</v>
      </c>
      <c r="FO198" s="115">
        <v>0</v>
      </c>
      <c r="FP198" s="115">
        <v>0</v>
      </c>
      <c r="FQ198" s="115">
        <v>0</v>
      </c>
      <c r="FR198" s="100">
        <v>0</v>
      </c>
      <c r="FS198" s="100">
        <v>0</v>
      </c>
      <c r="FT198" s="115">
        <v>10</v>
      </c>
      <c r="FU198" s="115">
        <v>1459446.568</v>
      </c>
      <c r="FV198" s="115">
        <v>0.83333333333333337</v>
      </c>
      <c r="FW198" s="115">
        <v>121620.54733333334</v>
      </c>
      <c r="FX198" s="115">
        <v>0</v>
      </c>
      <c r="FY198" s="115">
        <v>0</v>
      </c>
      <c r="FZ198" s="115">
        <v>0</v>
      </c>
      <c r="GA198" s="115">
        <v>0</v>
      </c>
      <c r="GB198" s="115">
        <v>0</v>
      </c>
      <c r="GC198" s="115">
        <v>0</v>
      </c>
      <c r="GD198" s="100">
        <v>0</v>
      </c>
      <c r="GE198" s="100">
        <v>0</v>
      </c>
      <c r="GF198" s="115">
        <v>5292</v>
      </c>
      <c r="GG198" s="115">
        <v>808321422.51950002</v>
      </c>
      <c r="GH198" s="115">
        <f>SUM(GF198/12*1)</f>
        <v>441</v>
      </c>
      <c r="GI198" s="115">
        <f>SUM(GG198/12*1)</f>
        <v>67360118.543291673</v>
      </c>
      <c r="GJ198" s="115">
        <v>315</v>
      </c>
      <c r="GK198" s="115">
        <v>45042206.030000024</v>
      </c>
      <c r="GL198" s="115">
        <v>30</v>
      </c>
      <c r="GM198" s="115">
        <v>2802062.9699999993</v>
      </c>
      <c r="GN198" s="115">
        <v>345</v>
      </c>
      <c r="GO198" s="115">
        <v>47844269.000000007</v>
      </c>
      <c r="GP198" s="115">
        <v>-127.41666666666666</v>
      </c>
      <c r="GQ198" s="115">
        <v>-22317912.513291661</v>
      </c>
      <c r="GR198" s="146">
        <f>SUM(BT198/BR198)</f>
        <v>0.41666666666666669</v>
      </c>
      <c r="GS198" s="146">
        <f>SUM(BU198/BS198)</f>
        <v>0.28545056078044195</v>
      </c>
      <c r="GT198" s="143"/>
      <c r="GU198" s="143"/>
    </row>
    <row r="199" spans="1:203" x14ac:dyDescent="0.2">
      <c r="H199" s="101">
        <f>'ВМП план'!I44</f>
        <v>116</v>
      </c>
      <c r="I199" s="101">
        <f>'ВМП план'!J44</f>
        <v>15638374.4286</v>
      </c>
      <c r="L199" s="101">
        <f>'факт '!F95</f>
        <v>45</v>
      </c>
      <c r="M199" s="101">
        <f>'факт '!G95</f>
        <v>5784127.4499999993</v>
      </c>
      <c r="T199" s="101">
        <f>'ВМП план'!K44</f>
        <v>1772</v>
      </c>
      <c r="U199" s="101">
        <f>'ВМП план'!L44</f>
        <v>318340442.73610008</v>
      </c>
      <c r="V199" s="101"/>
      <c r="X199" s="101">
        <f>'факт '!J95</f>
        <v>631</v>
      </c>
      <c r="Y199" s="101">
        <f>'факт '!K95</f>
        <v>112000718.71000001</v>
      </c>
      <c r="Z199" s="101">
        <f>'факт '!L95</f>
        <v>36</v>
      </c>
      <c r="AA199" s="101">
        <f>'факт '!M95</f>
        <v>6791768.7600000007</v>
      </c>
      <c r="AF199" s="101">
        <f>'ВМП план'!M44</f>
        <v>75</v>
      </c>
      <c r="AG199" s="101">
        <f>'ВМП план'!N44</f>
        <v>14842722.010500001</v>
      </c>
      <c r="AJ199" s="101">
        <f>'факт '!H95</f>
        <v>24</v>
      </c>
      <c r="AK199" s="101">
        <f>'факт '!I95</f>
        <v>4376535.49</v>
      </c>
      <c r="AL199" s="101"/>
      <c r="AM199" s="101"/>
      <c r="AV199" s="101">
        <f>'факт '!N95</f>
        <v>23</v>
      </c>
      <c r="AW199" s="101">
        <f>'факт '!O95</f>
        <v>3045893.2200000007</v>
      </c>
      <c r="AX199" s="101"/>
      <c r="AY199" s="101"/>
      <c r="BH199" s="101">
        <f>'факт '!R95</f>
        <v>299</v>
      </c>
      <c r="BI199" s="101">
        <f>'факт '!S95</f>
        <v>42822615.759999983</v>
      </c>
      <c r="BJ199" s="101">
        <f>'факт '!T95</f>
        <v>8</v>
      </c>
      <c r="BK199" s="101">
        <f>'факт '!U95</f>
        <v>907420.17999999993</v>
      </c>
      <c r="BT199" s="101">
        <f>'факт '!V95</f>
        <v>84</v>
      </c>
      <c r="BU199" s="101">
        <f>'факт '!W95</f>
        <v>18379964.500000007</v>
      </c>
      <c r="BV199" s="101">
        <f>'факт '!X95</f>
        <v>49</v>
      </c>
      <c r="BW199" s="101">
        <f>'факт '!Y95</f>
        <v>10838786.530000001</v>
      </c>
      <c r="CF199" s="101">
        <f>'факт '!Z95</f>
        <v>51</v>
      </c>
      <c r="CG199" s="101">
        <f>'факт '!AA95</f>
        <v>5725691.0999999987</v>
      </c>
      <c r="CH199" s="101">
        <f>'факт '!AB95</f>
        <v>10</v>
      </c>
      <c r="CI199" s="101">
        <f>'факт '!AC95</f>
        <v>995056.72000000009</v>
      </c>
      <c r="CR199" s="101">
        <f>'факт '!AD95</f>
        <v>266</v>
      </c>
      <c r="CS199" s="101">
        <f>'факт '!AE95</f>
        <v>19691748.579999991</v>
      </c>
      <c r="CT199" s="101">
        <f>'факт '!AF95</f>
        <v>148</v>
      </c>
      <c r="CU199" s="101">
        <f>'факт '!AG95</f>
        <v>10956311.239999998</v>
      </c>
      <c r="DD199" s="101">
        <f>'факт '!AH95</f>
        <v>15</v>
      </c>
      <c r="DE199" s="101">
        <f>'факт '!AI95</f>
        <v>1690135.9500000002</v>
      </c>
      <c r="DF199" s="101">
        <f>'факт '!CT95</f>
        <v>0</v>
      </c>
      <c r="DG199" s="101">
        <f>'факт '!CU95</f>
        <v>0</v>
      </c>
      <c r="DL199" s="101">
        <f>'ВМП план'!AA44</f>
        <v>75</v>
      </c>
      <c r="DM199" s="101">
        <f>'ВМП план'!AB44</f>
        <v>7852706.46</v>
      </c>
      <c r="DP199" s="101">
        <f>'факт '!P95</f>
        <v>23</v>
      </c>
      <c r="DQ199" s="101">
        <f>'факт '!Q95</f>
        <v>2408163.25</v>
      </c>
      <c r="DR199" s="101">
        <f>'факт '!DF95</f>
        <v>0</v>
      </c>
      <c r="DS199" s="101">
        <f>'факт '!DG95</f>
        <v>0</v>
      </c>
      <c r="EB199" s="101">
        <f>'факт '!AJ95</f>
        <v>39</v>
      </c>
      <c r="EC199" s="101">
        <f>'факт '!AK95</f>
        <v>5373110</v>
      </c>
      <c r="ED199" s="101">
        <f>'факт '!DR95</f>
        <v>0</v>
      </c>
      <c r="EE199" s="101">
        <f>'факт '!DS95</f>
        <v>0</v>
      </c>
      <c r="EN199" s="101">
        <f>'факт '!AN95</f>
        <v>116</v>
      </c>
      <c r="EO199" s="101">
        <f>'факт '!AO95</f>
        <v>17879064.32</v>
      </c>
      <c r="EP199" s="101">
        <f>'факт '!AP95</f>
        <v>12</v>
      </c>
      <c r="EQ199" s="101">
        <f>'факт '!AQ95</f>
        <v>1925732.3</v>
      </c>
      <c r="EZ199" s="101">
        <f>'факт '!EN95</f>
        <v>0</v>
      </c>
      <c r="FA199" s="101">
        <f>'факт '!EO95</f>
        <v>0</v>
      </c>
      <c r="FB199" s="101">
        <f>'факт '!EP95</f>
        <v>0</v>
      </c>
      <c r="FC199" s="101">
        <f>'факт '!EQ95</f>
        <v>0</v>
      </c>
      <c r="FL199" s="101">
        <f>'факт '!EZ95</f>
        <v>0</v>
      </c>
      <c r="FM199" s="101">
        <f>'факт '!FA95</f>
        <v>0</v>
      </c>
      <c r="FN199" s="101">
        <f>'факт '!FB95</f>
        <v>0</v>
      </c>
      <c r="FO199" s="101">
        <f>'факт '!FC95</f>
        <v>0</v>
      </c>
      <c r="FX199" s="101">
        <f>'факт '!FL95</f>
        <v>0</v>
      </c>
      <c r="FY199" s="101">
        <f>'факт '!FM95</f>
        <v>0</v>
      </c>
      <c r="FZ199" s="101">
        <f>'факт '!FN95</f>
        <v>0</v>
      </c>
      <c r="GA199" s="101">
        <f>'факт '!FO95</f>
        <v>0</v>
      </c>
      <c r="GF199" s="101">
        <f>'ВМП план'!AM44</f>
        <v>5232</v>
      </c>
      <c r="GG199" s="101">
        <f>'ВМП план'!AN44</f>
        <v>796927672.15400004</v>
      </c>
      <c r="GH199" s="101">
        <f>SUM(GF199/12*4)</f>
        <v>1744</v>
      </c>
      <c r="GI199" s="101">
        <f>SUM(GG199/12*4)</f>
        <v>265642557.38466668</v>
      </c>
      <c r="GJ199" s="101">
        <f>'факт '!AR95</f>
        <v>1616</v>
      </c>
      <c r="GK199" s="101">
        <f>'факт '!AS95</f>
        <v>239177768.32999995</v>
      </c>
      <c r="GL199" s="101">
        <f>'факт '!AT95</f>
        <v>264</v>
      </c>
      <c r="GM199" s="101">
        <f>'факт '!AU95</f>
        <v>32513589.400000002</v>
      </c>
      <c r="GP199" s="101"/>
      <c r="GQ199" s="101"/>
    </row>
    <row r="200" spans="1:203" x14ac:dyDescent="0.2">
      <c r="X200" s="101">
        <f>X199-X195</f>
        <v>0</v>
      </c>
      <c r="Y200" s="101">
        <f>Y199-Y195</f>
        <v>0</v>
      </c>
      <c r="Z200" s="101">
        <f t="shared" ref="Z200:AA200" si="5911">Z199-Z195</f>
        <v>0</v>
      </c>
      <c r="AA200" s="101">
        <f t="shared" si="5911"/>
        <v>0</v>
      </c>
      <c r="AJ200" s="101">
        <f>AJ199-AJ195</f>
        <v>0</v>
      </c>
      <c r="AK200" s="101">
        <f>AK199-AK195</f>
        <v>0</v>
      </c>
      <c r="AV200" s="101">
        <f>AV199-AV195</f>
        <v>0</v>
      </c>
      <c r="AW200" s="101">
        <f>AW199-AW195</f>
        <v>0</v>
      </c>
      <c r="BH200" s="101">
        <f>BH199-BH195</f>
        <v>0</v>
      </c>
      <c r="BI200" s="101">
        <f t="shared" ref="BI200:BK200" si="5912">BI199-BI195</f>
        <v>0</v>
      </c>
      <c r="BJ200" s="101">
        <f t="shared" si="5912"/>
        <v>0</v>
      </c>
      <c r="BK200" s="101">
        <f t="shared" si="5912"/>
        <v>0</v>
      </c>
      <c r="BT200" s="101">
        <f>BT199-BT195</f>
        <v>0</v>
      </c>
      <c r="BU200" s="101">
        <f>BU199-BU195</f>
        <v>0</v>
      </c>
      <c r="BV200" s="101">
        <f t="shared" ref="BV200:BW200" si="5913">BV199-BV195</f>
        <v>0</v>
      </c>
      <c r="BW200" s="101">
        <f t="shared" si="5913"/>
        <v>0</v>
      </c>
      <c r="CF200" s="101">
        <f>CF199-CF195</f>
        <v>0</v>
      </c>
      <c r="CG200" s="101">
        <f>CG199-CG195</f>
        <v>0</v>
      </c>
      <c r="CH200" s="101">
        <f t="shared" ref="CH200:CI200" si="5914">CH199-CH195</f>
        <v>0</v>
      </c>
      <c r="CI200" s="101">
        <f t="shared" si="5914"/>
        <v>0</v>
      </c>
      <c r="CR200" s="101">
        <f>CR199-CR195</f>
        <v>0</v>
      </c>
      <c r="CS200" s="101">
        <f>CS199-CS195</f>
        <v>0</v>
      </c>
      <c r="CT200" s="101">
        <f t="shared" ref="CT200:CU200" si="5915">CT199-CT195</f>
        <v>0</v>
      </c>
      <c r="CU200" s="101">
        <f t="shared" si="5915"/>
        <v>0</v>
      </c>
      <c r="DD200" s="101">
        <f>DD199-DD195</f>
        <v>0</v>
      </c>
      <c r="DE200" s="101">
        <f>DE199-DE195</f>
        <v>0</v>
      </c>
      <c r="DP200" s="101">
        <f>DP199-DP195</f>
        <v>0</v>
      </c>
      <c r="DQ200" s="101">
        <f>DQ199-DQ195</f>
        <v>0</v>
      </c>
      <c r="EB200" s="101">
        <f>EB199-EB195</f>
        <v>0</v>
      </c>
      <c r="EC200" s="101">
        <f>EC199-EC195</f>
        <v>0</v>
      </c>
      <c r="EN200" s="101">
        <f>EN199-EN195</f>
        <v>0</v>
      </c>
      <c r="EO200" s="101">
        <f>EO199-EO195</f>
        <v>0</v>
      </c>
      <c r="EZ200" s="101">
        <f>EZ199-EZ195</f>
        <v>0</v>
      </c>
      <c r="FA200" s="101">
        <f>FA199-FA195</f>
        <v>0</v>
      </c>
      <c r="FL200" s="101">
        <f>FL199-FL195</f>
        <v>0</v>
      </c>
      <c r="FM200" s="101">
        <f>FM199-FM195</f>
        <v>0</v>
      </c>
      <c r="FX200" s="101">
        <f>FX199-FX195</f>
        <v>0</v>
      </c>
      <c r="FY200" s="101">
        <f>FY199-FY195</f>
        <v>0</v>
      </c>
      <c r="GF200" s="101"/>
      <c r="GG200" s="101"/>
      <c r="GH200" s="101"/>
      <c r="GI200" s="101"/>
      <c r="GJ200" s="101">
        <f>GJ199-GJ195</f>
        <v>0</v>
      </c>
      <c r="GK200" s="101">
        <f>GK199-GK195</f>
        <v>0</v>
      </c>
      <c r="GL200" s="101">
        <f t="shared" ref="GL200:GM200" si="5916">GL199-GL195</f>
        <v>0</v>
      </c>
      <c r="GM200" s="101">
        <f t="shared" si="5916"/>
        <v>0</v>
      </c>
      <c r="GP200" s="101"/>
      <c r="GQ200" s="101"/>
    </row>
    <row r="201" spans="1:203" x14ac:dyDescent="0.2">
      <c r="GF201" s="116"/>
      <c r="GJ201" s="101"/>
      <c r="GL201" s="101"/>
    </row>
    <row r="202" spans="1:203" x14ac:dyDescent="0.2">
      <c r="GF202" s="116">
        <v>5232</v>
      </c>
      <c r="GG202" s="80">
        <v>796927672.15399992</v>
      </c>
      <c r="GH202" s="80">
        <v>1744</v>
      </c>
      <c r="GI202" s="80">
        <v>265642557.38466665</v>
      </c>
      <c r="GJ202" s="80">
        <v>1616</v>
      </c>
      <c r="GK202" s="80">
        <v>239177768.33000004</v>
      </c>
      <c r="GL202" s="80">
        <v>264</v>
      </c>
      <c r="GM202" s="80">
        <v>32513589.400000002</v>
      </c>
      <c r="GN202" s="80">
        <v>1880</v>
      </c>
      <c r="GO202" s="80">
        <v>271691357.72999996</v>
      </c>
      <c r="GP202" s="80">
        <v>-128</v>
      </c>
      <c r="GQ202" s="80">
        <v>-26464789.054666627</v>
      </c>
    </row>
    <row r="203" spans="1:203" x14ac:dyDescent="0.2">
      <c r="GF203" s="116"/>
    </row>
    <row r="204" spans="1:203" x14ac:dyDescent="0.2">
      <c r="GF204" s="117"/>
    </row>
  </sheetData>
  <autoFilter ref="A8:GW8"/>
  <mergeCells count="140">
    <mergeCell ref="GT7:GU7"/>
    <mergeCell ref="GT6:GU6"/>
    <mergeCell ref="GR7:GS7"/>
    <mergeCell ref="B5:B8"/>
    <mergeCell ref="AS1:BE1"/>
    <mergeCell ref="AS2:BE2"/>
    <mergeCell ref="C4:BP4"/>
    <mergeCell ref="C5:C8"/>
    <mergeCell ref="E5:E8"/>
    <mergeCell ref="G5:G8"/>
    <mergeCell ref="D5:D8"/>
    <mergeCell ref="F5:F8"/>
    <mergeCell ref="T5:AE5"/>
    <mergeCell ref="T6:AE6"/>
    <mergeCell ref="T7:U7"/>
    <mergeCell ref="V7:W7"/>
    <mergeCell ref="AF7:AG7"/>
    <mergeCell ref="AH7:AI7"/>
    <mergeCell ref="AJ7:AK7"/>
    <mergeCell ref="AP7:AQ7"/>
    <mergeCell ref="AF6:AQ6"/>
    <mergeCell ref="H5:S5"/>
    <mergeCell ref="H6:S6"/>
    <mergeCell ref="H7:I7"/>
    <mergeCell ref="J7:K7"/>
    <mergeCell ref="L7:M7"/>
    <mergeCell ref="N7:O7"/>
    <mergeCell ref="AR6:BC6"/>
    <mergeCell ref="X7:Y7"/>
    <mergeCell ref="AD7:AE7"/>
    <mergeCell ref="CN5:CY5"/>
    <mergeCell ref="CZ5:DK5"/>
    <mergeCell ref="DL5:DW5"/>
    <mergeCell ref="P7:Q7"/>
    <mergeCell ref="Z7:AA7"/>
    <mergeCell ref="AB7:AC7"/>
    <mergeCell ref="R7:S7"/>
    <mergeCell ref="AT7:AU7"/>
    <mergeCell ref="AV7:AW7"/>
    <mergeCell ref="AL7:AM7"/>
    <mergeCell ref="BB7:BC7"/>
    <mergeCell ref="BD7:BE7"/>
    <mergeCell ref="BF7:BG7"/>
    <mergeCell ref="BH7:BI7"/>
    <mergeCell ref="BN7:BO7"/>
    <mergeCell ref="BJ7:BK7"/>
    <mergeCell ref="BL7:BM7"/>
    <mergeCell ref="CF7:CG7"/>
    <mergeCell ref="AF5:AQ5"/>
    <mergeCell ref="BZ7:CA7"/>
    <mergeCell ref="BP6:CA6"/>
    <mergeCell ref="BD6:BO6"/>
    <mergeCell ref="BV7:BW7"/>
    <mergeCell ref="BX7:BY7"/>
    <mergeCell ref="CB7:CC7"/>
    <mergeCell ref="AN7:AO7"/>
    <mergeCell ref="AX7:AY7"/>
    <mergeCell ref="AZ7:BA7"/>
    <mergeCell ref="BP7:BQ7"/>
    <mergeCell ref="BR7:BS7"/>
    <mergeCell ref="BT7:BU7"/>
    <mergeCell ref="AR7:AS7"/>
    <mergeCell ref="CB6:CM6"/>
    <mergeCell ref="CH7:CI7"/>
    <mergeCell ref="CJ7:CK7"/>
    <mergeCell ref="CD7:CE7"/>
    <mergeCell ref="CN7:CO7"/>
    <mergeCell ref="CP7:CQ7"/>
    <mergeCell ref="CR7:CS7"/>
    <mergeCell ref="CX7:CY7"/>
    <mergeCell ref="AR5:BC5"/>
    <mergeCell ref="BD5:BO5"/>
    <mergeCell ref="BP5:CA5"/>
    <mergeCell ref="CB5:CM5"/>
    <mergeCell ref="CL7:CM7"/>
    <mergeCell ref="CN6:CY6"/>
    <mergeCell ref="CT7:CU7"/>
    <mergeCell ref="CV7:CW7"/>
    <mergeCell ref="DP7:DQ7"/>
    <mergeCell ref="DV7:DW7"/>
    <mergeCell ref="DL6:DW6"/>
    <mergeCell ref="CZ7:DA7"/>
    <mergeCell ref="DB7:DC7"/>
    <mergeCell ref="DD7:DE7"/>
    <mergeCell ref="DJ7:DK7"/>
    <mergeCell ref="CZ6:DK6"/>
    <mergeCell ref="DF7:DG7"/>
    <mergeCell ref="DH7:DI7"/>
    <mergeCell ref="DR7:DS7"/>
    <mergeCell ref="DT7:DU7"/>
    <mergeCell ref="DL7:DM7"/>
    <mergeCell ref="DN7:DO7"/>
    <mergeCell ref="EJ5:EU5"/>
    <mergeCell ref="EJ7:EK7"/>
    <mergeCell ref="EL7:EM7"/>
    <mergeCell ref="EN7:EO7"/>
    <mergeCell ref="ET7:EU7"/>
    <mergeCell ref="EJ6:EU6"/>
    <mergeCell ref="DX7:DY7"/>
    <mergeCell ref="DZ7:EA7"/>
    <mergeCell ref="EB7:EC7"/>
    <mergeCell ref="EH7:EI7"/>
    <mergeCell ref="DX6:EI6"/>
    <mergeCell ref="ED7:EE7"/>
    <mergeCell ref="EF7:EG7"/>
    <mergeCell ref="EP7:EQ7"/>
    <mergeCell ref="ER7:ES7"/>
    <mergeCell ref="DX5:EI5"/>
    <mergeCell ref="FH5:FS5"/>
    <mergeCell ref="FH7:FI7"/>
    <mergeCell ref="FJ7:FK7"/>
    <mergeCell ref="FL7:FM7"/>
    <mergeCell ref="FR7:FS7"/>
    <mergeCell ref="FH6:FS6"/>
    <mergeCell ref="EV5:FG5"/>
    <mergeCell ref="EV7:EW7"/>
    <mergeCell ref="EX7:EY7"/>
    <mergeCell ref="EZ7:FA7"/>
    <mergeCell ref="FF7:FG7"/>
    <mergeCell ref="EV6:FG6"/>
    <mergeCell ref="FB7:FC7"/>
    <mergeCell ref="FD7:FE7"/>
    <mergeCell ref="FN7:FO7"/>
    <mergeCell ref="FP7:FQ7"/>
    <mergeCell ref="GF5:GQ5"/>
    <mergeCell ref="GF7:GG7"/>
    <mergeCell ref="GH7:GI7"/>
    <mergeCell ref="GJ7:GK7"/>
    <mergeCell ref="GP7:GQ7"/>
    <mergeCell ref="GF6:GQ6"/>
    <mergeCell ref="FT5:GE5"/>
    <mergeCell ref="FT7:FU7"/>
    <mergeCell ref="FV7:FW7"/>
    <mergeCell ref="FX7:FY7"/>
    <mergeCell ref="GD7:GE7"/>
    <mergeCell ref="FT6:GE6"/>
    <mergeCell ref="FZ7:GA7"/>
    <mergeCell ref="GB7:GC7"/>
    <mergeCell ref="GL7:GM7"/>
    <mergeCell ref="GN7:GO7"/>
  </mergeCells>
  <pageMargins left="0" right="0" top="0.35433070866141736" bottom="0.15748031496062992" header="0.11811023622047245" footer="0.11811023622047245"/>
  <pageSetup paperSize="9" scale="75" orientation="landscape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82"/>
  <sheetViews>
    <sheetView view="pageBreakPreview" topLeftCell="E1" zoomScaleNormal="100" zoomScaleSheetLayoutView="100" workbookViewId="0">
      <pane xSplit="1" ySplit="18" topLeftCell="F64" activePane="bottomRight" state="frozen"/>
      <selection activeCell="E1" sqref="E1"/>
      <selection pane="topRight" activeCell="F1" sqref="F1"/>
      <selection pane="bottomLeft" activeCell="E19" sqref="E19"/>
      <selection pane="bottomRight" activeCell="M18" sqref="M18"/>
    </sheetView>
  </sheetViews>
  <sheetFormatPr defaultRowHeight="15" x14ac:dyDescent="0.25"/>
  <cols>
    <col min="1" max="1" width="6.28515625" style="11" hidden="1" customWidth="1"/>
    <col min="2" max="2" width="7.85546875" style="11" hidden="1" customWidth="1"/>
    <col min="3" max="3" width="8.28515625" style="11" hidden="1" customWidth="1"/>
    <col min="4" max="4" width="6.140625" style="11" hidden="1" customWidth="1"/>
    <col min="5" max="5" width="29.7109375" style="13" customWidth="1"/>
    <col min="6" max="6" width="7.28515625" style="13" customWidth="1"/>
    <col min="7" max="7" width="12.85546875" style="13" customWidth="1"/>
    <col min="8" max="8" width="11.7109375" style="11" customWidth="1"/>
    <col min="9" max="9" width="16.5703125" style="11" customWidth="1"/>
    <col min="10" max="10" width="10.42578125" style="11" customWidth="1"/>
    <col min="11" max="11" width="14.7109375" style="11" customWidth="1"/>
    <col min="12" max="12" width="14.85546875" style="11" customWidth="1"/>
    <col min="13" max="13" width="16.5703125" style="11" customWidth="1"/>
    <col min="14" max="14" width="8.5703125" style="11" customWidth="1"/>
    <col min="15" max="15" width="13.140625" style="11" customWidth="1"/>
    <col min="16" max="16" width="11.28515625" style="11" customWidth="1"/>
    <col min="17" max="17" width="15.140625" style="11" customWidth="1"/>
    <col min="18" max="18" width="10.5703125" style="11" customWidth="1"/>
    <col min="19" max="19" width="16.5703125" style="11" customWidth="1"/>
    <col min="20" max="20" width="12.5703125" style="11" customWidth="1"/>
    <col min="21" max="21" width="12.28515625" style="11" customWidth="1"/>
    <col min="22" max="16384" width="9.140625" style="11"/>
  </cols>
  <sheetData>
    <row r="1" spans="1:19" x14ac:dyDescent="0.25">
      <c r="N1" s="62"/>
      <c r="O1" s="272" t="s">
        <v>123</v>
      </c>
      <c r="P1" s="272"/>
      <c r="Q1" s="272"/>
    </row>
    <row r="2" spans="1:19" x14ac:dyDescent="0.25">
      <c r="N2" s="62"/>
      <c r="O2" s="63" t="s">
        <v>124</v>
      </c>
      <c r="P2" s="64"/>
      <c r="Q2" s="63"/>
    </row>
    <row r="3" spans="1:19" x14ac:dyDescent="0.25">
      <c r="N3" s="272" t="s">
        <v>125</v>
      </c>
      <c r="O3" s="272"/>
      <c r="P3" s="272"/>
      <c r="Q3" s="272"/>
      <c r="R3" s="272"/>
    </row>
    <row r="4" spans="1:19" x14ac:dyDescent="0.25">
      <c r="N4" s="65"/>
      <c r="O4" s="273" t="s">
        <v>126</v>
      </c>
      <c r="P4" s="274"/>
      <c r="Q4" s="274"/>
    </row>
    <row r="5" spans="1:19" ht="8.25" customHeight="1" x14ac:dyDescent="0.25"/>
    <row r="6" spans="1:19" ht="8.25" customHeight="1" x14ac:dyDescent="0.25"/>
    <row r="7" spans="1:19" x14ac:dyDescent="0.25">
      <c r="H7" s="275" t="s">
        <v>127</v>
      </c>
      <c r="I7" s="275"/>
      <c r="J7" s="275"/>
      <c r="K7" s="275" t="s">
        <v>128</v>
      </c>
      <c r="L7" s="275"/>
      <c r="M7" s="275"/>
      <c r="N7" s="275"/>
      <c r="O7" s="275"/>
      <c r="P7" s="275"/>
      <c r="Q7" s="275"/>
      <c r="R7" s="275"/>
      <c r="S7" s="275"/>
    </row>
    <row r="8" spans="1:19" ht="31.5" customHeight="1" x14ac:dyDescent="0.25">
      <c r="H8" s="266" t="s">
        <v>129</v>
      </c>
      <c r="I8" s="266"/>
      <c r="J8" s="266"/>
      <c r="K8" s="266" t="s">
        <v>130</v>
      </c>
      <c r="L8" s="266"/>
      <c r="M8" s="266"/>
      <c r="N8" s="266"/>
      <c r="O8" s="266"/>
      <c r="P8" s="266"/>
      <c r="Q8" s="266"/>
      <c r="R8" s="266"/>
      <c r="S8" s="266"/>
    </row>
    <row r="9" spans="1:19" ht="15.75" customHeight="1" x14ac:dyDescent="0.25">
      <c r="K9" s="281" t="s">
        <v>131</v>
      </c>
      <c r="L9" s="282"/>
      <c r="M9" s="282"/>
      <c r="N9" s="282"/>
      <c r="O9" s="282"/>
      <c r="P9" s="37"/>
      <c r="Q9" s="37"/>
    </row>
    <row r="10" spans="1:19" ht="31.5" customHeight="1" x14ac:dyDescent="0.25">
      <c r="A10" s="61">
        <v>1</v>
      </c>
      <c r="B10" s="22"/>
      <c r="H10" s="283" t="s">
        <v>322</v>
      </c>
      <c r="I10" s="283"/>
      <c r="J10" s="283"/>
      <c r="K10" s="283"/>
      <c r="L10" s="283"/>
      <c r="M10" s="283"/>
      <c r="N10" s="283"/>
      <c r="O10" s="283"/>
      <c r="P10" s="283"/>
      <c r="Q10" s="283"/>
    </row>
    <row r="11" spans="1:19" ht="15" customHeight="1" x14ac:dyDescent="0.25">
      <c r="H11" s="283"/>
      <c r="I11" s="283"/>
      <c r="J11" s="283"/>
      <c r="K11" s="283"/>
      <c r="L11" s="283"/>
      <c r="M11" s="283"/>
      <c r="N11" s="283"/>
      <c r="O11" s="283"/>
      <c r="P11" s="283"/>
      <c r="Q11" s="283"/>
    </row>
    <row r="12" spans="1:19" ht="7.5" customHeight="1" x14ac:dyDescent="0.25">
      <c r="A12" s="22">
        <v>1</v>
      </c>
      <c r="B12" s="22"/>
      <c r="N12" s="36"/>
      <c r="O12" s="36"/>
      <c r="P12" s="36"/>
      <c r="Q12" s="36"/>
    </row>
    <row r="13" spans="1:19" ht="7.5" customHeight="1" x14ac:dyDescent="0.25"/>
    <row r="14" spans="1:19" s="21" customFormat="1" ht="7.5" customHeight="1" thickBot="1" x14ac:dyDescent="0.3">
      <c r="C14" s="284"/>
      <c r="D14" s="284"/>
      <c r="E14" s="285"/>
      <c r="F14" s="285"/>
      <c r="G14" s="285"/>
      <c r="N14" s="60"/>
      <c r="O14" s="60"/>
      <c r="P14" s="60"/>
      <c r="Q14" s="60"/>
    </row>
    <row r="15" spans="1:19" s="20" customFormat="1" ht="21.75" customHeight="1" x14ac:dyDescent="0.2">
      <c r="B15" s="256" t="s">
        <v>97</v>
      </c>
      <c r="C15" s="256" t="s">
        <v>96</v>
      </c>
      <c r="D15" s="288" t="s">
        <v>94</v>
      </c>
      <c r="E15" s="291" t="s">
        <v>93</v>
      </c>
      <c r="F15" s="294" t="s">
        <v>95</v>
      </c>
      <c r="G15" s="267" t="s">
        <v>5</v>
      </c>
      <c r="H15" s="270" t="s">
        <v>18</v>
      </c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1"/>
    </row>
    <row r="16" spans="1:19" s="46" customFormat="1" ht="15.75" customHeight="1" x14ac:dyDescent="0.2">
      <c r="B16" s="256"/>
      <c r="C16" s="256"/>
      <c r="D16" s="289"/>
      <c r="E16" s="292"/>
      <c r="F16" s="236"/>
      <c r="G16" s="268"/>
      <c r="H16" s="278"/>
      <c r="I16" s="279"/>
      <c r="J16" s="279"/>
      <c r="K16" s="279"/>
      <c r="L16" s="279"/>
      <c r="M16" s="279"/>
      <c r="N16" s="279"/>
      <c r="O16" s="279"/>
      <c r="P16" s="279"/>
      <c r="Q16" s="279"/>
      <c r="R16" s="279"/>
      <c r="S16" s="280"/>
    </row>
    <row r="17" spans="2:21" s="20" customFormat="1" ht="36.75" customHeight="1" x14ac:dyDescent="0.2">
      <c r="B17" s="256"/>
      <c r="C17" s="256"/>
      <c r="D17" s="289"/>
      <c r="E17" s="292"/>
      <c r="F17" s="236"/>
      <c r="G17" s="268"/>
      <c r="H17" s="276" t="s">
        <v>82</v>
      </c>
      <c r="I17" s="276"/>
      <c r="J17" s="276" t="s">
        <v>375</v>
      </c>
      <c r="K17" s="276"/>
      <c r="L17" s="286" t="s">
        <v>122</v>
      </c>
      <c r="M17" s="287"/>
      <c r="N17" s="286" t="s">
        <v>120</v>
      </c>
      <c r="O17" s="287"/>
      <c r="P17" s="286" t="s">
        <v>121</v>
      </c>
      <c r="Q17" s="287"/>
      <c r="R17" s="276" t="s">
        <v>374</v>
      </c>
      <c r="S17" s="277"/>
    </row>
    <row r="18" spans="2:21" s="23" customFormat="1" ht="39.75" customHeight="1" thickBot="1" x14ac:dyDescent="0.25">
      <c r="B18" s="256"/>
      <c r="C18" s="256"/>
      <c r="D18" s="290"/>
      <c r="E18" s="293"/>
      <c r="F18" s="295"/>
      <c r="G18" s="269"/>
      <c r="H18" s="67" t="s">
        <v>84</v>
      </c>
      <c r="I18" s="67" t="s">
        <v>19</v>
      </c>
      <c r="J18" s="67" t="s">
        <v>84</v>
      </c>
      <c r="K18" s="67" t="s">
        <v>19</v>
      </c>
      <c r="L18" s="67" t="s">
        <v>84</v>
      </c>
      <c r="M18" s="67" t="s">
        <v>19</v>
      </c>
      <c r="N18" s="67" t="s">
        <v>84</v>
      </c>
      <c r="O18" s="67" t="s">
        <v>19</v>
      </c>
      <c r="P18" s="67" t="s">
        <v>84</v>
      </c>
      <c r="Q18" s="67" t="s">
        <v>19</v>
      </c>
      <c r="R18" s="67" t="s">
        <v>84</v>
      </c>
      <c r="S18" s="68" t="s">
        <v>19</v>
      </c>
    </row>
    <row r="19" spans="2:21" s="23" customFormat="1" ht="12.75" x14ac:dyDescent="0.2">
      <c r="B19" s="30"/>
      <c r="C19" s="28"/>
      <c r="D19" s="49"/>
      <c r="E19" s="94" t="s">
        <v>20</v>
      </c>
      <c r="F19" s="95"/>
      <c r="G19" s="96"/>
      <c r="H19" s="97">
        <f>свод!GF9</f>
        <v>60</v>
      </c>
      <c r="I19" s="97">
        <f>свод!GG9</f>
        <v>9839626.4628000017</v>
      </c>
      <c r="J19" s="97">
        <f>свод!GH9</f>
        <v>20</v>
      </c>
      <c r="K19" s="97">
        <f>свод!GI9</f>
        <v>3279875.4876000006</v>
      </c>
      <c r="L19" s="97">
        <f>свод!GJ9</f>
        <v>31</v>
      </c>
      <c r="M19" s="97">
        <f>свод!GK9</f>
        <v>5157293.99</v>
      </c>
      <c r="N19" s="97">
        <f>свод!GL9</f>
        <v>0</v>
      </c>
      <c r="O19" s="97">
        <f>свод!GM9</f>
        <v>0</v>
      </c>
      <c r="P19" s="97">
        <f>свод!GN9</f>
        <v>31</v>
      </c>
      <c r="Q19" s="97">
        <f>свод!GO9</f>
        <v>5157293.99</v>
      </c>
      <c r="R19" s="97">
        <f>свод!GP9</f>
        <v>11</v>
      </c>
      <c r="S19" s="97">
        <f>свод!GQ9</f>
        <v>1877418.5023999994</v>
      </c>
      <c r="T19" s="66"/>
    </row>
    <row r="20" spans="2:21" ht="15.75" x14ac:dyDescent="0.25">
      <c r="B20" s="29"/>
      <c r="C20" s="27"/>
      <c r="D20" s="50"/>
      <c r="E20" s="124" t="s">
        <v>21</v>
      </c>
      <c r="F20" s="126">
        <v>1</v>
      </c>
      <c r="G20" s="127">
        <v>161459.74540000001</v>
      </c>
      <c r="H20" s="107">
        <f>свод!GF10</f>
        <v>54</v>
      </c>
      <c r="I20" s="107">
        <f>свод!GG10</f>
        <v>8718826.251600001</v>
      </c>
      <c r="J20" s="107">
        <f>свод!GH10</f>
        <v>18</v>
      </c>
      <c r="K20" s="107">
        <f>свод!GI10</f>
        <v>2906275.4172000005</v>
      </c>
      <c r="L20" s="107">
        <f>свод!GJ10</f>
        <v>25</v>
      </c>
      <c r="M20" s="107">
        <f>свод!GK10</f>
        <v>4036493.75</v>
      </c>
      <c r="N20" s="107">
        <f>свод!GL10</f>
        <v>0</v>
      </c>
      <c r="O20" s="107">
        <f>свод!GM10</f>
        <v>0</v>
      </c>
      <c r="P20" s="107">
        <f>свод!GN10</f>
        <v>25</v>
      </c>
      <c r="Q20" s="107">
        <f>свод!GO10</f>
        <v>4036493.75</v>
      </c>
      <c r="R20" s="107">
        <f>свод!GP10</f>
        <v>7</v>
      </c>
      <c r="S20" s="107">
        <f>свод!GQ10</f>
        <v>1130218.3327999995</v>
      </c>
      <c r="T20" s="14"/>
      <c r="U20" s="135"/>
    </row>
    <row r="21" spans="2:21" x14ac:dyDescent="0.25">
      <c r="B21" s="29"/>
      <c r="C21" s="25"/>
      <c r="D21" s="51"/>
      <c r="E21" s="124" t="s">
        <v>22</v>
      </c>
      <c r="F21" s="126">
        <v>2</v>
      </c>
      <c r="G21" s="127">
        <v>186800.03519999998</v>
      </c>
      <c r="H21" s="107">
        <f>свод!GF17</f>
        <v>6</v>
      </c>
      <c r="I21" s="107">
        <f>свод!GG17</f>
        <v>1120800.2112</v>
      </c>
      <c r="J21" s="107">
        <f>свод!GH17</f>
        <v>2</v>
      </c>
      <c r="K21" s="107">
        <f>свод!GI17</f>
        <v>373600.07040000003</v>
      </c>
      <c r="L21" s="107">
        <f>свод!GJ17</f>
        <v>6</v>
      </c>
      <c r="M21" s="107">
        <f>свод!GK17</f>
        <v>1120800.24</v>
      </c>
      <c r="N21" s="107">
        <f>свод!GL17</f>
        <v>0</v>
      </c>
      <c r="O21" s="107">
        <f>свод!GM17</f>
        <v>0</v>
      </c>
      <c r="P21" s="107">
        <f>свод!GN17</f>
        <v>6</v>
      </c>
      <c r="Q21" s="107">
        <f>свод!GO17</f>
        <v>1120800.24</v>
      </c>
      <c r="R21" s="107">
        <f>свод!GP17</f>
        <v>4</v>
      </c>
      <c r="S21" s="107">
        <f>свод!GQ17</f>
        <v>747200.16959999991</v>
      </c>
      <c r="T21" s="14"/>
      <c r="U21" s="135"/>
    </row>
    <row r="22" spans="2:21" x14ac:dyDescent="0.25">
      <c r="B22" s="31"/>
      <c r="C22" s="32"/>
      <c r="D22" s="52"/>
      <c r="E22" s="105" t="s">
        <v>23</v>
      </c>
      <c r="F22" s="105"/>
      <c r="G22" s="106"/>
      <c r="H22" s="107">
        <f>свод!GF20</f>
        <v>41</v>
      </c>
      <c r="I22" s="107">
        <f>свод!GG20</f>
        <v>6149518.7542000003</v>
      </c>
      <c r="J22" s="107">
        <f>свод!GH20</f>
        <v>13.666666666666666</v>
      </c>
      <c r="K22" s="107">
        <f>свод!GI20</f>
        <v>2049839.5847333334</v>
      </c>
      <c r="L22" s="107">
        <f>свод!GJ20</f>
        <v>19</v>
      </c>
      <c r="M22" s="107">
        <f>свод!GK20</f>
        <v>2910096.1900000004</v>
      </c>
      <c r="N22" s="107">
        <f>свод!GL20</f>
        <v>0</v>
      </c>
      <c r="O22" s="107">
        <f>свод!GM20</f>
        <v>0</v>
      </c>
      <c r="P22" s="107">
        <f>свод!GN20</f>
        <v>19</v>
      </c>
      <c r="Q22" s="107">
        <f>свод!GO20</f>
        <v>2910096.1900000004</v>
      </c>
      <c r="R22" s="107">
        <f>свод!GP20</f>
        <v>5.3333333333333339</v>
      </c>
      <c r="S22" s="107">
        <f>свод!GQ20</f>
        <v>860256.60526666697</v>
      </c>
      <c r="T22" s="14"/>
      <c r="U22" s="135"/>
    </row>
    <row r="23" spans="2:21" x14ac:dyDescent="0.25">
      <c r="B23" s="29"/>
      <c r="C23" s="26"/>
      <c r="D23" s="53"/>
      <c r="E23" s="124" t="s">
        <v>24</v>
      </c>
      <c r="F23" s="126">
        <v>3</v>
      </c>
      <c r="G23" s="127">
        <v>132055.51380000002</v>
      </c>
      <c r="H23" s="107">
        <f>свод!GF21</f>
        <v>30</v>
      </c>
      <c r="I23" s="107">
        <f>свод!GG21</f>
        <v>3961665.4140000003</v>
      </c>
      <c r="J23" s="107">
        <f>свод!GH21</f>
        <v>10</v>
      </c>
      <c r="K23" s="107">
        <f>свод!GI21</f>
        <v>1320555.138</v>
      </c>
      <c r="L23" s="107">
        <f>свод!GJ21</f>
        <v>13</v>
      </c>
      <c r="M23" s="107">
        <f>свод!GK21</f>
        <v>1716721.6300000001</v>
      </c>
      <c r="N23" s="107">
        <f>свод!GL21</f>
        <v>0</v>
      </c>
      <c r="O23" s="107">
        <f>свод!GM21</f>
        <v>0</v>
      </c>
      <c r="P23" s="107">
        <f>свод!GN21</f>
        <v>13</v>
      </c>
      <c r="Q23" s="107">
        <f>свод!GO21</f>
        <v>1716721.6300000001</v>
      </c>
      <c r="R23" s="107">
        <f>свод!GP21</f>
        <v>3</v>
      </c>
      <c r="S23" s="107">
        <f>свод!GQ21</f>
        <v>396166.49200000009</v>
      </c>
      <c r="T23" s="14"/>
      <c r="U23" s="135"/>
    </row>
    <row r="24" spans="2:21" x14ac:dyDescent="0.25">
      <c r="B24" s="29"/>
      <c r="C24" s="25"/>
      <c r="D24" s="51"/>
      <c r="E24" s="124" t="s">
        <v>25</v>
      </c>
      <c r="F24" s="126">
        <v>4</v>
      </c>
      <c r="G24" s="127">
        <v>198895.75819999998</v>
      </c>
      <c r="H24" s="107">
        <f>свод!GF25</f>
        <v>11</v>
      </c>
      <c r="I24" s="107">
        <f>свод!GG25</f>
        <v>2187853.3401999995</v>
      </c>
      <c r="J24" s="107">
        <f>свод!GH25</f>
        <v>3.6666666666666665</v>
      </c>
      <c r="K24" s="107">
        <f>свод!GI25</f>
        <v>729284.44673333317</v>
      </c>
      <c r="L24" s="107">
        <f>свод!GJ25</f>
        <v>6</v>
      </c>
      <c r="M24" s="107">
        <f>свод!GK25</f>
        <v>1193374.56</v>
      </c>
      <c r="N24" s="107">
        <f>свод!GL25</f>
        <v>0</v>
      </c>
      <c r="O24" s="107">
        <f>свод!GM25</f>
        <v>0</v>
      </c>
      <c r="P24" s="107">
        <f>свод!GN25</f>
        <v>6</v>
      </c>
      <c r="Q24" s="107">
        <f>свод!GO25</f>
        <v>1193374.56</v>
      </c>
      <c r="R24" s="107">
        <f>свод!GP25</f>
        <v>2.3333333333333335</v>
      </c>
      <c r="S24" s="107">
        <f>свод!GQ25</f>
        <v>464090.11326666689</v>
      </c>
      <c r="T24" s="14"/>
      <c r="U24" s="135"/>
    </row>
    <row r="25" spans="2:21" x14ac:dyDescent="0.25">
      <c r="B25" s="31"/>
      <c r="C25" s="32"/>
      <c r="D25" s="54"/>
      <c r="E25" s="94" t="s">
        <v>26</v>
      </c>
      <c r="F25" s="105"/>
      <c r="G25" s="106"/>
      <c r="H25" s="107">
        <f>свод!GF28</f>
        <v>81</v>
      </c>
      <c r="I25" s="107">
        <f>свод!GG28</f>
        <v>10474096.351499999</v>
      </c>
      <c r="J25" s="107">
        <f>свод!GH28</f>
        <v>27</v>
      </c>
      <c r="K25" s="107">
        <f>свод!GI28</f>
        <v>3491365.4504999998</v>
      </c>
      <c r="L25" s="107">
        <f>свод!GJ28</f>
        <v>25</v>
      </c>
      <c r="M25" s="107">
        <f>свод!GK28</f>
        <v>3232745.75</v>
      </c>
      <c r="N25" s="107">
        <f>свод!GL28</f>
        <v>0</v>
      </c>
      <c r="O25" s="107">
        <f>свод!GM28</f>
        <v>0</v>
      </c>
      <c r="P25" s="107">
        <f>свод!GN28</f>
        <v>25</v>
      </c>
      <c r="Q25" s="107">
        <f>свод!GO28</f>
        <v>3232745.75</v>
      </c>
      <c r="R25" s="107">
        <f>свод!GP28</f>
        <v>-2</v>
      </c>
      <c r="S25" s="107">
        <f>свод!GQ28</f>
        <v>-258619.7004999998</v>
      </c>
      <c r="T25" s="14"/>
      <c r="U25" s="135"/>
    </row>
    <row r="26" spans="2:21" x14ac:dyDescent="0.25">
      <c r="B26" s="29"/>
      <c r="C26" s="26"/>
      <c r="D26" s="53"/>
      <c r="E26" s="124" t="s">
        <v>27</v>
      </c>
      <c r="F26" s="126">
        <v>5</v>
      </c>
      <c r="G26" s="127">
        <v>129309.8315</v>
      </c>
      <c r="H26" s="107">
        <f>свод!GF29</f>
        <v>81</v>
      </c>
      <c r="I26" s="107">
        <f>свод!GG29</f>
        <v>10474096.351499999</v>
      </c>
      <c r="J26" s="107">
        <f>свод!GH29</f>
        <v>27</v>
      </c>
      <c r="K26" s="107">
        <f>свод!GI29</f>
        <v>3491365.4504999998</v>
      </c>
      <c r="L26" s="107">
        <f>свод!GJ29</f>
        <v>25</v>
      </c>
      <c r="M26" s="107">
        <f>свод!GK29</f>
        <v>3232745.75</v>
      </c>
      <c r="N26" s="107">
        <f>свод!GL29</f>
        <v>0</v>
      </c>
      <c r="O26" s="107">
        <f>свод!GM29</f>
        <v>0</v>
      </c>
      <c r="P26" s="107">
        <f>свод!GN29</f>
        <v>25</v>
      </c>
      <c r="Q26" s="107">
        <f>свод!GO29</f>
        <v>3232745.75</v>
      </c>
      <c r="R26" s="107">
        <f>свод!GP29</f>
        <v>-2</v>
      </c>
      <c r="S26" s="107">
        <f>свод!GQ29</f>
        <v>-258619.7004999998</v>
      </c>
      <c r="T26" s="14"/>
      <c r="U26" s="135"/>
    </row>
    <row r="27" spans="2:21" x14ac:dyDescent="0.25">
      <c r="B27" s="31"/>
      <c r="C27" s="33"/>
      <c r="D27" s="55"/>
      <c r="E27" s="94" t="s">
        <v>28</v>
      </c>
      <c r="F27" s="105"/>
      <c r="G27" s="106"/>
      <c r="H27" s="107">
        <f>свод!GF32</f>
        <v>20</v>
      </c>
      <c r="I27" s="107">
        <f>свод!GG32</f>
        <v>3106195.8480000002</v>
      </c>
      <c r="J27" s="107">
        <f>свод!GH32</f>
        <v>6.666666666666667</v>
      </c>
      <c r="K27" s="107">
        <f>свод!GI32</f>
        <v>1035398.616</v>
      </c>
      <c r="L27" s="107">
        <f>свод!GJ32</f>
        <v>5</v>
      </c>
      <c r="M27" s="107">
        <f>свод!GK32</f>
        <v>776548.95000000007</v>
      </c>
      <c r="N27" s="107">
        <f>свод!GL32</f>
        <v>0</v>
      </c>
      <c r="O27" s="107">
        <f>свод!GM32</f>
        <v>0</v>
      </c>
      <c r="P27" s="107">
        <f>свод!GN32</f>
        <v>5</v>
      </c>
      <c r="Q27" s="107">
        <f>свод!GO32</f>
        <v>776548.95000000007</v>
      </c>
      <c r="R27" s="107">
        <f>свод!GP32</f>
        <v>-1.666666666666667</v>
      </c>
      <c r="S27" s="107">
        <f>свод!GQ32</f>
        <v>-258849.66599999997</v>
      </c>
      <c r="T27" s="14"/>
      <c r="U27" s="135"/>
    </row>
    <row r="28" spans="2:21" ht="27.75" customHeight="1" x14ac:dyDescent="0.25">
      <c r="B28" s="29"/>
      <c r="C28" s="27"/>
      <c r="D28" s="50"/>
      <c r="E28" s="124" t="s">
        <v>29</v>
      </c>
      <c r="F28" s="126">
        <v>6</v>
      </c>
      <c r="G28" s="127">
        <v>155309.79240000001</v>
      </c>
      <c r="H28" s="107">
        <f>свод!GF33</f>
        <v>20</v>
      </c>
      <c r="I28" s="107">
        <f>свод!GG33</f>
        <v>3106195.8480000002</v>
      </c>
      <c r="J28" s="107">
        <f>свод!GH33</f>
        <v>6.666666666666667</v>
      </c>
      <c r="K28" s="107">
        <f>свод!GI33</f>
        <v>1035398.616</v>
      </c>
      <c r="L28" s="107">
        <f>свод!GJ33</f>
        <v>5</v>
      </c>
      <c r="M28" s="107">
        <f>свод!GK33</f>
        <v>776548.95000000007</v>
      </c>
      <c r="N28" s="107">
        <f>свод!GL33</f>
        <v>0</v>
      </c>
      <c r="O28" s="107">
        <f>свод!GM33</f>
        <v>0</v>
      </c>
      <c r="P28" s="107">
        <f>свод!GN33</f>
        <v>5</v>
      </c>
      <c r="Q28" s="107">
        <f>свод!GO33</f>
        <v>776548.95000000007</v>
      </c>
      <c r="R28" s="107">
        <f>свод!GP33</f>
        <v>-1.666666666666667</v>
      </c>
      <c r="S28" s="107">
        <f>свод!GQ33</f>
        <v>-258849.66599999997</v>
      </c>
      <c r="T28" s="14"/>
      <c r="U28" s="135"/>
    </row>
    <row r="29" spans="2:21" ht="24" x14ac:dyDescent="0.25">
      <c r="B29" s="31"/>
      <c r="C29" s="34"/>
      <c r="D29" s="56"/>
      <c r="E29" s="94" t="s">
        <v>30</v>
      </c>
      <c r="F29" s="105"/>
      <c r="G29" s="106"/>
      <c r="H29" s="107">
        <f>свод!GF40</f>
        <v>0</v>
      </c>
      <c r="I29" s="107">
        <f>свод!GG40</f>
        <v>0</v>
      </c>
      <c r="J29" s="107">
        <f>свод!GH40</f>
        <v>0</v>
      </c>
      <c r="K29" s="107">
        <f>свод!GI40</f>
        <v>0</v>
      </c>
      <c r="L29" s="107">
        <f>свод!GJ40</f>
        <v>0</v>
      </c>
      <c r="M29" s="107">
        <f>свод!GK40</f>
        <v>0</v>
      </c>
      <c r="N29" s="107">
        <f>свод!GL40</f>
        <v>0</v>
      </c>
      <c r="O29" s="107">
        <f>свод!GM40</f>
        <v>0</v>
      </c>
      <c r="P29" s="107">
        <f>свод!GN40</f>
        <v>0</v>
      </c>
      <c r="Q29" s="107">
        <f>свод!GO40</f>
        <v>0</v>
      </c>
      <c r="R29" s="107">
        <f>свод!GP40</f>
        <v>0</v>
      </c>
      <c r="S29" s="107">
        <f>свод!GQ40</f>
        <v>0</v>
      </c>
      <c r="T29" s="14"/>
      <c r="U29" s="135"/>
    </row>
    <row r="30" spans="2:21" ht="18" customHeight="1" x14ac:dyDescent="0.25">
      <c r="B30" s="29"/>
      <c r="C30" s="27"/>
      <c r="D30" s="50"/>
      <c r="E30" s="124" t="s">
        <v>31</v>
      </c>
      <c r="F30" s="126">
        <v>8</v>
      </c>
      <c r="G30" s="127">
        <v>284300.81680000003</v>
      </c>
      <c r="H30" s="107">
        <f>свод!GF41</f>
        <v>0</v>
      </c>
      <c r="I30" s="107">
        <f>свод!GG41</f>
        <v>0</v>
      </c>
      <c r="J30" s="107">
        <f>свод!GH41</f>
        <v>0</v>
      </c>
      <c r="K30" s="107">
        <f>свод!GI41</f>
        <v>0</v>
      </c>
      <c r="L30" s="107">
        <f>свод!GJ41</f>
        <v>0</v>
      </c>
      <c r="M30" s="107">
        <f>свод!GK41</f>
        <v>0</v>
      </c>
      <c r="N30" s="107">
        <f>свод!GL41</f>
        <v>0</v>
      </c>
      <c r="O30" s="107">
        <f>свод!GM41</f>
        <v>0</v>
      </c>
      <c r="P30" s="107">
        <f>свод!GN41</f>
        <v>0</v>
      </c>
      <c r="Q30" s="107">
        <f>свод!GO41</f>
        <v>0</v>
      </c>
      <c r="R30" s="107">
        <f>свод!GP41</f>
        <v>0</v>
      </c>
      <c r="S30" s="107">
        <f>свод!GQ41</f>
        <v>0</v>
      </c>
      <c r="T30" s="14"/>
      <c r="U30" s="135"/>
    </row>
    <row r="31" spans="2:21" ht="15.75" x14ac:dyDescent="0.25">
      <c r="B31" s="31"/>
      <c r="C31" s="34"/>
      <c r="D31" s="56"/>
      <c r="E31" s="94" t="s">
        <v>32</v>
      </c>
      <c r="F31" s="105"/>
      <c r="G31" s="106"/>
      <c r="H31" s="107">
        <f>свод!GF44</f>
        <v>75</v>
      </c>
      <c r="I31" s="107">
        <f>свод!GG44</f>
        <v>7852706.46</v>
      </c>
      <c r="J31" s="107">
        <f>свод!GH44</f>
        <v>25</v>
      </c>
      <c r="K31" s="107">
        <f>свод!GI44</f>
        <v>2617568.8199999998</v>
      </c>
      <c r="L31" s="107">
        <f>свод!GJ44</f>
        <v>23</v>
      </c>
      <c r="M31" s="107">
        <f>свод!GK44</f>
        <v>2408163.25</v>
      </c>
      <c r="N31" s="107">
        <f>свод!GL44</f>
        <v>0</v>
      </c>
      <c r="O31" s="107">
        <f>свод!GM44</f>
        <v>0</v>
      </c>
      <c r="P31" s="107">
        <f>свод!GN44</f>
        <v>23</v>
      </c>
      <c r="Q31" s="107">
        <f>свод!GO44</f>
        <v>2408163.25</v>
      </c>
      <c r="R31" s="107">
        <f>свод!GP44</f>
        <v>-2</v>
      </c>
      <c r="S31" s="107">
        <f>свод!GQ44</f>
        <v>-209405.56999999983</v>
      </c>
      <c r="T31" s="14"/>
      <c r="U31" s="135"/>
    </row>
    <row r="32" spans="2:21" ht="15.75" x14ac:dyDescent="0.25">
      <c r="B32" s="29"/>
      <c r="C32" s="27"/>
      <c r="D32" s="50"/>
      <c r="E32" s="124" t="s">
        <v>33</v>
      </c>
      <c r="F32" s="126">
        <v>9</v>
      </c>
      <c r="G32" s="127">
        <v>104702.7528</v>
      </c>
      <c r="H32" s="107">
        <f>свод!GF45</f>
        <v>75</v>
      </c>
      <c r="I32" s="107">
        <f>свод!GG45</f>
        <v>7852706.46</v>
      </c>
      <c r="J32" s="107">
        <f>свод!GH45</f>
        <v>25</v>
      </c>
      <c r="K32" s="107">
        <f>свод!GI45</f>
        <v>2617568.8199999998</v>
      </c>
      <c r="L32" s="107">
        <f>свод!GJ45</f>
        <v>23</v>
      </c>
      <c r="M32" s="107">
        <f>свод!GK45</f>
        <v>2408163.25</v>
      </c>
      <c r="N32" s="107">
        <f>свод!GL45</f>
        <v>0</v>
      </c>
      <c r="O32" s="107">
        <f>свод!GM45</f>
        <v>0</v>
      </c>
      <c r="P32" s="107">
        <f>свод!GN45</f>
        <v>23</v>
      </c>
      <c r="Q32" s="107">
        <f>свод!GO45</f>
        <v>2408163.25</v>
      </c>
      <c r="R32" s="107">
        <f>свод!GP45</f>
        <v>-2</v>
      </c>
      <c r="S32" s="107">
        <f>свод!GQ45</f>
        <v>-209405.56999999983</v>
      </c>
      <c r="T32" s="14"/>
      <c r="U32" s="135"/>
    </row>
    <row r="33" spans="2:21" ht="15.75" x14ac:dyDescent="0.25">
      <c r="B33" s="31"/>
      <c r="C33" s="34"/>
      <c r="D33" s="57"/>
      <c r="E33" s="105" t="s">
        <v>34</v>
      </c>
      <c r="F33" s="105"/>
      <c r="G33" s="106"/>
      <c r="H33" s="107">
        <f>свод!GF50</f>
        <v>124</v>
      </c>
      <c r="I33" s="107">
        <f>свод!GG50</f>
        <v>21283812.866500001</v>
      </c>
      <c r="J33" s="107">
        <f>свод!GH50</f>
        <v>41.333333333333336</v>
      </c>
      <c r="K33" s="107">
        <f>свод!GI50</f>
        <v>7094604.2888333341</v>
      </c>
      <c r="L33" s="107">
        <f>свод!GJ50</f>
        <v>41</v>
      </c>
      <c r="M33" s="107">
        <f>свод!GK50</f>
        <v>7173794.919999999</v>
      </c>
      <c r="N33" s="107">
        <f>свод!GL50</f>
        <v>4</v>
      </c>
      <c r="O33" s="107">
        <f>свод!GM50</f>
        <v>677190.32</v>
      </c>
      <c r="P33" s="107">
        <f>свод!GN50</f>
        <v>45</v>
      </c>
      <c r="Q33" s="107">
        <f>свод!GO50</f>
        <v>7850985.2399999993</v>
      </c>
      <c r="R33" s="107">
        <f>свод!GP50</f>
        <v>-0.33333333333333304</v>
      </c>
      <c r="S33" s="107">
        <f>свод!GQ50</f>
        <v>79190.631166665815</v>
      </c>
      <c r="T33" s="14"/>
      <c r="U33" s="135"/>
    </row>
    <row r="34" spans="2:21" ht="15.75" x14ac:dyDescent="0.25">
      <c r="B34" s="29"/>
      <c r="C34" s="27"/>
      <c r="D34" s="58"/>
      <c r="E34" s="124" t="s">
        <v>35</v>
      </c>
      <c r="F34" s="126">
        <v>10</v>
      </c>
      <c r="G34" s="127">
        <v>169297.5772</v>
      </c>
      <c r="H34" s="107">
        <f>свод!GF51</f>
        <v>102</v>
      </c>
      <c r="I34" s="107">
        <f>свод!GG51</f>
        <v>17268352.874400001</v>
      </c>
      <c r="J34" s="107">
        <f>свод!GH51</f>
        <v>34</v>
      </c>
      <c r="K34" s="107">
        <f>свод!GI51</f>
        <v>5756117.6248000003</v>
      </c>
      <c r="L34" s="107">
        <f>свод!GJ51</f>
        <v>29</v>
      </c>
      <c r="M34" s="107">
        <f>свод!GK51</f>
        <v>4909629.8199999994</v>
      </c>
      <c r="N34" s="107">
        <f>свод!GL51</f>
        <v>4</v>
      </c>
      <c r="O34" s="107">
        <f>свод!GM51</f>
        <v>677190.32</v>
      </c>
      <c r="P34" s="107">
        <f>свод!GN51</f>
        <v>33</v>
      </c>
      <c r="Q34" s="107">
        <f>свод!GO51</f>
        <v>5586820.1399999997</v>
      </c>
      <c r="R34" s="107">
        <f>свод!GP51</f>
        <v>-5</v>
      </c>
      <c r="S34" s="107">
        <f>свод!GQ51</f>
        <v>-846487.80480000097</v>
      </c>
      <c r="T34" s="14"/>
      <c r="U34" s="135"/>
    </row>
    <row r="35" spans="2:21" x14ac:dyDescent="0.25">
      <c r="B35" s="29"/>
      <c r="C35" s="25"/>
      <c r="D35" s="51"/>
      <c r="E35" s="124" t="s">
        <v>36</v>
      </c>
      <c r="F35" s="126">
        <v>12</v>
      </c>
      <c r="G35" s="127">
        <v>154803.0736</v>
      </c>
      <c r="H35" s="107">
        <f>свод!GF59</f>
        <v>13</v>
      </c>
      <c r="I35" s="107">
        <f>свод!GG59</f>
        <v>2012439.9568</v>
      </c>
      <c r="J35" s="107">
        <f>свод!GH59</f>
        <v>4.333333333333333</v>
      </c>
      <c r="K35" s="107">
        <f>свод!GI59</f>
        <v>670813.31893333339</v>
      </c>
      <c r="L35" s="107">
        <f>свод!GJ59</f>
        <v>6</v>
      </c>
      <c r="M35" s="107">
        <f>свод!GK59</f>
        <v>928818.42000000016</v>
      </c>
      <c r="N35" s="107">
        <f>свод!GL59</f>
        <v>0</v>
      </c>
      <c r="O35" s="107">
        <f>свод!GM59</f>
        <v>0</v>
      </c>
      <c r="P35" s="107">
        <f>свод!GN59</f>
        <v>6</v>
      </c>
      <c r="Q35" s="107">
        <f>свод!GO59</f>
        <v>928818.42000000016</v>
      </c>
      <c r="R35" s="107">
        <f>свод!GP59</f>
        <v>1.666666666666667</v>
      </c>
      <c r="S35" s="107">
        <f>свод!GQ59</f>
        <v>258005.10106666677</v>
      </c>
      <c r="T35" s="14"/>
      <c r="U35" s="135"/>
    </row>
    <row r="36" spans="2:21" x14ac:dyDescent="0.25">
      <c r="B36" s="29"/>
      <c r="C36" s="25"/>
      <c r="D36" s="51"/>
      <c r="E36" s="124" t="s">
        <v>37</v>
      </c>
      <c r="F36" s="126">
        <v>13</v>
      </c>
      <c r="G36" s="127">
        <v>222557.78169999999</v>
      </c>
      <c r="H36" s="107">
        <f>свод!GF62</f>
        <v>9</v>
      </c>
      <c r="I36" s="107">
        <f>свод!GG62</f>
        <v>2003020.0352999999</v>
      </c>
      <c r="J36" s="107">
        <f>свод!GH62</f>
        <v>3</v>
      </c>
      <c r="K36" s="107">
        <f>свод!GI62</f>
        <v>667673.34509999992</v>
      </c>
      <c r="L36" s="107">
        <f>свод!GJ62</f>
        <v>6</v>
      </c>
      <c r="M36" s="107">
        <f>свод!GK62</f>
        <v>1335346.68</v>
      </c>
      <c r="N36" s="107">
        <f>свод!GL62</f>
        <v>0</v>
      </c>
      <c r="O36" s="107">
        <f>свод!GM62</f>
        <v>0</v>
      </c>
      <c r="P36" s="107">
        <f>свод!GN62</f>
        <v>6</v>
      </c>
      <c r="Q36" s="107">
        <f>свод!GO62</f>
        <v>1335346.68</v>
      </c>
      <c r="R36" s="107">
        <f>свод!GP62</f>
        <v>3</v>
      </c>
      <c r="S36" s="107">
        <f>свод!GQ62</f>
        <v>667673.33490000002</v>
      </c>
      <c r="T36" s="14"/>
      <c r="U36" s="135"/>
    </row>
    <row r="37" spans="2:21" x14ac:dyDescent="0.25">
      <c r="B37" s="31"/>
      <c r="C37" s="32"/>
      <c r="D37" s="52"/>
      <c r="E37" s="105" t="s">
        <v>38</v>
      </c>
      <c r="F37" s="105"/>
      <c r="G37" s="106"/>
      <c r="H37" s="107">
        <f>свод!GF65</f>
        <v>45</v>
      </c>
      <c r="I37" s="107">
        <f>свод!GG65</f>
        <v>10881056.5965</v>
      </c>
      <c r="J37" s="107">
        <f>свод!GH65</f>
        <v>15</v>
      </c>
      <c r="K37" s="107">
        <f>свод!GI65</f>
        <v>3627018.8654999998</v>
      </c>
      <c r="L37" s="107">
        <f>свод!GJ65</f>
        <v>11</v>
      </c>
      <c r="M37" s="107">
        <f>свод!GK65</f>
        <v>2659813.8600000003</v>
      </c>
      <c r="N37" s="107">
        <f>свод!GL65</f>
        <v>0</v>
      </c>
      <c r="O37" s="107">
        <f>свод!GM65</f>
        <v>0</v>
      </c>
      <c r="P37" s="107">
        <f>свод!GN65</f>
        <v>11</v>
      </c>
      <c r="Q37" s="107">
        <f>свод!GO65</f>
        <v>2659813.8600000003</v>
      </c>
      <c r="R37" s="107">
        <f>свод!GP65</f>
        <v>-4</v>
      </c>
      <c r="S37" s="107">
        <f>свод!GQ65</f>
        <v>-967205.0054999995</v>
      </c>
      <c r="T37" s="14"/>
      <c r="U37" s="135"/>
    </row>
    <row r="38" spans="2:21" ht="15.75" x14ac:dyDescent="0.25">
      <c r="B38" s="29"/>
      <c r="C38" s="27"/>
      <c r="D38" s="50"/>
      <c r="E38" s="124" t="s">
        <v>39</v>
      </c>
      <c r="F38" s="126">
        <v>14</v>
      </c>
      <c r="G38" s="127">
        <v>241801.25769999999</v>
      </c>
      <c r="H38" s="107">
        <f>свод!GF66</f>
        <v>45</v>
      </c>
      <c r="I38" s="107">
        <f>свод!GG66</f>
        <v>10881056.5965</v>
      </c>
      <c r="J38" s="107">
        <f>свод!GH66</f>
        <v>15</v>
      </c>
      <c r="K38" s="107">
        <f>свод!GI66</f>
        <v>3627018.8654999998</v>
      </c>
      <c r="L38" s="107">
        <f>свод!GJ66</f>
        <v>11</v>
      </c>
      <c r="M38" s="107">
        <f>свод!GK66</f>
        <v>2659813.8600000003</v>
      </c>
      <c r="N38" s="107">
        <f>свод!GL66</f>
        <v>0</v>
      </c>
      <c r="O38" s="107">
        <f>свод!GM66</f>
        <v>0</v>
      </c>
      <c r="P38" s="107">
        <f>свод!GN66</f>
        <v>11</v>
      </c>
      <c r="Q38" s="107">
        <f>свод!GO66</f>
        <v>2659813.8600000003</v>
      </c>
      <c r="R38" s="107">
        <f>свод!GP66</f>
        <v>-4</v>
      </c>
      <c r="S38" s="107">
        <f>свод!GQ66</f>
        <v>-967205.0054999995</v>
      </c>
      <c r="T38" s="14"/>
      <c r="U38" s="135"/>
    </row>
    <row r="39" spans="2:21" x14ac:dyDescent="0.25">
      <c r="B39" s="29"/>
      <c r="C39" s="25"/>
      <c r="D39" s="51"/>
      <c r="E39" s="124" t="s">
        <v>40</v>
      </c>
      <c r="F39" s="126">
        <v>15</v>
      </c>
      <c r="G39" s="127">
        <v>354299.22930000001</v>
      </c>
      <c r="H39" s="107">
        <f>свод!GF69</f>
        <v>0</v>
      </c>
      <c r="I39" s="107">
        <f>свод!GG69</f>
        <v>0</v>
      </c>
      <c r="J39" s="107">
        <f>свод!GH69</f>
        <v>0</v>
      </c>
      <c r="K39" s="107">
        <f>свод!GI69</f>
        <v>0</v>
      </c>
      <c r="L39" s="107">
        <f>свод!GJ69</f>
        <v>0</v>
      </c>
      <c r="M39" s="107">
        <f>свод!GK69</f>
        <v>0</v>
      </c>
      <c r="N39" s="107">
        <f>свод!GL69</f>
        <v>0</v>
      </c>
      <c r="O39" s="107">
        <f>свод!GM69</f>
        <v>0</v>
      </c>
      <c r="P39" s="107">
        <f>свод!GN69</f>
        <v>0</v>
      </c>
      <c r="Q39" s="107">
        <f>свод!GO69</f>
        <v>0</v>
      </c>
      <c r="R39" s="107">
        <f>свод!GP69</f>
        <v>0</v>
      </c>
      <c r="S39" s="107">
        <f>свод!GQ69</f>
        <v>0</v>
      </c>
      <c r="T39" s="14"/>
      <c r="U39" s="135"/>
    </row>
    <row r="40" spans="2:21" x14ac:dyDescent="0.25">
      <c r="B40" s="31"/>
      <c r="C40" s="32"/>
      <c r="D40" s="52"/>
      <c r="E40" s="105" t="s">
        <v>41</v>
      </c>
      <c r="F40" s="109"/>
      <c r="G40" s="106"/>
      <c r="H40" s="107">
        <f>свод!GF72</f>
        <v>384</v>
      </c>
      <c r="I40" s="107">
        <v>52129519.449600011</v>
      </c>
      <c r="J40" s="107">
        <v>64</v>
      </c>
      <c r="K40" s="107">
        <v>8688253.2416000012</v>
      </c>
      <c r="L40" s="107">
        <v>31</v>
      </c>
      <c r="M40" s="107">
        <v>4185105.9</v>
      </c>
      <c r="N40" s="107">
        <v>0</v>
      </c>
      <c r="O40" s="107">
        <v>0</v>
      </c>
      <c r="P40" s="107">
        <v>31</v>
      </c>
      <c r="Q40" s="107">
        <v>4185105.9</v>
      </c>
      <c r="R40" s="107">
        <v>-33</v>
      </c>
      <c r="S40" s="107">
        <v>-4503147.3416000009</v>
      </c>
      <c r="T40" s="14"/>
      <c r="U40" s="135"/>
    </row>
    <row r="41" spans="2:21" ht="15.75" x14ac:dyDescent="0.25">
      <c r="B41" s="29"/>
      <c r="C41" s="27"/>
      <c r="D41" s="50"/>
      <c r="E41" s="124" t="s">
        <v>42</v>
      </c>
      <c r="F41" s="126">
        <v>16</v>
      </c>
      <c r="G41" s="127">
        <v>132430.14440000002</v>
      </c>
      <c r="H41" s="107">
        <f>свод!GF73</f>
        <v>192</v>
      </c>
      <c r="I41" s="107">
        <f>свод!GG73</f>
        <v>25426587.724800006</v>
      </c>
      <c r="J41" s="107">
        <f>свод!GH73</f>
        <v>64</v>
      </c>
      <c r="K41" s="107">
        <f>свод!GI73</f>
        <v>8475529.2416000012</v>
      </c>
      <c r="L41" s="107">
        <f>свод!GJ73</f>
        <v>33</v>
      </c>
      <c r="M41" s="107">
        <f>свод!GK73</f>
        <v>4370194.620000001</v>
      </c>
      <c r="N41" s="107">
        <f>свод!GL73</f>
        <v>0</v>
      </c>
      <c r="O41" s="107">
        <f>свод!GM73</f>
        <v>0</v>
      </c>
      <c r="P41" s="107">
        <f>свод!GN73</f>
        <v>33</v>
      </c>
      <c r="Q41" s="107">
        <f>свод!GO73</f>
        <v>4370194.620000001</v>
      </c>
      <c r="R41" s="107">
        <f>свод!GP73</f>
        <v>-31</v>
      </c>
      <c r="S41" s="107">
        <f>свод!GQ73</f>
        <v>-4105334.6216000002</v>
      </c>
      <c r="T41" s="14"/>
      <c r="U41" s="135"/>
    </row>
    <row r="42" spans="2:21" x14ac:dyDescent="0.25">
      <c r="B42" s="29"/>
      <c r="C42" s="25"/>
      <c r="D42" s="51"/>
      <c r="E42" s="124" t="s">
        <v>43</v>
      </c>
      <c r="F42" s="126">
        <v>18</v>
      </c>
      <c r="G42" s="127">
        <v>139077.76940000002</v>
      </c>
      <c r="H42" s="107">
        <f>свод!GF91</f>
        <v>192</v>
      </c>
      <c r="I42" s="107">
        <f>свод!GG91</f>
        <v>26702931.724800002</v>
      </c>
      <c r="J42" s="107">
        <f>свод!GH91</f>
        <v>64</v>
      </c>
      <c r="K42" s="107">
        <f>свод!GI91</f>
        <v>8900977.2416000012</v>
      </c>
      <c r="L42" s="107">
        <f>свод!GJ91</f>
        <v>27</v>
      </c>
      <c r="M42" s="107">
        <f>свод!GK91</f>
        <v>3755099.79</v>
      </c>
      <c r="N42" s="107">
        <f>свод!GL91</f>
        <v>0</v>
      </c>
      <c r="O42" s="107">
        <f>свод!GM91</f>
        <v>0</v>
      </c>
      <c r="P42" s="107">
        <f>свод!GN91</f>
        <v>27</v>
      </c>
      <c r="Q42" s="107">
        <f>свод!GO91</f>
        <v>3755099.79</v>
      </c>
      <c r="R42" s="107">
        <f>свод!GP91</f>
        <v>-37</v>
      </c>
      <c r="S42" s="107">
        <f>свод!GQ91</f>
        <v>-5145877.4516000012</v>
      </c>
      <c r="T42" s="14"/>
      <c r="U42" s="135"/>
    </row>
    <row r="43" spans="2:21" x14ac:dyDescent="0.25">
      <c r="B43" s="31"/>
      <c r="C43" s="32"/>
      <c r="D43" s="52"/>
      <c r="E43" s="105" t="s">
        <v>44</v>
      </c>
      <c r="F43" s="109"/>
      <c r="G43" s="106"/>
      <c r="H43" s="107">
        <f>свод!GF94</f>
        <v>203</v>
      </c>
      <c r="I43" s="107">
        <f>свод!GG94</f>
        <v>18450299.417599998</v>
      </c>
      <c r="J43" s="107">
        <f>свод!GH94</f>
        <v>67.666666666666671</v>
      </c>
      <c r="K43" s="107">
        <f>свод!GI94</f>
        <v>6150099.8058666661</v>
      </c>
      <c r="L43" s="107">
        <f>свод!GJ94</f>
        <v>74</v>
      </c>
      <c r="M43" s="107">
        <f>свод!GK94</f>
        <v>7391941.7599999998</v>
      </c>
      <c r="N43" s="107">
        <f>свод!GL94</f>
        <v>12</v>
      </c>
      <c r="O43" s="107">
        <f>свод!GM94</f>
        <v>1137024</v>
      </c>
      <c r="P43" s="107">
        <f>свод!GN94</f>
        <v>86</v>
      </c>
      <c r="Q43" s="107">
        <f>свод!GO94</f>
        <v>8528965.7600000016</v>
      </c>
      <c r="R43" s="107">
        <f>свод!GP94</f>
        <v>6.3333333333333321</v>
      </c>
      <c r="S43" s="107">
        <f>свод!GQ94</f>
        <v>1241841.9541333336</v>
      </c>
      <c r="T43" s="14"/>
      <c r="U43" s="135"/>
    </row>
    <row r="44" spans="2:21" ht="15.75" x14ac:dyDescent="0.25">
      <c r="B44" s="29"/>
      <c r="C44" s="27"/>
      <c r="D44" s="50"/>
      <c r="E44" s="124" t="s">
        <v>45</v>
      </c>
      <c r="F44" s="126">
        <v>19</v>
      </c>
      <c r="G44" s="127">
        <v>118520.3584</v>
      </c>
      <c r="H44" s="107">
        <f>свод!GF95</f>
        <v>85</v>
      </c>
      <c r="I44" s="107">
        <f>свод!GG95</f>
        <v>10074230.464</v>
      </c>
      <c r="J44" s="107">
        <f>свод!GH95</f>
        <v>28.333333333333332</v>
      </c>
      <c r="K44" s="107">
        <f>свод!GI95</f>
        <v>3358076.8213333334</v>
      </c>
      <c r="L44" s="107">
        <f>свод!GJ95</f>
        <v>45</v>
      </c>
      <c r="M44" s="107">
        <f>свод!GK95</f>
        <v>5333416.2</v>
      </c>
      <c r="N44" s="107">
        <f>свод!GL95</f>
        <v>6</v>
      </c>
      <c r="O44" s="107">
        <f>свод!GM95</f>
        <v>711122.16</v>
      </c>
      <c r="P44" s="107">
        <f>свод!GN95</f>
        <v>51</v>
      </c>
      <c r="Q44" s="107">
        <f>свод!GO95</f>
        <v>6044538.3600000003</v>
      </c>
      <c r="R44" s="107">
        <f>свод!GP95</f>
        <v>16.666666666666668</v>
      </c>
      <c r="S44" s="107">
        <f>свод!GQ95</f>
        <v>1975339.3786666668</v>
      </c>
      <c r="T44" s="14"/>
      <c r="U44" s="135"/>
    </row>
    <row r="45" spans="2:21" x14ac:dyDescent="0.25">
      <c r="B45" s="29"/>
      <c r="C45" s="25"/>
      <c r="D45" s="51"/>
      <c r="E45" s="124" t="s">
        <v>46</v>
      </c>
      <c r="F45" s="126">
        <v>20</v>
      </c>
      <c r="G45" s="127">
        <v>70983.635200000004</v>
      </c>
      <c r="H45" s="107">
        <f>свод!GF99</f>
        <v>118</v>
      </c>
      <c r="I45" s="107">
        <f>свод!GG99</f>
        <v>8376068.9535999997</v>
      </c>
      <c r="J45" s="107">
        <f>свод!GH99</f>
        <v>39.333333333333336</v>
      </c>
      <c r="K45" s="107">
        <f>свод!GI99</f>
        <v>2792022.9845333332</v>
      </c>
      <c r="L45" s="107">
        <f>свод!GJ99</f>
        <v>29</v>
      </c>
      <c r="M45" s="107">
        <f>свод!GK99</f>
        <v>2058525.56</v>
      </c>
      <c r="N45" s="107">
        <f>свод!GL99</f>
        <v>6</v>
      </c>
      <c r="O45" s="107">
        <f>свод!GM99</f>
        <v>425901.84</v>
      </c>
      <c r="P45" s="107">
        <f>свод!GN99</f>
        <v>35</v>
      </c>
      <c r="Q45" s="107">
        <f>свод!GO99</f>
        <v>2484427.4000000004</v>
      </c>
      <c r="R45" s="107">
        <f>свод!GP99</f>
        <v>-10.333333333333336</v>
      </c>
      <c r="S45" s="107">
        <f>свод!GQ99</f>
        <v>-733497.42453333316</v>
      </c>
      <c r="T45" s="14"/>
      <c r="U45" s="135"/>
    </row>
    <row r="46" spans="2:21" x14ac:dyDescent="0.25">
      <c r="B46" s="31"/>
      <c r="C46" s="32"/>
      <c r="D46" s="54"/>
      <c r="E46" s="111" t="s">
        <v>47</v>
      </c>
      <c r="F46" s="105"/>
      <c r="G46" s="106"/>
      <c r="H46" s="107">
        <f>свод!GF105</f>
        <v>815</v>
      </c>
      <c r="I46" s="107">
        <f>свод!GG105</f>
        <v>60333744.046999998</v>
      </c>
      <c r="J46" s="107">
        <f>свод!GH105</f>
        <v>271.66666666666669</v>
      </c>
      <c r="K46" s="107">
        <f>свод!GI105</f>
        <v>20111248.015666667</v>
      </c>
      <c r="L46" s="107">
        <f>свод!GJ105</f>
        <v>266</v>
      </c>
      <c r="M46" s="107">
        <f>свод!GK105</f>
        <v>19691748.579999991</v>
      </c>
      <c r="N46" s="107">
        <f>свод!GL105</f>
        <v>148</v>
      </c>
      <c r="O46" s="107">
        <f>свод!GM105</f>
        <v>10956311.239999998</v>
      </c>
      <c r="P46" s="107">
        <f>свод!GN105</f>
        <v>414</v>
      </c>
      <c r="Q46" s="107">
        <f>свод!GO105</f>
        <v>30648059.819999993</v>
      </c>
      <c r="R46" s="107">
        <f>свод!GP105</f>
        <v>-5.6666666666666856</v>
      </c>
      <c r="S46" s="107">
        <f>свод!GQ105</f>
        <v>-419499.43566667661</v>
      </c>
      <c r="T46" s="14"/>
      <c r="U46" s="135"/>
    </row>
    <row r="47" spans="2:21" ht="15.75" x14ac:dyDescent="0.25">
      <c r="B47" s="29"/>
      <c r="C47" s="27"/>
      <c r="D47" s="50"/>
      <c r="E47" s="124" t="s">
        <v>48</v>
      </c>
      <c r="F47" s="126">
        <v>21</v>
      </c>
      <c r="G47" s="127">
        <v>74029.133799999996</v>
      </c>
      <c r="H47" s="107">
        <f>свод!GF106</f>
        <v>815</v>
      </c>
      <c r="I47" s="107">
        <f>свод!GG106</f>
        <v>60333744.046999998</v>
      </c>
      <c r="J47" s="107">
        <f>свод!GH106</f>
        <v>271.66666666666669</v>
      </c>
      <c r="K47" s="107">
        <f>свод!GI106</f>
        <v>20111248.015666667</v>
      </c>
      <c r="L47" s="107">
        <f>свод!GJ106</f>
        <v>266</v>
      </c>
      <c r="M47" s="107">
        <f>свод!GK106</f>
        <v>19691748.579999991</v>
      </c>
      <c r="N47" s="107">
        <f>свод!GL106</f>
        <v>148</v>
      </c>
      <c r="O47" s="107">
        <f>свод!GM106</f>
        <v>10956311.239999998</v>
      </c>
      <c r="P47" s="107">
        <f>свод!GN106</f>
        <v>414</v>
      </c>
      <c r="Q47" s="107">
        <f>свод!GO106</f>
        <v>30648059.819999993</v>
      </c>
      <c r="R47" s="107">
        <f>свод!GP106</f>
        <v>-5.6666666666666856</v>
      </c>
      <c r="S47" s="107">
        <f>свод!GQ106</f>
        <v>-419499.43566667661</v>
      </c>
      <c r="T47" s="14"/>
      <c r="U47" s="135"/>
    </row>
    <row r="48" spans="2:21" ht="15.75" x14ac:dyDescent="0.25">
      <c r="B48" s="31"/>
      <c r="C48" s="34"/>
      <c r="D48" s="57"/>
      <c r="E48" s="105" t="s">
        <v>49</v>
      </c>
      <c r="F48" s="109"/>
      <c r="G48" s="106"/>
      <c r="H48" s="107">
        <f>свод!GF114</f>
        <v>162</v>
      </c>
      <c r="I48" s="107">
        <f>свод!GG114</f>
        <v>22366064.754900001</v>
      </c>
      <c r="J48" s="107">
        <f>свод!GH114</f>
        <v>54</v>
      </c>
      <c r="K48" s="107">
        <f>свод!GI114</f>
        <v>7455354.9183</v>
      </c>
      <c r="L48" s="107">
        <f>свод!GJ114</f>
        <v>27</v>
      </c>
      <c r="M48" s="107">
        <f>свод!GK114</f>
        <v>3659671.2500000005</v>
      </c>
      <c r="N48" s="107">
        <f>свод!GL114</f>
        <v>0</v>
      </c>
      <c r="O48" s="107">
        <f>свод!GM114</f>
        <v>0</v>
      </c>
      <c r="P48" s="107">
        <f>свод!GN114</f>
        <v>27</v>
      </c>
      <c r="Q48" s="107">
        <f>свод!GO114</f>
        <v>3659671.2500000005</v>
      </c>
      <c r="R48" s="107">
        <f>свод!GP114</f>
        <v>-27</v>
      </c>
      <c r="S48" s="107">
        <f>свод!GQ114</f>
        <v>-3795683.6682999991</v>
      </c>
      <c r="T48" s="14"/>
      <c r="U48" s="135"/>
    </row>
    <row r="49" spans="2:21" ht="15.75" x14ac:dyDescent="0.25">
      <c r="B49" s="29"/>
      <c r="C49" s="27"/>
      <c r="D49" s="50"/>
      <c r="E49" s="124" t="s">
        <v>50</v>
      </c>
      <c r="F49" s="126">
        <v>23</v>
      </c>
      <c r="G49" s="127">
        <v>85275.142599999992</v>
      </c>
      <c r="H49" s="107">
        <f>свод!GF115</f>
        <v>1</v>
      </c>
      <c r="I49" s="107">
        <f>свод!GG115</f>
        <v>85275.142599999992</v>
      </c>
      <c r="J49" s="107">
        <f>свод!GH115</f>
        <v>0.33333333333333331</v>
      </c>
      <c r="K49" s="107">
        <f>свод!GI115</f>
        <v>28425.047533333331</v>
      </c>
      <c r="L49" s="107">
        <f>свод!GJ115</f>
        <v>1</v>
      </c>
      <c r="M49" s="107">
        <f>свод!GK115</f>
        <v>85275.14</v>
      </c>
      <c r="N49" s="107">
        <f>свод!GL115</f>
        <v>0</v>
      </c>
      <c r="O49" s="107">
        <f>свод!GM115</f>
        <v>0</v>
      </c>
      <c r="P49" s="107">
        <f>свод!GN115</f>
        <v>1</v>
      </c>
      <c r="Q49" s="107">
        <f>свод!GO115</f>
        <v>85275.14</v>
      </c>
      <c r="R49" s="107">
        <f>свод!GP115</f>
        <v>0.66666666666666674</v>
      </c>
      <c r="S49" s="107">
        <f>свод!GQ115</f>
        <v>56850.092466666669</v>
      </c>
      <c r="T49" s="14"/>
      <c r="U49" s="135"/>
    </row>
    <row r="50" spans="2:21" x14ac:dyDescent="0.25">
      <c r="B50" s="29"/>
      <c r="C50" s="25"/>
      <c r="D50" s="51"/>
      <c r="E50" s="124" t="s">
        <v>51</v>
      </c>
      <c r="F50" s="126">
        <v>24</v>
      </c>
      <c r="G50" s="127">
        <v>166882.60930000001</v>
      </c>
      <c r="H50" s="107">
        <f>свод!GF118</f>
        <v>11</v>
      </c>
      <c r="I50" s="107">
        <f>свод!GG118</f>
        <v>1835708.7023</v>
      </c>
      <c r="J50" s="107">
        <f>свод!GH118</f>
        <v>3.6666666666666665</v>
      </c>
      <c r="K50" s="107">
        <f>свод!GI118</f>
        <v>611902.90076666663</v>
      </c>
      <c r="L50" s="107">
        <f>свод!GJ118</f>
        <v>1</v>
      </c>
      <c r="M50" s="107">
        <f>свод!GK118</f>
        <v>166882.60999999999</v>
      </c>
      <c r="N50" s="107">
        <f>свод!GL118</f>
        <v>0</v>
      </c>
      <c r="O50" s="107">
        <f>свод!GM118</f>
        <v>0</v>
      </c>
      <c r="P50" s="107">
        <f>свод!GN118</f>
        <v>1</v>
      </c>
      <c r="Q50" s="107">
        <f>свод!GO118</f>
        <v>166882.60999999999</v>
      </c>
      <c r="R50" s="107">
        <f>свод!GP118</f>
        <v>-2.6666666666666665</v>
      </c>
      <c r="S50" s="107">
        <f>свод!GQ118</f>
        <v>-445020.29076666664</v>
      </c>
      <c r="T50" s="14"/>
      <c r="U50" s="135"/>
    </row>
    <row r="51" spans="2:21" ht="15.75" x14ac:dyDescent="0.25">
      <c r="B51" s="29"/>
      <c r="C51" s="27"/>
      <c r="D51" s="50"/>
      <c r="E51" s="124" t="s">
        <v>53</v>
      </c>
      <c r="F51" s="126">
        <v>26</v>
      </c>
      <c r="G51" s="127">
        <v>136300.53940000001</v>
      </c>
      <c r="H51" s="107">
        <f>свод!GF122</f>
        <v>150</v>
      </c>
      <c r="I51" s="107">
        <f>свод!GG122</f>
        <v>20445080.91</v>
      </c>
      <c r="J51" s="107">
        <f>свод!GH122</f>
        <v>50</v>
      </c>
      <c r="K51" s="107">
        <f>свод!GI122</f>
        <v>6815026.9699999997</v>
      </c>
      <c r="L51" s="107">
        <f>свод!GJ122</f>
        <v>25</v>
      </c>
      <c r="M51" s="107">
        <f>свод!GK122</f>
        <v>3407513.5000000005</v>
      </c>
      <c r="N51" s="107">
        <f>свод!GL122</f>
        <v>0</v>
      </c>
      <c r="O51" s="107">
        <f>свод!GM122</f>
        <v>0</v>
      </c>
      <c r="P51" s="107">
        <f>свод!GN122</f>
        <v>25</v>
      </c>
      <c r="Q51" s="107">
        <f>свод!GO122</f>
        <v>3407513.5000000005</v>
      </c>
      <c r="R51" s="107">
        <f>свод!GP122</f>
        <v>-25</v>
      </c>
      <c r="S51" s="107">
        <f>свод!GQ122</f>
        <v>-3407513.4699999993</v>
      </c>
      <c r="T51" s="14"/>
      <c r="U51" s="135"/>
    </row>
    <row r="52" spans="2:21" ht="15.75" x14ac:dyDescent="0.25">
      <c r="B52" s="31"/>
      <c r="C52" s="34"/>
      <c r="D52" s="57"/>
      <c r="E52" s="112" t="s">
        <v>54</v>
      </c>
      <c r="F52" s="105"/>
      <c r="G52" s="106"/>
      <c r="H52" s="107">
        <f>свод!GF125</f>
        <v>1874</v>
      </c>
      <c r="I52" s="107">
        <f>свод!GG125</f>
        <v>382610946.50659996</v>
      </c>
      <c r="J52" s="107">
        <f>свод!GH125</f>
        <v>624.66666666666663</v>
      </c>
      <c r="K52" s="107">
        <f>свод!GI125</f>
        <v>127536982.16886665</v>
      </c>
      <c r="L52" s="107">
        <f>свод!GJ125</f>
        <v>578</v>
      </c>
      <c r="M52" s="107">
        <f>свод!GK125</f>
        <v>112653466.02000006</v>
      </c>
      <c r="N52" s="107">
        <f>свод!GL125</f>
        <v>81</v>
      </c>
      <c r="O52" s="107">
        <f>свод!GM125</f>
        <v>17077004.420000002</v>
      </c>
      <c r="P52" s="107">
        <f>свод!GN125</f>
        <v>659</v>
      </c>
      <c r="Q52" s="107">
        <f>свод!GO125</f>
        <v>129730470.44000004</v>
      </c>
      <c r="R52" s="107">
        <f>свод!GP125</f>
        <v>-46.666666666666671</v>
      </c>
      <c r="S52" s="107">
        <f>свод!GQ125</f>
        <v>-14883516.148866612</v>
      </c>
      <c r="T52" s="14"/>
      <c r="U52" s="135"/>
    </row>
    <row r="53" spans="2:21" ht="15.75" customHeight="1" x14ac:dyDescent="0.25">
      <c r="B53" s="29"/>
      <c r="C53" s="27"/>
      <c r="D53" s="50"/>
      <c r="E53" s="124" t="s">
        <v>55</v>
      </c>
      <c r="F53" s="126">
        <v>27</v>
      </c>
      <c r="G53" s="127">
        <v>209492.0724</v>
      </c>
      <c r="H53" s="107">
        <f>свод!GF126</f>
        <v>704</v>
      </c>
      <c r="I53" s="107">
        <f>свод!GG126</f>
        <v>147482418.96959999</v>
      </c>
      <c r="J53" s="107">
        <f>свод!GH126</f>
        <v>234.66666666666666</v>
      </c>
      <c r="K53" s="107">
        <f>свод!GI126</f>
        <v>49160806.323199995</v>
      </c>
      <c r="L53" s="107">
        <f>свод!GJ126</f>
        <v>236</v>
      </c>
      <c r="M53" s="107">
        <f>свод!GK126</f>
        <v>49437966.390000023</v>
      </c>
      <c r="N53" s="107">
        <f>свод!GL126</f>
        <v>15</v>
      </c>
      <c r="O53" s="107">
        <f>свод!GM126</f>
        <v>3142381.0500000003</v>
      </c>
      <c r="P53" s="107">
        <f>свод!GN126</f>
        <v>251</v>
      </c>
      <c r="Q53" s="107">
        <f>свод!GO126</f>
        <v>52580347.44000002</v>
      </c>
      <c r="R53" s="107">
        <f>свод!GP126</f>
        <v>1.3333333333333428</v>
      </c>
      <c r="S53" s="107">
        <f>свод!GQ126</f>
        <v>277160.06680002809</v>
      </c>
      <c r="T53" s="14"/>
      <c r="U53" s="135"/>
    </row>
    <row r="54" spans="2:21" x14ac:dyDescent="0.25">
      <c r="B54" s="29"/>
      <c r="C54" s="25"/>
      <c r="D54" s="51"/>
      <c r="E54" s="124" t="s">
        <v>56</v>
      </c>
      <c r="F54" s="126">
        <v>28</v>
      </c>
      <c r="G54" s="127">
        <v>186788.2616</v>
      </c>
      <c r="H54" s="107">
        <f>свод!GF129</f>
        <v>579</v>
      </c>
      <c r="I54" s="107">
        <f>свод!GG129</f>
        <v>108150403.4664</v>
      </c>
      <c r="J54" s="107">
        <f>свод!GH129</f>
        <v>193</v>
      </c>
      <c r="K54" s="107">
        <f>свод!GI129</f>
        <v>36050134.488799997</v>
      </c>
      <c r="L54" s="107">
        <f>свод!GJ129</f>
        <v>169</v>
      </c>
      <c r="M54" s="107">
        <f>свод!GK129</f>
        <v>31564814.070000011</v>
      </c>
      <c r="N54" s="107">
        <f>свод!GL129</f>
        <v>15</v>
      </c>
      <c r="O54" s="107">
        <f>свод!GM129</f>
        <v>2801823.9000000004</v>
      </c>
      <c r="P54" s="107">
        <f>свод!GN129</f>
        <v>184</v>
      </c>
      <c r="Q54" s="107">
        <f>свод!GO129</f>
        <v>34366637.970000014</v>
      </c>
      <c r="R54" s="107">
        <f>свод!GP129</f>
        <v>-24</v>
      </c>
      <c r="S54" s="107">
        <f>свод!GQ129</f>
        <v>-4485320.4187999852</v>
      </c>
      <c r="T54" s="14"/>
      <c r="U54" s="135"/>
    </row>
    <row r="55" spans="2:21" x14ac:dyDescent="0.25">
      <c r="B55" s="29"/>
      <c r="C55" s="25"/>
      <c r="D55" s="51"/>
      <c r="E55" s="124" t="s">
        <v>57</v>
      </c>
      <c r="F55" s="126">
        <v>29</v>
      </c>
      <c r="G55" s="127">
        <v>147006.4656</v>
      </c>
      <c r="H55" s="107">
        <f>свод!GF132</f>
        <v>172</v>
      </c>
      <c r="I55" s="107">
        <f>свод!GG132</f>
        <v>25285112.0832</v>
      </c>
      <c r="J55" s="107">
        <f>свод!GH132</f>
        <v>57.333333333333336</v>
      </c>
      <c r="K55" s="107">
        <f>свод!GI132</f>
        <v>8428370.6943999995</v>
      </c>
      <c r="L55" s="107">
        <f>свод!GJ132</f>
        <v>108</v>
      </c>
      <c r="M55" s="107">
        <f>свод!GK132</f>
        <v>15876698.760000007</v>
      </c>
      <c r="N55" s="107">
        <f>свод!GL132</f>
        <v>13</v>
      </c>
      <c r="O55" s="107">
        <f>свод!GM132</f>
        <v>1911084.1099999999</v>
      </c>
      <c r="P55" s="107">
        <f>свод!GN132</f>
        <v>121</v>
      </c>
      <c r="Q55" s="107">
        <f>свод!GO132</f>
        <v>17787782.870000005</v>
      </c>
      <c r="R55" s="107">
        <f>свод!GP132</f>
        <v>50.666666666666664</v>
      </c>
      <c r="S55" s="107">
        <f>свод!GQ132</f>
        <v>7448328.0656000078</v>
      </c>
      <c r="T55" s="14"/>
      <c r="U55" s="135"/>
    </row>
    <row r="56" spans="2:21" x14ac:dyDescent="0.25">
      <c r="B56" s="29"/>
      <c r="C56" s="25"/>
      <c r="D56" s="51"/>
      <c r="E56" s="124" t="s">
        <v>58</v>
      </c>
      <c r="F56" s="126">
        <v>30</v>
      </c>
      <c r="G56" s="127">
        <v>254142.60940000002</v>
      </c>
      <c r="H56" s="107">
        <f>свод!GF135</f>
        <v>1</v>
      </c>
      <c r="I56" s="107">
        <f>свод!GG135</f>
        <v>254142.60940000002</v>
      </c>
      <c r="J56" s="107">
        <f>свод!GH135</f>
        <v>0.33333333333333331</v>
      </c>
      <c r="K56" s="107">
        <f>свод!GI135</f>
        <v>84714.203133333343</v>
      </c>
      <c r="L56" s="107">
        <f>свод!GJ135</f>
        <v>0</v>
      </c>
      <c r="M56" s="107">
        <f>свод!GK135</f>
        <v>0</v>
      </c>
      <c r="N56" s="107">
        <f>свод!GL135</f>
        <v>0</v>
      </c>
      <c r="O56" s="107">
        <f>свод!GM135</f>
        <v>0</v>
      </c>
      <c r="P56" s="107">
        <f>свод!GN135</f>
        <v>0</v>
      </c>
      <c r="Q56" s="107">
        <f>свод!GO135</f>
        <v>0</v>
      </c>
      <c r="R56" s="107">
        <f>свод!GP135</f>
        <v>-0.33333333333333331</v>
      </c>
      <c r="S56" s="107">
        <f>свод!GQ135</f>
        <v>-84714.203133333343</v>
      </c>
      <c r="T56" s="14"/>
      <c r="U56" s="135"/>
    </row>
    <row r="57" spans="2:21" x14ac:dyDescent="0.25">
      <c r="B57" s="29"/>
      <c r="C57" s="25"/>
      <c r="D57" s="51"/>
      <c r="E57" s="124" t="s">
        <v>59</v>
      </c>
      <c r="F57" s="126">
        <v>31</v>
      </c>
      <c r="G57" s="127">
        <v>242676.72100000002</v>
      </c>
      <c r="H57" s="107">
        <f>свод!GF138</f>
        <v>418</v>
      </c>
      <c r="I57" s="107">
        <f>свод!GG138</f>
        <v>101438869.37800001</v>
      </c>
      <c r="J57" s="107">
        <f>свод!GH138</f>
        <v>139.33333333333334</v>
      </c>
      <c r="K57" s="107">
        <f>свод!GI138</f>
        <v>33812956.459333338</v>
      </c>
      <c r="L57" s="107">
        <f>свод!GJ138</f>
        <v>65</v>
      </c>
      <c r="M57" s="107">
        <f>свод!GK138</f>
        <v>15773986.800000008</v>
      </c>
      <c r="N57" s="107">
        <f>свод!GL138</f>
        <v>38</v>
      </c>
      <c r="O57" s="107">
        <f>свод!GM138</f>
        <v>9221715.3600000013</v>
      </c>
      <c r="P57" s="107">
        <f>свод!GN138</f>
        <v>103</v>
      </c>
      <c r="Q57" s="107">
        <f>свод!GO138</f>
        <v>24995702.160000008</v>
      </c>
      <c r="R57" s="107">
        <f>свод!GP138</f>
        <v>-74.333333333333343</v>
      </c>
      <c r="S57" s="107">
        <f>свод!GQ138</f>
        <v>-18038969.65933333</v>
      </c>
      <c r="T57" s="14"/>
      <c r="U57" s="135"/>
    </row>
    <row r="58" spans="2:21" x14ac:dyDescent="0.25">
      <c r="B58" s="31"/>
      <c r="C58" s="32"/>
      <c r="D58" s="52"/>
      <c r="E58" s="112" t="s">
        <v>60</v>
      </c>
      <c r="F58" s="105"/>
      <c r="G58" s="106"/>
      <c r="H58" s="107">
        <f>свод!GF141</f>
        <v>15</v>
      </c>
      <c r="I58" s="107">
        <f>свод!GG141</f>
        <v>2307408.4078000002</v>
      </c>
      <c r="J58" s="107">
        <f>свод!GH141</f>
        <v>5</v>
      </c>
      <c r="K58" s="107">
        <f>свод!GI141</f>
        <v>769136.13593333343</v>
      </c>
      <c r="L58" s="107">
        <f>свод!GJ141</f>
        <v>9</v>
      </c>
      <c r="M58" s="107">
        <f>свод!GK141</f>
        <v>1468353.57</v>
      </c>
      <c r="N58" s="107">
        <f>свод!GL141</f>
        <v>1</v>
      </c>
      <c r="O58" s="107">
        <f>свод!GM141</f>
        <v>139842.47</v>
      </c>
      <c r="P58" s="107">
        <f>свод!GN141</f>
        <v>10</v>
      </c>
      <c r="Q58" s="107">
        <f>свод!GO141</f>
        <v>1608196.04</v>
      </c>
      <c r="R58" s="107">
        <f>свод!GP141</f>
        <v>4</v>
      </c>
      <c r="S58" s="107">
        <f>свод!GQ141</f>
        <v>699217.43406666676</v>
      </c>
      <c r="T58" s="14"/>
      <c r="U58" s="135"/>
    </row>
    <row r="59" spans="2:21" ht="15.75" x14ac:dyDescent="0.25">
      <c r="B59" s="29"/>
      <c r="C59" s="27"/>
      <c r="D59" s="50"/>
      <c r="E59" s="124" t="s">
        <v>61</v>
      </c>
      <c r="F59" s="126">
        <v>32</v>
      </c>
      <c r="G59" s="127">
        <v>139842.47099999999</v>
      </c>
      <c r="H59" s="107">
        <f>свод!GF142</f>
        <v>13</v>
      </c>
      <c r="I59" s="107">
        <f>свод!GG142</f>
        <v>1817952.1229999999</v>
      </c>
      <c r="J59" s="107">
        <f>свод!GH142</f>
        <v>4.333333333333333</v>
      </c>
      <c r="K59" s="107">
        <f>свод!GI142</f>
        <v>605984.04099999997</v>
      </c>
      <c r="L59" s="107">
        <f>свод!GJ142</f>
        <v>7</v>
      </c>
      <c r="M59" s="107">
        <f>свод!GK142</f>
        <v>978897.29</v>
      </c>
      <c r="N59" s="107">
        <f>свод!GL142</f>
        <v>1</v>
      </c>
      <c r="O59" s="107">
        <f>свод!GM142</f>
        <v>139842.47</v>
      </c>
      <c r="P59" s="107">
        <f>свод!GN142</f>
        <v>8</v>
      </c>
      <c r="Q59" s="107">
        <f>свод!GO142</f>
        <v>1118739.76</v>
      </c>
      <c r="R59" s="107">
        <f>свод!GP142</f>
        <v>2.666666666666667</v>
      </c>
      <c r="S59" s="107">
        <f>свод!GQ142</f>
        <v>372913.24900000007</v>
      </c>
      <c r="T59" s="14"/>
      <c r="U59" s="135"/>
    </row>
    <row r="60" spans="2:21" x14ac:dyDescent="0.25">
      <c r="B60" s="29"/>
      <c r="C60" s="25"/>
      <c r="D60" s="51"/>
      <c r="E60" s="124" t="s">
        <v>62</v>
      </c>
      <c r="F60" s="126">
        <v>33</v>
      </c>
      <c r="G60" s="127">
        <v>244728.14240000001</v>
      </c>
      <c r="H60" s="107">
        <f>свод!GF145</f>
        <v>2</v>
      </c>
      <c r="I60" s="107">
        <f>свод!GG145</f>
        <v>489456.28480000002</v>
      </c>
      <c r="J60" s="107">
        <f>свод!GH145</f>
        <v>0.66666666666666663</v>
      </c>
      <c r="K60" s="107">
        <f>свод!GI145</f>
        <v>163152.09493333334</v>
      </c>
      <c r="L60" s="107">
        <f>свод!GJ145</f>
        <v>2</v>
      </c>
      <c r="M60" s="107">
        <f>свод!GK145</f>
        <v>489456.28</v>
      </c>
      <c r="N60" s="107">
        <f>свод!GL145</f>
        <v>0</v>
      </c>
      <c r="O60" s="107">
        <f>свод!GM145</f>
        <v>0</v>
      </c>
      <c r="P60" s="107">
        <f>свод!GN145</f>
        <v>2</v>
      </c>
      <c r="Q60" s="107">
        <f>свод!GO145</f>
        <v>489456.28</v>
      </c>
      <c r="R60" s="107">
        <f>свод!GP145</f>
        <v>1.3333333333333335</v>
      </c>
      <c r="S60" s="107">
        <f>свод!GQ145</f>
        <v>326304.18506666669</v>
      </c>
      <c r="T60" s="14"/>
      <c r="U60" s="135"/>
    </row>
    <row r="61" spans="2:21" x14ac:dyDescent="0.25">
      <c r="B61" s="31"/>
      <c r="C61" s="32"/>
      <c r="D61" s="52"/>
      <c r="E61" s="105" t="s">
        <v>63</v>
      </c>
      <c r="F61" s="105"/>
      <c r="G61" s="106"/>
      <c r="H61" s="107">
        <f>свод!GF148</f>
        <v>1151</v>
      </c>
      <c r="I61" s="107">
        <f>свод!GG148</f>
        <v>169486438.30239999</v>
      </c>
      <c r="J61" s="107">
        <f>свод!GH148</f>
        <v>383.66666666666669</v>
      </c>
      <c r="K61" s="107">
        <f>свод!GI148</f>
        <v>56495479.434133328</v>
      </c>
      <c r="L61" s="107">
        <f>свод!GJ148</f>
        <v>373</v>
      </c>
      <c r="M61" s="107">
        <f>свод!GK148</f>
        <v>53880254.029999994</v>
      </c>
      <c r="N61" s="107">
        <f>свод!GL148</f>
        <v>13</v>
      </c>
      <c r="O61" s="107">
        <f>свод!GM148</f>
        <v>2033648.6</v>
      </c>
      <c r="P61" s="107">
        <f>свод!GN148</f>
        <v>386</v>
      </c>
      <c r="Q61" s="107">
        <f>свод!GO148</f>
        <v>55913902.630000003</v>
      </c>
      <c r="R61" s="107">
        <f>свод!GP148</f>
        <v>-10.666666666666659</v>
      </c>
      <c r="S61" s="107">
        <f>свод!GQ148</f>
        <v>-2615225.4041333357</v>
      </c>
      <c r="T61" s="14"/>
      <c r="U61" s="135"/>
    </row>
    <row r="62" spans="2:21" ht="15.75" customHeight="1" x14ac:dyDescent="0.25">
      <c r="B62" s="29"/>
      <c r="C62" s="27"/>
      <c r="D62" s="50"/>
      <c r="E62" s="124" t="s">
        <v>64</v>
      </c>
      <c r="F62" s="126">
        <v>34</v>
      </c>
      <c r="G62" s="127">
        <v>134570.1513</v>
      </c>
      <c r="H62" s="107">
        <f>свод!GF149</f>
        <v>743</v>
      </c>
      <c r="I62" s="107">
        <f>свод!GG149</f>
        <v>99985622.415899992</v>
      </c>
      <c r="J62" s="107">
        <f>свод!GH149</f>
        <v>247.66666666666666</v>
      </c>
      <c r="K62" s="107">
        <f>свод!GI149</f>
        <v>33328540.805299997</v>
      </c>
      <c r="L62" s="107">
        <f>свод!GJ149</f>
        <v>293</v>
      </c>
      <c r="M62" s="107">
        <f>свод!GK149</f>
        <v>39429053.949999996</v>
      </c>
      <c r="N62" s="107">
        <f>свод!GL149</f>
        <v>8</v>
      </c>
      <c r="O62" s="107">
        <f>свод!GM149</f>
        <v>1076561.2</v>
      </c>
      <c r="P62" s="107">
        <f>свод!GN149</f>
        <v>301</v>
      </c>
      <c r="Q62" s="107">
        <f>свод!GO149</f>
        <v>40505615.149999999</v>
      </c>
      <c r="R62" s="107">
        <f>свод!GP149</f>
        <v>45.333333333333343</v>
      </c>
      <c r="S62" s="107">
        <f>свод!GQ149</f>
        <v>6100513.1446999982</v>
      </c>
      <c r="T62" s="14"/>
      <c r="U62" s="135"/>
    </row>
    <row r="63" spans="2:21" x14ac:dyDescent="0.25">
      <c r="B63" s="29"/>
      <c r="C63" s="25"/>
      <c r="D63" s="51"/>
      <c r="E63" s="124" t="s">
        <v>65</v>
      </c>
      <c r="F63" s="126">
        <v>35</v>
      </c>
      <c r="G63" s="127">
        <v>201260.141</v>
      </c>
      <c r="H63" s="107">
        <f>свод!GF159</f>
        <v>133</v>
      </c>
      <c r="I63" s="107">
        <f>свод!GG159</f>
        <v>26767598.752999999</v>
      </c>
      <c r="J63" s="107">
        <f>свод!GH159</f>
        <v>44.333333333333336</v>
      </c>
      <c r="K63" s="107">
        <f>свод!GI159</f>
        <v>8922532.9176666662</v>
      </c>
      <c r="L63" s="107">
        <f>свод!GJ159</f>
        <v>39</v>
      </c>
      <c r="M63" s="107">
        <f>свод!GK159</f>
        <v>7849145.46</v>
      </c>
      <c r="N63" s="107">
        <f>свод!GL159</f>
        <v>4</v>
      </c>
      <c r="O63" s="107">
        <f>свод!GM159</f>
        <v>805040.56</v>
      </c>
      <c r="P63" s="107">
        <f>свод!GN159</f>
        <v>43</v>
      </c>
      <c r="Q63" s="107">
        <f>свод!GO159</f>
        <v>8654186.0199999996</v>
      </c>
      <c r="R63" s="107">
        <f>свод!GP159</f>
        <v>-5.3333333333333357</v>
      </c>
      <c r="S63" s="107">
        <f>свод!GQ159</f>
        <v>-1073387.4576666662</v>
      </c>
      <c r="T63" s="14"/>
      <c r="U63" s="135"/>
    </row>
    <row r="64" spans="2:21" x14ac:dyDescent="0.25">
      <c r="B64" s="29"/>
      <c r="C64" s="25"/>
      <c r="D64" s="51"/>
      <c r="E64" s="124" t="s">
        <v>66</v>
      </c>
      <c r="F64" s="126">
        <v>36</v>
      </c>
      <c r="G64" s="127">
        <v>152046.8426</v>
      </c>
      <c r="H64" s="107">
        <f>свод!GF162</f>
        <v>270</v>
      </c>
      <c r="I64" s="107">
        <f>свод!GG162</f>
        <v>41052647.502000004</v>
      </c>
      <c r="J64" s="107">
        <f>свод!GH162</f>
        <v>90</v>
      </c>
      <c r="K64" s="107">
        <f>свод!GI162</f>
        <v>13684215.834000001</v>
      </c>
      <c r="L64" s="107">
        <f>свод!GJ162</f>
        <v>39</v>
      </c>
      <c r="M64" s="107">
        <f>свод!GK162</f>
        <v>5929826.7599999998</v>
      </c>
      <c r="N64" s="107">
        <f>свод!GL162</f>
        <v>1</v>
      </c>
      <c r="O64" s="107">
        <f>свод!GM162</f>
        <v>152046.84</v>
      </c>
      <c r="P64" s="107">
        <f>свод!GN162</f>
        <v>40</v>
      </c>
      <c r="Q64" s="107">
        <f>свод!GO162</f>
        <v>6081873.6000000006</v>
      </c>
      <c r="R64" s="107">
        <f>свод!GP162</f>
        <v>-51</v>
      </c>
      <c r="S64" s="107">
        <f>свод!GQ162</f>
        <v>-7754389.074000001</v>
      </c>
      <c r="T64" s="14"/>
      <c r="U64" s="135"/>
    </row>
    <row r="65" spans="2:21" x14ac:dyDescent="0.25">
      <c r="B65" s="29"/>
      <c r="C65" s="25"/>
      <c r="D65" s="51"/>
      <c r="E65" s="124" t="s">
        <v>67</v>
      </c>
      <c r="F65" s="126">
        <v>37</v>
      </c>
      <c r="G65" s="127">
        <v>336113.92629999999</v>
      </c>
      <c r="H65" s="107">
        <f>свод!GF166</f>
        <v>5</v>
      </c>
      <c r="I65" s="107">
        <f>свод!GG166</f>
        <v>1680569.6315000001</v>
      </c>
      <c r="J65" s="107">
        <f>свод!GH166</f>
        <v>1.6666666666666667</v>
      </c>
      <c r="K65" s="107">
        <f>свод!GI166</f>
        <v>560189.87716666667</v>
      </c>
      <c r="L65" s="107">
        <f>свод!GJ166</f>
        <v>2</v>
      </c>
      <c r="M65" s="107">
        <f>свод!GK166</f>
        <v>672227.86</v>
      </c>
      <c r="N65" s="107">
        <f>свод!GL166</f>
        <v>0</v>
      </c>
      <c r="O65" s="107">
        <f>свод!GM166</f>
        <v>0</v>
      </c>
      <c r="P65" s="107">
        <f>свод!GN166</f>
        <v>2</v>
      </c>
      <c r="Q65" s="107">
        <f>свод!GO166</f>
        <v>672227.86</v>
      </c>
      <c r="R65" s="107">
        <f>свод!GP166</f>
        <v>0.33333333333333326</v>
      </c>
      <c r="S65" s="107">
        <f>свод!GQ166</f>
        <v>112037.98283333331</v>
      </c>
      <c r="T65" s="14"/>
      <c r="U65" s="135"/>
    </row>
    <row r="66" spans="2:21" x14ac:dyDescent="0.25">
      <c r="B66" s="31"/>
      <c r="C66" s="32"/>
      <c r="D66" s="52"/>
      <c r="E66" s="105" t="s">
        <v>68</v>
      </c>
      <c r="F66" s="109"/>
      <c r="G66" s="106"/>
      <c r="H66" s="107">
        <f>свод!GF170</f>
        <v>155</v>
      </c>
      <c r="I66" s="107">
        <f>свод!GG170</f>
        <v>15774309.496400002</v>
      </c>
      <c r="J66" s="107">
        <f>свод!GH170</f>
        <v>51.666666666666664</v>
      </c>
      <c r="K66" s="107">
        <f>свод!GI170</f>
        <v>5258103.1654666672</v>
      </c>
      <c r="L66" s="107">
        <f>свод!GJ170</f>
        <v>58</v>
      </c>
      <c r="M66" s="107">
        <f>свод!GK170</f>
        <v>5943197.96</v>
      </c>
      <c r="N66" s="107">
        <f>свод!GL170</f>
        <v>5</v>
      </c>
      <c r="O66" s="107">
        <f>свод!GM170</f>
        <v>492568.35</v>
      </c>
      <c r="P66" s="107">
        <f>свод!GN170</f>
        <v>63</v>
      </c>
      <c r="Q66" s="107">
        <f>свод!GO170</f>
        <v>6435766.3100000005</v>
      </c>
      <c r="R66" s="107">
        <f>свод!GP170</f>
        <v>6.3333333333333339</v>
      </c>
      <c r="S66" s="107">
        <f>свод!GQ170</f>
        <v>685094.79453333223</v>
      </c>
      <c r="T66" s="14"/>
      <c r="U66" s="135"/>
    </row>
    <row r="67" spans="2:21" ht="15.75" x14ac:dyDescent="0.25">
      <c r="B67" s="29"/>
      <c r="C67" s="27"/>
      <c r="D67" s="50"/>
      <c r="E67" s="124" t="s">
        <v>69</v>
      </c>
      <c r="F67" s="126">
        <v>38</v>
      </c>
      <c r="G67" s="127">
        <v>98513.666200000007</v>
      </c>
      <c r="H67" s="107">
        <f>свод!GF171</f>
        <v>144</v>
      </c>
      <c r="I67" s="107">
        <f>свод!GG171</f>
        <v>14185967.932800002</v>
      </c>
      <c r="J67" s="107">
        <f>свод!GH171</f>
        <v>48</v>
      </c>
      <c r="K67" s="107">
        <f>свод!GI171</f>
        <v>4728655.9776000008</v>
      </c>
      <c r="L67" s="107">
        <f>свод!GJ171</f>
        <v>53</v>
      </c>
      <c r="M67" s="107">
        <f>свод!GK171</f>
        <v>5221224.51</v>
      </c>
      <c r="N67" s="107">
        <f>свод!GL171</f>
        <v>5</v>
      </c>
      <c r="O67" s="107">
        <f>свод!GM171</f>
        <v>492568.35</v>
      </c>
      <c r="P67" s="107">
        <f>свод!GN171</f>
        <v>58</v>
      </c>
      <c r="Q67" s="107">
        <f>свод!GO171</f>
        <v>5713792.8600000003</v>
      </c>
      <c r="R67" s="107">
        <f>свод!GP171</f>
        <v>5</v>
      </c>
      <c r="S67" s="107">
        <f>свод!GQ171</f>
        <v>492568.53239999898</v>
      </c>
      <c r="T67" s="14"/>
      <c r="U67" s="135"/>
    </row>
    <row r="68" spans="2:21" x14ac:dyDescent="0.25">
      <c r="B68" s="29"/>
      <c r="C68" s="25"/>
      <c r="D68" s="51"/>
      <c r="E68" s="124" t="s">
        <v>70</v>
      </c>
      <c r="F68" s="126">
        <v>39</v>
      </c>
      <c r="G68" s="127">
        <v>144394.6876</v>
      </c>
      <c r="H68" s="107">
        <f>свод!GF180</f>
        <v>11</v>
      </c>
      <c r="I68" s="107">
        <f>свод!GG180</f>
        <v>1588341.5636</v>
      </c>
      <c r="J68" s="107">
        <f>свод!GH180</f>
        <v>3.6666666666666665</v>
      </c>
      <c r="K68" s="107">
        <f>свод!GI180</f>
        <v>529447.1878666667</v>
      </c>
      <c r="L68" s="107">
        <f>свод!GJ180</f>
        <v>5</v>
      </c>
      <c r="M68" s="107">
        <f>свод!GK180</f>
        <v>721973.45</v>
      </c>
      <c r="N68" s="107">
        <f>свод!GL180</f>
        <v>0</v>
      </c>
      <c r="O68" s="107">
        <f>свод!GM180</f>
        <v>0</v>
      </c>
      <c r="P68" s="107">
        <f>свод!GN180</f>
        <v>5</v>
      </c>
      <c r="Q68" s="107">
        <f>свод!GO180</f>
        <v>721973.45</v>
      </c>
      <c r="R68" s="107">
        <f>свод!GP180</f>
        <v>1.3333333333333335</v>
      </c>
      <c r="S68" s="107">
        <f>свод!GQ180</f>
        <v>192526.26213333325</v>
      </c>
      <c r="T68" s="14"/>
      <c r="U68" s="135"/>
    </row>
    <row r="69" spans="2:21" x14ac:dyDescent="0.25">
      <c r="B69" s="31"/>
      <c r="C69" s="32"/>
      <c r="D69" s="54"/>
      <c r="E69" s="94" t="s">
        <v>71</v>
      </c>
      <c r="F69" s="105"/>
      <c r="G69" s="106"/>
      <c r="H69" s="107">
        <f>свод!GF183</f>
        <v>19</v>
      </c>
      <c r="I69" s="107">
        <f>свод!GG183</f>
        <v>2428893.2681999998</v>
      </c>
      <c r="J69" s="107">
        <f>свод!GH183</f>
        <v>6.333333333333333</v>
      </c>
      <c r="K69" s="107">
        <f>свод!GI183</f>
        <v>809631.08939999994</v>
      </c>
      <c r="L69" s="107">
        <f>свод!GJ183</f>
        <v>16</v>
      </c>
      <c r="M69" s="107">
        <f>свод!GK183</f>
        <v>2045383.8400000003</v>
      </c>
      <c r="N69" s="107">
        <f>свод!GL183</f>
        <v>0</v>
      </c>
      <c r="O69" s="107">
        <f>свод!GM183</f>
        <v>0</v>
      </c>
      <c r="P69" s="107">
        <f>свод!GN183</f>
        <v>16</v>
      </c>
      <c r="Q69" s="107">
        <f>свод!GO183</f>
        <v>2045383.8400000003</v>
      </c>
      <c r="R69" s="107">
        <f>свод!GP183</f>
        <v>9.6666666666666679</v>
      </c>
      <c r="S69" s="107">
        <f>свод!GQ183</f>
        <v>1235752.7506000004</v>
      </c>
      <c r="T69" s="14"/>
      <c r="U69" s="135"/>
    </row>
    <row r="70" spans="2:21" ht="16.5" customHeight="1" x14ac:dyDescent="0.25">
      <c r="B70" s="29"/>
      <c r="C70" s="27"/>
      <c r="D70" s="50"/>
      <c r="E70" s="124" t="s">
        <v>72</v>
      </c>
      <c r="F70" s="126">
        <v>40</v>
      </c>
      <c r="G70" s="127">
        <v>127836.4878</v>
      </c>
      <c r="H70" s="107">
        <f>свод!GF184</f>
        <v>19</v>
      </c>
      <c r="I70" s="107">
        <f>свод!GG184</f>
        <v>2428893.2681999998</v>
      </c>
      <c r="J70" s="107">
        <f>свод!GH184</f>
        <v>6.333333333333333</v>
      </c>
      <c r="K70" s="107">
        <f>свод!GI184</f>
        <v>809631.08939999994</v>
      </c>
      <c r="L70" s="107">
        <f>свод!GJ184</f>
        <v>16</v>
      </c>
      <c r="M70" s="107">
        <f>свод!GK184</f>
        <v>2045383.8400000003</v>
      </c>
      <c r="N70" s="107">
        <f>свод!GL184</f>
        <v>0</v>
      </c>
      <c r="O70" s="107">
        <f>свод!GM184</f>
        <v>0</v>
      </c>
      <c r="P70" s="107">
        <f>свод!GN184</f>
        <v>16</v>
      </c>
      <c r="Q70" s="107">
        <f>свод!GO184</f>
        <v>2045383.8400000003</v>
      </c>
      <c r="R70" s="107">
        <f>свод!GP184</f>
        <v>9.6666666666666679</v>
      </c>
      <c r="S70" s="107">
        <f>свод!GQ184</f>
        <v>1235752.7506000004</v>
      </c>
      <c r="T70" s="14"/>
      <c r="U70" s="135"/>
    </row>
    <row r="71" spans="2:21" ht="15.75" x14ac:dyDescent="0.25">
      <c r="B71" s="31"/>
      <c r="C71" s="34"/>
      <c r="D71" s="56"/>
      <c r="E71" s="94" t="s">
        <v>73</v>
      </c>
      <c r="F71" s="105"/>
      <c r="G71" s="106"/>
      <c r="H71" s="107">
        <f>свод!GF191</f>
        <v>8</v>
      </c>
      <c r="I71" s="107">
        <f>свод!GG191</f>
        <v>1453035.1639999999</v>
      </c>
      <c r="J71" s="107">
        <f>свод!GH191</f>
        <v>2.6666666666666665</v>
      </c>
      <c r="K71" s="107">
        <f>свод!GI191</f>
        <v>484345.05466666661</v>
      </c>
      <c r="L71" s="107">
        <f>свод!GJ191</f>
        <v>0</v>
      </c>
      <c r="M71" s="107">
        <f>свод!GK191</f>
        <v>0</v>
      </c>
      <c r="N71" s="107">
        <f>свод!GL191</f>
        <v>0</v>
      </c>
      <c r="O71" s="107">
        <f>свод!GM191</f>
        <v>0</v>
      </c>
      <c r="P71" s="107">
        <f>свод!GN191</f>
        <v>0</v>
      </c>
      <c r="Q71" s="107">
        <f>свод!GO191</f>
        <v>0</v>
      </c>
      <c r="R71" s="107">
        <f>свод!GP191</f>
        <v>-2.6666666666666665</v>
      </c>
      <c r="S71" s="107">
        <f>свод!GQ191</f>
        <v>-484345.05466666661</v>
      </c>
      <c r="T71" s="14"/>
      <c r="U71" s="135"/>
    </row>
    <row r="72" spans="2:21" ht="15.75" x14ac:dyDescent="0.25">
      <c r="B72" s="29"/>
      <c r="C72" s="27"/>
      <c r="D72" s="50"/>
      <c r="E72" s="124" t="s">
        <v>74</v>
      </c>
      <c r="F72" s="126">
        <v>41</v>
      </c>
      <c r="G72" s="127">
        <v>181629.39549999998</v>
      </c>
      <c r="H72" s="107">
        <f>свод!GF192</f>
        <v>8</v>
      </c>
      <c r="I72" s="107">
        <f>свод!GG192</f>
        <v>1453035.1639999999</v>
      </c>
      <c r="J72" s="107">
        <f>свод!GH192</f>
        <v>2.6666666666666665</v>
      </c>
      <c r="K72" s="107">
        <f>свод!GI192</f>
        <v>484345.05466666661</v>
      </c>
      <c r="L72" s="107">
        <f>свод!GJ192</f>
        <v>0</v>
      </c>
      <c r="M72" s="107">
        <f>свод!GK192</f>
        <v>0</v>
      </c>
      <c r="N72" s="107">
        <f>свод!GL192</f>
        <v>0</v>
      </c>
      <c r="O72" s="107">
        <f>свод!GM192</f>
        <v>0</v>
      </c>
      <c r="P72" s="107">
        <f>свод!GN192</f>
        <v>0</v>
      </c>
      <c r="Q72" s="107">
        <f>свод!GO192</f>
        <v>0</v>
      </c>
      <c r="R72" s="107">
        <f>свод!GP192</f>
        <v>-2.6666666666666665</v>
      </c>
      <c r="S72" s="107">
        <f>свод!GQ192</f>
        <v>-484345.05466666661</v>
      </c>
      <c r="T72" s="14"/>
      <c r="U72" s="135"/>
    </row>
    <row r="73" spans="2:21" s="14" customFormat="1" x14ac:dyDescent="0.25">
      <c r="B73" s="35"/>
      <c r="C73" s="35"/>
      <c r="D73" s="59"/>
      <c r="E73" s="114" t="s">
        <v>332</v>
      </c>
      <c r="F73" s="114"/>
      <c r="G73" s="114"/>
      <c r="H73" s="115">
        <f>свод!GF195</f>
        <v>5232</v>
      </c>
      <c r="I73" s="115">
        <f>свод!GG195</f>
        <v>796927672.15399992</v>
      </c>
      <c r="J73" s="115">
        <f>свод!GH195</f>
        <v>1744</v>
      </c>
      <c r="K73" s="115">
        <f>свод!GI195</f>
        <v>265642557.38466665</v>
      </c>
      <c r="L73" s="115">
        <f>свод!GJ195</f>
        <v>1616</v>
      </c>
      <c r="M73" s="115">
        <f>свод!GK195</f>
        <v>239177768.33000004</v>
      </c>
      <c r="N73" s="115">
        <f>свод!GL195</f>
        <v>264</v>
      </c>
      <c r="O73" s="115">
        <f>свод!GM195</f>
        <v>32513589.400000002</v>
      </c>
      <c r="P73" s="115">
        <f>свод!GN195</f>
        <v>1880</v>
      </c>
      <c r="Q73" s="115">
        <f>свод!GO195</f>
        <v>271691357.72999996</v>
      </c>
      <c r="R73" s="115">
        <f>свод!GP195</f>
        <v>-128</v>
      </c>
      <c r="S73" s="115">
        <f>свод!GQ195</f>
        <v>-26464789.054666627</v>
      </c>
    </row>
    <row r="74" spans="2:21" s="14" customFormat="1" x14ac:dyDescent="0.25">
      <c r="B74" s="157"/>
      <c r="C74" s="157"/>
      <c r="D74" s="157"/>
      <c r="E74" s="181" t="s">
        <v>285</v>
      </c>
      <c r="F74" s="181"/>
      <c r="G74" s="181"/>
      <c r="H74" s="182">
        <v>5227</v>
      </c>
      <c r="I74" s="182">
        <v>796404158.38999999</v>
      </c>
      <c r="J74" s="182">
        <v>1306.75</v>
      </c>
      <c r="K74" s="182">
        <v>199101039.5975</v>
      </c>
      <c r="L74" s="182">
        <v>1183</v>
      </c>
      <c r="M74" s="182">
        <v>175233022.91999999</v>
      </c>
      <c r="N74" s="182">
        <v>188</v>
      </c>
      <c r="O74" s="182">
        <v>23070904.559999995</v>
      </c>
      <c r="P74" s="182">
        <v>1371</v>
      </c>
      <c r="Q74" s="182">
        <v>198303927.48000002</v>
      </c>
      <c r="R74" s="182">
        <v>-123.75</v>
      </c>
      <c r="S74" s="182">
        <v>-23868016.677499987</v>
      </c>
    </row>
    <row r="75" spans="2:21" s="14" customFormat="1" x14ac:dyDescent="0.25">
      <c r="B75" s="157"/>
      <c r="C75" s="157"/>
      <c r="D75" s="157"/>
      <c r="E75" s="181" t="s">
        <v>281</v>
      </c>
      <c r="F75" s="181"/>
      <c r="G75" s="181"/>
      <c r="H75" s="182">
        <v>5292</v>
      </c>
      <c r="I75" s="182">
        <v>808321422.51950002</v>
      </c>
      <c r="J75" s="182">
        <v>882.83333333333326</v>
      </c>
      <c r="K75" s="182">
        <v>134720237.08658332</v>
      </c>
      <c r="L75" s="182">
        <v>715</v>
      </c>
      <c r="M75" s="182">
        <v>103817728.05720001</v>
      </c>
      <c r="N75" s="182">
        <v>110</v>
      </c>
      <c r="O75" s="182">
        <v>13970950.920000002</v>
      </c>
      <c r="P75" s="182">
        <v>825</v>
      </c>
      <c r="Q75" s="182">
        <v>117788678.9772</v>
      </c>
      <c r="R75" s="182">
        <v>-167.83333333333334</v>
      </c>
      <c r="S75" s="182">
        <v>-30902509.029383332</v>
      </c>
    </row>
    <row r="76" spans="2:21" x14ac:dyDescent="0.25">
      <c r="E76" s="181" t="s">
        <v>280</v>
      </c>
      <c r="F76" s="181"/>
      <c r="G76" s="181"/>
      <c r="H76" s="182">
        <v>5292</v>
      </c>
      <c r="I76" s="182">
        <v>808321422.51950002</v>
      </c>
      <c r="J76" s="182">
        <v>442.41666666666663</v>
      </c>
      <c r="K76" s="182">
        <v>67360118.543291658</v>
      </c>
      <c r="L76" s="182">
        <v>315</v>
      </c>
      <c r="M76" s="182">
        <v>45042206.030000024</v>
      </c>
      <c r="N76" s="182">
        <v>30</v>
      </c>
      <c r="O76" s="182">
        <v>2802062.9699999993</v>
      </c>
      <c r="P76" s="182">
        <v>345</v>
      </c>
      <c r="Q76" s="182">
        <v>47844269.000000007</v>
      </c>
      <c r="R76" s="182">
        <v>-127.41666666666666</v>
      </c>
      <c r="S76" s="182">
        <v>-22317912.513291661</v>
      </c>
    </row>
    <row r="77" spans="2:21" x14ac:dyDescent="0.25">
      <c r="E77" s="11"/>
      <c r="F77" s="11"/>
      <c r="G77" s="11"/>
      <c r="H77" s="15"/>
    </row>
    <row r="78" spans="2:21" x14ac:dyDescent="0.25">
      <c r="E78" s="11" t="s">
        <v>282</v>
      </c>
      <c r="F78" s="11"/>
      <c r="G78" s="11"/>
      <c r="H78" s="11">
        <v>5232</v>
      </c>
      <c r="I78" s="135">
        <v>796927671.68350005</v>
      </c>
      <c r="J78" s="133">
        <v>1744</v>
      </c>
      <c r="K78" s="135">
        <v>265642557.22783336</v>
      </c>
      <c r="L78" s="11">
        <v>1616</v>
      </c>
      <c r="M78" s="134">
        <v>239381022.46000001</v>
      </c>
    </row>
    <row r="79" spans="2:21" x14ac:dyDescent="0.25">
      <c r="E79" s="11" t="s">
        <v>83</v>
      </c>
      <c r="F79" s="11"/>
      <c r="G79" s="11"/>
      <c r="H79" s="16"/>
      <c r="I79" s="135"/>
      <c r="J79" s="135"/>
      <c r="K79" s="135"/>
      <c r="M79" s="133"/>
    </row>
    <row r="80" spans="2:21" x14ac:dyDescent="0.25">
      <c r="K80" s="135"/>
      <c r="L80" s="135"/>
      <c r="M80" s="135"/>
    </row>
    <row r="81" spans="13:13" x14ac:dyDescent="0.25">
      <c r="M81" s="135"/>
    </row>
    <row r="82" spans="13:13" x14ac:dyDescent="0.25">
      <c r="M82" s="135">
        <f>SUM(M80-M81)</f>
        <v>0</v>
      </c>
    </row>
  </sheetData>
  <autoFilter ref="A18:T76"/>
  <mergeCells count="24">
    <mergeCell ref="L17:M17"/>
    <mergeCell ref="N17:O17"/>
    <mergeCell ref="P17:Q17"/>
    <mergeCell ref="B15:B18"/>
    <mergeCell ref="C15:C18"/>
    <mergeCell ref="D15:D18"/>
    <mergeCell ref="E15:E18"/>
    <mergeCell ref="F15:F18"/>
    <mergeCell ref="H8:J8"/>
    <mergeCell ref="K8:S8"/>
    <mergeCell ref="G15:G18"/>
    <mergeCell ref="H15:S15"/>
    <mergeCell ref="O1:Q1"/>
    <mergeCell ref="N3:R3"/>
    <mergeCell ref="O4:Q4"/>
    <mergeCell ref="H7:J7"/>
    <mergeCell ref="K7:S7"/>
    <mergeCell ref="R17:S17"/>
    <mergeCell ref="H16:S16"/>
    <mergeCell ref="K9:O9"/>
    <mergeCell ref="H10:Q11"/>
    <mergeCell ref="C14:G14"/>
    <mergeCell ref="H17:I17"/>
    <mergeCell ref="J17:K17"/>
  </mergeCells>
  <pageMargins left="0" right="0" top="0.35433070866141736" bottom="0.15748031496062992" header="0.11811023622047245" footer="0.11811023622047245"/>
  <pageSetup paperSize="9" scale="68" orientation="landscape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zoomScaleNormal="100" workbookViewId="0">
      <selection activeCell="F7" sqref="F7"/>
    </sheetView>
  </sheetViews>
  <sheetFormatPr defaultRowHeight="15" x14ac:dyDescent="0.25"/>
  <cols>
    <col min="1" max="1" width="5.42578125" customWidth="1"/>
    <col min="2" max="2" width="39.140625" customWidth="1"/>
    <col min="3" max="3" width="7.140625" customWidth="1"/>
    <col min="4" max="4" width="10.42578125" customWidth="1"/>
    <col min="5" max="5" width="16.28515625" customWidth="1"/>
    <col min="6" max="6" width="9.85546875" customWidth="1"/>
    <col min="7" max="7" width="16.28515625" customWidth="1"/>
    <col min="8" max="8" width="10" customWidth="1"/>
    <col min="9" max="9" width="15.7109375" customWidth="1"/>
    <col min="10" max="10" width="9.5703125" customWidth="1"/>
    <col min="11" max="11" width="15.5703125" customWidth="1"/>
    <col min="12" max="12" width="10.85546875" customWidth="1"/>
    <col min="13" max="13" width="13.7109375" customWidth="1"/>
    <col min="14" max="14" width="9.7109375" customWidth="1"/>
    <col min="15" max="15" width="11.28515625" customWidth="1"/>
    <col min="17" max="17" width="11.7109375" customWidth="1"/>
  </cols>
  <sheetData>
    <row r="1" spans="1:17" s="189" customFormat="1" ht="21" customHeight="1" x14ac:dyDescent="0.2">
      <c r="A1" s="298"/>
      <c r="B1" s="297" t="s">
        <v>323</v>
      </c>
      <c r="C1" s="297" t="s">
        <v>327</v>
      </c>
      <c r="D1" s="297" t="s">
        <v>82</v>
      </c>
      <c r="E1" s="297"/>
      <c r="F1" s="300" t="s">
        <v>320</v>
      </c>
      <c r="G1" s="301"/>
      <c r="H1" s="302" t="s">
        <v>324</v>
      </c>
      <c r="I1" s="302"/>
      <c r="J1" s="297" t="s">
        <v>328</v>
      </c>
      <c r="K1" s="297"/>
      <c r="L1" s="299" t="s">
        <v>329</v>
      </c>
      <c r="M1" s="299"/>
      <c r="N1" s="296" t="s">
        <v>330</v>
      </c>
      <c r="O1" s="296"/>
      <c r="P1" s="296" t="s">
        <v>373</v>
      </c>
      <c r="Q1" s="296"/>
    </row>
    <row r="2" spans="1:17" s="189" customFormat="1" ht="40.5" customHeight="1" x14ac:dyDescent="0.2">
      <c r="A2" s="298"/>
      <c r="B2" s="297"/>
      <c r="C2" s="297"/>
      <c r="D2" s="185" t="s">
        <v>77</v>
      </c>
      <c r="E2" s="185" t="s">
        <v>19</v>
      </c>
      <c r="F2" s="185" t="s">
        <v>84</v>
      </c>
      <c r="G2" s="185" t="s">
        <v>19</v>
      </c>
      <c r="H2" s="185" t="s">
        <v>77</v>
      </c>
      <c r="I2" s="185" t="s">
        <v>19</v>
      </c>
      <c r="J2" s="185" t="s">
        <v>77</v>
      </c>
      <c r="K2" s="185" t="s">
        <v>19</v>
      </c>
      <c r="L2" s="185" t="s">
        <v>77</v>
      </c>
      <c r="M2" s="185" t="s">
        <v>19</v>
      </c>
      <c r="N2" s="185" t="s">
        <v>77</v>
      </c>
      <c r="O2" s="185" t="s">
        <v>19</v>
      </c>
      <c r="P2" s="185" t="s">
        <v>77</v>
      </c>
      <c r="Q2" s="185" t="s">
        <v>19</v>
      </c>
    </row>
    <row r="3" spans="1:17" ht="38.25" x14ac:dyDescent="0.25">
      <c r="A3" s="183">
        <v>1</v>
      </c>
      <c r="B3" s="187" t="s">
        <v>6</v>
      </c>
      <c r="C3" s="184" t="s">
        <v>86</v>
      </c>
      <c r="D3" s="192">
        <f>свод!H195</f>
        <v>116</v>
      </c>
      <c r="E3" s="192">
        <f>свод!I195</f>
        <v>15638374.4286</v>
      </c>
      <c r="F3" s="192">
        <f>свод!J195</f>
        <v>38.666666666666664</v>
      </c>
      <c r="G3" s="192">
        <f>свод!K195</f>
        <v>5212791.4761999995</v>
      </c>
      <c r="H3" s="192">
        <f>свод!L195</f>
        <v>45</v>
      </c>
      <c r="I3" s="192">
        <f>свод!M195</f>
        <v>5784127.4500000002</v>
      </c>
      <c r="J3" s="192">
        <f>свод!N195</f>
        <v>0</v>
      </c>
      <c r="K3" s="192">
        <f>свод!O195</f>
        <v>0</v>
      </c>
      <c r="L3" s="192">
        <f>SUM(H3+J3)</f>
        <v>45</v>
      </c>
      <c r="M3" s="192">
        <f>SUM(I3+K3)</f>
        <v>5784127.4500000002</v>
      </c>
      <c r="N3" s="192">
        <f>SUM(H3-F3)</f>
        <v>6.3333333333333357</v>
      </c>
      <c r="O3" s="192">
        <f>SUM(I3-G3)</f>
        <v>571335.97380000073</v>
      </c>
      <c r="P3" s="215">
        <f>SUM(H3/D3)</f>
        <v>0.38793103448275862</v>
      </c>
      <c r="Q3" s="215">
        <f>SUM(I3/E3)</f>
        <v>0.36986756369138901</v>
      </c>
    </row>
    <row r="4" spans="1:17" ht="25.5" x14ac:dyDescent="0.25">
      <c r="A4" s="183">
        <v>2</v>
      </c>
      <c r="B4" s="187" t="s">
        <v>7</v>
      </c>
      <c r="C4" s="184" t="s">
        <v>98</v>
      </c>
      <c r="D4" s="192">
        <f>свод!T195</f>
        <v>1772</v>
      </c>
      <c r="E4" s="192">
        <f>свод!U195</f>
        <v>318340442.73610002</v>
      </c>
      <c r="F4" s="192">
        <f>свод!V195</f>
        <v>590.66666666666663</v>
      </c>
      <c r="G4" s="192">
        <f>свод!W195</f>
        <v>106113480.91203333</v>
      </c>
      <c r="H4" s="192">
        <f>свод!X195</f>
        <v>631</v>
      </c>
      <c r="I4" s="192">
        <f>свод!Y195</f>
        <v>112000718.71000004</v>
      </c>
      <c r="J4" s="192">
        <f>свод!Z195</f>
        <v>36</v>
      </c>
      <c r="K4" s="192">
        <f>свод!AA195</f>
        <v>6791768.7600000016</v>
      </c>
      <c r="L4" s="192">
        <f t="shared" ref="L4:L17" si="0">SUM(H4+J4)</f>
        <v>667</v>
      </c>
      <c r="M4" s="192">
        <f t="shared" ref="M4:M17" si="1">SUM(I4+K4)</f>
        <v>118792487.47000004</v>
      </c>
      <c r="N4" s="192">
        <f t="shared" ref="N4:N17" si="2">SUM(H4-F4)</f>
        <v>40.333333333333371</v>
      </c>
      <c r="O4" s="192">
        <f t="shared" ref="O4:O17" si="3">SUM(I4-G4)</f>
        <v>5887237.7979667038</v>
      </c>
      <c r="P4" s="215">
        <f t="shared" ref="P4:P18" si="4">SUM(H4/D4)</f>
        <v>0.35609480812641081</v>
      </c>
      <c r="Q4" s="215">
        <f t="shared" ref="Q4:Q18" si="5">SUM(I4/E4)</f>
        <v>0.35182686104023275</v>
      </c>
    </row>
    <row r="5" spans="1:17" ht="38.25" x14ac:dyDescent="0.25">
      <c r="A5" s="183">
        <v>3</v>
      </c>
      <c r="B5" s="187" t="s">
        <v>325</v>
      </c>
      <c r="C5" s="184" t="s">
        <v>85</v>
      </c>
      <c r="D5" s="192">
        <f>свод!AF195</f>
        <v>75</v>
      </c>
      <c r="E5" s="192">
        <f>свод!AG195</f>
        <v>14842722.010500001</v>
      </c>
      <c r="F5" s="192">
        <f>свод!AH195</f>
        <v>25</v>
      </c>
      <c r="G5" s="192">
        <f>свод!AI195</f>
        <v>4947574.0034999996</v>
      </c>
      <c r="H5" s="192">
        <f>свод!AJ195</f>
        <v>24</v>
      </c>
      <c r="I5" s="192">
        <f>свод!AK195</f>
        <v>4376535.49</v>
      </c>
      <c r="J5" s="192">
        <f>свод!AL195</f>
        <v>0</v>
      </c>
      <c r="K5" s="192">
        <f>свод!AM195</f>
        <v>0</v>
      </c>
      <c r="L5" s="192">
        <f t="shared" si="0"/>
        <v>24</v>
      </c>
      <c r="M5" s="192">
        <f t="shared" si="1"/>
        <v>4376535.49</v>
      </c>
      <c r="N5" s="192">
        <f t="shared" si="2"/>
        <v>-1</v>
      </c>
      <c r="O5" s="192">
        <f t="shared" si="3"/>
        <v>-571038.51349999942</v>
      </c>
      <c r="P5" s="215">
        <f t="shared" si="4"/>
        <v>0.32</v>
      </c>
      <c r="Q5" s="215">
        <f t="shared" si="5"/>
        <v>0.29486070593412467</v>
      </c>
    </row>
    <row r="6" spans="1:17" ht="25.5" x14ac:dyDescent="0.25">
      <c r="A6" s="183">
        <v>4</v>
      </c>
      <c r="B6" s="187" t="s">
        <v>9</v>
      </c>
      <c r="C6" s="184" t="s">
        <v>87</v>
      </c>
      <c r="D6" s="192">
        <f>свод!AR195</f>
        <v>100</v>
      </c>
      <c r="E6" s="192">
        <f>свод!AS195</f>
        <v>13243014.440000001</v>
      </c>
      <c r="F6" s="192">
        <f>свод!AT195</f>
        <v>33.333333333333336</v>
      </c>
      <c r="G6" s="192">
        <f>свод!AU195</f>
        <v>4414338.1466666674</v>
      </c>
      <c r="H6" s="192">
        <f>свод!AV195</f>
        <v>23</v>
      </c>
      <c r="I6" s="192">
        <f>свод!AW195</f>
        <v>3045893.2200000007</v>
      </c>
      <c r="J6" s="192">
        <f>свод!AX195</f>
        <v>0</v>
      </c>
      <c r="K6" s="192">
        <f>свод!AY195</f>
        <v>0</v>
      </c>
      <c r="L6" s="192">
        <f t="shared" si="0"/>
        <v>23</v>
      </c>
      <c r="M6" s="192">
        <f t="shared" si="1"/>
        <v>3045893.2200000007</v>
      </c>
      <c r="N6" s="192">
        <f t="shared" si="2"/>
        <v>-10.333333333333336</v>
      </c>
      <c r="O6" s="192">
        <f t="shared" si="3"/>
        <v>-1368444.9266666668</v>
      </c>
      <c r="P6" s="215">
        <f t="shared" si="4"/>
        <v>0.23</v>
      </c>
      <c r="Q6" s="215">
        <f t="shared" si="5"/>
        <v>0.22999999235823534</v>
      </c>
    </row>
    <row r="7" spans="1:17" ht="38.25" x14ac:dyDescent="0.25">
      <c r="A7" s="183">
        <v>5</v>
      </c>
      <c r="B7" s="187" t="s">
        <v>10</v>
      </c>
      <c r="C7" s="184" t="s">
        <v>88</v>
      </c>
      <c r="D7" s="192">
        <f>свод!BD195</f>
        <v>1135</v>
      </c>
      <c r="E7" s="192">
        <f>свод!BE195</f>
        <v>180711195.1864</v>
      </c>
      <c r="F7" s="192">
        <f>свод!BF195</f>
        <v>378.66666666666669</v>
      </c>
      <c r="G7" s="192">
        <f>свод!BG195</f>
        <v>60237065.062133335</v>
      </c>
      <c r="H7" s="192">
        <f>свод!BH195</f>
        <v>299</v>
      </c>
      <c r="I7" s="192">
        <f>свод!BI195</f>
        <v>42822615.760000005</v>
      </c>
      <c r="J7" s="192">
        <f>свод!BJ195</f>
        <v>8</v>
      </c>
      <c r="K7" s="192">
        <f>свод!BK195</f>
        <v>907420.17999999993</v>
      </c>
      <c r="L7" s="192">
        <f t="shared" si="0"/>
        <v>307</v>
      </c>
      <c r="M7" s="192">
        <f t="shared" si="1"/>
        <v>43730035.940000005</v>
      </c>
      <c r="N7" s="192">
        <f t="shared" si="2"/>
        <v>-79.666666666666686</v>
      </c>
      <c r="O7" s="192">
        <f t="shared" si="3"/>
        <v>-17414449.302133329</v>
      </c>
      <c r="P7" s="215">
        <f t="shared" si="4"/>
        <v>0.26343612334801764</v>
      </c>
      <c r="Q7" s="215">
        <f t="shared" si="5"/>
        <v>0.23696714371143043</v>
      </c>
    </row>
    <row r="8" spans="1:17" ht="38.25" x14ac:dyDescent="0.25">
      <c r="A8" s="183">
        <v>6</v>
      </c>
      <c r="B8" s="187" t="s">
        <v>80</v>
      </c>
      <c r="C8" s="184" t="s">
        <v>89</v>
      </c>
      <c r="D8" s="192">
        <f>свод!BP195</f>
        <v>288</v>
      </c>
      <c r="E8" s="192">
        <f>свод!BQ195</f>
        <v>63371167.989800006</v>
      </c>
      <c r="F8" s="192">
        <f>свод!BR195</f>
        <v>96</v>
      </c>
      <c r="G8" s="192">
        <f>свод!BS195</f>
        <v>21123722.663266666</v>
      </c>
      <c r="H8" s="192">
        <f>свод!BT195</f>
        <v>84</v>
      </c>
      <c r="I8" s="192">
        <f>свод!BU195</f>
        <v>18379964.500000007</v>
      </c>
      <c r="J8" s="192">
        <f>свод!BV195</f>
        <v>49</v>
      </c>
      <c r="K8" s="192">
        <f>свод!BW195</f>
        <v>10838786.530000001</v>
      </c>
      <c r="L8" s="192">
        <f t="shared" si="0"/>
        <v>133</v>
      </c>
      <c r="M8" s="192">
        <f t="shared" si="1"/>
        <v>29218751.030000009</v>
      </c>
      <c r="N8" s="192">
        <f t="shared" si="2"/>
        <v>-12</v>
      </c>
      <c r="O8" s="192">
        <f t="shared" si="3"/>
        <v>-2743758.1632666588</v>
      </c>
      <c r="P8" s="215">
        <f t="shared" si="4"/>
        <v>0.29166666666666669</v>
      </c>
      <c r="Q8" s="215">
        <f t="shared" si="5"/>
        <v>0.29003670096404693</v>
      </c>
    </row>
    <row r="9" spans="1:17" ht="25.5" x14ac:dyDescent="0.25">
      <c r="A9" s="183">
        <v>7</v>
      </c>
      <c r="B9" s="187" t="s">
        <v>11</v>
      </c>
      <c r="C9" s="184" t="s">
        <v>90</v>
      </c>
      <c r="D9" s="192">
        <f>свод!CB195</f>
        <v>150</v>
      </c>
      <c r="E9" s="192">
        <f>свод!CC195</f>
        <v>14335692.538399998</v>
      </c>
      <c r="F9" s="192">
        <f>свод!CD195</f>
        <v>49.999999999999993</v>
      </c>
      <c r="G9" s="192">
        <f>свод!CE195</f>
        <v>4778564.1794666657</v>
      </c>
      <c r="H9" s="192">
        <f>свод!CF195</f>
        <v>51</v>
      </c>
      <c r="I9" s="192">
        <f>свод!CG195</f>
        <v>5725691.1000000006</v>
      </c>
      <c r="J9" s="192">
        <f>свод!CH195</f>
        <v>10</v>
      </c>
      <c r="K9" s="192">
        <f>свод!CI195</f>
        <v>995056.72</v>
      </c>
      <c r="L9" s="192">
        <f t="shared" si="0"/>
        <v>61</v>
      </c>
      <c r="M9" s="192">
        <f t="shared" si="1"/>
        <v>6720747.8200000003</v>
      </c>
      <c r="N9" s="192">
        <f t="shared" si="2"/>
        <v>1.0000000000000071</v>
      </c>
      <c r="O9" s="192">
        <f t="shared" si="3"/>
        <v>947126.92053333484</v>
      </c>
      <c r="P9" s="215">
        <f t="shared" si="4"/>
        <v>0.34</v>
      </c>
      <c r="Q9" s="215">
        <f t="shared" si="5"/>
        <v>0.39940108122875823</v>
      </c>
    </row>
    <row r="10" spans="1:17" ht="51" x14ac:dyDescent="0.25">
      <c r="A10" s="183">
        <v>8</v>
      </c>
      <c r="B10" s="187" t="s">
        <v>81</v>
      </c>
      <c r="C10" s="184" t="s">
        <v>91</v>
      </c>
      <c r="D10" s="192">
        <f>свод!CN195</f>
        <v>808</v>
      </c>
      <c r="E10" s="192">
        <f>свод!CO195</f>
        <v>59815540.110399999</v>
      </c>
      <c r="F10" s="192">
        <f>свод!CP195</f>
        <v>269.33333333333331</v>
      </c>
      <c r="G10" s="192">
        <f>свод!CQ195</f>
        <v>19938513.370133333</v>
      </c>
      <c r="H10" s="192">
        <f>свод!CR195</f>
        <v>266</v>
      </c>
      <c r="I10" s="192">
        <f>свод!CS195</f>
        <v>19691748.579999991</v>
      </c>
      <c r="J10" s="192">
        <f>свод!CT195</f>
        <v>148</v>
      </c>
      <c r="K10" s="192">
        <f>свод!CU195</f>
        <v>10956311.239999998</v>
      </c>
      <c r="L10" s="192">
        <f t="shared" si="0"/>
        <v>414</v>
      </c>
      <c r="M10" s="192">
        <f t="shared" si="1"/>
        <v>30648059.819999989</v>
      </c>
      <c r="N10" s="192">
        <f t="shared" si="2"/>
        <v>-3.3333333333333144</v>
      </c>
      <c r="O10" s="192">
        <f t="shared" si="3"/>
        <v>-246764.79013334215</v>
      </c>
      <c r="P10" s="215">
        <f t="shared" si="4"/>
        <v>0.32920792079207922</v>
      </c>
      <c r="Q10" s="215">
        <f t="shared" si="5"/>
        <v>0.32920790389346044</v>
      </c>
    </row>
    <row r="11" spans="1:17" ht="25.5" x14ac:dyDescent="0.25">
      <c r="A11" s="183">
        <v>9</v>
      </c>
      <c r="B11" s="187" t="s">
        <v>12</v>
      </c>
      <c r="C11" s="184" t="s">
        <v>99</v>
      </c>
      <c r="D11" s="192">
        <f>свод!CZ195</f>
        <v>20</v>
      </c>
      <c r="E11" s="192">
        <f>свод!DA195</f>
        <v>2272465.4930000002</v>
      </c>
      <c r="F11" s="192">
        <f>свод!DB195</f>
        <v>6.666666666666667</v>
      </c>
      <c r="G11" s="192">
        <f>свод!DC195</f>
        <v>757488.49766666675</v>
      </c>
      <c r="H11" s="192">
        <f>свод!DD195</f>
        <v>15</v>
      </c>
      <c r="I11" s="192">
        <f>свод!DE195</f>
        <v>1690135.9500000002</v>
      </c>
      <c r="J11" s="192">
        <f>свод!DF195</f>
        <v>0</v>
      </c>
      <c r="K11" s="192">
        <f>свод!DG195</f>
        <v>0</v>
      </c>
      <c r="L11" s="192">
        <f t="shared" si="0"/>
        <v>15</v>
      </c>
      <c r="M11" s="192">
        <f t="shared" si="1"/>
        <v>1690135.9500000002</v>
      </c>
      <c r="N11" s="192">
        <f t="shared" si="2"/>
        <v>8.3333333333333321</v>
      </c>
      <c r="O11" s="192">
        <f t="shared" si="3"/>
        <v>932647.45233333344</v>
      </c>
      <c r="P11" s="215">
        <f t="shared" si="4"/>
        <v>0.75</v>
      </c>
      <c r="Q11" s="215">
        <f t="shared" si="5"/>
        <v>0.74374548489568637</v>
      </c>
    </row>
    <row r="12" spans="1:17" ht="39.75" x14ac:dyDescent="0.25">
      <c r="A12" s="183">
        <v>10</v>
      </c>
      <c r="B12" s="187" t="s">
        <v>326</v>
      </c>
      <c r="C12" s="184" t="s">
        <v>92</v>
      </c>
      <c r="D12" s="192">
        <f>свод!DL195</f>
        <v>75</v>
      </c>
      <c r="E12" s="192">
        <f>свод!DM195</f>
        <v>7852706.46</v>
      </c>
      <c r="F12" s="192">
        <f>свод!DN195</f>
        <v>25</v>
      </c>
      <c r="G12" s="192">
        <f>свод!DO195</f>
        <v>2617568.8199999998</v>
      </c>
      <c r="H12" s="192">
        <f>свод!DP195</f>
        <v>23</v>
      </c>
      <c r="I12" s="192">
        <f>свод!DQ195</f>
        <v>2408163.25</v>
      </c>
      <c r="J12" s="192">
        <f>свод!DR195</f>
        <v>0</v>
      </c>
      <c r="K12" s="192">
        <f>свод!DS195</f>
        <v>0</v>
      </c>
      <c r="L12" s="192">
        <f t="shared" si="0"/>
        <v>23</v>
      </c>
      <c r="M12" s="192">
        <f t="shared" si="1"/>
        <v>2408163.25</v>
      </c>
      <c r="N12" s="192">
        <f t="shared" si="2"/>
        <v>-2</v>
      </c>
      <c r="O12" s="192">
        <f t="shared" si="3"/>
        <v>-209405.56999999983</v>
      </c>
      <c r="P12" s="215">
        <f t="shared" si="4"/>
        <v>0.30666666666666664</v>
      </c>
      <c r="Q12" s="215">
        <f t="shared" si="5"/>
        <v>0.30666665846567248</v>
      </c>
    </row>
    <row r="13" spans="1:17" ht="24.75" customHeight="1" x14ac:dyDescent="0.25">
      <c r="A13" s="183">
        <v>11</v>
      </c>
      <c r="B13" s="187" t="s">
        <v>13</v>
      </c>
      <c r="C13" s="184" t="s">
        <v>100</v>
      </c>
      <c r="D13" s="192">
        <f>свод!DX195</f>
        <v>80</v>
      </c>
      <c r="E13" s="192">
        <f>свод!DY195</f>
        <v>10603387.998199999</v>
      </c>
      <c r="F13" s="192">
        <f>свод!DZ195</f>
        <v>26.666666666666664</v>
      </c>
      <c r="G13" s="192">
        <f>свод!EA195</f>
        <v>3534462.6660666671</v>
      </c>
      <c r="H13" s="192">
        <f>свод!EB195</f>
        <v>39</v>
      </c>
      <c r="I13" s="192">
        <f>свод!EC195</f>
        <v>5373110</v>
      </c>
      <c r="J13" s="192">
        <f>свод!ED195</f>
        <v>1</v>
      </c>
      <c r="K13" s="192">
        <f>свод!EE195</f>
        <v>98513.67</v>
      </c>
      <c r="L13" s="192">
        <f t="shared" si="0"/>
        <v>40</v>
      </c>
      <c r="M13" s="192">
        <f t="shared" si="1"/>
        <v>5471623.6699999999</v>
      </c>
      <c r="N13" s="192">
        <f t="shared" si="2"/>
        <v>12.333333333333336</v>
      </c>
      <c r="O13" s="192">
        <f t="shared" si="3"/>
        <v>1838647.3339333329</v>
      </c>
      <c r="P13" s="215">
        <f t="shared" si="4"/>
        <v>0.48749999999999999</v>
      </c>
      <c r="Q13" s="215">
        <f t="shared" si="5"/>
        <v>0.50673520585232978</v>
      </c>
    </row>
    <row r="14" spans="1:17" ht="38.25" x14ac:dyDescent="0.25">
      <c r="A14" s="183">
        <v>12</v>
      </c>
      <c r="B14" s="187" t="s">
        <v>14</v>
      </c>
      <c r="C14" s="184" t="s">
        <v>101</v>
      </c>
      <c r="D14" s="192">
        <f>свод!EJ195</f>
        <v>478</v>
      </c>
      <c r="E14" s="192">
        <f>свод!EK195</f>
        <v>76998473.189599991</v>
      </c>
      <c r="F14" s="192">
        <f>свод!EL195</f>
        <v>159.33333333333334</v>
      </c>
      <c r="G14" s="192">
        <f>свод!EM195</f>
        <v>25666157.729866669</v>
      </c>
      <c r="H14" s="192">
        <f>свод!EN195</f>
        <v>116</v>
      </c>
      <c r="I14" s="192">
        <f>свод!EO195</f>
        <v>17879064.32</v>
      </c>
      <c r="J14" s="192">
        <f>свод!EP195</f>
        <v>12</v>
      </c>
      <c r="K14" s="192">
        <f>свод!EQ195</f>
        <v>1925732.3</v>
      </c>
      <c r="L14" s="192">
        <f t="shared" si="0"/>
        <v>128</v>
      </c>
      <c r="M14" s="192">
        <f t="shared" si="1"/>
        <v>19804796.620000001</v>
      </c>
      <c r="N14" s="192">
        <f t="shared" si="2"/>
        <v>-43.333333333333343</v>
      </c>
      <c r="O14" s="192">
        <f t="shared" si="3"/>
        <v>-7787093.4098666683</v>
      </c>
      <c r="P14" s="215">
        <f t="shared" si="4"/>
        <v>0.24267782426778242</v>
      </c>
      <c r="Q14" s="215">
        <f t="shared" si="5"/>
        <v>0.23220024474998141</v>
      </c>
    </row>
    <row r="15" spans="1:17" ht="25.5" x14ac:dyDescent="0.25">
      <c r="A15" s="183">
        <v>13</v>
      </c>
      <c r="B15" s="188" t="s">
        <v>15</v>
      </c>
      <c r="C15" s="186" t="s">
        <v>103</v>
      </c>
      <c r="D15" s="192">
        <f>свод!EV195</f>
        <v>25</v>
      </c>
      <c r="E15" s="192">
        <f>свод!EW195</f>
        <v>3801171.0649999999</v>
      </c>
      <c r="F15" s="192">
        <f>свод!EX195</f>
        <v>8.3333333333333339</v>
      </c>
      <c r="G15" s="192">
        <f>свод!EY195</f>
        <v>1267057.0216666667</v>
      </c>
      <c r="H15" s="192">
        <f>свод!EZ195</f>
        <v>0</v>
      </c>
      <c r="I15" s="192">
        <f>свод!FA195</f>
        <v>0</v>
      </c>
      <c r="J15" s="192">
        <f>свод!FB195</f>
        <v>0</v>
      </c>
      <c r="K15" s="192">
        <f>свод!FC195</f>
        <v>0</v>
      </c>
      <c r="L15" s="192">
        <f t="shared" si="0"/>
        <v>0</v>
      </c>
      <c r="M15" s="192">
        <f t="shared" si="1"/>
        <v>0</v>
      </c>
      <c r="N15" s="192">
        <f t="shared" si="2"/>
        <v>-8.3333333333333339</v>
      </c>
      <c r="O15" s="192">
        <f t="shared" si="3"/>
        <v>-1267057.0216666667</v>
      </c>
      <c r="P15" s="215">
        <f t="shared" si="4"/>
        <v>0</v>
      </c>
      <c r="Q15" s="215">
        <f t="shared" si="5"/>
        <v>0</v>
      </c>
    </row>
    <row r="16" spans="1:17" ht="22.5" x14ac:dyDescent="0.25">
      <c r="A16" s="183">
        <v>14</v>
      </c>
      <c r="B16" s="188" t="s">
        <v>16</v>
      </c>
      <c r="C16" s="186" t="s">
        <v>102</v>
      </c>
      <c r="D16" s="192">
        <f>свод!FH195</f>
        <v>100</v>
      </c>
      <c r="E16" s="192">
        <f>свод!FI195</f>
        <v>13641871.940000001</v>
      </c>
      <c r="F16" s="192">
        <f>свод!FJ195</f>
        <v>33.333333333333336</v>
      </c>
      <c r="G16" s="192">
        <f>свод!FK195</f>
        <v>4547290.6466666674</v>
      </c>
      <c r="H16" s="192">
        <f>свод!FL195</f>
        <v>0</v>
      </c>
      <c r="I16" s="192">
        <f>свод!FM195</f>
        <v>0</v>
      </c>
      <c r="J16" s="192">
        <f>свод!FN195</f>
        <v>0</v>
      </c>
      <c r="K16" s="192">
        <f>свод!FO195</f>
        <v>0</v>
      </c>
      <c r="L16" s="192">
        <f t="shared" si="0"/>
        <v>0</v>
      </c>
      <c r="M16" s="192">
        <f t="shared" si="1"/>
        <v>0</v>
      </c>
      <c r="N16" s="192">
        <f t="shared" si="2"/>
        <v>-33.333333333333336</v>
      </c>
      <c r="O16" s="192">
        <f t="shared" si="3"/>
        <v>-4547290.6466666674</v>
      </c>
      <c r="P16" s="215">
        <f t="shared" si="4"/>
        <v>0</v>
      </c>
      <c r="Q16" s="215">
        <f t="shared" si="5"/>
        <v>0</v>
      </c>
    </row>
    <row r="17" spans="1:17" ht="51" x14ac:dyDescent="0.25">
      <c r="A17" s="183">
        <v>15</v>
      </c>
      <c r="B17" s="188" t="s">
        <v>17</v>
      </c>
      <c r="C17" s="186" t="s">
        <v>104</v>
      </c>
      <c r="D17" s="192">
        <f>свод!FT195</f>
        <v>10</v>
      </c>
      <c r="E17" s="192">
        <f>свод!FU195</f>
        <v>1459446.568</v>
      </c>
      <c r="F17" s="192">
        <f>свод!FV195</f>
        <v>3.3333333333333335</v>
      </c>
      <c r="G17" s="192">
        <f>свод!FW195</f>
        <v>486482.18933333334</v>
      </c>
      <c r="H17" s="192">
        <f>свод!FX195</f>
        <v>0</v>
      </c>
      <c r="I17" s="192">
        <f>свод!FY195</f>
        <v>0</v>
      </c>
      <c r="J17" s="192">
        <f>свод!FZ195</f>
        <v>0</v>
      </c>
      <c r="K17" s="192">
        <f>свод!GA195</f>
        <v>0</v>
      </c>
      <c r="L17" s="192">
        <f t="shared" si="0"/>
        <v>0</v>
      </c>
      <c r="M17" s="192">
        <f t="shared" si="1"/>
        <v>0</v>
      </c>
      <c r="N17" s="192">
        <f t="shared" si="2"/>
        <v>-3.3333333333333335</v>
      </c>
      <c r="O17" s="192">
        <f t="shared" si="3"/>
        <v>-486482.18933333334</v>
      </c>
      <c r="P17" s="215">
        <f t="shared" si="4"/>
        <v>0</v>
      </c>
      <c r="Q17" s="215">
        <f t="shared" si="5"/>
        <v>0</v>
      </c>
    </row>
    <row r="18" spans="1:17" x14ac:dyDescent="0.25">
      <c r="A18" s="183">
        <v>15</v>
      </c>
      <c r="B18" s="194" t="s">
        <v>18</v>
      </c>
      <c r="C18" s="195"/>
      <c r="D18" s="196">
        <f>SUM(D3:D17)</f>
        <v>5232</v>
      </c>
      <c r="E18" s="196">
        <f t="shared" ref="E18:K18" si="6">SUM(E3:E17)</f>
        <v>796927672.15400016</v>
      </c>
      <c r="F18" s="196">
        <f t="shared" si="6"/>
        <v>1744.333333333333</v>
      </c>
      <c r="G18" s="196">
        <f t="shared" si="6"/>
        <v>265642557.38466668</v>
      </c>
      <c r="H18" s="196">
        <f t="shared" si="6"/>
        <v>1616</v>
      </c>
      <c r="I18" s="196">
        <f t="shared" si="6"/>
        <v>239177768.33000001</v>
      </c>
      <c r="J18" s="196">
        <f t="shared" si="6"/>
        <v>264</v>
      </c>
      <c r="K18" s="196">
        <f t="shared" si="6"/>
        <v>32513589.400000002</v>
      </c>
      <c r="L18" s="196">
        <f t="shared" ref="L18" si="7">SUM(L3:L17)</f>
        <v>1880</v>
      </c>
      <c r="M18" s="196">
        <f t="shared" ref="M18" si="8">SUM(M3:M17)</f>
        <v>271691357.73000002</v>
      </c>
      <c r="N18" s="196">
        <f>SUM(H18-F18)</f>
        <v>-128.33333333333303</v>
      </c>
      <c r="O18" s="196">
        <f>SUM(I18-G18)</f>
        <v>-26464789.054666668</v>
      </c>
      <c r="P18" s="215">
        <f t="shared" si="4"/>
        <v>0.30886850152905199</v>
      </c>
      <c r="Q18" s="215">
        <f t="shared" si="5"/>
        <v>0.30012481268661573</v>
      </c>
    </row>
    <row r="19" spans="1:17" x14ac:dyDescent="0.25">
      <c r="B19" s="193" t="s">
        <v>331</v>
      </c>
      <c r="D19" s="190">
        <f>свод!GF195</f>
        <v>5232</v>
      </c>
      <c r="E19" s="190">
        <f>свод!GG195</f>
        <v>796927672.15399992</v>
      </c>
      <c r="F19" s="190">
        <f>свод!GH195</f>
        <v>1744</v>
      </c>
      <c r="G19" s="190">
        <f>свод!GI195</f>
        <v>265642557.38466665</v>
      </c>
      <c r="H19" s="190">
        <f>свод!GJ195</f>
        <v>1616</v>
      </c>
      <c r="I19" s="190">
        <f>свод!GK195</f>
        <v>239177768.33000004</v>
      </c>
      <c r="J19" s="190">
        <f>свод!GL195</f>
        <v>264</v>
      </c>
      <c r="K19" s="190">
        <f>свод!GM195</f>
        <v>32513589.400000002</v>
      </c>
      <c r="L19" s="190">
        <f>свод!GN195</f>
        <v>1880</v>
      </c>
      <c r="M19" s="190">
        <f>свод!GO195</f>
        <v>271691357.72999996</v>
      </c>
      <c r="N19" s="190">
        <f>свод!GP195</f>
        <v>-128</v>
      </c>
      <c r="O19" s="190">
        <f>свод!GQ195</f>
        <v>-26464789.054666627</v>
      </c>
    </row>
    <row r="20" spans="1:17" x14ac:dyDescent="0.25">
      <c r="D20" s="191">
        <f>SUM(D19-D18)</f>
        <v>0</v>
      </c>
      <c r="E20" s="191">
        <f t="shared" ref="E20:O20" si="9">SUM(E19-E18)</f>
        <v>-2.384185791015625E-7</v>
      </c>
      <c r="F20" s="191">
        <f t="shared" si="9"/>
        <v>-0.33333333333303017</v>
      </c>
      <c r="G20" s="191">
        <f t="shared" si="9"/>
        <v>-2.9802322387695313E-8</v>
      </c>
      <c r="H20" s="191">
        <f t="shared" si="9"/>
        <v>0</v>
      </c>
      <c r="I20" s="191">
        <f t="shared" si="9"/>
        <v>2.9802322387695313E-8</v>
      </c>
      <c r="J20" s="191">
        <f t="shared" si="9"/>
        <v>0</v>
      </c>
      <c r="K20" s="191">
        <f t="shared" si="9"/>
        <v>0</v>
      </c>
      <c r="L20" s="191">
        <f t="shared" si="9"/>
        <v>0</v>
      </c>
      <c r="M20" s="191">
        <f t="shared" si="9"/>
        <v>-5.9604644775390625E-8</v>
      </c>
      <c r="N20" s="191">
        <f t="shared" si="9"/>
        <v>0.33333333333303017</v>
      </c>
      <c r="O20" s="191">
        <f t="shared" si="9"/>
        <v>4.0978193283081055E-8</v>
      </c>
    </row>
  </sheetData>
  <autoFilter ref="B2:K18"/>
  <mergeCells count="10">
    <mergeCell ref="P1:Q1"/>
    <mergeCell ref="J1:K1"/>
    <mergeCell ref="A1:A2"/>
    <mergeCell ref="B1:B2"/>
    <mergeCell ref="C1:C2"/>
    <mergeCell ref="L1:M1"/>
    <mergeCell ref="N1:O1"/>
    <mergeCell ref="F1:G1"/>
    <mergeCell ref="D1:E1"/>
    <mergeCell ref="H1:I1"/>
  </mergeCells>
  <pageMargins left="0" right="0" top="0.35433070866141736" bottom="0.15748031496062992" header="0.11811023622047245" footer="0.11811023622047245"/>
  <pageSetup paperSize="9" scale="7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ВМП план</vt:lpstr>
      <vt:lpstr>факт </vt:lpstr>
      <vt:lpstr>свод</vt:lpstr>
      <vt:lpstr>на печать</vt:lpstr>
      <vt:lpstr>Свод по МО</vt:lpstr>
      <vt:lpstr>'ВМП план'!Заголовки_для_печати</vt:lpstr>
      <vt:lpstr>'на печать'!Заголовки_для_печати</vt:lpstr>
      <vt:lpstr>свод!Заголовки_для_печати</vt:lpstr>
      <vt:lpstr>'Свод по МО'!Заголовки_для_печати</vt:lpstr>
      <vt:lpstr>'факт '!Заголовки_для_печати</vt:lpstr>
      <vt:lpstr>'ВМП план'!Область_печати</vt:lpstr>
      <vt:lpstr>'на печать'!Область_печати</vt:lpstr>
      <vt:lpstr>'Свод по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2017-05-30T05:06:28Z</cp:lastPrinted>
  <dcterms:created xsi:type="dcterms:W3CDTF">2017-01-20T01:45:56Z</dcterms:created>
  <dcterms:modified xsi:type="dcterms:W3CDTF">2017-05-30T07:19:42Z</dcterms:modified>
</cp:coreProperties>
</file>